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 activeTab="5"/>
  </bookViews>
  <sheets>
    <sheet name="inversiones" sheetId="3" r:id="rId1"/>
    <sheet name="Ingresos" sheetId="1" r:id="rId2"/>
    <sheet name="Costos" sheetId="2" r:id="rId3"/>
    <sheet name="Estado de Resultados" sheetId="4" r:id="rId4"/>
    <sheet name="Cuadro Impositivo" sheetId="5" r:id="rId5"/>
    <sheet name="Indicadores" sheetId="6" r:id="rId6"/>
  </sheets>
  <calcPr calcId="144525"/>
</workbook>
</file>

<file path=xl/calcChain.xml><?xml version="1.0" encoding="utf-8"?>
<calcChain xmlns="http://schemas.openxmlformats.org/spreadsheetml/2006/main">
  <c r="H40" i="4" l="1"/>
  <c r="H31" i="4"/>
  <c r="H32" i="4"/>
  <c r="H33" i="4"/>
  <c r="H34" i="4"/>
  <c r="H35" i="4"/>
  <c r="H36" i="4"/>
  <c r="H37" i="4"/>
  <c r="H38" i="4"/>
  <c r="H39" i="4"/>
  <c r="H30" i="4"/>
  <c r="D10" i="2" l="1"/>
  <c r="E10" i="2" s="1"/>
  <c r="F10" i="2" s="1"/>
  <c r="G10" i="2" s="1"/>
  <c r="H10" i="2" s="1"/>
  <c r="I10" i="2" s="1"/>
  <c r="J10" i="2" s="1"/>
  <c r="K10" i="2" s="1"/>
  <c r="L10" i="2" s="1"/>
  <c r="D49" i="1"/>
  <c r="E11" i="6" l="1"/>
  <c r="F11" i="6"/>
  <c r="G11" i="6"/>
  <c r="H11" i="6"/>
  <c r="I11" i="6"/>
  <c r="J11" i="6"/>
  <c r="K11" i="6"/>
  <c r="L11" i="6"/>
  <c r="M11" i="6"/>
  <c r="D11" i="6"/>
  <c r="C53" i="3" l="1"/>
  <c r="C80" i="3" s="1"/>
  <c r="G28" i="3"/>
  <c r="G29" i="3"/>
  <c r="I29" i="3" s="1"/>
  <c r="G75" i="3"/>
  <c r="I75" i="3" s="1"/>
  <c r="G74" i="3"/>
  <c r="I74" i="3" s="1"/>
  <c r="G73" i="3"/>
  <c r="I73" i="3" s="1"/>
  <c r="G72" i="3"/>
  <c r="I72" i="3" s="1"/>
  <c r="G71" i="3"/>
  <c r="I71" i="3" s="1"/>
  <c r="G70" i="3"/>
  <c r="I70" i="3" s="1"/>
  <c r="G69" i="3"/>
  <c r="I69" i="3" s="1"/>
  <c r="G68" i="3"/>
  <c r="I68" i="3" s="1"/>
  <c r="G67" i="3"/>
  <c r="I67" i="3" s="1"/>
  <c r="G66" i="3"/>
  <c r="I66" i="3" s="1"/>
  <c r="G65" i="3"/>
  <c r="I65" i="3" s="1"/>
  <c r="G64" i="3"/>
  <c r="I64" i="3" s="1"/>
  <c r="G63" i="3"/>
  <c r="G62" i="3"/>
  <c r="I62" i="3" s="1"/>
  <c r="D59" i="2"/>
  <c r="E59" i="2" s="1"/>
  <c r="F59" i="2" s="1"/>
  <c r="G59" i="2" s="1"/>
  <c r="H59" i="2" s="1"/>
  <c r="I59" i="2" s="1"/>
  <c r="J59" i="2" s="1"/>
  <c r="K59" i="2" s="1"/>
  <c r="L59" i="2" s="1"/>
  <c r="E43" i="4"/>
  <c r="F43" i="4"/>
  <c r="G43" i="4"/>
  <c r="H43" i="4"/>
  <c r="I43" i="4"/>
  <c r="J43" i="4"/>
  <c r="K43" i="4"/>
  <c r="L43" i="4"/>
  <c r="M43" i="4"/>
  <c r="D43" i="4"/>
  <c r="H28" i="3" l="1"/>
  <c r="I28" i="3" s="1"/>
  <c r="H76" i="3"/>
  <c r="G76" i="3"/>
  <c r="D13" i="1"/>
  <c r="F90" i="3"/>
  <c r="G90" i="3"/>
  <c r="H90" i="3"/>
  <c r="I90" i="3"/>
  <c r="J90" i="3"/>
  <c r="K90" i="3"/>
  <c r="L90" i="3"/>
  <c r="M90" i="3"/>
  <c r="N90" i="3"/>
  <c r="E90" i="3"/>
  <c r="F89" i="3"/>
  <c r="G89" i="3"/>
  <c r="H89" i="3"/>
  <c r="I89" i="3"/>
  <c r="J89" i="3"/>
  <c r="K89" i="3"/>
  <c r="L89" i="3"/>
  <c r="M89" i="3"/>
  <c r="N89" i="3"/>
  <c r="E89" i="3"/>
  <c r="F88" i="3"/>
  <c r="G88" i="3"/>
  <c r="H88" i="3"/>
  <c r="I88" i="3"/>
  <c r="J88" i="3"/>
  <c r="K88" i="3"/>
  <c r="L88" i="3"/>
  <c r="M88" i="3"/>
  <c r="N88" i="3"/>
  <c r="E88" i="3"/>
  <c r="E87" i="3"/>
  <c r="F87" i="3"/>
  <c r="G87" i="3"/>
  <c r="H87" i="3"/>
  <c r="I87" i="3"/>
  <c r="J87" i="3"/>
  <c r="K87" i="3"/>
  <c r="L87" i="3"/>
  <c r="M87" i="3"/>
  <c r="N87" i="3"/>
  <c r="C91" i="3" l="1"/>
  <c r="D29" i="6"/>
  <c r="I63" i="3"/>
  <c r="I76" i="3" s="1"/>
  <c r="O87" i="3"/>
  <c r="F86" i="3"/>
  <c r="G86" i="3"/>
  <c r="H86" i="3"/>
  <c r="I86" i="3"/>
  <c r="J86" i="3"/>
  <c r="K86" i="3"/>
  <c r="L86" i="3"/>
  <c r="M86" i="3"/>
  <c r="N86" i="3"/>
  <c r="E86" i="3"/>
  <c r="E85" i="3"/>
  <c r="F85" i="3"/>
  <c r="G85" i="3"/>
  <c r="H85" i="3"/>
  <c r="I85" i="3"/>
  <c r="J85" i="3"/>
  <c r="K85" i="3"/>
  <c r="L85" i="3"/>
  <c r="M85" i="3"/>
  <c r="N85" i="3"/>
  <c r="F83" i="3"/>
  <c r="G83" i="3"/>
  <c r="H83" i="3"/>
  <c r="I83" i="3"/>
  <c r="J83" i="3"/>
  <c r="K83" i="3"/>
  <c r="L83" i="3"/>
  <c r="M83" i="3"/>
  <c r="N83" i="3"/>
  <c r="E83" i="3"/>
  <c r="F84" i="3"/>
  <c r="G84" i="3"/>
  <c r="H84" i="3"/>
  <c r="I84" i="3"/>
  <c r="J84" i="3"/>
  <c r="K84" i="3"/>
  <c r="L84" i="3"/>
  <c r="M84" i="3"/>
  <c r="N84" i="3"/>
  <c r="E84" i="3"/>
  <c r="O88" i="3"/>
  <c r="O89" i="3"/>
  <c r="O90" i="3"/>
  <c r="G36" i="3"/>
  <c r="I36" i="3" s="1"/>
  <c r="G37" i="3"/>
  <c r="I37" i="3" s="1"/>
  <c r="G38" i="3"/>
  <c r="I38" i="3" s="1"/>
  <c r="G39" i="3"/>
  <c r="I39" i="3" s="1"/>
  <c r="H42" i="3"/>
  <c r="G41" i="3"/>
  <c r="I41" i="3" s="1"/>
  <c r="G40" i="3"/>
  <c r="I40" i="3" s="1"/>
  <c r="G35" i="3"/>
  <c r="I35" i="3" s="1"/>
  <c r="G34" i="3"/>
  <c r="I34" i="3" s="1"/>
  <c r="G33" i="3"/>
  <c r="I33" i="3" s="1"/>
  <c r="G32" i="3"/>
  <c r="I32" i="3" s="1"/>
  <c r="G31" i="3"/>
  <c r="I31" i="3" s="1"/>
  <c r="G30" i="3"/>
  <c r="I30" i="3" s="1"/>
  <c r="G11" i="3"/>
  <c r="I11" i="3" s="1"/>
  <c r="G12" i="3"/>
  <c r="I12" i="3" s="1"/>
  <c r="G13" i="3"/>
  <c r="I13" i="3" s="1"/>
  <c r="G14" i="3"/>
  <c r="I14" i="3" s="1"/>
  <c r="G15" i="3"/>
  <c r="I15" i="3" s="1"/>
  <c r="G16" i="3"/>
  <c r="I16" i="3" s="1"/>
  <c r="G17" i="3"/>
  <c r="I17" i="3" s="1"/>
  <c r="G18" i="3"/>
  <c r="I18" i="3" s="1"/>
  <c r="G19" i="3"/>
  <c r="I19" i="3" s="1"/>
  <c r="G10" i="3"/>
  <c r="I10" i="3" s="1"/>
  <c r="H20" i="3"/>
  <c r="E96" i="2"/>
  <c r="F96" i="2"/>
  <c r="G96" i="2"/>
  <c r="H96" i="2"/>
  <c r="I96" i="2"/>
  <c r="J96" i="2"/>
  <c r="K96" i="2"/>
  <c r="L96" i="2"/>
  <c r="M96" i="2"/>
  <c r="D96" i="2"/>
  <c r="E95" i="2"/>
  <c r="F95" i="2"/>
  <c r="G95" i="2"/>
  <c r="H95" i="2"/>
  <c r="I95" i="2"/>
  <c r="J95" i="2"/>
  <c r="K95" i="2"/>
  <c r="L95" i="2"/>
  <c r="M95" i="2"/>
  <c r="D95" i="2"/>
  <c r="M94" i="2"/>
  <c r="E94" i="2"/>
  <c r="F94" i="2"/>
  <c r="G94" i="2"/>
  <c r="H94" i="2"/>
  <c r="I94" i="2"/>
  <c r="J94" i="2"/>
  <c r="K94" i="2"/>
  <c r="L94" i="2"/>
  <c r="D94" i="2"/>
  <c r="E93" i="2"/>
  <c r="F93" i="2"/>
  <c r="G93" i="2"/>
  <c r="H93" i="2"/>
  <c r="I93" i="2"/>
  <c r="J93" i="2"/>
  <c r="K93" i="2"/>
  <c r="L93" i="2"/>
  <c r="M93" i="2"/>
  <c r="D93" i="2"/>
  <c r="B94" i="2"/>
  <c r="E92" i="2"/>
  <c r="F92" i="2"/>
  <c r="G92" i="2"/>
  <c r="H92" i="2"/>
  <c r="I92" i="2"/>
  <c r="J92" i="2"/>
  <c r="K92" i="2"/>
  <c r="L92" i="2"/>
  <c r="M92" i="2"/>
  <c r="D92" i="2"/>
  <c r="L82" i="2"/>
  <c r="M97" i="2" s="1"/>
  <c r="K82" i="2"/>
  <c r="L97" i="2" s="1"/>
  <c r="J82" i="2"/>
  <c r="K97" i="2" s="1"/>
  <c r="I82" i="2"/>
  <c r="J97" i="2" s="1"/>
  <c r="H82" i="2"/>
  <c r="I97" i="2" s="1"/>
  <c r="G82" i="2"/>
  <c r="H97" i="2" s="1"/>
  <c r="F82" i="2"/>
  <c r="G97" i="2" s="1"/>
  <c r="E82" i="2"/>
  <c r="F97" i="2" s="1"/>
  <c r="D82" i="2"/>
  <c r="E97" i="2" s="1"/>
  <c r="C82" i="2"/>
  <c r="D97" i="2" s="1"/>
  <c r="L76" i="2"/>
  <c r="K76" i="2"/>
  <c r="J76" i="2"/>
  <c r="I76" i="2"/>
  <c r="H76" i="2"/>
  <c r="G76" i="2"/>
  <c r="F76" i="2"/>
  <c r="E76" i="2"/>
  <c r="D76" i="2"/>
  <c r="C76" i="2"/>
  <c r="B72" i="2"/>
  <c r="L66" i="2"/>
  <c r="K66" i="2"/>
  <c r="J66" i="2"/>
  <c r="I66" i="2"/>
  <c r="H66" i="2"/>
  <c r="G66" i="2"/>
  <c r="F66" i="2"/>
  <c r="E66" i="2"/>
  <c r="D66" i="2"/>
  <c r="C66" i="2"/>
  <c r="L58" i="2"/>
  <c r="K58" i="2"/>
  <c r="J58" i="2"/>
  <c r="I58" i="2"/>
  <c r="H58" i="2"/>
  <c r="G58" i="2"/>
  <c r="F58" i="2"/>
  <c r="E58" i="2"/>
  <c r="D58" i="2"/>
  <c r="C58" i="2"/>
  <c r="E48" i="2"/>
  <c r="F48" i="2"/>
  <c r="G48" i="2"/>
  <c r="H48" i="2"/>
  <c r="I48" i="2"/>
  <c r="J48" i="2"/>
  <c r="K48" i="2"/>
  <c r="L48" i="2"/>
  <c r="M48" i="2"/>
  <c r="D48" i="2"/>
  <c r="E47" i="2"/>
  <c r="F47" i="2"/>
  <c r="G47" i="2"/>
  <c r="H47" i="2"/>
  <c r="I47" i="2"/>
  <c r="J47" i="2"/>
  <c r="K47" i="2"/>
  <c r="L47" i="2"/>
  <c r="M47" i="2"/>
  <c r="D47" i="2"/>
  <c r="E46" i="2"/>
  <c r="F46" i="2"/>
  <c r="G46" i="2"/>
  <c r="H46" i="2"/>
  <c r="I46" i="2"/>
  <c r="J46" i="2"/>
  <c r="K46" i="2"/>
  <c r="L46" i="2"/>
  <c r="M46" i="2"/>
  <c r="D46" i="2"/>
  <c r="E45" i="2"/>
  <c r="F45" i="2"/>
  <c r="G45" i="2"/>
  <c r="H45" i="2"/>
  <c r="I45" i="2"/>
  <c r="J45" i="2"/>
  <c r="K45" i="2"/>
  <c r="L45" i="2"/>
  <c r="M45" i="2"/>
  <c r="D45" i="2"/>
  <c r="E44" i="2"/>
  <c r="F44" i="2"/>
  <c r="G44" i="2"/>
  <c r="H44" i="2"/>
  <c r="I44" i="2"/>
  <c r="J44" i="2"/>
  <c r="K44" i="2"/>
  <c r="L44" i="2"/>
  <c r="M44" i="2"/>
  <c r="D44" i="2"/>
  <c r="B49" i="2"/>
  <c r="B97" i="2" s="1"/>
  <c r="B48" i="2"/>
  <c r="B96" i="2" s="1"/>
  <c r="B47" i="2"/>
  <c r="B95" i="2" s="1"/>
  <c r="B45" i="2"/>
  <c r="B93" i="2" s="1"/>
  <c r="B44" i="2"/>
  <c r="B92" i="2" s="1"/>
  <c r="B23" i="2"/>
  <c r="D33" i="2"/>
  <c r="E33" i="2"/>
  <c r="F33" i="2"/>
  <c r="G33" i="2"/>
  <c r="H33" i="2"/>
  <c r="I33" i="2"/>
  <c r="J33" i="2"/>
  <c r="K33" i="2"/>
  <c r="L33" i="2"/>
  <c r="C33" i="2"/>
  <c r="D27" i="2"/>
  <c r="E27" i="2"/>
  <c r="F27" i="2"/>
  <c r="G27" i="2"/>
  <c r="H27" i="2"/>
  <c r="I27" i="2"/>
  <c r="J27" i="2"/>
  <c r="K27" i="2"/>
  <c r="L27" i="2"/>
  <c r="C27" i="2"/>
  <c r="D17" i="2"/>
  <c r="E17" i="2"/>
  <c r="F17" i="2"/>
  <c r="G17" i="2"/>
  <c r="H17" i="2"/>
  <c r="I17" i="2"/>
  <c r="J17" i="2"/>
  <c r="K17" i="2"/>
  <c r="L17" i="2"/>
  <c r="C17" i="2"/>
  <c r="O86" i="3" l="1"/>
  <c r="H43" i="3"/>
  <c r="E10" i="5" s="1"/>
  <c r="L91" i="3"/>
  <c r="L18" i="4" s="1"/>
  <c r="L24" i="6" s="1"/>
  <c r="L9" i="6" s="1"/>
  <c r="E49" i="2"/>
  <c r="I49" i="2"/>
  <c r="L49" i="2"/>
  <c r="H49" i="2"/>
  <c r="C87" i="2"/>
  <c r="C108" i="2" s="1"/>
  <c r="G87" i="2"/>
  <c r="G108" i="2" s="1"/>
  <c r="K87" i="2"/>
  <c r="K108" i="2" s="1"/>
  <c r="K49" i="2"/>
  <c r="G49" i="2"/>
  <c r="M49" i="2"/>
  <c r="D49" i="2"/>
  <c r="J49" i="2"/>
  <c r="F49" i="2"/>
  <c r="H91" i="3"/>
  <c r="H18" i="4" s="1"/>
  <c r="H24" i="6" s="1"/>
  <c r="H9" i="6" s="1"/>
  <c r="E91" i="3"/>
  <c r="E18" i="4" s="1"/>
  <c r="E24" i="6" s="1"/>
  <c r="E9" i="6" s="1"/>
  <c r="K91" i="3"/>
  <c r="K18" i="4" s="1"/>
  <c r="K24" i="6" s="1"/>
  <c r="K9" i="6" s="1"/>
  <c r="G91" i="3"/>
  <c r="G18" i="4" s="1"/>
  <c r="G24" i="6" s="1"/>
  <c r="G9" i="6" s="1"/>
  <c r="N91" i="3"/>
  <c r="N18" i="4" s="1"/>
  <c r="N24" i="6" s="1"/>
  <c r="N9" i="6" s="1"/>
  <c r="J91" i="3"/>
  <c r="J18" i="4" s="1"/>
  <c r="J24" i="6" s="1"/>
  <c r="J9" i="6" s="1"/>
  <c r="F91" i="3"/>
  <c r="F18" i="4" s="1"/>
  <c r="F24" i="6" s="1"/>
  <c r="F9" i="6" s="1"/>
  <c r="M91" i="3"/>
  <c r="M18" i="4" s="1"/>
  <c r="M24" i="6" s="1"/>
  <c r="M9" i="6" s="1"/>
  <c r="I91" i="3"/>
  <c r="I18" i="4" s="1"/>
  <c r="I24" i="6" s="1"/>
  <c r="I9" i="6" s="1"/>
  <c r="O85" i="3"/>
  <c r="O83" i="3"/>
  <c r="O84" i="3"/>
  <c r="I20" i="3"/>
  <c r="G20" i="3"/>
  <c r="I42" i="3"/>
  <c r="G42" i="3"/>
  <c r="D87" i="2"/>
  <c r="D108" i="2" s="1"/>
  <c r="H87" i="2"/>
  <c r="H108" i="2" s="1"/>
  <c r="L87" i="2"/>
  <c r="L108" i="2" s="1"/>
  <c r="J98" i="2"/>
  <c r="I116" i="2" s="1"/>
  <c r="E87" i="2"/>
  <c r="E108" i="2" s="1"/>
  <c r="I87" i="2"/>
  <c r="I108" i="2" s="1"/>
  <c r="I98" i="2"/>
  <c r="H116" i="2" s="1"/>
  <c r="E98" i="2"/>
  <c r="D116" i="2" s="1"/>
  <c r="F87" i="2"/>
  <c r="F108" i="2" s="1"/>
  <c r="J87" i="2"/>
  <c r="J108" i="2" s="1"/>
  <c r="M98" i="2"/>
  <c r="L116" i="2" s="1"/>
  <c r="K98" i="2"/>
  <c r="J116" i="2" s="1"/>
  <c r="G98" i="2"/>
  <c r="F116" i="2" s="1"/>
  <c r="F98" i="2"/>
  <c r="E116" i="2" s="1"/>
  <c r="L98" i="2"/>
  <c r="K116" i="2" s="1"/>
  <c r="H98" i="2"/>
  <c r="G116" i="2" s="1"/>
  <c r="D98" i="2"/>
  <c r="C116" i="2" s="1"/>
  <c r="D9" i="2"/>
  <c r="E9" i="2"/>
  <c r="F9" i="2"/>
  <c r="G9" i="2"/>
  <c r="H9" i="2"/>
  <c r="I9" i="2"/>
  <c r="J9" i="2"/>
  <c r="K9" i="2"/>
  <c r="L9" i="2"/>
  <c r="C9" i="2"/>
  <c r="E12" i="5" l="1"/>
  <c r="G43" i="3"/>
  <c r="D25" i="6" s="1"/>
  <c r="D10" i="6" s="1"/>
  <c r="O91" i="3"/>
  <c r="K38" i="2"/>
  <c r="K109" i="2" s="1"/>
  <c r="L38" i="2"/>
  <c r="L109" i="2" s="1"/>
  <c r="G38" i="2"/>
  <c r="G109" i="2" s="1"/>
  <c r="J38" i="2"/>
  <c r="J109" i="2" s="1"/>
  <c r="F38" i="2"/>
  <c r="F109" i="2" s="1"/>
  <c r="C38" i="2"/>
  <c r="C109" i="2" s="1"/>
  <c r="I38" i="2"/>
  <c r="I109" i="2" s="1"/>
  <c r="E38" i="2"/>
  <c r="E109" i="2" s="1"/>
  <c r="H38" i="2"/>
  <c r="H109" i="2" s="1"/>
  <c r="I43" i="3"/>
  <c r="D38" i="2"/>
  <c r="D109" i="2" s="1"/>
  <c r="D110" i="2" s="1"/>
  <c r="F15" i="4" s="1"/>
  <c r="M50" i="2"/>
  <c r="L117" i="2" s="1"/>
  <c r="L118" i="2" s="1"/>
  <c r="O10" i="5" l="1"/>
  <c r="E13" i="5"/>
  <c r="E14" i="5" s="1"/>
  <c r="E16" i="5"/>
  <c r="N26" i="6"/>
  <c r="N11" i="6" s="1"/>
  <c r="E110" i="2"/>
  <c r="G15" i="4" s="1"/>
  <c r="H110" i="2"/>
  <c r="J15" i="4" s="1"/>
  <c r="I110" i="2"/>
  <c r="K15" i="4" s="1"/>
  <c r="F110" i="2"/>
  <c r="H15" i="4" s="1"/>
  <c r="G110" i="2"/>
  <c r="I15" i="4" s="1"/>
  <c r="K110" i="2"/>
  <c r="M15" i="4" s="1"/>
  <c r="C110" i="2"/>
  <c r="E15" i="4" s="1"/>
  <c r="J110" i="2"/>
  <c r="L15" i="4" s="1"/>
  <c r="L110" i="2"/>
  <c r="N15" i="4" s="1"/>
  <c r="J50" i="2"/>
  <c r="I117" i="2" s="1"/>
  <c r="I118" i="2" s="1"/>
  <c r="E50" i="2"/>
  <c r="D117" i="2" s="1"/>
  <c r="D118" i="2" s="1"/>
  <c r="F50" i="2"/>
  <c r="E117" i="2" s="1"/>
  <c r="E118" i="2" s="1"/>
  <c r="K50" i="2"/>
  <c r="J117" i="2" s="1"/>
  <c r="J118" i="2" s="1"/>
  <c r="H50" i="2"/>
  <c r="G117" i="2" s="1"/>
  <c r="G118" i="2" s="1"/>
  <c r="L50" i="2"/>
  <c r="K117" i="2" s="1"/>
  <c r="K118" i="2" s="1"/>
  <c r="I50" i="2"/>
  <c r="H117" i="2" s="1"/>
  <c r="H118" i="2" s="1"/>
  <c r="G50" i="2"/>
  <c r="F117" i="2" s="1"/>
  <c r="F118" i="2" s="1"/>
  <c r="D50" i="2"/>
  <c r="C117" i="2" s="1"/>
  <c r="C118" i="2" s="1"/>
  <c r="E17" i="5" l="1"/>
  <c r="D28" i="6" s="1"/>
  <c r="D13" i="6" s="1"/>
  <c r="D27" i="6"/>
  <c r="D12" i="6" s="1"/>
  <c r="K10" i="5"/>
  <c r="H10" i="5"/>
  <c r="N10" i="5"/>
  <c r="G10" i="5"/>
  <c r="J10" i="5"/>
  <c r="F10" i="5"/>
  <c r="L10" i="5"/>
  <c r="I10" i="5"/>
  <c r="M10" i="5"/>
  <c r="M109" i="1"/>
  <c r="N124" i="1" s="1"/>
  <c r="L109" i="1"/>
  <c r="M124" i="1" s="1"/>
  <c r="K109" i="1"/>
  <c r="L124" i="1" s="1"/>
  <c r="J109" i="1"/>
  <c r="K124" i="1" s="1"/>
  <c r="I109" i="1"/>
  <c r="J124" i="1" s="1"/>
  <c r="H109" i="1"/>
  <c r="I124" i="1" s="1"/>
  <c r="G109" i="1"/>
  <c r="H124" i="1" s="1"/>
  <c r="F109" i="1"/>
  <c r="G124" i="1" s="1"/>
  <c r="E109" i="1"/>
  <c r="F124" i="1" s="1"/>
  <c r="D109" i="1"/>
  <c r="E124" i="1" s="1"/>
  <c r="M108" i="1"/>
  <c r="N123" i="1" s="1"/>
  <c r="L108" i="1"/>
  <c r="M123" i="1" s="1"/>
  <c r="K108" i="1"/>
  <c r="L123" i="1" s="1"/>
  <c r="J108" i="1"/>
  <c r="K123" i="1" s="1"/>
  <c r="I108" i="1"/>
  <c r="J123" i="1" s="1"/>
  <c r="H108" i="1"/>
  <c r="I123" i="1" s="1"/>
  <c r="G108" i="1"/>
  <c r="H123" i="1" s="1"/>
  <c r="F108" i="1"/>
  <c r="G123" i="1" s="1"/>
  <c r="E108" i="1"/>
  <c r="F123" i="1" s="1"/>
  <c r="D108" i="1"/>
  <c r="E123" i="1" s="1"/>
  <c r="M107" i="1"/>
  <c r="N122" i="1" s="1"/>
  <c r="L107" i="1"/>
  <c r="M122" i="1" s="1"/>
  <c r="K107" i="1"/>
  <c r="L122" i="1" s="1"/>
  <c r="J107" i="1"/>
  <c r="K122" i="1" s="1"/>
  <c r="I107" i="1"/>
  <c r="J122" i="1" s="1"/>
  <c r="H107" i="1"/>
  <c r="I122" i="1" s="1"/>
  <c r="G107" i="1"/>
  <c r="H122" i="1" s="1"/>
  <c r="F107" i="1"/>
  <c r="G122" i="1" s="1"/>
  <c r="E107" i="1"/>
  <c r="F122" i="1" s="1"/>
  <c r="D107" i="1"/>
  <c r="E122" i="1" s="1"/>
  <c r="M106" i="1"/>
  <c r="N121" i="1" s="1"/>
  <c r="L106" i="1"/>
  <c r="M121" i="1" s="1"/>
  <c r="K106" i="1"/>
  <c r="L121" i="1" s="1"/>
  <c r="J106" i="1"/>
  <c r="K121" i="1" s="1"/>
  <c r="I106" i="1"/>
  <c r="J121" i="1" s="1"/>
  <c r="H106" i="1"/>
  <c r="I121" i="1" s="1"/>
  <c r="G106" i="1"/>
  <c r="H121" i="1" s="1"/>
  <c r="F106" i="1"/>
  <c r="G121" i="1" s="1"/>
  <c r="E106" i="1"/>
  <c r="F121" i="1" s="1"/>
  <c r="D106" i="1"/>
  <c r="E121" i="1" s="1"/>
  <c r="E105" i="1"/>
  <c r="F120" i="1" s="1"/>
  <c r="D105" i="1"/>
  <c r="E120" i="1" s="1"/>
  <c r="D104" i="1"/>
  <c r="D14" i="6" l="1"/>
  <c r="D30" i="6"/>
  <c r="D110" i="1"/>
  <c r="D135" i="1" s="1"/>
  <c r="E119" i="1"/>
  <c r="E125" i="1" s="1"/>
  <c r="E143" i="1" s="1"/>
  <c r="F105" i="1"/>
  <c r="G120" i="1" s="1"/>
  <c r="F104" i="1"/>
  <c r="G119" i="1" s="1"/>
  <c r="E104" i="1"/>
  <c r="F119" i="1" s="1"/>
  <c r="F50" i="1"/>
  <c r="G65" i="1" s="1"/>
  <c r="E50" i="1"/>
  <c r="F65" i="1" s="1"/>
  <c r="E49" i="1"/>
  <c r="F64" i="1" s="1"/>
  <c r="E54" i="1"/>
  <c r="F69" i="1" s="1"/>
  <c r="F54" i="1"/>
  <c r="G69" i="1" s="1"/>
  <c r="G54" i="1"/>
  <c r="H69" i="1" s="1"/>
  <c r="H54" i="1"/>
  <c r="I69" i="1" s="1"/>
  <c r="I54" i="1"/>
  <c r="J69" i="1" s="1"/>
  <c r="J54" i="1"/>
  <c r="K69" i="1" s="1"/>
  <c r="K54" i="1"/>
  <c r="L69" i="1" s="1"/>
  <c r="L54" i="1"/>
  <c r="M69" i="1" s="1"/>
  <c r="M54" i="1"/>
  <c r="N69" i="1" s="1"/>
  <c r="E53" i="1"/>
  <c r="F68" i="1" s="1"/>
  <c r="F53" i="1"/>
  <c r="G68" i="1" s="1"/>
  <c r="G53" i="1"/>
  <c r="H68" i="1" s="1"/>
  <c r="H53" i="1"/>
  <c r="I68" i="1" s="1"/>
  <c r="I53" i="1"/>
  <c r="J68" i="1" s="1"/>
  <c r="J53" i="1"/>
  <c r="K68" i="1" s="1"/>
  <c r="K53" i="1"/>
  <c r="L68" i="1" s="1"/>
  <c r="L53" i="1"/>
  <c r="M68" i="1" s="1"/>
  <c r="M53" i="1"/>
  <c r="N68" i="1" s="1"/>
  <c r="E52" i="1"/>
  <c r="F67" i="1" s="1"/>
  <c r="F52" i="1"/>
  <c r="G67" i="1" s="1"/>
  <c r="G52" i="1"/>
  <c r="H67" i="1" s="1"/>
  <c r="H52" i="1"/>
  <c r="I67" i="1" s="1"/>
  <c r="I52" i="1"/>
  <c r="J67" i="1" s="1"/>
  <c r="J52" i="1"/>
  <c r="K67" i="1" s="1"/>
  <c r="K52" i="1"/>
  <c r="L67" i="1" s="1"/>
  <c r="L52" i="1"/>
  <c r="M67" i="1" s="1"/>
  <c r="M52" i="1"/>
  <c r="N67" i="1" s="1"/>
  <c r="E51" i="1"/>
  <c r="F66" i="1" s="1"/>
  <c r="F51" i="1"/>
  <c r="G66" i="1" s="1"/>
  <c r="G51" i="1"/>
  <c r="H66" i="1" s="1"/>
  <c r="H51" i="1"/>
  <c r="I66" i="1" s="1"/>
  <c r="I51" i="1"/>
  <c r="J66" i="1" s="1"/>
  <c r="J51" i="1"/>
  <c r="K66" i="1" s="1"/>
  <c r="K51" i="1"/>
  <c r="L66" i="1" s="1"/>
  <c r="L51" i="1"/>
  <c r="M66" i="1" s="1"/>
  <c r="M51" i="1"/>
  <c r="N66" i="1" s="1"/>
  <c r="D52" i="1"/>
  <c r="E67" i="1" s="1"/>
  <c r="D53" i="1"/>
  <c r="E68" i="1" s="1"/>
  <c r="D54" i="1"/>
  <c r="E69" i="1" s="1"/>
  <c r="D51" i="1"/>
  <c r="E66" i="1" s="1"/>
  <c r="D50" i="1"/>
  <c r="E65" i="1" s="1"/>
  <c r="D29" i="1"/>
  <c r="D46" i="1" s="1"/>
  <c r="D61" i="1" s="1"/>
  <c r="D78" i="1" s="1"/>
  <c r="D89" i="1" s="1"/>
  <c r="D101" i="1" s="1"/>
  <c r="D116" i="1" s="1"/>
  <c r="D132" i="1" s="1"/>
  <c r="D140" i="1" l="1"/>
  <c r="C6" i="2" s="1"/>
  <c r="C41" i="2" s="1"/>
  <c r="C55" i="2" s="1"/>
  <c r="C89" i="2" s="1"/>
  <c r="C105" i="2" s="1"/>
  <c r="G104" i="1"/>
  <c r="H119" i="1" s="1"/>
  <c r="F110" i="1"/>
  <c r="F135" i="1" s="1"/>
  <c r="G125" i="1"/>
  <c r="G143" i="1" s="1"/>
  <c r="F125" i="1"/>
  <c r="F143" i="1" s="1"/>
  <c r="E110" i="1"/>
  <c r="E135" i="1" s="1"/>
  <c r="G105" i="1"/>
  <c r="H120" i="1" s="1"/>
  <c r="D55" i="1"/>
  <c r="D136" i="1" s="1"/>
  <c r="D137" i="1" s="1"/>
  <c r="E14" i="4" s="1"/>
  <c r="E64" i="1"/>
  <c r="E70" i="1" s="1"/>
  <c r="E144" i="1" s="1"/>
  <c r="E145" i="1" s="1"/>
  <c r="G49" i="1"/>
  <c r="H50" i="1"/>
  <c r="I65" i="1" s="1"/>
  <c r="G50" i="1"/>
  <c r="H65" i="1" s="1"/>
  <c r="E55" i="1"/>
  <c r="E136" i="1" s="1"/>
  <c r="F11" i="5" l="1"/>
  <c r="C113" i="2"/>
  <c r="D9" i="4" s="1"/>
  <c r="E5" i="5" s="1"/>
  <c r="E4" i="6" s="1"/>
  <c r="E19" i="6" s="1"/>
  <c r="E137" i="1"/>
  <c r="F14" i="4" s="1"/>
  <c r="F17" i="4" s="1"/>
  <c r="E16" i="4"/>
  <c r="E17" i="4"/>
  <c r="H105" i="1"/>
  <c r="I120" i="1" s="1"/>
  <c r="H125" i="1"/>
  <c r="H143" i="1" s="1"/>
  <c r="G110" i="1"/>
  <c r="G135" i="1" s="1"/>
  <c r="H104" i="1"/>
  <c r="I119" i="1" s="1"/>
  <c r="G55" i="1"/>
  <c r="G136" i="1" s="1"/>
  <c r="H64" i="1"/>
  <c r="F49" i="1"/>
  <c r="I50" i="1"/>
  <c r="J65" i="1" s="1"/>
  <c r="H49" i="1"/>
  <c r="F70" i="1"/>
  <c r="F144" i="1" s="1"/>
  <c r="F145" i="1" s="1"/>
  <c r="G11" i="5" l="1"/>
  <c r="F16" i="4"/>
  <c r="F19" i="4" s="1"/>
  <c r="F12" i="5"/>
  <c r="E19" i="4"/>
  <c r="G137" i="1"/>
  <c r="H14" i="4" s="1"/>
  <c r="I104" i="1"/>
  <c r="J119" i="1" s="1"/>
  <c r="I105" i="1"/>
  <c r="J120" i="1" s="1"/>
  <c r="H110" i="1"/>
  <c r="H135" i="1" s="1"/>
  <c r="I125" i="1"/>
  <c r="I143" i="1" s="1"/>
  <c r="H55" i="1"/>
  <c r="H136" i="1" s="1"/>
  <c r="I64" i="1"/>
  <c r="F55" i="1"/>
  <c r="F136" i="1" s="1"/>
  <c r="F137" i="1" s="1"/>
  <c r="G14" i="4" s="1"/>
  <c r="G64" i="1"/>
  <c r="G70" i="1" s="1"/>
  <c r="G144" i="1" s="1"/>
  <c r="G145" i="1" s="1"/>
  <c r="J50" i="1"/>
  <c r="K65" i="1" s="1"/>
  <c r="I49" i="1"/>
  <c r="H70" i="1"/>
  <c r="H144" i="1" s="1"/>
  <c r="H145" i="1" s="1"/>
  <c r="E20" i="4" l="1"/>
  <c r="D44" i="4"/>
  <c r="D45" i="4" s="1"/>
  <c r="E44" i="4"/>
  <c r="E45" i="4" s="1"/>
  <c r="F20" i="4"/>
  <c r="H11" i="5"/>
  <c r="I11" i="5"/>
  <c r="F16" i="5"/>
  <c r="E27" i="6" s="1"/>
  <c r="E12" i="6" s="1"/>
  <c r="F13" i="5"/>
  <c r="F14" i="5" s="1"/>
  <c r="G12" i="5"/>
  <c r="G16" i="4"/>
  <c r="G17" i="4"/>
  <c r="H16" i="4"/>
  <c r="H17" i="4"/>
  <c r="H137" i="1"/>
  <c r="I14" i="4" s="1"/>
  <c r="J105" i="1"/>
  <c r="K120" i="1" s="1"/>
  <c r="J104" i="1"/>
  <c r="K119" i="1" s="1"/>
  <c r="J125" i="1"/>
  <c r="J143" i="1" s="1"/>
  <c r="I110" i="1"/>
  <c r="I135" i="1" s="1"/>
  <c r="I55" i="1"/>
  <c r="I136" i="1" s="1"/>
  <c r="J64" i="1"/>
  <c r="K50" i="1"/>
  <c r="L65" i="1" s="1"/>
  <c r="J49" i="1"/>
  <c r="I70" i="1"/>
  <c r="I144" i="1" s="1"/>
  <c r="I145" i="1" s="1"/>
  <c r="J11" i="5" l="1"/>
  <c r="F17" i="5"/>
  <c r="E28" i="6" s="1"/>
  <c r="E13" i="6" s="1"/>
  <c r="G19" i="4"/>
  <c r="G16" i="5"/>
  <c r="F27" i="6" s="1"/>
  <c r="F12" i="6" s="1"/>
  <c r="G13" i="5"/>
  <c r="G14" i="5" s="1"/>
  <c r="I12" i="5"/>
  <c r="I16" i="5" s="1"/>
  <c r="H27" i="6" s="1"/>
  <c r="H12" i="6" s="1"/>
  <c r="H12" i="5"/>
  <c r="H16" i="5" s="1"/>
  <c r="G27" i="6" s="1"/>
  <c r="G12" i="6" s="1"/>
  <c r="I137" i="1"/>
  <c r="J14" i="4" s="1"/>
  <c r="J16" i="4" s="1"/>
  <c r="H19" i="4"/>
  <c r="I16" i="4"/>
  <c r="I17" i="4"/>
  <c r="K104" i="1"/>
  <c r="L119" i="1" s="1"/>
  <c r="J110" i="1"/>
  <c r="J135" i="1" s="1"/>
  <c r="K125" i="1"/>
  <c r="K143" i="1" s="1"/>
  <c r="K105" i="1"/>
  <c r="L120" i="1" s="1"/>
  <c r="J55" i="1"/>
  <c r="J136" i="1" s="1"/>
  <c r="K64" i="1"/>
  <c r="L50" i="1"/>
  <c r="M65" i="1" s="1"/>
  <c r="M50" i="1"/>
  <c r="N65" i="1" s="1"/>
  <c r="K49" i="1"/>
  <c r="J70" i="1"/>
  <c r="J144" i="1" s="1"/>
  <c r="J145" i="1" s="1"/>
  <c r="G44" i="4" l="1"/>
  <c r="G45" i="4" s="1"/>
  <c r="H20" i="4" s="1"/>
  <c r="F44" i="4"/>
  <c r="F45" i="4" s="1"/>
  <c r="G20" i="4" s="1"/>
  <c r="F21" i="4"/>
  <c r="F23" i="6" s="1"/>
  <c r="F8" i="6" s="1"/>
  <c r="K11" i="5"/>
  <c r="J17" i="4"/>
  <c r="H13" i="5"/>
  <c r="H14" i="5" s="1"/>
  <c r="I13" i="5" s="1"/>
  <c r="I14" i="5" s="1"/>
  <c r="G17" i="5"/>
  <c r="I19" i="4"/>
  <c r="J12" i="5"/>
  <c r="J16" i="5" s="1"/>
  <c r="I27" i="6" s="1"/>
  <c r="I12" i="6" s="1"/>
  <c r="J137" i="1"/>
  <c r="K14" i="4" s="1"/>
  <c r="K16" i="4" s="1"/>
  <c r="L125" i="1"/>
  <c r="L143" i="1" s="1"/>
  <c r="K110" i="1"/>
  <c r="K135" i="1" s="1"/>
  <c r="L105" i="1"/>
  <c r="M120" i="1" s="1"/>
  <c r="M105" i="1"/>
  <c r="N120" i="1" s="1"/>
  <c r="L104" i="1"/>
  <c r="M119" i="1" s="1"/>
  <c r="M104" i="1"/>
  <c r="N119" i="1" s="1"/>
  <c r="K55" i="1"/>
  <c r="K136" i="1" s="1"/>
  <c r="L64" i="1"/>
  <c r="M49" i="1"/>
  <c r="L49" i="1"/>
  <c r="K70" i="1"/>
  <c r="K144" i="1" s="1"/>
  <c r="K145" i="1" s="1"/>
  <c r="H44" i="4" l="1"/>
  <c r="H45" i="4" s="1"/>
  <c r="I20" i="4" s="1"/>
  <c r="K17" i="4"/>
  <c r="K19" i="4" s="1"/>
  <c r="E21" i="4"/>
  <c r="E23" i="6" s="1"/>
  <c r="L11" i="5"/>
  <c r="J19" i="4"/>
  <c r="H17" i="5"/>
  <c r="G28" i="6" s="1"/>
  <c r="G13" i="6" s="1"/>
  <c r="I17" i="5"/>
  <c r="H28" i="6" s="1"/>
  <c r="H13" i="6" s="1"/>
  <c r="F28" i="6"/>
  <c r="J13" i="5"/>
  <c r="J14" i="5" s="1"/>
  <c r="K12" i="5"/>
  <c r="K16" i="5" s="1"/>
  <c r="J27" i="6" s="1"/>
  <c r="J12" i="6" s="1"/>
  <c r="K137" i="1"/>
  <c r="L14" i="4" s="1"/>
  <c r="L16" i="4" s="1"/>
  <c r="N125" i="1"/>
  <c r="N143" i="1" s="1"/>
  <c r="M110" i="1"/>
  <c r="M135" i="1" s="1"/>
  <c r="L110" i="1"/>
  <c r="L135" i="1" s="1"/>
  <c r="M125" i="1"/>
  <c r="M143" i="1" s="1"/>
  <c r="L55" i="1"/>
  <c r="L136" i="1" s="1"/>
  <c r="M64" i="1"/>
  <c r="M55" i="1"/>
  <c r="M136" i="1" s="1"/>
  <c r="N64" i="1"/>
  <c r="L70" i="1"/>
  <c r="L144" i="1" s="1"/>
  <c r="L145" i="1" s="1"/>
  <c r="I44" i="4" l="1"/>
  <c r="I45" i="4" s="1"/>
  <c r="J20" i="4" s="1"/>
  <c r="J44" i="4"/>
  <c r="J45" i="4" s="1"/>
  <c r="K20" i="4" s="1"/>
  <c r="E30" i="6"/>
  <c r="E8" i="6"/>
  <c r="E14" i="6" s="1"/>
  <c r="F30" i="6"/>
  <c r="F13" i="6"/>
  <c r="F14" i="6" s="1"/>
  <c r="G21" i="4"/>
  <c r="G23" i="6" s="1"/>
  <c r="I21" i="4"/>
  <c r="I23" i="6" s="1"/>
  <c r="I8" i="6" s="1"/>
  <c r="H21" i="4"/>
  <c r="H23" i="6" s="1"/>
  <c r="M11" i="5"/>
  <c r="L17" i="4"/>
  <c r="K13" i="5"/>
  <c r="K14" i="5" s="1"/>
  <c r="J17" i="5"/>
  <c r="I28" i="6" s="1"/>
  <c r="I13" i="6" s="1"/>
  <c r="L12" i="5"/>
  <c r="L16" i="5" s="1"/>
  <c r="K27" i="6" s="1"/>
  <c r="K12" i="6" s="1"/>
  <c r="M137" i="1"/>
  <c r="N14" i="4" s="1"/>
  <c r="N16" i="4" s="1"/>
  <c r="L137" i="1"/>
  <c r="M14" i="4" s="1"/>
  <c r="N70" i="1"/>
  <c r="N144" i="1" s="1"/>
  <c r="N145" i="1" s="1"/>
  <c r="M70" i="1"/>
  <c r="M144" i="1" s="1"/>
  <c r="M145" i="1" s="1"/>
  <c r="H30" i="6" l="1"/>
  <c r="H8" i="6"/>
  <c r="H14" i="6" s="1"/>
  <c r="I14" i="6"/>
  <c r="G30" i="6"/>
  <c r="G8" i="6"/>
  <c r="G14" i="6" s="1"/>
  <c r="L19" i="4"/>
  <c r="N11" i="5"/>
  <c r="O11" i="5"/>
  <c r="I30" i="6"/>
  <c r="L13" i="5"/>
  <c r="L14" i="5" s="1"/>
  <c r="K17" i="5"/>
  <c r="J28" i="6" s="1"/>
  <c r="J13" i="6" s="1"/>
  <c r="M12" i="5"/>
  <c r="M16" i="5" s="1"/>
  <c r="L27" i="6" s="1"/>
  <c r="L12" i="6" s="1"/>
  <c r="N17" i="4"/>
  <c r="M16" i="4"/>
  <c r="M17" i="4"/>
  <c r="K44" i="4" l="1"/>
  <c r="K45" i="4" s="1"/>
  <c r="L20" i="4" s="1"/>
  <c r="J21" i="4"/>
  <c r="J23" i="6" s="1"/>
  <c r="K21" i="4"/>
  <c r="K23" i="6" s="1"/>
  <c r="K8" i="6" s="1"/>
  <c r="M13" i="5"/>
  <c r="M14" i="5" s="1"/>
  <c r="M19" i="4"/>
  <c r="N19" i="4"/>
  <c r="L17" i="5"/>
  <c r="K28" i="6" s="1"/>
  <c r="K13" i="6" s="1"/>
  <c r="O12" i="5"/>
  <c r="O16" i="5" s="1"/>
  <c r="N27" i="6" s="1"/>
  <c r="N12" i="6" s="1"/>
  <c r="N12" i="5"/>
  <c r="N16" i="5" s="1"/>
  <c r="M27" i="6" s="1"/>
  <c r="M12" i="6" s="1"/>
  <c r="M44" i="4" l="1"/>
  <c r="M45" i="4" s="1"/>
  <c r="N20" i="4" s="1"/>
  <c r="L44" i="4"/>
  <c r="L45" i="4" s="1"/>
  <c r="M20" i="4" s="1"/>
  <c r="K14" i="6"/>
  <c r="J30" i="6"/>
  <c r="J8" i="6"/>
  <c r="J14" i="6" s="1"/>
  <c r="K30" i="6"/>
  <c r="N13" i="5"/>
  <c r="N14" i="5" s="1"/>
  <c r="O13" i="5" s="1"/>
  <c r="O14" i="5" s="1"/>
  <c r="M17" i="5"/>
  <c r="L28" i="6" s="1"/>
  <c r="L13" i="6" s="1"/>
  <c r="L21" i="4" l="1"/>
  <c r="L23" i="6" s="1"/>
  <c r="N17" i="5"/>
  <c r="M28" i="6" s="1"/>
  <c r="M13" i="6" s="1"/>
  <c r="O17" i="5"/>
  <c r="N28" i="6" s="1"/>
  <c r="N13" i="6" s="1"/>
  <c r="L30" i="6" l="1"/>
  <c r="L8" i="6"/>
  <c r="L14" i="6" s="1"/>
  <c r="M21" i="4"/>
  <c r="M23" i="6" s="1"/>
  <c r="N21" i="4"/>
  <c r="N23" i="6" s="1"/>
  <c r="M30" i="6" l="1"/>
  <c r="M8" i="6"/>
  <c r="M14" i="6" s="1"/>
  <c r="N30" i="6"/>
  <c r="N8" i="6"/>
  <c r="N14" i="6" s="1"/>
  <c r="H17" i="6" l="1"/>
  <c r="E32" i="6"/>
  <c r="E33" i="6"/>
  <c r="H32" i="6"/>
  <c r="K33" i="6"/>
  <c r="H33" i="6"/>
  <c r="K16" i="6"/>
  <c r="K32" i="6"/>
  <c r="K17" i="6"/>
  <c r="E16" i="6"/>
  <c r="H16" i="6"/>
  <c r="E17" i="6"/>
</calcChain>
</file>

<file path=xl/sharedStrings.xml><?xml version="1.0" encoding="utf-8"?>
<sst xmlns="http://schemas.openxmlformats.org/spreadsheetml/2006/main" count="475" uniqueCount="180">
  <si>
    <t>CUADRO N°</t>
  </si>
  <si>
    <t>CANTIDADES</t>
  </si>
  <si>
    <t>AÑO 1</t>
  </si>
  <si>
    <t>AÑO 2</t>
  </si>
  <si>
    <t>AÑO 3</t>
  </si>
  <si>
    <t>AÑO 4</t>
  </si>
  <si>
    <t>AÑO 5</t>
  </si>
  <si>
    <t>AÑO 6</t>
  </si>
  <si>
    <t>AÑO 7</t>
  </si>
  <si>
    <t>AÑO 8</t>
  </si>
  <si>
    <t>AÑO 9</t>
  </si>
  <si>
    <t>AÑO 10</t>
  </si>
  <si>
    <t>PRODUCCIÓN PROYECTADA SIN PROYECTO</t>
  </si>
  <si>
    <t>PRECIOS UNITARIOS*</t>
  </si>
  <si>
    <t>BIEN/SERVICIO 1</t>
  </si>
  <si>
    <t>BIEN/SERVICIO 2</t>
  </si>
  <si>
    <t xml:space="preserve">*Precio unitario sin IVA para Responsables Inscriptos. Precio unitario con IVA para Monotributistas.
</t>
  </si>
  <si>
    <t>PRECIOS DE VENTAS PROYECTADOS</t>
  </si>
  <si>
    <t>INGRESO POR VENTAS PROYECTADOS</t>
  </si>
  <si>
    <t>VENTAS ANUALES</t>
  </si>
  <si>
    <t>VENTA BIEN/SERVICIO 1</t>
  </si>
  <si>
    <t>VENTA BIEN/SERVICIO 2</t>
  </si>
  <si>
    <t>PRECIO BIEN/SERVICIO 1</t>
  </si>
  <si>
    <t>PRECIO BIEN/SERVICIO 2</t>
  </si>
  <si>
    <t>TOTAL INGRESOS SIN PROYECTO</t>
  </si>
  <si>
    <t>SITUACIÓN SIN PROYECTO</t>
  </si>
  <si>
    <t>MONOTRIBUTISTA</t>
  </si>
  <si>
    <t>RESPONSABLE INSCRIPTO</t>
  </si>
  <si>
    <t>IVA DÉBITO FISCAL</t>
  </si>
  <si>
    <t>IVA VENTA BIEN/SERVICIO 1</t>
  </si>
  <si>
    <t>IVA VENTA BIEN/SERVICIO 2</t>
  </si>
  <si>
    <t>ALÍCUOTA</t>
  </si>
  <si>
    <t>TOTAL IVA DÉBITO SIN PROYECTO</t>
  </si>
  <si>
    <t>PRODUCCIÓN PROYECTADA CON PROYECTO</t>
  </si>
  <si>
    <t>TOTAL INGRESOS CON PROYECTO</t>
  </si>
  <si>
    <t>TOTAL IVA DÉBITO CON PROYECTO</t>
  </si>
  <si>
    <t>TOTAL INGRESOS INCREMENTALES</t>
  </si>
  <si>
    <t>Concepto</t>
  </si>
  <si>
    <t>Costos de Producción</t>
  </si>
  <si>
    <t>Materias primas e insumos</t>
  </si>
  <si>
    <t>Energía</t>
  </si>
  <si>
    <t>Combustibles</t>
  </si>
  <si>
    <t>Mano de Obra</t>
  </si>
  <si>
    <t>Costos de Administración</t>
  </si>
  <si>
    <t>Alquileres</t>
  </si>
  <si>
    <t>Tasas</t>
  </si>
  <si>
    <t>Sueldos</t>
  </si>
  <si>
    <t>Papelería</t>
  </si>
  <si>
    <t>Asesoramiento contable</t>
  </si>
  <si>
    <t>Costos de Comercialización</t>
  </si>
  <si>
    <t>Publicidad</t>
  </si>
  <si>
    <t>Comisiones por ventas</t>
  </si>
  <si>
    <t>Comisiones a distribuidores</t>
  </si>
  <si>
    <t>Fletes</t>
  </si>
  <si>
    <t>Otros Costos</t>
  </si>
  <si>
    <t>Total Costos Sin Proyecto</t>
  </si>
  <si>
    <t>COSTOS TOTALES  SIN PROYECTO</t>
  </si>
  <si>
    <t>Año 1</t>
  </si>
  <si>
    <t>Año 2</t>
  </si>
  <si>
    <t>Año 3</t>
  </si>
  <si>
    <t>Año 4</t>
  </si>
  <si>
    <t>Año 5</t>
  </si>
  <si>
    <t>Año 6</t>
  </si>
  <si>
    <t>Año 7</t>
  </si>
  <si>
    <t>Año 8</t>
  </si>
  <si>
    <t>Año 9</t>
  </si>
  <si>
    <t>Año 10</t>
  </si>
  <si>
    <t>COSTOS TOTALES  CON PROYECTO</t>
  </si>
  <si>
    <t>Total Costos Con Proyecto</t>
  </si>
  <si>
    <t>COSTOS INCREMENTALES PROYECTADOS</t>
  </si>
  <si>
    <t>INGRESOS POR VENTAS INCREMENTALES PROYECTADOS</t>
  </si>
  <si>
    <t>TOTAL COSTOS INCREMENTALES</t>
  </si>
  <si>
    <t>IVA CRÉDITO FISCAL</t>
  </si>
  <si>
    <t>TOTAL IVA CRÉDITO SIN PROYECTO</t>
  </si>
  <si>
    <t>Gas</t>
  </si>
  <si>
    <t>Agua</t>
  </si>
  <si>
    <t>Otros</t>
  </si>
  <si>
    <t>Servicios</t>
  </si>
  <si>
    <t>TOTAL IVA CRÉDITO CON PROYECTO</t>
  </si>
  <si>
    <t>INVERSIONES DEL PROYECTO</t>
  </si>
  <si>
    <t>Item</t>
  </si>
  <si>
    <t>Cantidad</t>
  </si>
  <si>
    <t>Unidad de medida</t>
  </si>
  <si>
    <t>Precio Unitarios (sin IVA)</t>
  </si>
  <si>
    <t>Total sin IVA</t>
  </si>
  <si>
    <t>IVA</t>
  </si>
  <si>
    <t>Total con IVA</t>
  </si>
  <si>
    <t>Presup.</t>
  </si>
  <si>
    <t>SUBTOTAL</t>
  </si>
  <si>
    <t>Vida Util (años)</t>
  </si>
  <si>
    <t>TOTAL</t>
  </si>
  <si>
    <t>AMORTIZACIONES DE LAS INVERSIONES DEL PROYECTO</t>
  </si>
  <si>
    <t>Inversiones a Realizar</t>
  </si>
  <si>
    <t>Monto sin IVA</t>
  </si>
  <si>
    <t>Vida útil</t>
  </si>
  <si>
    <t>Valor Libro</t>
  </si>
  <si>
    <t>ocultar esta fila</t>
  </si>
  <si>
    <t>Total Amortizaciones</t>
  </si>
  <si>
    <t>ESTADO DE RESULTADOS PROYECTADOS</t>
  </si>
  <si>
    <t>Detalle</t>
  </si>
  <si>
    <t>Total costos con proyectos</t>
  </si>
  <si>
    <t>Total costos sin proyectos</t>
  </si>
  <si>
    <t>Utilidad Bruta</t>
  </si>
  <si>
    <t>COSTOS ANUALES</t>
  </si>
  <si>
    <t>Total Ingresos Incrementales</t>
  </si>
  <si>
    <t>Total Costos Incrementales</t>
  </si>
  <si>
    <t>Impuesto a los ingresos Brutos (%)</t>
  </si>
  <si>
    <t>Amortizaciones Inversiones</t>
  </si>
  <si>
    <t>Utilidad Antes de Impuestos e Intereses</t>
  </si>
  <si>
    <t>Utilidad después de Impuestos</t>
  </si>
  <si>
    <t>x</t>
  </si>
  <si>
    <t>Pago fijo</t>
  </si>
  <si>
    <t>Cuadro Impositivo IVA</t>
  </si>
  <si>
    <t>Crédito Fiscal</t>
  </si>
  <si>
    <t>Débito Fiscal</t>
  </si>
  <si>
    <t>Crédito - Débito Fiscal</t>
  </si>
  <si>
    <t>PERSONAS HUMANA</t>
  </si>
  <si>
    <t>SOCIEDADES DE CAPITAL*</t>
  </si>
  <si>
    <t>IVA DÉBITO FISCAL INCREMENTAL</t>
  </si>
  <si>
    <t>Total IVA Débito con Proyecto</t>
  </si>
  <si>
    <t>Total IVA Débito sin proyecto</t>
  </si>
  <si>
    <t>TOTAL IVA DÉBITO INCREMENTAL</t>
  </si>
  <si>
    <t>*Las comprendidas en el artículo 69 de la Ley 20.628</t>
  </si>
  <si>
    <t>IVA CRÉDITO INCREMENTAL COSTOS</t>
  </si>
  <si>
    <t>Total IVA crédito Fiscal con Proyecto</t>
  </si>
  <si>
    <t>Total IVA crédito Fiscal sin Proyecto</t>
  </si>
  <si>
    <t>TOTAL IVA CRÉDITO COSTOS INCREMENTALES</t>
  </si>
  <si>
    <t>Posición Acumulada</t>
  </si>
  <si>
    <t>M0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</si>
  <si>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</si>
  <si>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</si>
  <si>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</si>
  <si>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</si>
  <si>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</si>
  <si>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</si>
  <si>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</si>
  <si>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</si>
  <si>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</si>
  <si>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</si>
  <si>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ANR solicitado</t>
  </si>
  <si>
    <t>TOTAL ANR SOLICITADO</t>
  </si>
  <si>
    <t>A- INVERSIONES A REALIZAR</t>
  </si>
  <si>
    <t xml:space="preserve"> INVERSIONES A FINANCIAR CON  ANR</t>
  </si>
  <si>
    <t>TIR</t>
  </si>
  <si>
    <t>VAN (10%)</t>
  </si>
  <si>
    <t>VAN (15%)</t>
  </si>
  <si>
    <t>VAN (20%)</t>
  </si>
  <si>
    <t>A- inversiones preexistentes atribuibles al proyecto</t>
  </si>
  <si>
    <t>Inversión en IVA</t>
  </si>
  <si>
    <t>Recupero de IVA</t>
  </si>
  <si>
    <t>Resultado ejercicio</t>
  </si>
  <si>
    <t>Amortizaciones</t>
  </si>
  <si>
    <t>Inversiones del Proyecto</t>
  </si>
  <si>
    <t>Inversion en IVA</t>
  </si>
  <si>
    <t>Recupero IVA</t>
  </si>
  <si>
    <t>Pagos a realizar</t>
  </si>
  <si>
    <t>Valor recuperable Activo Fijo</t>
  </si>
  <si>
    <t>Cash Flow con Financiamiento</t>
  </si>
  <si>
    <t>Cash Flow sin Financiamiento</t>
  </si>
  <si>
    <t>Ingresos Brutos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</si>
  <si>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</si>
  <si>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</si>
  <si>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</si>
  <si>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</si>
  <si>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</si>
  <si>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</si>
  <si>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</si>
  <si>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</si>
  <si>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</si>
  <si>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</si>
  <si>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Hasta (anual)</t>
  </si>
  <si>
    <t>K</t>
  </si>
  <si>
    <t>Pagarán mes $</t>
  </si>
  <si>
    <t>Pagarán año $</t>
  </si>
  <si>
    <t>De</t>
  </si>
  <si>
    <t>Categoría</t>
  </si>
  <si>
    <t>Monotributo</t>
  </si>
  <si>
    <t>Monotributo Categoría</t>
  </si>
  <si>
    <t>Total Impuesto Monotributo</t>
  </si>
  <si>
    <t>Impuesto a las Ganancias/Monotributo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</si>
</sst>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\ #,##0.00;[Red]&quot;$&quot;\ \-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 applyBorder="1"/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left"/>
    </xf>
    <xf numFmtId="0" fontId="2" fillId="2" borderId="5" xfId="0" applyFont="1" applyFill="1" applyBorder="1"/>
    <xf numFmtId="0" fontId="2" fillId="2" borderId="6" xfId="0" applyFont="1" applyFill="1" applyBorder="1"/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wrapText="1"/>
    </xf>
    <xf numFmtId="0" fontId="0" fillId="0" borderId="0" xfId="0" applyFont="1"/>
    <xf numFmtId="0" fontId="2" fillId="2" borderId="18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2" fillId="3" borderId="0" xfId="0" applyFont="1" applyFill="1" applyBorder="1"/>
    <xf numFmtId="4" fontId="2" fillId="3" borderId="0" xfId="0" applyNumberFormat="1" applyFont="1" applyFill="1" applyBorder="1"/>
    <xf numFmtId="4" fontId="0" fillId="0" borderId="0" xfId="0" applyNumberFormat="1"/>
    <xf numFmtId="0" fontId="2" fillId="2" borderId="28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wrapText="1"/>
    </xf>
    <xf numFmtId="0" fontId="2" fillId="2" borderId="31" xfId="0" applyFont="1" applyFill="1" applyBorder="1" applyAlignment="1">
      <alignment horizontal="center"/>
    </xf>
    <xf numFmtId="4" fontId="0" fillId="3" borderId="0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/>
    <xf numFmtId="0" fontId="0" fillId="0" borderId="0" xfId="0" applyBorder="1"/>
    <xf numFmtId="0" fontId="0" fillId="0" borderId="0" xfId="0" applyFill="1" applyBorder="1"/>
    <xf numFmtId="4" fontId="0" fillId="5" borderId="12" xfId="0" applyNumberFormat="1" applyFill="1" applyBorder="1"/>
    <xf numFmtId="0" fontId="0" fillId="5" borderId="1" xfId="0" applyFill="1" applyBorder="1"/>
    <xf numFmtId="4" fontId="0" fillId="5" borderId="1" xfId="0" applyNumberFormat="1" applyFill="1" applyBorder="1"/>
    <xf numFmtId="4" fontId="0" fillId="5" borderId="15" xfId="0" applyNumberFormat="1" applyFill="1" applyBorder="1"/>
    <xf numFmtId="4" fontId="0" fillId="5" borderId="33" xfId="0" applyNumberFormat="1" applyFill="1" applyBorder="1"/>
    <xf numFmtId="4" fontId="0" fillId="5" borderId="34" xfId="0" applyNumberFormat="1" applyFill="1" applyBorder="1"/>
    <xf numFmtId="4" fontId="0" fillId="5" borderId="35" xfId="0" applyNumberFormat="1" applyFill="1" applyBorder="1"/>
    <xf numFmtId="4" fontId="2" fillId="5" borderId="31" xfId="0" applyNumberFormat="1" applyFont="1" applyFill="1" applyBorder="1"/>
    <xf numFmtId="4" fontId="2" fillId="5" borderId="26" xfId="0" applyNumberFormat="1" applyFont="1" applyFill="1" applyBorder="1"/>
    <xf numFmtId="4" fontId="2" fillId="5" borderId="5" xfId="0" applyNumberFormat="1" applyFont="1" applyFill="1" applyBorder="1"/>
    <xf numFmtId="4" fontId="2" fillId="5" borderId="7" xfId="0" applyNumberFormat="1" applyFont="1" applyFill="1" applyBorder="1"/>
    <xf numFmtId="4" fontId="2" fillId="5" borderId="6" xfId="0" applyNumberFormat="1" applyFont="1" applyFill="1" applyBorder="1"/>
    <xf numFmtId="4" fontId="2" fillId="5" borderId="6" xfId="0" applyNumberFormat="1" applyFont="1" applyFill="1" applyBorder="1" applyAlignment="1">
      <alignment horizontal="center"/>
    </xf>
    <xf numFmtId="4" fontId="2" fillId="5" borderId="7" xfId="0" applyNumberFormat="1" applyFont="1" applyFill="1" applyBorder="1" applyAlignment="1">
      <alignment horizontal="center"/>
    </xf>
    <xf numFmtId="0" fontId="2" fillId="0" borderId="37" xfId="0" applyFont="1" applyBorder="1"/>
    <xf numFmtId="0" fontId="2" fillId="0" borderId="38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4" fontId="0" fillId="5" borderId="40" xfId="0" applyNumberFormat="1" applyFill="1" applyBorder="1"/>
    <xf numFmtId="4" fontId="0" fillId="3" borderId="0" xfId="0" applyNumberForma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" fontId="0" fillId="5" borderId="12" xfId="0" applyNumberFormat="1" applyFill="1" applyBorder="1" applyProtection="1"/>
    <xf numFmtId="4" fontId="0" fillId="5" borderId="1" xfId="0" applyNumberFormat="1" applyFill="1" applyBorder="1" applyProtection="1"/>
    <xf numFmtId="4" fontId="0" fillId="5" borderId="15" xfId="0" applyNumberFormat="1" applyFill="1" applyBorder="1" applyProtection="1"/>
    <xf numFmtId="4" fontId="2" fillId="5" borderId="31" xfId="0" applyNumberFormat="1" applyFont="1" applyFill="1" applyBorder="1" applyProtection="1"/>
    <xf numFmtId="0" fontId="0" fillId="0" borderId="8" xfId="0" applyBorder="1" applyProtection="1">
      <protection locked="0"/>
    </xf>
    <xf numFmtId="0" fontId="0" fillId="0" borderId="12" xfId="0" applyBorder="1" applyProtection="1">
      <protection locked="0"/>
    </xf>
    <xf numFmtId="4" fontId="0" fillId="0" borderId="12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5" xfId="0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3" borderId="12" xfId="0" applyNumberFormat="1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4" fontId="0" fillId="3" borderId="15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1" xfId="0" applyBorder="1" applyProtection="1">
      <protection locked="0"/>
    </xf>
    <xf numFmtId="4" fontId="0" fillId="0" borderId="4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0" xfId="0" applyProtection="1"/>
    <xf numFmtId="0" fontId="0" fillId="0" borderId="0" xfId="0" applyFill="1"/>
    <xf numFmtId="0" fontId="2" fillId="5" borderId="9" xfId="0" applyFont="1" applyFill="1" applyBorder="1" applyAlignment="1" applyProtection="1">
      <alignment horizontal="center"/>
      <protection locked="0"/>
    </xf>
    <xf numFmtId="0" fontId="2" fillId="5" borderId="11" xfId="0" applyFont="1" applyFill="1" applyBorder="1" applyAlignment="1" applyProtection="1">
      <alignment horizontal="center"/>
      <protection locked="0"/>
    </xf>
    <xf numFmtId="4" fontId="0" fillId="0" borderId="14" xfId="0" applyNumberFormat="1" applyBorder="1" applyProtection="1">
      <protection locked="0"/>
    </xf>
    <xf numFmtId="4" fontId="0" fillId="0" borderId="11" xfId="0" applyNumberFormat="1" applyBorder="1" applyProtection="1">
      <protection locked="0"/>
    </xf>
    <xf numFmtId="9" fontId="0" fillId="0" borderId="1" xfId="1" applyFont="1" applyBorder="1" applyProtection="1">
      <protection locked="0"/>
    </xf>
    <xf numFmtId="9" fontId="0" fillId="0" borderId="4" xfId="1" applyFont="1" applyBorder="1" applyProtection="1">
      <protection locked="0"/>
    </xf>
    <xf numFmtId="4" fontId="0" fillId="0" borderId="19" xfId="0" applyNumberFormat="1" applyFont="1" applyBorder="1" applyProtection="1">
      <protection locked="0"/>
    </xf>
    <xf numFmtId="4" fontId="0" fillId="0" borderId="20" xfId="0" applyNumberFormat="1" applyFont="1" applyBorder="1" applyProtection="1">
      <protection locked="0"/>
    </xf>
    <xf numFmtId="4" fontId="0" fillId="0" borderId="23" xfId="0" applyNumberFormat="1" applyFont="1" applyBorder="1" applyProtection="1">
      <protection locked="0"/>
    </xf>
    <xf numFmtId="4" fontId="0" fillId="0" borderId="1" xfId="0" applyNumberFormat="1" applyFont="1" applyBorder="1" applyProtection="1">
      <protection locked="0"/>
    </xf>
    <xf numFmtId="4" fontId="0" fillId="0" borderId="14" xfId="0" applyNumberFormat="1" applyFont="1" applyBorder="1" applyProtection="1">
      <protection locked="0"/>
    </xf>
    <xf numFmtId="4" fontId="0" fillId="0" borderId="21" xfId="0" applyNumberFormat="1" applyFont="1" applyBorder="1" applyProtection="1">
      <protection locked="0"/>
    </xf>
    <xf numFmtId="4" fontId="0" fillId="0" borderId="30" xfId="0" applyNumberFormat="1" applyFont="1" applyBorder="1" applyProtection="1">
      <protection locked="0"/>
    </xf>
    <xf numFmtId="4" fontId="0" fillId="0" borderId="15" xfId="0" applyNumberFormat="1" applyFont="1" applyBorder="1" applyProtection="1">
      <protection locked="0"/>
    </xf>
    <xf numFmtId="4" fontId="0" fillId="0" borderId="11" xfId="0" applyNumberFormat="1" applyFont="1" applyBorder="1" applyProtection="1">
      <protection locked="0"/>
    </xf>
    <xf numFmtId="4" fontId="2" fillId="0" borderId="19" xfId="0" applyNumberFormat="1" applyFont="1" applyBorder="1" applyProtection="1">
      <protection locked="0"/>
    </xf>
    <xf numFmtId="4" fontId="2" fillId="0" borderId="20" xfId="0" applyNumberFormat="1" applyFont="1" applyBorder="1" applyProtection="1">
      <protection locked="0"/>
    </xf>
    <xf numFmtId="4" fontId="0" fillId="0" borderId="20" xfId="0" applyNumberFormat="1" applyBorder="1" applyProtection="1">
      <protection locked="0"/>
    </xf>
    <xf numFmtId="4" fontId="0" fillId="0" borderId="21" xfId="0" applyNumberFormat="1" applyBorder="1" applyProtection="1">
      <protection locked="0"/>
    </xf>
    <xf numFmtId="4" fontId="2" fillId="0" borderId="23" xfId="0" applyNumberFormat="1" applyFont="1" applyBorder="1" applyProtection="1">
      <protection locked="0"/>
    </xf>
    <xf numFmtId="4" fontId="2" fillId="0" borderId="1" xfId="0" applyNumberFormat="1" applyFont="1" applyBorder="1" applyProtection="1">
      <protection locked="0"/>
    </xf>
    <xf numFmtId="4" fontId="2" fillId="0" borderId="30" xfId="0" applyNumberFormat="1" applyFont="1" applyBorder="1" applyProtection="1">
      <protection locked="0"/>
    </xf>
    <xf numFmtId="4" fontId="2" fillId="0" borderId="15" xfId="0" applyNumberFormat="1" applyFont="1" applyBorder="1" applyProtection="1"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2" fillId="5" borderId="28" xfId="0" applyFont="1" applyFill="1" applyBorder="1" applyProtection="1">
      <protection locked="0"/>
    </xf>
    <xf numFmtId="0" fontId="2" fillId="5" borderId="28" xfId="0" applyFont="1" applyFill="1" applyBorder="1" applyAlignment="1" applyProtection="1">
      <alignment horizontal="center"/>
      <protection locked="0"/>
    </xf>
    <xf numFmtId="9" fontId="0" fillId="3" borderId="28" xfId="1" applyFont="1" applyFill="1" applyBorder="1" applyProtection="1">
      <protection locked="0"/>
    </xf>
    <xf numFmtId="0" fontId="2" fillId="2" borderId="47" xfId="0" applyFont="1" applyFill="1" applyBorder="1" applyAlignment="1">
      <alignment horizontal="center"/>
    </xf>
    <xf numFmtId="4" fontId="0" fillId="0" borderId="9" xfId="0" applyNumberFormat="1" applyBorder="1" applyProtection="1">
      <protection locked="0"/>
    </xf>
    <xf numFmtId="4" fontId="0" fillId="5" borderId="1" xfId="0" applyNumberFormat="1" applyFill="1" applyBorder="1" applyProtection="1">
      <protection hidden="1"/>
    </xf>
    <xf numFmtId="4" fontId="0" fillId="5" borderId="14" xfId="0" applyNumberFormat="1" applyFill="1" applyBorder="1" applyProtection="1">
      <protection hidden="1"/>
    </xf>
    <xf numFmtId="4" fontId="0" fillId="5" borderId="4" xfId="0" applyNumberFormat="1" applyFill="1" applyBorder="1" applyProtection="1">
      <protection hidden="1"/>
    </xf>
    <xf numFmtId="4" fontId="0" fillId="5" borderId="17" xfId="0" applyNumberFormat="1" applyFill="1" applyBorder="1" applyProtection="1">
      <protection hidden="1"/>
    </xf>
    <xf numFmtId="4" fontId="2" fillId="5" borderId="6" xfId="0" applyNumberFormat="1" applyFont="1" applyFill="1" applyBorder="1" applyProtection="1">
      <protection hidden="1"/>
    </xf>
    <xf numFmtId="4" fontId="2" fillId="5" borderId="7" xfId="0" applyNumberFormat="1" applyFont="1" applyFill="1" applyBorder="1" applyProtection="1">
      <protection hidden="1"/>
    </xf>
    <xf numFmtId="0" fontId="2" fillId="2" borderId="8" xfId="0" applyFont="1" applyFill="1" applyBorder="1" applyAlignment="1" applyProtection="1">
      <alignment horizontal="center"/>
      <protection hidden="1"/>
    </xf>
    <xf numFmtId="0" fontId="2" fillId="2" borderId="12" xfId="0" applyFont="1" applyFill="1" applyBorder="1" applyAlignment="1" applyProtection="1">
      <alignment horizontal="center"/>
      <protection hidden="1"/>
    </xf>
    <xf numFmtId="0" fontId="2" fillId="2" borderId="9" xfId="0" applyFont="1" applyFill="1" applyBorder="1" applyAlignment="1" applyProtection="1">
      <alignment horizontal="center"/>
      <protection hidden="1"/>
    </xf>
    <xf numFmtId="0" fontId="0" fillId="0" borderId="13" xfId="0" applyBorder="1" applyProtection="1">
      <protection hidden="1"/>
    </xf>
    <xf numFmtId="0" fontId="2" fillId="2" borderId="5" xfId="0" applyFont="1" applyFill="1" applyBorder="1" applyProtection="1">
      <protection hidden="1"/>
    </xf>
    <xf numFmtId="9" fontId="0" fillId="0" borderId="1" xfId="1" applyFont="1" applyBorder="1" applyProtection="1">
      <protection hidden="1"/>
    </xf>
    <xf numFmtId="0" fontId="2" fillId="2" borderId="6" xfId="0" applyFont="1" applyFill="1" applyBorder="1" applyProtection="1">
      <protection hidden="1"/>
    </xf>
    <xf numFmtId="4" fontId="0" fillId="0" borderId="8" xfId="0" applyNumberFormat="1" applyFont="1" applyBorder="1" applyProtection="1">
      <protection locked="0"/>
    </xf>
    <xf numFmtId="4" fontId="0" fillId="0" borderId="12" xfId="0" applyNumberFormat="1" applyFont="1" applyBorder="1" applyProtection="1">
      <protection locked="0"/>
    </xf>
    <xf numFmtId="4" fontId="0" fillId="0" borderId="13" xfId="0" applyNumberFormat="1" applyFont="1" applyBorder="1" applyProtection="1">
      <protection locked="0"/>
    </xf>
    <xf numFmtId="4" fontId="0" fillId="0" borderId="10" xfId="0" applyNumberFormat="1" applyFont="1" applyBorder="1" applyProtection="1">
      <protection locked="0"/>
    </xf>
    <xf numFmtId="4" fontId="3" fillId="5" borderId="5" xfId="0" applyNumberFormat="1" applyFont="1" applyFill="1" applyBorder="1" applyAlignment="1" applyProtection="1">
      <alignment horizontal="center"/>
      <protection hidden="1"/>
    </xf>
    <xf numFmtId="4" fontId="3" fillId="5" borderId="28" xfId="0" applyNumberFormat="1" applyFont="1" applyFill="1" applyBorder="1" applyAlignment="1" applyProtection="1">
      <alignment horizontal="center"/>
      <protection hidden="1"/>
    </xf>
    <xf numFmtId="0" fontId="3" fillId="2" borderId="28" xfId="0" applyFont="1" applyFill="1" applyBorder="1" applyAlignment="1" applyProtection="1">
      <alignment horizontal="center"/>
      <protection hidden="1"/>
    </xf>
    <xf numFmtId="4" fontId="3" fillId="5" borderId="29" xfId="0" applyNumberFormat="1" applyFont="1" applyFill="1" applyBorder="1" applyAlignment="1" applyProtection="1">
      <alignment horizontal="center"/>
      <protection hidden="1"/>
    </xf>
    <xf numFmtId="4" fontId="3" fillId="5" borderId="3" xfId="0" applyNumberFormat="1" applyFont="1" applyFill="1" applyBorder="1" applyAlignment="1" applyProtection="1">
      <alignment horizontal="center"/>
      <protection hidden="1"/>
    </xf>
    <xf numFmtId="0" fontId="2" fillId="2" borderId="28" xfId="0" applyFont="1" applyFill="1" applyBorder="1" applyProtection="1">
      <protection hidden="1"/>
    </xf>
    <xf numFmtId="0" fontId="2" fillId="2" borderId="18" xfId="0" applyFont="1" applyFill="1" applyBorder="1" applyAlignment="1" applyProtection="1">
      <alignment horizontal="center"/>
      <protection hidden="1"/>
    </xf>
    <xf numFmtId="0" fontId="2" fillId="2" borderId="32" xfId="0" applyFont="1" applyFill="1" applyBorder="1" applyAlignment="1" applyProtection="1">
      <alignment horizontal="center"/>
      <protection hidden="1"/>
    </xf>
    <xf numFmtId="0" fontId="0" fillId="5" borderId="27" xfId="0" applyFont="1" applyFill="1" applyBorder="1"/>
    <xf numFmtId="0" fontId="0" fillId="5" borderId="22" xfId="0" applyFont="1" applyFill="1" applyBorder="1"/>
    <xf numFmtId="0" fontId="0" fillId="5" borderId="25" xfId="0" applyFont="1" applyFill="1" applyBorder="1"/>
    <xf numFmtId="0" fontId="0" fillId="5" borderId="13" xfId="0" applyFill="1" applyBorder="1" applyProtection="1">
      <protection hidden="1"/>
    </xf>
    <xf numFmtId="9" fontId="0" fillId="5" borderId="1" xfId="1" applyFont="1" applyFill="1" applyBorder="1" applyProtection="1">
      <protection hidden="1"/>
    </xf>
    <xf numFmtId="0" fontId="0" fillId="5" borderId="24" xfId="0" applyFont="1" applyFill="1" applyBorder="1"/>
    <xf numFmtId="0" fontId="0" fillId="5" borderId="27" xfId="0" applyFont="1" applyFill="1" applyBorder="1" applyProtection="1"/>
    <xf numFmtId="0" fontId="0" fillId="5" borderId="22" xfId="0" applyFont="1" applyFill="1" applyBorder="1" applyProtection="1"/>
    <xf numFmtId="0" fontId="0" fillId="5" borderId="25" xfId="0" applyFont="1" applyFill="1" applyBorder="1" applyProtection="1"/>
    <xf numFmtId="0" fontId="2" fillId="5" borderId="28" xfId="0" applyFont="1" applyFill="1" applyBorder="1" applyProtection="1">
      <protection hidden="1"/>
    </xf>
    <xf numFmtId="4" fontId="2" fillId="5" borderId="29" xfId="0" applyNumberFormat="1" applyFont="1" applyFill="1" applyBorder="1" applyProtection="1">
      <protection hidden="1"/>
    </xf>
    <xf numFmtId="9" fontId="0" fillId="5" borderId="1" xfId="1" applyFont="1" applyFill="1" applyBorder="1"/>
    <xf numFmtId="0" fontId="0" fillId="5" borderId="13" xfId="0" applyFont="1" applyFill="1" applyBorder="1" applyProtection="1">
      <protection hidden="1"/>
    </xf>
    <xf numFmtId="4" fontId="0" fillId="5" borderId="1" xfId="0" applyNumberFormat="1" applyFont="1" applyFill="1" applyBorder="1" applyProtection="1">
      <protection hidden="1"/>
    </xf>
    <xf numFmtId="0" fontId="2" fillId="2" borderId="34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0" fillId="5" borderId="1" xfId="0" applyFill="1" applyBorder="1" applyProtection="1">
      <protection hidden="1"/>
    </xf>
    <xf numFmtId="0" fontId="2" fillId="2" borderId="4" xfId="0" applyFont="1" applyFill="1" applyBorder="1" applyProtection="1">
      <protection hidden="1"/>
    </xf>
    <xf numFmtId="4" fontId="2" fillId="5" borderId="1" xfId="0" applyNumberFormat="1" applyFont="1" applyFill="1" applyBorder="1" applyProtection="1">
      <protection hidden="1"/>
    </xf>
    <xf numFmtId="0" fontId="0" fillId="5" borderId="34" xfId="0" applyFill="1" applyBorder="1"/>
    <xf numFmtId="0" fontId="0" fillId="5" borderId="20" xfId="0" applyFill="1" applyBorder="1"/>
    <xf numFmtId="4" fontId="0" fillId="5" borderId="23" xfId="0" applyNumberFormat="1" applyFill="1" applyBorder="1" applyProtection="1">
      <protection hidden="1"/>
    </xf>
    <xf numFmtId="0" fontId="0" fillId="0" borderId="0" xfId="0" applyProtection="1">
      <protection hidden="1"/>
    </xf>
    <xf numFmtId="0" fontId="2" fillId="5" borderId="1" xfId="0" applyFont="1" applyFill="1" applyBorder="1" applyAlignment="1" applyProtection="1">
      <alignment horizontal="center"/>
      <protection hidden="1"/>
    </xf>
    <xf numFmtId="4" fontId="0" fillId="0" borderId="0" xfId="0" applyNumberFormat="1" applyProtection="1">
      <protection hidden="1"/>
    </xf>
    <xf numFmtId="9" fontId="0" fillId="0" borderId="0" xfId="1" applyFont="1" applyProtection="1">
      <protection hidden="1"/>
    </xf>
    <xf numFmtId="0" fontId="2" fillId="5" borderId="1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horizontal="right"/>
      <protection hidden="1"/>
    </xf>
    <xf numFmtId="0" fontId="2" fillId="2" borderId="39" xfId="0" applyFont="1" applyFill="1" applyBorder="1" applyAlignment="1" applyProtection="1">
      <alignment horizontal="right"/>
      <protection hidden="1"/>
    </xf>
    <xf numFmtId="0" fontId="2" fillId="2" borderId="3" xfId="0" applyFont="1" applyFill="1" applyBorder="1" applyAlignment="1" applyProtection="1">
      <alignment horizontal="left"/>
      <protection hidden="1"/>
    </xf>
    <xf numFmtId="0" fontId="2" fillId="0" borderId="0" xfId="0" applyFont="1" applyProtection="1">
      <protection hidden="1"/>
    </xf>
    <xf numFmtId="0" fontId="2" fillId="4" borderId="1" xfId="0" applyFont="1" applyFill="1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2" fillId="4" borderId="1" xfId="0" applyFont="1" applyFill="1" applyBorder="1" applyProtection="1">
      <protection hidden="1"/>
    </xf>
    <xf numFmtId="0" fontId="2" fillId="5" borderId="41" xfId="0" applyFont="1" applyFill="1" applyBorder="1" applyProtection="1">
      <protection hidden="1"/>
    </xf>
    <xf numFmtId="0" fontId="2" fillId="5" borderId="45" xfId="0" applyFont="1" applyFill="1" applyBorder="1" applyProtection="1">
      <protection hidden="1"/>
    </xf>
    <xf numFmtId="4" fontId="2" fillId="5" borderId="45" xfId="0" applyNumberFormat="1" applyFont="1" applyFill="1" applyBorder="1" applyProtection="1">
      <protection hidden="1"/>
    </xf>
    <xf numFmtId="4" fontId="2" fillId="5" borderId="42" xfId="0" applyNumberFormat="1" applyFont="1" applyFill="1" applyBorder="1" applyProtection="1">
      <protection hidden="1"/>
    </xf>
    <xf numFmtId="0" fontId="2" fillId="5" borderId="43" xfId="0" applyFont="1" applyFill="1" applyBorder="1" applyProtection="1">
      <protection hidden="1"/>
    </xf>
    <xf numFmtId="0" fontId="2" fillId="5" borderId="46" xfId="0" applyFont="1" applyFill="1" applyBorder="1" applyProtection="1">
      <protection hidden="1"/>
    </xf>
    <xf numFmtId="4" fontId="2" fillId="5" borderId="46" xfId="0" applyNumberFormat="1" applyFont="1" applyFill="1" applyBorder="1" applyProtection="1">
      <protection hidden="1"/>
    </xf>
    <xf numFmtId="4" fontId="2" fillId="5" borderId="44" xfId="0" applyNumberFormat="1" applyFont="1" applyFill="1" applyBorder="1" applyProtection="1">
      <protection hidden="1"/>
    </xf>
    <xf numFmtId="0" fontId="3" fillId="4" borderId="1" xfId="0" applyFont="1" applyFill="1" applyBorder="1" applyAlignment="1" applyProtection="1">
      <alignment horizontal="center"/>
      <protection hidden="1"/>
    </xf>
    <xf numFmtId="4" fontId="3" fillId="4" borderId="1" xfId="0" applyNumberFormat="1" applyFont="1" applyFill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center"/>
      <protection hidden="1"/>
    </xf>
    <xf numFmtId="8" fontId="2" fillId="0" borderId="42" xfId="0" applyNumberFormat="1" applyFont="1" applyBorder="1" applyProtection="1">
      <protection hidden="1"/>
    </xf>
    <xf numFmtId="0" fontId="2" fillId="0" borderId="43" xfId="0" applyFont="1" applyBorder="1" applyAlignment="1" applyProtection="1">
      <alignment horizontal="center"/>
      <protection hidden="1"/>
    </xf>
    <xf numFmtId="9" fontId="2" fillId="0" borderId="44" xfId="0" applyNumberFormat="1" applyFont="1" applyBorder="1" applyProtection="1">
      <protection hidden="1"/>
    </xf>
    <xf numFmtId="0" fontId="2" fillId="3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 applyProtection="1">
      <alignment horizontal="center"/>
      <protection hidden="1"/>
    </xf>
    <xf numFmtId="0" fontId="0" fillId="3" borderId="0" xfId="0" applyFill="1" applyProtection="1">
      <protection hidden="1"/>
    </xf>
    <xf numFmtId="0" fontId="2" fillId="5" borderId="34" xfId="0" applyFont="1" applyFill="1" applyBorder="1" applyAlignment="1" applyProtection="1">
      <alignment horizontal="center" wrapText="1"/>
      <protection hidden="1"/>
    </xf>
    <xf numFmtId="0" fontId="2" fillId="5" borderId="23" xfId="0" applyFont="1" applyFill="1" applyBorder="1" applyAlignment="1" applyProtection="1">
      <alignment horizontal="center" wrapText="1"/>
      <protection hidden="1"/>
    </xf>
    <xf numFmtId="0" fontId="2" fillId="5" borderId="1" xfId="0" applyFont="1" applyFill="1" applyBorder="1" applyAlignment="1" applyProtection="1">
      <alignment horizontal="center" wrapText="1"/>
      <protection hidden="1"/>
    </xf>
    <xf numFmtId="0" fontId="2" fillId="5" borderId="1" xfId="0" applyFont="1" applyFill="1" applyBorder="1" applyAlignment="1" applyProtection="1">
      <alignment horizontal="center"/>
      <protection hidden="1"/>
    </xf>
    <xf numFmtId="0" fontId="2" fillId="5" borderId="34" xfId="0" applyFont="1" applyFill="1" applyBorder="1" applyAlignment="1" applyProtection="1">
      <alignment horizontal="center"/>
      <protection hidden="1"/>
    </xf>
    <xf numFmtId="0" fontId="2" fillId="5" borderId="36" xfId="0" applyFont="1" applyFill="1" applyBorder="1" applyAlignment="1" applyProtection="1">
      <alignment horizontal="center"/>
      <protection hidden="1"/>
    </xf>
    <xf numFmtId="0" fontId="2" fillId="5" borderId="23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>
      <alignment horizontal="right"/>
    </xf>
    <xf numFmtId="0" fontId="2" fillId="2" borderId="39" xfId="0" applyFont="1" applyFill="1" applyBorder="1" applyAlignment="1">
      <alignment horizontal="right"/>
    </xf>
    <xf numFmtId="4" fontId="0" fillId="5" borderId="1" xfId="0" applyNumberFormat="1" applyFill="1" applyBorder="1" applyAlignment="1" applyProtection="1">
      <alignment horizontal="center"/>
      <protection hidden="1"/>
    </xf>
    <xf numFmtId="4" fontId="0" fillId="5" borderId="1" xfId="1" applyNumberFormat="1" applyFont="1" applyFill="1" applyBorder="1" applyProtection="1">
      <protection hidden="1"/>
    </xf>
    <xf numFmtId="4" fontId="0" fillId="5" borderId="4" xfId="0" applyNumberFormat="1" applyFill="1" applyBorder="1" applyProtection="1"/>
    <xf numFmtId="4" fontId="2" fillId="5" borderId="5" xfId="0" applyNumberFormat="1" applyFont="1" applyFill="1" applyBorder="1" applyProtection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1</xdr:row>
      <xdr:rowOff>127001</xdr:rowOff>
    </xdr:from>
    <xdr:to>
      <xdr:col>8</xdr:col>
      <xdr:colOff>730250</xdr:colOff>
      <xdr:row>5</xdr:row>
      <xdr:rowOff>52916</xdr:rowOff>
    </xdr:to>
    <xdr:sp macro="" textlink="">
      <xdr:nvSpPr>
        <xdr:cNvPr id="2" name="1 CuadroTexto"/>
        <xdr:cNvSpPr txBox="1"/>
      </xdr:nvSpPr>
      <xdr:spPr>
        <a:xfrm>
          <a:off x="5302250" y="317501"/>
          <a:ext cx="5207000" cy="70908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AR" sz="1100" b="1"/>
            <a:t>En este cuadro deberá completar las inversiones de su proyecto que ya han sido realizadas, en caso de corresponder. Puede ocurrir que no haya realizado ninguna inversión</a:t>
          </a:r>
        </a:p>
      </xdr:txBody>
    </xdr:sp>
    <xdr:clientData/>
  </xdr:twoCellAnchor>
  <xdr:twoCellAnchor>
    <xdr:from>
      <xdr:col>3</xdr:col>
      <xdr:colOff>31750</xdr:colOff>
      <xdr:row>21</xdr:row>
      <xdr:rowOff>42333</xdr:rowOff>
    </xdr:from>
    <xdr:to>
      <xdr:col>7</xdr:col>
      <xdr:colOff>952500</xdr:colOff>
      <xdr:row>22</xdr:row>
      <xdr:rowOff>179916</xdr:rowOff>
    </xdr:to>
    <xdr:sp macro="" textlink="">
      <xdr:nvSpPr>
        <xdr:cNvPr id="3" name="2 CuadroTexto"/>
        <xdr:cNvSpPr txBox="1"/>
      </xdr:nvSpPr>
      <xdr:spPr>
        <a:xfrm>
          <a:off x="4572000" y="4307416"/>
          <a:ext cx="5111750" cy="32808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AR" sz="1100" b="1"/>
            <a:t>En este cuadro deberá completar las inversiones de su proyecto  a realizar</a:t>
          </a:r>
        </a:p>
      </xdr:txBody>
    </xdr:sp>
    <xdr:clientData/>
  </xdr:twoCellAnchor>
  <xdr:twoCellAnchor>
    <xdr:from>
      <xdr:col>4</xdr:col>
      <xdr:colOff>825500</xdr:colOff>
      <xdr:row>44</xdr:row>
      <xdr:rowOff>0</xdr:rowOff>
    </xdr:from>
    <xdr:to>
      <xdr:col>10</xdr:col>
      <xdr:colOff>762000</xdr:colOff>
      <xdr:row>47</xdr:row>
      <xdr:rowOff>63500</xdr:rowOff>
    </xdr:to>
    <xdr:sp macro="" textlink="">
      <xdr:nvSpPr>
        <xdr:cNvPr id="7" name="6 CuadroTexto"/>
        <xdr:cNvSpPr txBox="1"/>
      </xdr:nvSpPr>
      <xdr:spPr>
        <a:xfrm>
          <a:off x="6413500" y="8900583"/>
          <a:ext cx="6223000" cy="635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AR" sz="1100" b="1"/>
            <a:t>En la</a:t>
          </a:r>
          <a:r>
            <a:rPr lang="es-AR" sz="1100" b="1" baseline="0"/>
            <a:t> fila de los subtotales el excel sumará las inversiones a realizar</a:t>
          </a:r>
        </a:p>
        <a:p>
          <a:pPr algn="l"/>
          <a:r>
            <a:rPr lang="es-AR" sz="1100" b="1" baseline="0"/>
            <a:t>En la fila de los totales el excel sumará las inversiones a realizar más las inversiones preexistentes del cuadro anterior</a:t>
          </a:r>
          <a:endParaRPr lang="es-AR" sz="1100" b="1"/>
        </a:p>
      </xdr:txBody>
    </xdr:sp>
    <xdr:clientData/>
  </xdr:twoCellAnchor>
  <xdr:twoCellAnchor>
    <xdr:from>
      <xdr:col>1</xdr:col>
      <xdr:colOff>370417</xdr:colOff>
      <xdr:row>53</xdr:row>
      <xdr:rowOff>148166</xdr:rowOff>
    </xdr:from>
    <xdr:to>
      <xdr:col>9</xdr:col>
      <xdr:colOff>910167</xdr:colOff>
      <xdr:row>56</xdr:row>
      <xdr:rowOff>105833</xdr:rowOff>
    </xdr:to>
    <xdr:sp macro="" textlink="">
      <xdr:nvSpPr>
        <xdr:cNvPr id="8" name="7 CuadroTexto"/>
        <xdr:cNvSpPr txBox="1"/>
      </xdr:nvSpPr>
      <xdr:spPr>
        <a:xfrm>
          <a:off x="1132417" y="10784416"/>
          <a:ext cx="10604500" cy="52916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A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Este cuadro deberá completarse con las inversiones a realizar del cuadro anterior pero indicadando para cuales inversiones solicitará el ANR</a:t>
          </a:r>
        </a:p>
        <a:p>
          <a:pPr algn="l"/>
          <a:r>
            <a:rPr lang="es-A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Compruebe que el</a:t>
          </a:r>
          <a:r>
            <a:rPr lang="es-A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total de</a:t>
          </a:r>
          <a:r>
            <a:rPr lang="es-A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inversiones a realizar, las inversiones</a:t>
          </a:r>
          <a:r>
            <a:rPr lang="es-A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preexistentes y </a:t>
          </a:r>
          <a:r>
            <a:rPr lang="es-A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 inversiones a financiar con ANR coincidan con lo declarado en el ANEXO A del Pliego</a:t>
          </a:r>
          <a:r>
            <a:rPr lang="es-AR"/>
            <a:t>  </a:t>
          </a:r>
          <a:endParaRPr lang="es-AR" sz="1100" b="1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726282</xdr:colOff>
      <xdr:row>7</xdr:row>
      <xdr:rowOff>130969</xdr:rowOff>
    </xdr:from>
    <xdr:to>
      <xdr:col>13</xdr:col>
      <xdr:colOff>35720</xdr:colOff>
      <xdr:row>9</xdr:row>
      <xdr:rowOff>142875</xdr:rowOff>
    </xdr:to>
    <xdr:sp macro="" textlink="">
      <xdr:nvSpPr>
        <xdr:cNvPr id="2" name="1 CuadroTexto"/>
        <xdr:cNvSpPr txBox="1"/>
      </xdr:nvSpPr>
      <xdr:spPr>
        <a:xfrm>
          <a:off x="1488282" y="1464469"/>
          <a:ext cx="9775032" cy="39290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AR" sz="1800" b="1"/>
            <a:t>INGRESOS</a:t>
          </a:r>
          <a:r>
            <a:rPr lang="es-AR" sz="1800" b="1" baseline="0"/>
            <a:t> </a:t>
          </a:r>
          <a:r>
            <a:rPr lang="es-AR" sz="1800" b="1"/>
            <a:t>SITUACIÓN</a:t>
          </a:r>
          <a:r>
            <a:rPr lang="es-AR" sz="1800" b="1" baseline="0"/>
            <a:t> SIN PROYECTO</a:t>
          </a:r>
          <a:endParaRPr lang="es-AR" sz="1800" b="1"/>
        </a:p>
      </xdr:txBody>
    </xdr:sp>
    <xdr:clientData/>
  </xdr:twoCellAnchor>
  <xdr:twoCellAnchor>
    <xdr:from>
      <xdr:col>2</xdr:col>
      <xdr:colOff>0</xdr:colOff>
      <xdr:row>1</xdr:row>
      <xdr:rowOff>95250</xdr:rowOff>
    </xdr:from>
    <xdr:to>
      <xdr:col>5</xdr:col>
      <xdr:colOff>654844</xdr:colOff>
      <xdr:row>3</xdr:row>
      <xdr:rowOff>47625</xdr:rowOff>
    </xdr:to>
    <xdr:sp macro="" textlink="">
      <xdr:nvSpPr>
        <xdr:cNvPr id="3" name="2 CuadroTexto"/>
        <xdr:cNvSpPr txBox="1"/>
      </xdr:nvSpPr>
      <xdr:spPr>
        <a:xfrm>
          <a:off x="1524000" y="285750"/>
          <a:ext cx="4262438" cy="33337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AR" sz="1400" b="1">
              <a:latin typeface="+mn-lt"/>
              <a:cs typeface="Arial" panose="020B0604020202020204" pitchFamily="34" charset="0"/>
            </a:rPr>
            <a:t>INDICAR CON UNA X EL TIPO DE CONTRIBUYENTE</a:t>
          </a:r>
        </a:p>
      </xdr:txBody>
    </xdr:sp>
    <xdr:clientData/>
  </xdr:twoCellAnchor>
  <xdr:twoCellAnchor>
    <xdr:from>
      <xdr:col>2</xdr:col>
      <xdr:colOff>285749</xdr:colOff>
      <xdr:row>57</xdr:row>
      <xdr:rowOff>95251</xdr:rowOff>
    </xdr:from>
    <xdr:to>
      <xdr:col>12</xdr:col>
      <xdr:colOff>333374</xdr:colOff>
      <xdr:row>58</xdr:row>
      <xdr:rowOff>154783</xdr:rowOff>
    </xdr:to>
    <xdr:sp macro="" textlink="">
      <xdr:nvSpPr>
        <xdr:cNvPr id="4" name="3 CuadroTexto"/>
        <xdr:cNvSpPr txBox="1"/>
      </xdr:nvSpPr>
      <xdr:spPr>
        <a:xfrm>
          <a:off x="1809749" y="9346407"/>
          <a:ext cx="8989219" cy="25003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caso</a:t>
          </a:r>
          <a:r>
            <a:rPr lang="es-A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 Responsable Inscripto </a:t>
          </a:r>
          <a:r>
            <a:rPr lang="es-A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completar la columna  alícuota (columna D)  con el porcentaje de IVA correspondiente</a:t>
          </a:r>
          <a:r>
            <a:rPr lang="es-AR" b="1"/>
            <a:t> </a:t>
          </a:r>
          <a:endParaRPr lang="es-AR" sz="1100" b="1"/>
        </a:p>
      </xdr:txBody>
    </xdr:sp>
    <xdr:clientData/>
  </xdr:twoCellAnchor>
  <xdr:twoCellAnchor>
    <xdr:from>
      <xdr:col>2</xdr:col>
      <xdr:colOff>0</xdr:colOff>
      <xdr:row>73</xdr:row>
      <xdr:rowOff>0</xdr:rowOff>
    </xdr:from>
    <xdr:to>
      <xdr:col>13</xdr:col>
      <xdr:colOff>71438</xdr:colOff>
      <xdr:row>75</xdr:row>
      <xdr:rowOff>11906</xdr:rowOff>
    </xdr:to>
    <xdr:sp macro="" textlink="">
      <xdr:nvSpPr>
        <xdr:cNvPr id="5" name="4 CuadroTexto"/>
        <xdr:cNvSpPr txBox="1"/>
      </xdr:nvSpPr>
      <xdr:spPr>
        <a:xfrm>
          <a:off x="1524000" y="12358688"/>
          <a:ext cx="9775032" cy="39290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AR" sz="1800" b="1"/>
            <a:t>INGRESOS SITUACIÓN</a:t>
          </a:r>
          <a:r>
            <a:rPr lang="es-AR" sz="1800" b="1" baseline="0"/>
            <a:t> CON PROYECTO</a:t>
          </a:r>
          <a:endParaRPr lang="es-AR" sz="1800" b="1"/>
        </a:p>
      </xdr:txBody>
    </xdr:sp>
    <xdr:clientData/>
  </xdr:twoCellAnchor>
  <xdr:twoCellAnchor>
    <xdr:from>
      <xdr:col>2</xdr:col>
      <xdr:colOff>285749</xdr:colOff>
      <xdr:row>112</xdr:row>
      <xdr:rowOff>95251</xdr:rowOff>
    </xdr:from>
    <xdr:to>
      <xdr:col>12</xdr:col>
      <xdr:colOff>333374</xdr:colOff>
      <xdr:row>113</xdr:row>
      <xdr:rowOff>154783</xdr:rowOff>
    </xdr:to>
    <xdr:sp macro="" textlink="">
      <xdr:nvSpPr>
        <xdr:cNvPr id="6" name="5 CuadroTexto"/>
        <xdr:cNvSpPr txBox="1"/>
      </xdr:nvSpPr>
      <xdr:spPr>
        <a:xfrm>
          <a:off x="1809749" y="9346407"/>
          <a:ext cx="8989219" cy="25003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caso</a:t>
          </a:r>
          <a:r>
            <a:rPr lang="es-A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 Responsable Inscripto </a:t>
          </a:r>
          <a:r>
            <a:rPr lang="es-A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completar la columna  alícuota (columna D)  con el porcentaje de IVA correspondiente</a:t>
          </a:r>
          <a:r>
            <a:rPr lang="es-AR" b="1"/>
            <a:t> </a:t>
          </a:r>
          <a:endParaRPr lang="es-AR" sz="1100" b="1"/>
        </a:p>
      </xdr:txBody>
    </xdr:sp>
    <xdr:clientData/>
  </xdr:twoCellAnchor>
  <xdr:twoCellAnchor>
    <xdr:from>
      <xdr:col>2</xdr:col>
      <xdr:colOff>0</xdr:colOff>
      <xdr:row>127</xdr:row>
      <xdr:rowOff>0</xdr:rowOff>
    </xdr:from>
    <xdr:to>
      <xdr:col>13</xdr:col>
      <xdr:colOff>71438</xdr:colOff>
      <xdr:row>129</xdr:row>
      <xdr:rowOff>11906</xdr:rowOff>
    </xdr:to>
    <xdr:sp macro="" textlink="">
      <xdr:nvSpPr>
        <xdr:cNvPr id="7" name="6 CuadroTexto"/>
        <xdr:cNvSpPr txBox="1"/>
      </xdr:nvSpPr>
      <xdr:spPr>
        <a:xfrm>
          <a:off x="1524000" y="22860000"/>
          <a:ext cx="9775032" cy="39290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AR" sz="1800" b="1"/>
            <a:t>INGRESOS</a:t>
          </a:r>
          <a:r>
            <a:rPr lang="es-AR" sz="1800" b="1" baseline="0"/>
            <a:t> INCREMENTALES</a:t>
          </a:r>
          <a:endParaRPr lang="es-AR" sz="1800" b="1"/>
        </a:p>
      </xdr:txBody>
    </xdr:sp>
    <xdr:clientData/>
  </xdr:twoCellAnchor>
  <xdr:twoCellAnchor>
    <xdr:from>
      <xdr:col>2</xdr:col>
      <xdr:colOff>928687</xdr:colOff>
      <xdr:row>14</xdr:row>
      <xdr:rowOff>35720</xdr:rowOff>
    </xdr:from>
    <xdr:to>
      <xdr:col>11</xdr:col>
      <xdr:colOff>357188</xdr:colOff>
      <xdr:row>17</xdr:row>
      <xdr:rowOff>0</xdr:rowOff>
    </xdr:to>
    <xdr:sp macro="" textlink="">
      <xdr:nvSpPr>
        <xdr:cNvPr id="8" name="7 CuadroTexto"/>
        <xdr:cNvSpPr txBox="1"/>
      </xdr:nvSpPr>
      <xdr:spPr>
        <a:xfrm>
          <a:off x="2452687" y="2750345"/>
          <a:ext cx="10001251" cy="5357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En  este cuadro </a:t>
          </a:r>
          <a:r>
            <a:rPr lang="es-AR" sz="1100" baseline="0"/>
            <a:t> donde dice Bien/servicio  reemplazar por el bien o servicio de su proyecto.  Por ejemplo  si  produce  o vende  botellas  de vino   colocar  botellas  de  vino.</a:t>
          </a:r>
        </a:p>
        <a:p>
          <a:r>
            <a:rPr lang="es-AR" sz="1100" baseline="0"/>
            <a:t>Si tiene más  de un producto o servicio reemplazar en  cada fila por el bien o  servicio  correspondiente.</a:t>
          </a:r>
          <a:endParaRPr lang="es-AR" sz="1100"/>
        </a:p>
      </xdr:txBody>
    </xdr:sp>
    <xdr:clientData/>
  </xdr:twoCellAnchor>
  <xdr:twoCellAnchor>
    <xdr:from>
      <xdr:col>2</xdr:col>
      <xdr:colOff>0</xdr:colOff>
      <xdr:row>30</xdr:row>
      <xdr:rowOff>0</xdr:rowOff>
    </xdr:from>
    <xdr:to>
      <xdr:col>6</xdr:col>
      <xdr:colOff>976313</xdr:colOff>
      <xdr:row>32</xdr:row>
      <xdr:rowOff>35719</xdr:rowOff>
    </xdr:to>
    <xdr:sp macro="" textlink="">
      <xdr:nvSpPr>
        <xdr:cNvPr id="9" name="8 CuadroTexto"/>
        <xdr:cNvSpPr txBox="1"/>
      </xdr:nvSpPr>
      <xdr:spPr>
        <a:xfrm>
          <a:off x="1524000" y="5822156"/>
          <a:ext cx="6310313" cy="416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En  este cuadro </a:t>
          </a:r>
          <a:r>
            <a:rPr lang="es-AR" sz="1100" baseline="0"/>
            <a:t> debe colocar el  precio unitario  del bien o servicio que expuso en el cuadro anterior.</a:t>
          </a:r>
          <a:endParaRPr lang="es-A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561975</xdr:colOff>
      <xdr:row>2</xdr:row>
      <xdr:rowOff>114300</xdr:rowOff>
    </xdr:to>
    <xdr:sp macro="" textlink="">
      <xdr:nvSpPr>
        <xdr:cNvPr id="2" name="1 CuadroTexto"/>
        <xdr:cNvSpPr txBox="1"/>
      </xdr:nvSpPr>
      <xdr:spPr>
        <a:xfrm>
          <a:off x="762000" y="190500"/>
          <a:ext cx="8524875" cy="3048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AR" sz="1800" b="1" baseline="0"/>
            <a:t>COSTOS </a:t>
          </a:r>
          <a:r>
            <a:rPr lang="es-AR" sz="1800" b="1"/>
            <a:t>SITUACIÓN</a:t>
          </a:r>
          <a:r>
            <a:rPr lang="es-AR" sz="1800" b="1" baseline="0"/>
            <a:t> SIN PROYECTO</a:t>
          </a:r>
          <a:endParaRPr lang="es-AR" sz="1800" b="1"/>
        </a:p>
      </xdr:txBody>
    </xdr:sp>
    <xdr:clientData/>
  </xdr:twoCellAnchor>
  <xdr:twoCellAnchor>
    <xdr:from>
      <xdr:col>1</xdr:col>
      <xdr:colOff>0</xdr:colOff>
      <xdr:row>52</xdr:row>
      <xdr:rowOff>0</xdr:rowOff>
    </xdr:from>
    <xdr:to>
      <xdr:col>10</xdr:col>
      <xdr:colOff>561975</xdr:colOff>
      <xdr:row>53</xdr:row>
      <xdr:rowOff>114300</xdr:rowOff>
    </xdr:to>
    <xdr:sp macro="" textlink="">
      <xdr:nvSpPr>
        <xdr:cNvPr id="3" name="2 CuadroTexto"/>
        <xdr:cNvSpPr txBox="1"/>
      </xdr:nvSpPr>
      <xdr:spPr>
        <a:xfrm>
          <a:off x="762000" y="8886825"/>
          <a:ext cx="8524875" cy="3048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AR" sz="1800" b="1" baseline="0"/>
            <a:t>COSTOS </a:t>
          </a:r>
          <a:r>
            <a:rPr lang="es-AR" sz="1800" b="1"/>
            <a:t>SITUACIÓN</a:t>
          </a:r>
          <a:r>
            <a:rPr lang="es-AR" sz="1800" b="1" baseline="0"/>
            <a:t> CON PROYECTO</a:t>
          </a:r>
          <a:endParaRPr lang="es-AR" sz="1800" b="1"/>
        </a:p>
      </xdr:txBody>
    </xdr:sp>
    <xdr:clientData/>
  </xdr:twoCellAnchor>
  <xdr:twoCellAnchor>
    <xdr:from>
      <xdr:col>0</xdr:col>
      <xdr:colOff>733425</xdr:colOff>
      <xdr:row>100</xdr:row>
      <xdr:rowOff>66675</xdr:rowOff>
    </xdr:from>
    <xdr:to>
      <xdr:col>12</xdr:col>
      <xdr:colOff>366713</xdr:colOff>
      <xdr:row>102</xdr:row>
      <xdr:rowOff>114300</xdr:rowOff>
    </xdr:to>
    <xdr:sp macro="" textlink="">
      <xdr:nvSpPr>
        <xdr:cNvPr id="5" name="4 CuadroTexto"/>
        <xdr:cNvSpPr txBox="1"/>
      </xdr:nvSpPr>
      <xdr:spPr>
        <a:xfrm>
          <a:off x="733425" y="19078575"/>
          <a:ext cx="10101263" cy="4286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AR" sz="1800" b="1"/>
            <a:t>COSTOS</a:t>
          </a:r>
          <a:r>
            <a:rPr lang="es-AR" sz="1800" b="1" baseline="0"/>
            <a:t> INCREMENTALES</a:t>
          </a:r>
          <a:endParaRPr lang="es-AR" sz="18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1</xdr:row>
      <xdr:rowOff>142875</xdr:rowOff>
    </xdr:from>
    <xdr:to>
      <xdr:col>7</xdr:col>
      <xdr:colOff>352425</xdr:colOff>
      <xdr:row>2</xdr:row>
      <xdr:rowOff>180975</xdr:rowOff>
    </xdr:to>
    <xdr:sp macro="" textlink="">
      <xdr:nvSpPr>
        <xdr:cNvPr id="2" name="1 CuadroTexto"/>
        <xdr:cNvSpPr txBox="1"/>
      </xdr:nvSpPr>
      <xdr:spPr>
        <a:xfrm>
          <a:off x="1514475" y="333375"/>
          <a:ext cx="5791200" cy="22860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A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Indicar con una x si el Postulante es Responsable Inscripto o Monotributista</a:t>
          </a:r>
          <a:r>
            <a:rPr lang="es-AR" b="1"/>
            <a:t> </a:t>
          </a:r>
          <a:endParaRPr lang="es-AR" sz="1100" b="1"/>
        </a:p>
      </xdr:txBody>
    </xdr:sp>
    <xdr:clientData/>
  </xdr:twoCellAnchor>
  <xdr:twoCellAnchor>
    <xdr:from>
      <xdr:col>1</xdr:col>
      <xdr:colOff>752475</xdr:colOff>
      <xdr:row>9</xdr:row>
      <xdr:rowOff>104775</xdr:rowOff>
    </xdr:from>
    <xdr:to>
      <xdr:col>7</xdr:col>
      <xdr:colOff>352425</xdr:colOff>
      <xdr:row>10</xdr:row>
      <xdr:rowOff>142875</xdr:rowOff>
    </xdr:to>
    <xdr:sp macro="" textlink="">
      <xdr:nvSpPr>
        <xdr:cNvPr id="3" name="2 CuadroTexto"/>
        <xdr:cNvSpPr txBox="1"/>
      </xdr:nvSpPr>
      <xdr:spPr>
        <a:xfrm>
          <a:off x="1514475" y="1866900"/>
          <a:ext cx="5791200" cy="2286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A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Indicar en la celda D17 la</a:t>
          </a:r>
          <a:r>
            <a:rPr lang="es-A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alícuota de Ingresos Brutos</a:t>
          </a:r>
        </a:p>
        <a:p>
          <a:pPr algn="ctr"/>
          <a:endParaRPr lang="es-AR" sz="1100" b="1"/>
        </a:p>
      </xdr:txBody>
    </xdr:sp>
    <xdr:clientData/>
  </xdr:twoCellAnchor>
  <xdr:twoCellAnchor>
    <xdr:from>
      <xdr:col>2</xdr:col>
      <xdr:colOff>1914525</xdr:colOff>
      <xdr:row>24</xdr:row>
      <xdr:rowOff>114300</xdr:rowOff>
    </xdr:from>
    <xdr:to>
      <xdr:col>10</xdr:col>
      <xdr:colOff>152400</xdr:colOff>
      <xdr:row>26</xdr:row>
      <xdr:rowOff>171450</xdr:rowOff>
    </xdr:to>
    <xdr:sp macro="" textlink="">
      <xdr:nvSpPr>
        <xdr:cNvPr id="4" name="3 CuadroTexto"/>
        <xdr:cNvSpPr txBox="1"/>
      </xdr:nvSpPr>
      <xdr:spPr>
        <a:xfrm>
          <a:off x="3438525" y="4752975"/>
          <a:ext cx="8467725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Este cuadro se auto</a:t>
          </a:r>
          <a:r>
            <a:rPr lang="es-AR" sz="1100" baseline="0"/>
            <a:t> completará si Ud eligió  Persona Humana. Si eligió Sociedad de Capital el Excel desestimará  este cuadro.  Le saldrán cuadros con el escrito N/A, lo cual es correcto</a:t>
          </a:r>
          <a:endParaRPr lang="es-A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3"/>
  <sheetViews>
    <sheetView showGridLines="0" topLeftCell="A80" zoomScale="90" zoomScaleNormal="90" workbookViewId="0">
      <selection activeCell="E84" sqref="E84"/>
    </sheetView>
  </sheetViews>
  <sheetFormatPr baseColWidth="10" defaultRowHeight="15" x14ac:dyDescent="0.25"/>
  <cols>
    <col min="2" max="2" width="28.140625" customWidth="1"/>
    <col min="3" max="3" width="28.5703125" customWidth="1"/>
    <col min="4" max="15" width="15.7109375" customWidth="1"/>
  </cols>
  <sheetData>
    <row r="2" spans="2:10" ht="15.75" thickBot="1" x14ac:dyDescent="0.3"/>
    <row r="3" spans="2:10" ht="15.75" thickBot="1" x14ac:dyDescent="0.3">
      <c r="B3" s="4" t="s">
        <v>0</v>
      </c>
      <c r="C3" s="5">
        <v>1</v>
      </c>
    </row>
    <row r="5" spans="2:10" x14ac:dyDescent="0.25">
      <c r="B5" s="2" t="s">
        <v>79</v>
      </c>
    </row>
    <row r="6" spans="2:10" ht="15.75" thickBot="1" x14ac:dyDescent="0.3"/>
    <row r="7" spans="2:10" ht="30.75" thickBot="1" x14ac:dyDescent="0.3">
      <c r="B7" s="22" t="s">
        <v>87</v>
      </c>
      <c r="C7" s="22" t="s">
        <v>80</v>
      </c>
      <c r="D7" s="22" t="s">
        <v>81</v>
      </c>
      <c r="E7" s="23" t="s">
        <v>82</v>
      </c>
      <c r="F7" s="23" t="s">
        <v>83</v>
      </c>
      <c r="G7" s="23" t="s">
        <v>84</v>
      </c>
      <c r="H7" s="22" t="s">
        <v>85</v>
      </c>
      <c r="I7" s="23" t="s">
        <v>86</v>
      </c>
      <c r="J7" s="23" t="s">
        <v>89</v>
      </c>
    </row>
    <row r="9" spans="2:10" ht="15.75" thickBot="1" x14ac:dyDescent="0.3">
      <c r="C9" s="2" t="s">
        <v>147</v>
      </c>
    </row>
    <row r="10" spans="2:10" x14ac:dyDescent="0.25">
      <c r="B10" s="58"/>
      <c r="C10" s="59"/>
      <c r="D10" s="59"/>
      <c r="E10" s="59"/>
      <c r="F10" s="60"/>
      <c r="G10" s="54">
        <f>+F10*D10</f>
        <v>0</v>
      </c>
      <c r="H10" s="67"/>
      <c r="I10" s="36">
        <f>+H10+G10</f>
        <v>0</v>
      </c>
      <c r="J10" s="70"/>
    </row>
    <row r="11" spans="2:10" x14ac:dyDescent="0.25">
      <c r="B11" s="61"/>
      <c r="C11" s="62"/>
      <c r="D11" s="62"/>
      <c r="E11" s="62"/>
      <c r="F11" s="63"/>
      <c r="G11" s="55">
        <f t="shared" ref="G11:G19" si="0">+F11*D11</f>
        <v>0</v>
      </c>
      <c r="H11" s="68"/>
      <c r="I11" s="37">
        <f t="shared" ref="I11:I19" si="1">+H11+G11</f>
        <v>0</v>
      </c>
      <c r="J11" s="71"/>
    </row>
    <row r="12" spans="2:10" x14ac:dyDescent="0.25">
      <c r="B12" s="61"/>
      <c r="C12" s="62"/>
      <c r="D12" s="62"/>
      <c r="E12" s="62"/>
      <c r="F12" s="63"/>
      <c r="G12" s="55">
        <f t="shared" si="0"/>
        <v>0</v>
      </c>
      <c r="H12" s="68"/>
      <c r="I12" s="37">
        <f t="shared" si="1"/>
        <v>0</v>
      </c>
      <c r="J12" s="71"/>
    </row>
    <row r="13" spans="2:10" x14ac:dyDescent="0.25">
      <c r="B13" s="61"/>
      <c r="C13" s="62"/>
      <c r="D13" s="62"/>
      <c r="E13" s="62"/>
      <c r="F13" s="63"/>
      <c r="G13" s="55">
        <f t="shared" si="0"/>
        <v>0</v>
      </c>
      <c r="H13" s="68"/>
      <c r="I13" s="37">
        <f t="shared" si="1"/>
        <v>0</v>
      </c>
      <c r="J13" s="71"/>
    </row>
    <row r="14" spans="2:10" x14ac:dyDescent="0.25">
      <c r="B14" s="61"/>
      <c r="C14" s="62"/>
      <c r="D14" s="62"/>
      <c r="E14" s="62"/>
      <c r="F14" s="63"/>
      <c r="G14" s="55">
        <f t="shared" si="0"/>
        <v>0</v>
      </c>
      <c r="H14" s="68"/>
      <c r="I14" s="37">
        <f t="shared" si="1"/>
        <v>0</v>
      </c>
      <c r="J14" s="71"/>
    </row>
    <row r="15" spans="2:10" x14ac:dyDescent="0.25">
      <c r="B15" s="61"/>
      <c r="C15" s="62"/>
      <c r="D15" s="62"/>
      <c r="E15" s="62"/>
      <c r="F15" s="63"/>
      <c r="G15" s="55">
        <f t="shared" si="0"/>
        <v>0</v>
      </c>
      <c r="H15" s="68"/>
      <c r="I15" s="37">
        <f t="shared" si="1"/>
        <v>0</v>
      </c>
      <c r="J15" s="71"/>
    </row>
    <row r="16" spans="2:10" x14ac:dyDescent="0.25">
      <c r="B16" s="61"/>
      <c r="C16" s="62"/>
      <c r="D16" s="62"/>
      <c r="E16" s="62"/>
      <c r="F16" s="63"/>
      <c r="G16" s="55">
        <f t="shared" si="0"/>
        <v>0</v>
      </c>
      <c r="H16" s="68"/>
      <c r="I16" s="37">
        <f t="shared" si="1"/>
        <v>0</v>
      </c>
      <c r="J16" s="71"/>
    </row>
    <row r="17" spans="2:10" x14ac:dyDescent="0.25">
      <c r="B17" s="61"/>
      <c r="C17" s="62"/>
      <c r="D17" s="62"/>
      <c r="E17" s="62"/>
      <c r="F17" s="63"/>
      <c r="G17" s="55">
        <f t="shared" si="0"/>
        <v>0</v>
      </c>
      <c r="H17" s="68"/>
      <c r="I17" s="37">
        <f t="shared" si="1"/>
        <v>0</v>
      </c>
      <c r="J17" s="71"/>
    </row>
    <row r="18" spans="2:10" x14ac:dyDescent="0.25">
      <c r="B18" s="61"/>
      <c r="C18" s="62"/>
      <c r="D18" s="62"/>
      <c r="E18" s="62"/>
      <c r="F18" s="63"/>
      <c r="G18" s="55">
        <f t="shared" si="0"/>
        <v>0</v>
      </c>
      <c r="H18" s="68"/>
      <c r="I18" s="37">
        <f t="shared" si="1"/>
        <v>0</v>
      </c>
      <c r="J18" s="71"/>
    </row>
    <row r="19" spans="2:10" ht="15.75" thickBot="1" x14ac:dyDescent="0.3">
      <c r="B19" s="64"/>
      <c r="C19" s="65"/>
      <c r="D19" s="65"/>
      <c r="E19" s="65"/>
      <c r="F19" s="66"/>
      <c r="G19" s="56">
        <f t="shared" si="0"/>
        <v>0</v>
      </c>
      <c r="H19" s="69"/>
      <c r="I19" s="38">
        <f t="shared" si="1"/>
        <v>0</v>
      </c>
      <c r="J19" s="72"/>
    </row>
    <row r="20" spans="2:10" ht="15.75" thickBot="1" x14ac:dyDescent="0.3">
      <c r="C20" s="24" t="s">
        <v>88</v>
      </c>
      <c r="F20" s="21"/>
      <c r="G20" s="57">
        <f>SUM(G10:G19)</f>
        <v>0</v>
      </c>
      <c r="H20" s="39">
        <f t="shared" ref="H20:I20" si="2">SUM(H10:H19)</f>
        <v>0</v>
      </c>
      <c r="I20" s="39">
        <f t="shared" si="2"/>
        <v>0</v>
      </c>
    </row>
    <row r="24" spans="2:10" ht="15.75" thickBot="1" x14ac:dyDescent="0.3"/>
    <row r="25" spans="2:10" ht="30.75" thickBot="1" x14ac:dyDescent="0.3">
      <c r="B25" s="22" t="s">
        <v>87</v>
      </c>
      <c r="C25" s="22" t="s">
        <v>80</v>
      </c>
      <c r="D25" s="22" t="s">
        <v>81</v>
      </c>
      <c r="E25" s="23" t="s">
        <v>82</v>
      </c>
      <c r="F25" s="23" t="s">
        <v>83</v>
      </c>
      <c r="G25" s="23" t="s">
        <v>84</v>
      </c>
      <c r="H25" s="22" t="s">
        <v>85</v>
      </c>
      <c r="I25" s="23" t="s">
        <v>86</v>
      </c>
      <c r="J25" s="23" t="s">
        <v>89</v>
      </c>
    </row>
    <row r="27" spans="2:10" ht="15.75" thickBot="1" x14ac:dyDescent="0.3">
      <c r="C27" s="2" t="s">
        <v>141</v>
      </c>
    </row>
    <row r="28" spans="2:10" x14ac:dyDescent="0.25">
      <c r="B28" s="58"/>
      <c r="C28" s="59"/>
      <c r="D28" s="59"/>
      <c r="E28" s="59"/>
      <c r="F28" s="60"/>
      <c r="G28" s="32">
        <f>+F28*D28</f>
        <v>0</v>
      </c>
      <c r="H28" s="60">
        <f>+G28*0.21</f>
        <v>0</v>
      </c>
      <c r="I28" s="36">
        <f>+H28+G28</f>
        <v>0</v>
      </c>
      <c r="J28" s="70"/>
    </row>
    <row r="29" spans="2:10" x14ac:dyDescent="0.25">
      <c r="B29" s="61"/>
      <c r="C29" s="62"/>
      <c r="D29" s="62"/>
      <c r="E29" s="62"/>
      <c r="F29" s="63"/>
      <c r="G29" s="34">
        <f t="shared" ref="G29:G41" si="3">+F29*D29</f>
        <v>0</v>
      </c>
      <c r="H29" s="63"/>
      <c r="I29" s="37">
        <f t="shared" ref="I29:I41" si="4">+H29+G29</f>
        <v>0</v>
      </c>
      <c r="J29" s="71"/>
    </row>
    <row r="30" spans="2:10" x14ac:dyDescent="0.25">
      <c r="B30" s="61"/>
      <c r="C30" s="62"/>
      <c r="D30" s="62"/>
      <c r="E30" s="62"/>
      <c r="F30" s="63"/>
      <c r="G30" s="34">
        <f t="shared" si="3"/>
        <v>0</v>
      </c>
      <c r="H30" s="63"/>
      <c r="I30" s="37">
        <f t="shared" si="4"/>
        <v>0</v>
      </c>
      <c r="J30" s="71"/>
    </row>
    <row r="31" spans="2:10" x14ac:dyDescent="0.25">
      <c r="B31" s="61"/>
      <c r="C31" s="62"/>
      <c r="D31" s="62"/>
      <c r="E31" s="62"/>
      <c r="F31" s="63"/>
      <c r="G31" s="34">
        <f t="shared" si="3"/>
        <v>0</v>
      </c>
      <c r="H31" s="63"/>
      <c r="I31" s="37">
        <f t="shared" si="4"/>
        <v>0</v>
      </c>
      <c r="J31" s="71"/>
    </row>
    <row r="32" spans="2:10" x14ac:dyDescent="0.25">
      <c r="B32" s="61"/>
      <c r="C32" s="62"/>
      <c r="D32" s="62"/>
      <c r="E32" s="62"/>
      <c r="F32" s="63"/>
      <c r="G32" s="34">
        <f t="shared" si="3"/>
        <v>0</v>
      </c>
      <c r="H32" s="63"/>
      <c r="I32" s="37">
        <f t="shared" si="4"/>
        <v>0</v>
      </c>
      <c r="J32" s="71"/>
    </row>
    <row r="33" spans="2:10" x14ac:dyDescent="0.25">
      <c r="B33" s="61"/>
      <c r="C33" s="62"/>
      <c r="D33" s="62"/>
      <c r="E33" s="62"/>
      <c r="F33" s="63"/>
      <c r="G33" s="34">
        <f t="shared" si="3"/>
        <v>0</v>
      </c>
      <c r="H33" s="63"/>
      <c r="I33" s="37">
        <f t="shared" si="4"/>
        <v>0</v>
      </c>
      <c r="J33" s="71"/>
    </row>
    <row r="34" spans="2:10" x14ac:dyDescent="0.25">
      <c r="B34" s="61"/>
      <c r="C34" s="62"/>
      <c r="D34" s="62"/>
      <c r="E34" s="62"/>
      <c r="F34" s="63"/>
      <c r="G34" s="34">
        <f t="shared" si="3"/>
        <v>0</v>
      </c>
      <c r="H34" s="63"/>
      <c r="I34" s="37">
        <f t="shared" si="4"/>
        <v>0</v>
      </c>
      <c r="J34" s="71"/>
    </row>
    <row r="35" spans="2:10" x14ac:dyDescent="0.25">
      <c r="B35" s="61"/>
      <c r="C35" s="62"/>
      <c r="D35" s="62"/>
      <c r="E35" s="62"/>
      <c r="F35" s="63"/>
      <c r="G35" s="34">
        <f t="shared" si="3"/>
        <v>0</v>
      </c>
      <c r="H35" s="63"/>
      <c r="I35" s="37">
        <f t="shared" si="4"/>
        <v>0</v>
      </c>
      <c r="J35" s="71"/>
    </row>
    <row r="36" spans="2:10" x14ac:dyDescent="0.25">
      <c r="B36" s="61"/>
      <c r="C36" s="62"/>
      <c r="D36" s="62"/>
      <c r="E36" s="62"/>
      <c r="F36" s="63"/>
      <c r="G36" s="34">
        <f t="shared" si="3"/>
        <v>0</v>
      </c>
      <c r="H36" s="63"/>
      <c r="I36" s="37">
        <f t="shared" si="4"/>
        <v>0</v>
      </c>
      <c r="J36" s="71"/>
    </row>
    <row r="37" spans="2:10" x14ac:dyDescent="0.25">
      <c r="B37" s="61"/>
      <c r="C37" s="62"/>
      <c r="D37" s="62"/>
      <c r="E37" s="62"/>
      <c r="F37" s="63"/>
      <c r="G37" s="34">
        <f t="shared" si="3"/>
        <v>0</v>
      </c>
      <c r="H37" s="63"/>
      <c r="I37" s="37">
        <f t="shared" si="4"/>
        <v>0</v>
      </c>
      <c r="J37" s="71"/>
    </row>
    <row r="38" spans="2:10" x14ac:dyDescent="0.25">
      <c r="B38" s="61"/>
      <c r="C38" s="62"/>
      <c r="D38" s="62"/>
      <c r="E38" s="62"/>
      <c r="F38" s="63"/>
      <c r="G38" s="34">
        <f t="shared" si="3"/>
        <v>0</v>
      </c>
      <c r="H38" s="63"/>
      <c r="I38" s="37">
        <f t="shared" si="4"/>
        <v>0</v>
      </c>
      <c r="J38" s="71"/>
    </row>
    <row r="39" spans="2:10" x14ac:dyDescent="0.25">
      <c r="B39" s="61"/>
      <c r="C39" s="62"/>
      <c r="D39" s="62"/>
      <c r="E39" s="62"/>
      <c r="F39" s="63"/>
      <c r="G39" s="34">
        <f t="shared" si="3"/>
        <v>0</v>
      </c>
      <c r="H39" s="63"/>
      <c r="I39" s="37">
        <f t="shared" si="4"/>
        <v>0</v>
      </c>
      <c r="J39" s="71"/>
    </row>
    <row r="40" spans="2:10" x14ac:dyDescent="0.25">
      <c r="B40" s="61"/>
      <c r="C40" s="62"/>
      <c r="D40" s="62"/>
      <c r="E40" s="62"/>
      <c r="F40" s="63"/>
      <c r="G40" s="34">
        <f t="shared" si="3"/>
        <v>0</v>
      </c>
      <c r="H40" s="63"/>
      <c r="I40" s="37">
        <f t="shared" si="4"/>
        <v>0</v>
      </c>
      <c r="J40" s="71"/>
    </row>
    <row r="41" spans="2:10" ht="15.75" thickBot="1" x14ac:dyDescent="0.3">
      <c r="B41" s="64"/>
      <c r="C41" s="65"/>
      <c r="D41" s="65"/>
      <c r="E41" s="65"/>
      <c r="F41" s="66"/>
      <c r="G41" s="35">
        <f t="shared" si="3"/>
        <v>0</v>
      </c>
      <c r="H41" s="66"/>
      <c r="I41" s="38">
        <f t="shared" si="4"/>
        <v>0</v>
      </c>
      <c r="J41" s="72"/>
    </row>
    <row r="42" spans="2:10" ht="15.75" thickBot="1" x14ac:dyDescent="0.3">
      <c r="C42" s="24" t="s">
        <v>88</v>
      </c>
      <c r="F42" s="21"/>
      <c r="G42" s="40">
        <f>SUM(G28:G41)</f>
        <v>0</v>
      </c>
      <c r="H42" s="40">
        <f t="shared" ref="H42" si="5">SUM(H28:H41)</f>
        <v>0</v>
      </c>
      <c r="I42" s="40">
        <f t="shared" ref="I42" si="6">SUM(I28:I41)</f>
        <v>0</v>
      </c>
    </row>
    <row r="43" spans="2:10" ht="15.75" thickBot="1" x14ac:dyDescent="0.3">
      <c r="C43" s="22" t="s">
        <v>90</v>
      </c>
      <c r="G43" s="41">
        <f>+G42+G20</f>
        <v>0</v>
      </c>
      <c r="H43" s="43">
        <f>+H42+H20</f>
        <v>0</v>
      </c>
      <c r="I43" s="42">
        <f>+I42+I20</f>
        <v>0</v>
      </c>
    </row>
    <row r="52" spans="2:10" ht="15.75" thickBot="1" x14ac:dyDescent="0.3"/>
    <row r="53" spans="2:10" ht="15.75" thickBot="1" x14ac:dyDescent="0.3">
      <c r="B53" s="4" t="s">
        <v>0</v>
      </c>
      <c r="C53" s="5">
        <f>+C3+1</f>
        <v>2</v>
      </c>
    </row>
    <row r="54" spans="2:10" x14ac:dyDescent="0.25">
      <c r="B54" s="181"/>
      <c r="C54" s="182"/>
    </row>
    <row r="55" spans="2:10" x14ac:dyDescent="0.25">
      <c r="B55" s="181"/>
      <c r="C55" s="182"/>
    </row>
    <row r="56" spans="2:10" x14ac:dyDescent="0.25">
      <c r="B56" s="181"/>
      <c r="C56" s="182"/>
    </row>
    <row r="57" spans="2:10" x14ac:dyDescent="0.25">
      <c r="B57" s="181"/>
      <c r="C57" s="182"/>
    </row>
    <row r="58" spans="2:10" ht="15.75" thickBot="1" x14ac:dyDescent="0.3"/>
    <row r="59" spans="2:10" ht="30.75" thickBot="1" x14ac:dyDescent="0.3">
      <c r="B59" s="22" t="s">
        <v>87</v>
      </c>
      <c r="C59" s="22" t="s">
        <v>80</v>
      </c>
      <c r="D59" s="22" t="s">
        <v>81</v>
      </c>
      <c r="E59" s="23" t="s">
        <v>82</v>
      </c>
      <c r="F59" s="23" t="s">
        <v>83</v>
      </c>
      <c r="G59" s="23" t="s">
        <v>84</v>
      </c>
      <c r="H59" s="22" t="s">
        <v>85</v>
      </c>
      <c r="I59" s="23" t="s">
        <v>86</v>
      </c>
      <c r="J59" s="23" t="s">
        <v>89</v>
      </c>
    </row>
    <row r="60" spans="2:10" x14ac:dyDescent="0.25">
      <c r="B60" s="48"/>
      <c r="C60" s="48"/>
      <c r="D60" s="48"/>
      <c r="E60" s="49"/>
      <c r="F60" s="49"/>
      <c r="G60" s="49"/>
      <c r="H60" s="48"/>
      <c r="I60" s="49"/>
      <c r="J60" s="49"/>
    </row>
    <row r="61" spans="2:10" ht="15.75" thickBot="1" x14ac:dyDescent="0.3">
      <c r="C61" s="2" t="s">
        <v>142</v>
      </c>
    </row>
    <row r="62" spans="2:10" x14ac:dyDescent="0.25">
      <c r="B62" s="58"/>
      <c r="C62" s="59"/>
      <c r="D62" s="59"/>
      <c r="E62" s="59"/>
      <c r="F62" s="60"/>
      <c r="G62" s="54">
        <f>+F62*D62</f>
        <v>0</v>
      </c>
      <c r="H62" s="60"/>
      <c r="I62" s="36">
        <f>+H62+G62</f>
        <v>0</v>
      </c>
      <c r="J62" s="70"/>
    </row>
    <row r="63" spans="2:10" x14ac:dyDescent="0.25">
      <c r="B63" s="61"/>
      <c r="C63" s="62"/>
      <c r="D63" s="62"/>
      <c r="E63" s="62"/>
      <c r="F63" s="63"/>
      <c r="G63" s="55">
        <f t="shared" ref="G63:G75" si="7">+F63*D63</f>
        <v>0</v>
      </c>
      <c r="H63" s="63"/>
      <c r="I63" s="37">
        <f t="shared" ref="I63:I75" si="8">+H63+G63</f>
        <v>0</v>
      </c>
      <c r="J63" s="71"/>
    </row>
    <row r="64" spans="2:10" x14ac:dyDescent="0.25">
      <c r="B64" s="61"/>
      <c r="C64" s="62"/>
      <c r="D64" s="62"/>
      <c r="E64" s="62"/>
      <c r="F64" s="63"/>
      <c r="G64" s="55">
        <f t="shared" si="7"/>
        <v>0</v>
      </c>
      <c r="H64" s="63"/>
      <c r="I64" s="37">
        <f t="shared" si="8"/>
        <v>0</v>
      </c>
      <c r="J64" s="71"/>
    </row>
    <row r="65" spans="2:10" x14ac:dyDescent="0.25">
      <c r="B65" s="61"/>
      <c r="C65" s="62"/>
      <c r="D65" s="62"/>
      <c r="E65" s="62"/>
      <c r="F65" s="63"/>
      <c r="G65" s="55">
        <f t="shared" si="7"/>
        <v>0</v>
      </c>
      <c r="H65" s="63"/>
      <c r="I65" s="37">
        <f t="shared" si="8"/>
        <v>0</v>
      </c>
      <c r="J65" s="71"/>
    </row>
    <row r="66" spans="2:10" x14ac:dyDescent="0.25">
      <c r="B66" s="61"/>
      <c r="C66" s="62"/>
      <c r="D66" s="62"/>
      <c r="E66" s="62"/>
      <c r="F66" s="63"/>
      <c r="G66" s="55">
        <f t="shared" si="7"/>
        <v>0</v>
      </c>
      <c r="H66" s="63"/>
      <c r="I66" s="37">
        <f t="shared" si="8"/>
        <v>0</v>
      </c>
      <c r="J66" s="71"/>
    </row>
    <row r="67" spans="2:10" x14ac:dyDescent="0.25">
      <c r="B67" s="61"/>
      <c r="C67" s="62"/>
      <c r="D67" s="62"/>
      <c r="E67" s="62"/>
      <c r="F67" s="63"/>
      <c r="G67" s="55">
        <f t="shared" si="7"/>
        <v>0</v>
      </c>
      <c r="H67" s="63"/>
      <c r="I67" s="37">
        <f t="shared" si="8"/>
        <v>0</v>
      </c>
      <c r="J67" s="71"/>
    </row>
    <row r="68" spans="2:10" x14ac:dyDescent="0.25">
      <c r="B68" s="61"/>
      <c r="C68" s="62"/>
      <c r="D68" s="62"/>
      <c r="E68" s="62"/>
      <c r="F68" s="63"/>
      <c r="G68" s="55">
        <f t="shared" si="7"/>
        <v>0</v>
      </c>
      <c r="H68" s="63"/>
      <c r="I68" s="37">
        <f t="shared" si="8"/>
        <v>0</v>
      </c>
      <c r="J68" s="71"/>
    </row>
    <row r="69" spans="2:10" x14ac:dyDescent="0.25">
      <c r="B69" s="61"/>
      <c r="C69" s="62"/>
      <c r="D69" s="62"/>
      <c r="E69" s="62"/>
      <c r="F69" s="63"/>
      <c r="G69" s="55">
        <f t="shared" si="7"/>
        <v>0</v>
      </c>
      <c r="H69" s="63"/>
      <c r="I69" s="37">
        <f t="shared" si="8"/>
        <v>0</v>
      </c>
      <c r="J69" s="71"/>
    </row>
    <row r="70" spans="2:10" x14ac:dyDescent="0.25">
      <c r="B70" s="61"/>
      <c r="C70" s="62"/>
      <c r="D70" s="62"/>
      <c r="E70" s="62"/>
      <c r="F70" s="63"/>
      <c r="G70" s="55">
        <f t="shared" si="7"/>
        <v>0</v>
      </c>
      <c r="H70" s="63"/>
      <c r="I70" s="37">
        <f t="shared" si="8"/>
        <v>0</v>
      </c>
      <c r="J70" s="71"/>
    </row>
    <row r="71" spans="2:10" x14ac:dyDescent="0.25">
      <c r="B71" s="61"/>
      <c r="C71" s="62"/>
      <c r="D71" s="62"/>
      <c r="E71" s="62"/>
      <c r="F71" s="63"/>
      <c r="G71" s="55">
        <f t="shared" si="7"/>
        <v>0</v>
      </c>
      <c r="H71" s="63"/>
      <c r="I71" s="37">
        <f t="shared" si="8"/>
        <v>0</v>
      </c>
      <c r="J71" s="71"/>
    </row>
    <row r="72" spans="2:10" x14ac:dyDescent="0.25">
      <c r="B72" s="61"/>
      <c r="C72" s="62"/>
      <c r="D72" s="62"/>
      <c r="E72" s="62"/>
      <c r="F72" s="63"/>
      <c r="G72" s="55">
        <f t="shared" si="7"/>
        <v>0</v>
      </c>
      <c r="H72" s="63"/>
      <c r="I72" s="37">
        <f t="shared" si="8"/>
        <v>0</v>
      </c>
      <c r="J72" s="71"/>
    </row>
    <row r="73" spans="2:10" x14ac:dyDescent="0.25">
      <c r="B73" s="61"/>
      <c r="C73" s="62"/>
      <c r="D73" s="62"/>
      <c r="E73" s="62"/>
      <c r="F73" s="63"/>
      <c r="G73" s="55">
        <f t="shared" si="7"/>
        <v>0</v>
      </c>
      <c r="H73" s="63"/>
      <c r="I73" s="37">
        <f t="shared" si="8"/>
        <v>0</v>
      </c>
      <c r="J73" s="71"/>
    </row>
    <row r="74" spans="2:10" x14ac:dyDescent="0.25">
      <c r="B74" s="61"/>
      <c r="C74" s="62"/>
      <c r="D74" s="62"/>
      <c r="E74" s="62"/>
      <c r="F74" s="63"/>
      <c r="G74" s="55">
        <f t="shared" si="7"/>
        <v>0</v>
      </c>
      <c r="H74" s="63"/>
      <c r="I74" s="37">
        <f t="shared" si="8"/>
        <v>0</v>
      </c>
      <c r="J74" s="71"/>
    </row>
    <row r="75" spans="2:10" ht="15.75" thickBot="1" x14ac:dyDescent="0.3">
      <c r="B75" s="64"/>
      <c r="C75" s="65"/>
      <c r="D75" s="65"/>
      <c r="E75" s="65"/>
      <c r="F75" s="66"/>
      <c r="G75" s="196">
        <f t="shared" si="7"/>
        <v>0</v>
      </c>
      <c r="H75" s="73"/>
      <c r="I75" s="50">
        <f t="shared" si="8"/>
        <v>0</v>
      </c>
      <c r="J75" s="72"/>
    </row>
    <row r="76" spans="2:10" ht="15.75" thickBot="1" x14ac:dyDescent="0.3">
      <c r="C76" s="22" t="s">
        <v>140</v>
      </c>
      <c r="F76" s="21"/>
      <c r="G76" s="197">
        <f>SUM(G62:G75)</f>
        <v>0</v>
      </c>
      <c r="H76" s="43">
        <f t="shared" ref="H76:I76" si="9">SUM(H62:H75)</f>
        <v>0</v>
      </c>
      <c r="I76" s="42">
        <f t="shared" si="9"/>
        <v>0</v>
      </c>
    </row>
    <row r="77" spans="2:10" x14ac:dyDescent="0.25">
      <c r="C77" s="52"/>
      <c r="D77" s="53"/>
      <c r="E77" s="53"/>
      <c r="F77" s="51"/>
      <c r="G77" s="20"/>
      <c r="H77" s="20"/>
      <c r="I77" s="20"/>
    </row>
    <row r="78" spans="2:10" x14ac:dyDescent="0.25">
      <c r="B78" s="31"/>
      <c r="C78" s="48"/>
      <c r="F78" s="21"/>
      <c r="G78" s="20"/>
      <c r="H78" s="20"/>
      <c r="I78" s="20"/>
    </row>
    <row r="79" spans="2:10" ht="15.75" thickBot="1" x14ac:dyDescent="0.3">
      <c r="B79" s="31"/>
      <c r="C79" s="48"/>
      <c r="F79" s="51"/>
      <c r="G79" s="20"/>
      <c r="H79" s="20"/>
      <c r="I79" s="20"/>
    </row>
    <row r="80" spans="2:10" ht="15.75" thickBot="1" x14ac:dyDescent="0.3">
      <c r="B80" s="4" t="s">
        <v>0</v>
      </c>
      <c r="C80" s="5">
        <f>+C53+1</f>
        <v>3</v>
      </c>
    </row>
    <row r="81" spans="2:15" ht="15.75" thickBot="1" x14ac:dyDescent="0.3">
      <c r="B81" s="2" t="s">
        <v>91</v>
      </c>
    </row>
    <row r="82" spans="2:15" x14ac:dyDescent="0.25">
      <c r="B82" s="10" t="s">
        <v>92</v>
      </c>
      <c r="C82" s="11" t="s">
        <v>93</v>
      </c>
      <c r="D82" s="11" t="s">
        <v>94</v>
      </c>
      <c r="E82" s="11" t="s">
        <v>57</v>
      </c>
      <c r="F82" s="11" t="s">
        <v>58</v>
      </c>
      <c r="G82" s="11" t="s">
        <v>59</v>
      </c>
      <c r="H82" s="11" t="s">
        <v>60</v>
      </c>
      <c r="I82" s="11" t="s">
        <v>61</v>
      </c>
      <c r="J82" s="11" t="s">
        <v>62</v>
      </c>
      <c r="K82" s="11" t="s">
        <v>63</v>
      </c>
      <c r="L82" s="11" t="s">
        <v>64</v>
      </c>
      <c r="M82" s="11" t="s">
        <v>65</v>
      </c>
      <c r="N82" s="11" t="s">
        <v>66</v>
      </c>
      <c r="O82" s="12" t="s">
        <v>95</v>
      </c>
    </row>
    <row r="83" spans="2:15" x14ac:dyDescent="0.25">
      <c r="B83" s="61"/>
      <c r="C83" s="63"/>
      <c r="D83" s="63"/>
      <c r="E83" s="108">
        <f>+IF($D$83&gt;=E93,$C$83/$D$83,0)</f>
        <v>0</v>
      </c>
      <c r="F83" s="108">
        <f t="shared" ref="F83:N83" si="10">+IF($D$83&gt;=F93,$C$83/$D$83,0)</f>
        <v>0</v>
      </c>
      <c r="G83" s="108">
        <f t="shared" si="10"/>
        <v>0</v>
      </c>
      <c r="H83" s="108">
        <f t="shared" si="10"/>
        <v>0</v>
      </c>
      <c r="I83" s="108">
        <f t="shared" si="10"/>
        <v>0</v>
      </c>
      <c r="J83" s="108">
        <f t="shared" si="10"/>
        <v>0</v>
      </c>
      <c r="K83" s="108">
        <f t="shared" si="10"/>
        <v>0</v>
      </c>
      <c r="L83" s="108">
        <f t="shared" si="10"/>
        <v>0</v>
      </c>
      <c r="M83" s="108">
        <f t="shared" si="10"/>
        <v>0</v>
      </c>
      <c r="N83" s="108">
        <f t="shared" si="10"/>
        <v>0</v>
      </c>
      <c r="O83" s="109">
        <f>+C83-SUM(E83:N83)</f>
        <v>0</v>
      </c>
    </row>
    <row r="84" spans="2:15" x14ac:dyDescent="0.25">
      <c r="B84" s="61"/>
      <c r="C84" s="63"/>
      <c r="D84" s="63"/>
      <c r="E84" s="108">
        <f>+IF($D$84&gt;=E93,$C$84/$D$84,0)</f>
        <v>0</v>
      </c>
      <c r="F84" s="108">
        <f t="shared" ref="F84:N84" si="11">+IF($D$84&gt;=F93,$C$84/$D$84,0)</f>
        <v>0</v>
      </c>
      <c r="G84" s="108">
        <f t="shared" si="11"/>
        <v>0</v>
      </c>
      <c r="H84" s="108">
        <f t="shared" si="11"/>
        <v>0</v>
      </c>
      <c r="I84" s="108">
        <f t="shared" si="11"/>
        <v>0</v>
      </c>
      <c r="J84" s="108">
        <f t="shared" si="11"/>
        <v>0</v>
      </c>
      <c r="K84" s="108">
        <f t="shared" si="11"/>
        <v>0</v>
      </c>
      <c r="L84" s="108">
        <f t="shared" si="11"/>
        <v>0</v>
      </c>
      <c r="M84" s="108">
        <f t="shared" si="11"/>
        <v>0</v>
      </c>
      <c r="N84" s="108">
        <f t="shared" si="11"/>
        <v>0</v>
      </c>
      <c r="O84" s="109">
        <f t="shared" ref="O84:O90" si="12">+C84-SUM(E84:N84)</f>
        <v>0</v>
      </c>
    </row>
    <row r="85" spans="2:15" x14ac:dyDescent="0.25">
      <c r="B85" s="61"/>
      <c r="C85" s="63"/>
      <c r="D85" s="63"/>
      <c r="E85" s="108">
        <f>+IF($D$85&gt;=E93,$C$85/$D$85,0)</f>
        <v>0</v>
      </c>
      <c r="F85" s="108">
        <f t="shared" ref="F85:N85" si="13">+IF($D$85&gt;=F93,$C$85/$D$85,0)</f>
        <v>0</v>
      </c>
      <c r="G85" s="108">
        <f t="shared" si="13"/>
        <v>0</v>
      </c>
      <c r="H85" s="108">
        <f t="shared" si="13"/>
        <v>0</v>
      </c>
      <c r="I85" s="108">
        <f t="shared" si="13"/>
        <v>0</v>
      </c>
      <c r="J85" s="108">
        <f t="shared" si="13"/>
        <v>0</v>
      </c>
      <c r="K85" s="108">
        <f t="shared" si="13"/>
        <v>0</v>
      </c>
      <c r="L85" s="108">
        <f t="shared" si="13"/>
        <v>0</v>
      </c>
      <c r="M85" s="108">
        <f t="shared" si="13"/>
        <v>0</v>
      </c>
      <c r="N85" s="108">
        <f t="shared" si="13"/>
        <v>0</v>
      </c>
      <c r="O85" s="109">
        <f t="shared" si="12"/>
        <v>0</v>
      </c>
    </row>
    <row r="86" spans="2:15" x14ac:dyDescent="0.25">
      <c r="B86" s="61"/>
      <c r="C86" s="63"/>
      <c r="D86" s="63"/>
      <c r="E86" s="108">
        <f>+IF($D$86&gt;=E93,$C$86/$D$86,0)</f>
        <v>0</v>
      </c>
      <c r="F86" s="108">
        <f t="shared" ref="F86:N86" si="14">+IF($D$86&gt;=F93,$C$86/$D$86,0)</f>
        <v>0</v>
      </c>
      <c r="G86" s="108">
        <f t="shared" si="14"/>
        <v>0</v>
      </c>
      <c r="H86" s="108">
        <f t="shared" si="14"/>
        <v>0</v>
      </c>
      <c r="I86" s="108">
        <f t="shared" si="14"/>
        <v>0</v>
      </c>
      <c r="J86" s="108">
        <f t="shared" si="14"/>
        <v>0</v>
      </c>
      <c r="K86" s="108">
        <f t="shared" si="14"/>
        <v>0</v>
      </c>
      <c r="L86" s="108">
        <f t="shared" si="14"/>
        <v>0</v>
      </c>
      <c r="M86" s="108">
        <f t="shared" si="14"/>
        <v>0</v>
      </c>
      <c r="N86" s="108">
        <f t="shared" si="14"/>
        <v>0</v>
      </c>
      <c r="O86" s="109">
        <f t="shared" si="12"/>
        <v>0</v>
      </c>
    </row>
    <row r="87" spans="2:15" x14ac:dyDescent="0.25">
      <c r="B87" s="61"/>
      <c r="C87" s="63"/>
      <c r="D87" s="63"/>
      <c r="E87" s="108">
        <f>+IF($D$87=E93,$C$87/$D$87,0)</f>
        <v>0</v>
      </c>
      <c r="F87" s="108">
        <f t="shared" ref="F87:N87" si="15">+IF($D$87&gt;=F93,$C$87/$D$87,0)</f>
        <v>0</v>
      </c>
      <c r="G87" s="108">
        <f t="shared" si="15"/>
        <v>0</v>
      </c>
      <c r="H87" s="108">
        <f t="shared" si="15"/>
        <v>0</v>
      </c>
      <c r="I87" s="108">
        <f t="shared" si="15"/>
        <v>0</v>
      </c>
      <c r="J87" s="108">
        <f t="shared" si="15"/>
        <v>0</v>
      </c>
      <c r="K87" s="108">
        <f t="shared" si="15"/>
        <v>0</v>
      </c>
      <c r="L87" s="108">
        <f t="shared" si="15"/>
        <v>0</v>
      </c>
      <c r="M87" s="108">
        <f t="shared" si="15"/>
        <v>0</v>
      </c>
      <c r="N87" s="108">
        <f t="shared" si="15"/>
        <v>0</v>
      </c>
      <c r="O87" s="109">
        <f t="shared" si="12"/>
        <v>0</v>
      </c>
    </row>
    <row r="88" spans="2:15" x14ac:dyDescent="0.25">
      <c r="B88" s="61"/>
      <c r="C88" s="63"/>
      <c r="D88" s="63"/>
      <c r="E88" s="108">
        <f>+IF($D$88&gt;=E93,$C$88/$D$88,0)</f>
        <v>0</v>
      </c>
      <c r="F88" s="108">
        <f t="shared" ref="F88:N88" si="16">+IF($D$88&gt;=F93,$C$88/$D$88,0)</f>
        <v>0</v>
      </c>
      <c r="G88" s="108">
        <f t="shared" si="16"/>
        <v>0</v>
      </c>
      <c r="H88" s="108">
        <f t="shared" si="16"/>
        <v>0</v>
      </c>
      <c r="I88" s="108">
        <f t="shared" si="16"/>
        <v>0</v>
      </c>
      <c r="J88" s="108">
        <f t="shared" si="16"/>
        <v>0</v>
      </c>
      <c r="K88" s="108">
        <f t="shared" si="16"/>
        <v>0</v>
      </c>
      <c r="L88" s="108">
        <f t="shared" si="16"/>
        <v>0</v>
      </c>
      <c r="M88" s="108">
        <f t="shared" si="16"/>
        <v>0</v>
      </c>
      <c r="N88" s="108">
        <f t="shared" si="16"/>
        <v>0</v>
      </c>
      <c r="O88" s="109">
        <f t="shared" si="12"/>
        <v>0</v>
      </c>
    </row>
    <row r="89" spans="2:15" x14ac:dyDescent="0.25">
      <c r="B89" s="61"/>
      <c r="C89" s="63"/>
      <c r="D89" s="63"/>
      <c r="E89" s="108">
        <f>+IF($D$89&gt;=E93,$C$89/$D$89,0)</f>
        <v>0</v>
      </c>
      <c r="F89" s="108">
        <f t="shared" ref="F89:N89" si="17">+IF($D$89&gt;=F93,$C$89/$D$89,0)</f>
        <v>0</v>
      </c>
      <c r="G89" s="108">
        <f t="shared" si="17"/>
        <v>0</v>
      </c>
      <c r="H89" s="108">
        <f t="shared" si="17"/>
        <v>0</v>
      </c>
      <c r="I89" s="108">
        <f t="shared" si="17"/>
        <v>0</v>
      </c>
      <c r="J89" s="108">
        <f t="shared" si="17"/>
        <v>0</v>
      </c>
      <c r="K89" s="108">
        <f t="shared" si="17"/>
        <v>0</v>
      </c>
      <c r="L89" s="108">
        <f t="shared" si="17"/>
        <v>0</v>
      </c>
      <c r="M89" s="108">
        <f t="shared" si="17"/>
        <v>0</v>
      </c>
      <c r="N89" s="108">
        <f t="shared" si="17"/>
        <v>0</v>
      </c>
      <c r="O89" s="109">
        <f t="shared" si="12"/>
        <v>0</v>
      </c>
    </row>
    <row r="90" spans="2:15" ht="15.75" thickBot="1" x14ac:dyDescent="0.3">
      <c r="B90" s="74"/>
      <c r="C90" s="73"/>
      <c r="D90" s="73"/>
      <c r="E90" s="110">
        <f>+IF($D$90&gt;=E93,$C$90/$D$90,0)</f>
        <v>0</v>
      </c>
      <c r="F90" s="110">
        <f t="shared" ref="F90:N90" si="18">+IF($D$90&gt;=F93,$C$90/$D$90,0)</f>
        <v>0</v>
      </c>
      <c r="G90" s="110">
        <f t="shared" si="18"/>
        <v>0</v>
      </c>
      <c r="H90" s="110">
        <f t="shared" si="18"/>
        <v>0</v>
      </c>
      <c r="I90" s="110">
        <f t="shared" si="18"/>
        <v>0</v>
      </c>
      <c r="J90" s="110">
        <f t="shared" si="18"/>
        <v>0</v>
      </c>
      <c r="K90" s="110">
        <f t="shared" si="18"/>
        <v>0</v>
      </c>
      <c r="L90" s="110">
        <f t="shared" si="18"/>
        <v>0</v>
      </c>
      <c r="M90" s="110">
        <f t="shared" si="18"/>
        <v>0</v>
      </c>
      <c r="N90" s="110">
        <f t="shared" si="18"/>
        <v>0</v>
      </c>
      <c r="O90" s="111">
        <f t="shared" si="12"/>
        <v>0</v>
      </c>
    </row>
    <row r="91" spans="2:15" ht="15.75" thickBot="1" x14ac:dyDescent="0.3">
      <c r="B91" s="26" t="s">
        <v>97</v>
      </c>
      <c r="C91" s="27">
        <f>SUM(C83:C90)</f>
        <v>0</v>
      </c>
      <c r="D91" s="27"/>
      <c r="E91" s="44">
        <f t="shared" ref="E91:O91" si="19">SUM(E83:E90)</f>
        <v>0</v>
      </c>
      <c r="F91" s="44">
        <f t="shared" si="19"/>
        <v>0</v>
      </c>
      <c r="G91" s="44">
        <f t="shared" si="19"/>
        <v>0</v>
      </c>
      <c r="H91" s="44">
        <f t="shared" si="19"/>
        <v>0</v>
      </c>
      <c r="I91" s="44">
        <f t="shared" si="19"/>
        <v>0</v>
      </c>
      <c r="J91" s="44">
        <f t="shared" si="19"/>
        <v>0</v>
      </c>
      <c r="K91" s="44">
        <f t="shared" si="19"/>
        <v>0</v>
      </c>
      <c r="L91" s="44">
        <f t="shared" si="19"/>
        <v>0</v>
      </c>
      <c r="M91" s="44">
        <f t="shared" si="19"/>
        <v>0</v>
      </c>
      <c r="N91" s="44">
        <f t="shared" si="19"/>
        <v>0</v>
      </c>
      <c r="O91" s="45">
        <f t="shared" si="19"/>
        <v>0</v>
      </c>
    </row>
    <row r="92" spans="2:15" x14ac:dyDescent="0.25"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</row>
    <row r="93" spans="2:15" hidden="1" x14ac:dyDescent="0.25">
      <c r="B93" s="75"/>
      <c r="C93" t="s">
        <v>96</v>
      </c>
      <c r="E93" s="1">
        <v>1</v>
      </c>
      <c r="F93" s="1">
        <v>2</v>
      </c>
      <c r="G93" s="1">
        <v>3</v>
      </c>
      <c r="H93" s="1">
        <v>4</v>
      </c>
      <c r="I93" s="1">
        <v>5</v>
      </c>
      <c r="J93" s="1">
        <v>6</v>
      </c>
      <c r="K93" s="1">
        <v>7</v>
      </c>
      <c r="L93" s="1">
        <v>8</v>
      </c>
      <c r="M93" s="1">
        <v>9</v>
      </c>
      <c r="N93" s="1">
        <v>10</v>
      </c>
    </row>
  </sheetData>
  <sheetProtection password="CA8B"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N145"/>
  <sheetViews>
    <sheetView showGridLines="0" topLeftCell="A80" zoomScale="80" zoomScaleNormal="80" workbookViewId="0">
      <selection activeCell="E81" sqref="D81:M81"/>
    </sheetView>
  </sheetViews>
  <sheetFormatPr baseColWidth="10" defaultRowHeight="15" x14ac:dyDescent="0.25"/>
  <cols>
    <col min="3" max="3" width="32.85546875" customWidth="1"/>
    <col min="4" max="13" width="15.7109375" customWidth="1"/>
  </cols>
  <sheetData>
    <row r="5" spans="3:5" ht="15.75" thickBot="1" x14ac:dyDescent="0.3"/>
    <row r="6" spans="3:5" x14ac:dyDescent="0.25">
      <c r="C6" s="8" t="s">
        <v>26</v>
      </c>
      <c r="D6" s="77"/>
    </row>
    <row r="7" spans="3:5" ht="15.75" thickBot="1" x14ac:dyDescent="0.3">
      <c r="C7" s="9" t="s">
        <v>27</v>
      </c>
      <c r="D7" s="78" t="s">
        <v>110</v>
      </c>
    </row>
    <row r="9" spans="3:5" x14ac:dyDescent="0.25">
      <c r="C9" s="2" t="s">
        <v>25</v>
      </c>
    </row>
    <row r="12" spans="3:5" ht="15.75" thickBot="1" x14ac:dyDescent="0.3"/>
    <row r="13" spans="3:5" ht="15.75" thickBot="1" x14ac:dyDescent="0.3">
      <c r="C13" s="4" t="s">
        <v>0</v>
      </c>
      <c r="D13" s="5">
        <f>+inversiones!C80+1</f>
        <v>4</v>
      </c>
    </row>
    <row r="14" spans="3:5" x14ac:dyDescent="0.25">
      <c r="C14" s="181"/>
      <c r="D14" s="182"/>
      <c r="E14" s="53"/>
    </row>
    <row r="15" spans="3:5" x14ac:dyDescent="0.25">
      <c r="C15" s="181"/>
      <c r="D15" s="182"/>
      <c r="E15" s="53"/>
    </row>
    <row r="16" spans="3:5" x14ac:dyDescent="0.25">
      <c r="C16" s="181"/>
      <c r="D16" s="182"/>
      <c r="E16" s="53"/>
    </row>
    <row r="17" spans="3:13" x14ac:dyDescent="0.25">
      <c r="C17" s="181"/>
      <c r="D17" s="182"/>
      <c r="E17" s="53"/>
    </row>
    <row r="18" spans="3:13" x14ac:dyDescent="0.25">
      <c r="C18" s="181"/>
      <c r="D18" s="182"/>
      <c r="E18" s="53"/>
    </row>
    <row r="19" spans="3:13" ht="15.75" thickBot="1" x14ac:dyDescent="0.3">
      <c r="C19" s="2" t="s">
        <v>12</v>
      </c>
    </row>
    <row r="20" spans="3:13" ht="15.75" thickBot="1" x14ac:dyDescent="0.3">
      <c r="C20" s="16" t="s">
        <v>1</v>
      </c>
      <c r="D20" s="17" t="s">
        <v>2</v>
      </c>
      <c r="E20" s="17" t="s">
        <v>3</v>
      </c>
      <c r="F20" s="17" t="s">
        <v>4</v>
      </c>
      <c r="G20" s="17" t="s">
        <v>5</v>
      </c>
      <c r="H20" s="17" t="s">
        <v>6</v>
      </c>
      <c r="I20" s="17" t="s">
        <v>7</v>
      </c>
      <c r="J20" s="17" t="s">
        <v>8</v>
      </c>
      <c r="K20" s="17" t="s">
        <v>9</v>
      </c>
      <c r="L20" s="17" t="s">
        <v>10</v>
      </c>
      <c r="M20" s="106" t="s">
        <v>11</v>
      </c>
    </row>
    <row r="21" spans="3:13" x14ac:dyDescent="0.25">
      <c r="C21" s="58" t="s">
        <v>14</v>
      </c>
      <c r="D21" s="59"/>
      <c r="E21" s="59"/>
      <c r="F21" s="59"/>
      <c r="G21" s="59"/>
      <c r="H21" s="59"/>
      <c r="I21" s="59"/>
      <c r="J21" s="59"/>
      <c r="K21" s="59"/>
      <c r="L21" s="59"/>
      <c r="M21" s="70"/>
    </row>
    <row r="22" spans="3:13" x14ac:dyDescent="0.25">
      <c r="C22" s="61" t="s">
        <v>15</v>
      </c>
      <c r="D22" s="62"/>
      <c r="E22" s="62"/>
      <c r="F22" s="62"/>
      <c r="G22" s="62"/>
      <c r="H22" s="62"/>
      <c r="I22" s="62"/>
      <c r="J22" s="62"/>
      <c r="K22" s="62"/>
      <c r="L22" s="62"/>
      <c r="M22" s="71"/>
    </row>
    <row r="23" spans="3:13" x14ac:dyDescent="0.25">
      <c r="C23" s="61"/>
      <c r="D23" s="62"/>
      <c r="E23" s="62"/>
      <c r="F23" s="62"/>
      <c r="G23" s="62"/>
      <c r="H23" s="62"/>
      <c r="I23" s="62"/>
      <c r="J23" s="62"/>
      <c r="K23" s="62"/>
      <c r="L23" s="62"/>
      <c r="M23" s="71"/>
    </row>
    <row r="24" spans="3:13" x14ac:dyDescent="0.25">
      <c r="C24" s="61"/>
      <c r="D24" s="62"/>
      <c r="E24" s="62"/>
      <c r="F24" s="62"/>
      <c r="G24" s="62"/>
      <c r="H24" s="62"/>
      <c r="I24" s="62"/>
      <c r="J24" s="62"/>
      <c r="K24" s="62"/>
      <c r="L24" s="62"/>
      <c r="M24" s="71"/>
    </row>
    <row r="25" spans="3:13" x14ac:dyDescent="0.25">
      <c r="C25" s="61"/>
      <c r="D25" s="62"/>
      <c r="E25" s="62"/>
      <c r="F25" s="62"/>
      <c r="G25" s="62"/>
      <c r="H25" s="62"/>
      <c r="I25" s="62"/>
      <c r="J25" s="62"/>
      <c r="K25" s="62"/>
      <c r="L25" s="62"/>
      <c r="M25" s="71"/>
    </row>
    <row r="26" spans="3:13" x14ac:dyDescent="0.25">
      <c r="C26" s="61"/>
      <c r="D26" s="62"/>
      <c r="E26" s="62"/>
      <c r="F26" s="62"/>
      <c r="G26" s="62"/>
      <c r="H26" s="62"/>
      <c r="I26" s="62"/>
      <c r="J26" s="62"/>
      <c r="K26" s="62"/>
      <c r="L26" s="62"/>
      <c r="M26" s="71"/>
    </row>
    <row r="27" spans="3:13" ht="15.75" thickBot="1" x14ac:dyDescent="0.3"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72"/>
    </row>
    <row r="28" spans="3:13" ht="15.75" thickBot="1" x14ac:dyDescent="0.3"/>
    <row r="29" spans="3:13" ht="15.75" thickBot="1" x14ac:dyDescent="0.3">
      <c r="C29" s="4" t="s">
        <v>0</v>
      </c>
      <c r="D29" s="5">
        <f>+D13+1</f>
        <v>5</v>
      </c>
    </row>
    <row r="30" spans="3:13" x14ac:dyDescent="0.25">
      <c r="C30" s="181"/>
      <c r="D30" s="182"/>
    </row>
    <row r="31" spans="3:13" x14ac:dyDescent="0.25">
      <c r="C31" s="181"/>
      <c r="D31" s="182"/>
    </row>
    <row r="32" spans="3:13" x14ac:dyDescent="0.25">
      <c r="C32" s="181"/>
      <c r="D32" s="182"/>
    </row>
    <row r="33" spans="3:13" x14ac:dyDescent="0.25">
      <c r="C33" s="181"/>
      <c r="D33" s="182"/>
    </row>
    <row r="34" spans="3:13" x14ac:dyDescent="0.25">
      <c r="C34" s="181"/>
      <c r="D34" s="182"/>
    </row>
    <row r="35" spans="3:13" ht="15.75" thickBot="1" x14ac:dyDescent="0.3">
      <c r="C35" s="2" t="s">
        <v>17</v>
      </c>
    </row>
    <row r="36" spans="3:13" ht="15.75" thickBot="1" x14ac:dyDescent="0.3">
      <c r="C36" s="16" t="s">
        <v>13</v>
      </c>
      <c r="D36" s="17" t="s">
        <v>2</v>
      </c>
      <c r="E36" s="17" t="s">
        <v>3</v>
      </c>
      <c r="F36" s="17" t="s">
        <v>4</v>
      </c>
      <c r="G36" s="17" t="s">
        <v>5</v>
      </c>
      <c r="H36" s="17" t="s">
        <v>6</v>
      </c>
      <c r="I36" s="17" t="s">
        <v>7</v>
      </c>
      <c r="J36" s="17" t="s">
        <v>8</v>
      </c>
      <c r="K36" s="17" t="s">
        <v>9</v>
      </c>
      <c r="L36" s="17" t="s">
        <v>10</v>
      </c>
      <c r="M36" s="106" t="s">
        <v>11</v>
      </c>
    </row>
    <row r="37" spans="3:13" x14ac:dyDescent="0.25">
      <c r="C37" s="58" t="s">
        <v>22</v>
      </c>
      <c r="D37" s="60"/>
      <c r="E37" s="60"/>
      <c r="F37" s="60"/>
      <c r="G37" s="60"/>
      <c r="H37" s="60"/>
      <c r="I37" s="60"/>
      <c r="J37" s="60"/>
      <c r="K37" s="60"/>
      <c r="L37" s="60"/>
      <c r="M37" s="107"/>
    </row>
    <row r="38" spans="3:13" x14ac:dyDescent="0.25">
      <c r="C38" s="61" t="s">
        <v>23</v>
      </c>
      <c r="D38" s="63"/>
      <c r="E38" s="63"/>
      <c r="F38" s="63"/>
      <c r="G38" s="63"/>
      <c r="H38" s="63"/>
      <c r="I38" s="63"/>
      <c r="J38" s="63"/>
      <c r="K38" s="63"/>
      <c r="L38" s="63"/>
      <c r="M38" s="79"/>
    </row>
    <row r="39" spans="3:13" x14ac:dyDescent="0.25">
      <c r="C39" s="61"/>
      <c r="D39" s="63"/>
      <c r="E39" s="63"/>
      <c r="F39" s="63"/>
      <c r="G39" s="63"/>
      <c r="H39" s="63"/>
      <c r="I39" s="63"/>
      <c r="J39" s="63"/>
      <c r="K39" s="63"/>
      <c r="L39" s="63"/>
      <c r="M39" s="79"/>
    </row>
    <row r="40" spans="3:13" x14ac:dyDescent="0.25">
      <c r="C40" s="61"/>
      <c r="D40" s="63"/>
      <c r="E40" s="63"/>
      <c r="F40" s="63"/>
      <c r="G40" s="63"/>
      <c r="H40" s="63"/>
      <c r="I40" s="63"/>
      <c r="J40" s="63"/>
      <c r="K40" s="63"/>
      <c r="L40" s="63"/>
      <c r="M40" s="79"/>
    </row>
    <row r="41" spans="3:13" x14ac:dyDescent="0.25">
      <c r="C41" s="61"/>
      <c r="D41" s="63"/>
      <c r="E41" s="63"/>
      <c r="F41" s="63"/>
      <c r="G41" s="63"/>
      <c r="H41" s="63"/>
      <c r="I41" s="63"/>
      <c r="J41" s="63"/>
      <c r="K41" s="63"/>
      <c r="L41" s="63"/>
      <c r="M41" s="79"/>
    </row>
    <row r="42" spans="3:13" x14ac:dyDescent="0.25">
      <c r="C42" s="61"/>
      <c r="D42" s="63"/>
      <c r="E42" s="63"/>
      <c r="F42" s="63"/>
      <c r="G42" s="63"/>
      <c r="H42" s="63"/>
      <c r="I42" s="63"/>
      <c r="J42" s="63"/>
      <c r="K42" s="63"/>
      <c r="L42" s="63"/>
      <c r="M42" s="79"/>
    </row>
    <row r="43" spans="3:13" ht="15.75" thickBot="1" x14ac:dyDescent="0.3">
      <c r="C43" s="64"/>
      <c r="D43" s="66"/>
      <c r="E43" s="66"/>
      <c r="F43" s="66"/>
      <c r="G43" s="66"/>
      <c r="H43" s="66"/>
      <c r="I43" s="66"/>
      <c r="J43" s="66"/>
      <c r="K43" s="66"/>
      <c r="L43" s="66"/>
      <c r="M43" s="80"/>
    </row>
    <row r="44" spans="3:13" ht="24.75" customHeight="1" x14ac:dyDescent="0.25">
      <c r="C44" s="13" t="s">
        <v>16</v>
      </c>
      <c r="D44" s="13"/>
      <c r="E44" s="13"/>
      <c r="F44" s="13"/>
      <c r="G44" s="13"/>
      <c r="H44" s="13"/>
      <c r="I44" s="14"/>
    </row>
    <row r="45" spans="3:13" ht="15.75" thickBot="1" x14ac:dyDescent="0.3"/>
    <row r="46" spans="3:13" ht="15.75" thickBot="1" x14ac:dyDescent="0.3">
      <c r="C46" s="4" t="s">
        <v>0</v>
      </c>
      <c r="D46" s="5">
        <f>+D29+1</f>
        <v>6</v>
      </c>
    </row>
    <row r="47" spans="3:13" ht="15.75" thickBot="1" x14ac:dyDescent="0.3">
      <c r="C47" s="2" t="s">
        <v>18</v>
      </c>
    </row>
    <row r="48" spans="3:13" x14ac:dyDescent="0.25">
      <c r="C48" s="10" t="s">
        <v>19</v>
      </c>
      <c r="D48" s="11" t="s">
        <v>2</v>
      </c>
      <c r="E48" s="11" t="s">
        <v>3</v>
      </c>
      <c r="F48" s="11" t="s">
        <v>4</v>
      </c>
      <c r="G48" s="11" t="s">
        <v>5</v>
      </c>
      <c r="H48" s="11" t="s">
        <v>6</v>
      </c>
      <c r="I48" s="11" t="s">
        <v>7</v>
      </c>
      <c r="J48" s="11" t="s">
        <v>8</v>
      </c>
      <c r="K48" s="11" t="s">
        <v>9</v>
      </c>
      <c r="L48" s="11" t="s">
        <v>10</v>
      </c>
      <c r="M48" s="12" t="s">
        <v>11</v>
      </c>
    </row>
    <row r="49" spans="3:14" x14ac:dyDescent="0.25">
      <c r="C49" s="61" t="s">
        <v>20</v>
      </c>
      <c r="D49" s="108">
        <f>+D21*D37</f>
        <v>0</v>
      </c>
      <c r="E49" s="108">
        <f>+E21*E37</f>
        <v>0</v>
      </c>
      <c r="F49" s="108">
        <f t="shared" ref="F49:M49" si="0">+F21*F37</f>
        <v>0</v>
      </c>
      <c r="G49" s="108">
        <f t="shared" si="0"/>
        <v>0</v>
      </c>
      <c r="H49" s="108">
        <f t="shared" si="0"/>
        <v>0</v>
      </c>
      <c r="I49" s="108">
        <f t="shared" si="0"/>
        <v>0</v>
      </c>
      <c r="J49" s="108">
        <f t="shared" si="0"/>
        <v>0</v>
      </c>
      <c r="K49" s="108">
        <f t="shared" si="0"/>
        <v>0</v>
      </c>
      <c r="L49" s="108">
        <f t="shared" si="0"/>
        <v>0</v>
      </c>
      <c r="M49" s="109">
        <f t="shared" si="0"/>
        <v>0</v>
      </c>
    </row>
    <row r="50" spans="3:14" x14ac:dyDescent="0.25">
      <c r="C50" s="61" t="s">
        <v>21</v>
      </c>
      <c r="D50" s="108">
        <f>+D22*D38</f>
        <v>0</v>
      </c>
      <c r="E50" s="108">
        <f t="shared" ref="E50:M50" si="1">+E22*E38</f>
        <v>0</v>
      </c>
      <c r="F50" s="108">
        <f t="shared" si="1"/>
        <v>0</v>
      </c>
      <c r="G50" s="108">
        <f t="shared" si="1"/>
        <v>0</v>
      </c>
      <c r="H50" s="108">
        <f t="shared" si="1"/>
        <v>0</v>
      </c>
      <c r="I50" s="108">
        <f t="shared" si="1"/>
        <v>0</v>
      </c>
      <c r="J50" s="108">
        <f t="shared" si="1"/>
        <v>0</v>
      </c>
      <c r="K50" s="108">
        <f t="shared" si="1"/>
        <v>0</v>
      </c>
      <c r="L50" s="108">
        <f t="shared" si="1"/>
        <v>0</v>
      </c>
      <c r="M50" s="109">
        <f t="shared" si="1"/>
        <v>0</v>
      </c>
    </row>
    <row r="51" spans="3:14" x14ac:dyDescent="0.25">
      <c r="C51" s="61"/>
      <c r="D51" s="108">
        <f>+D23*D39</f>
        <v>0</v>
      </c>
      <c r="E51" s="108">
        <f t="shared" ref="E51:M51" si="2">+E23*E39</f>
        <v>0</v>
      </c>
      <c r="F51" s="108">
        <f t="shared" si="2"/>
        <v>0</v>
      </c>
      <c r="G51" s="108">
        <f t="shared" si="2"/>
        <v>0</v>
      </c>
      <c r="H51" s="108">
        <f t="shared" si="2"/>
        <v>0</v>
      </c>
      <c r="I51" s="108">
        <f t="shared" si="2"/>
        <v>0</v>
      </c>
      <c r="J51" s="108">
        <f t="shared" si="2"/>
        <v>0</v>
      </c>
      <c r="K51" s="108">
        <f t="shared" si="2"/>
        <v>0</v>
      </c>
      <c r="L51" s="108">
        <f t="shared" si="2"/>
        <v>0</v>
      </c>
      <c r="M51" s="109">
        <f t="shared" si="2"/>
        <v>0</v>
      </c>
    </row>
    <row r="52" spans="3:14" x14ac:dyDescent="0.25">
      <c r="C52" s="61"/>
      <c r="D52" s="108">
        <f>+D24*D40</f>
        <v>0</v>
      </c>
      <c r="E52" s="108">
        <f t="shared" ref="E52:M52" si="3">+E24*E40</f>
        <v>0</v>
      </c>
      <c r="F52" s="108">
        <f t="shared" si="3"/>
        <v>0</v>
      </c>
      <c r="G52" s="108">
        <f t="shared" si="3"/>
        <v>0</v>
      </c>
      <c r="H52" s="108">
        <f t="shared" si="3"/>
        <v>0</v>
      </c>
      <c r="I52" s="108">
        <f t="shared" si="3"/>
        <v>0</v>
      </c>
      <c r="J52" s="108">
        <f t="shared" si="3"/>
        <v>0</v>
      </c>
      <c r="K52" s="108">
        <f t="shared" si="3"/>
        <v>0</v>
      </c>
      <c r="L52" s="108">
        <f t="shared" si="3"/>
        <v>0</v>
      </c>
      <c r="M52" s="109">
        <f t="shared" si="3"/>
        <v>0</v>
      </c>
    </row>
    <row r="53" spans="3:14" x14ac:dyDescent="0.25">
      <c r="C53" s="61"/>
      <c r="D53" s="108">
        <f>+D25*D41</f>
        <v>0</v>
      </c>
      <c r="E53" s="108">
        <f t="shared" ref="E53:M53" si="4">+E25*E41</f>
        <v>0</v>
      </c>
      <c r="F53" s="108">
        <f t="shared" si="4"/>
        <v>0</v>
      </c>
      <c r="G53" s="108">
        <f t="shared" si="4"/>
        <v>0</v>
      </c>
      <c r="H53" s="108">
        <f t="shared" si="4"/>
        <v>0</v>
      </c>
      <c r="I53" s="108">
        <f t="shared" si="4"/>
        <v>0</v>
      </c>
      <c r="J53" s="108">
        <f t="shared" si="4"/>
        <v>0</v>
      </c>
      <c r="K53" s="108">
        <f t="shared" si="4"/>
        <v>0</v>
      </c>
      <c r="L53" s="108">
        <f t="shared" si="4"/>
        <v>0</v>
      </c>
      <c r="M53" s="109">
        <f t="shared" si="4"/>
        <v>0</v>
      </c>
    </row>
    <row r="54" spans="3:14" ht="15.75" thickBot="1" x14ac:dyDescent="0.3">
      <c r="C54" s="74"/>
      <c r="D54" s="110">
        <f>+D26*D42</f>
        <v>0</v>
      </c>
      <c r="E54" s="110">
        <f t="shared" ref="E54:M54" si="5">+E26*E42</f>
        <v>0</v>
      </c>
      <c r="F54" s="110">
        <f t="shared" si="5"/>
        <v>0</v>
      </c>
      <c r="G54" s="110">
        <f t="shared" si="5"/>
        <v>0</v>
      </c>
      <c r="H54" s="110">
        <f t="shared" si="5"/>
        <v>0</v>
      </c>
      <c r="I54" s="110">
        <f t="shared" si="5"/>
        <v>0</v>
      </c>
      <c r="J54" s="110">
        <f t="shared" si="5"/>
        <v>0</v>
      </c>
      <c r="K54" s="110">
        <f t="shared" si="5"/>
        <v>0</v>
      </c>
      <c r="L54" s="110">
        <f t="shared" si="5"/>
        <v>0</v>
      </c>
      <c r="M54" s="111">
        <f t="shared" si="5"/>
        <v>0</v>
      </c>
    </row>
    <row r="55" spans="3:14" ht="15.75" thickBot="1" x14ac:dyDescent="0.3">
      <c r="C55" s="6" t="s">
        <v>24</v>
      </c>
      <c r="D55" s="112">
        <f>SUM(D49:D54)</f>
        <v>0</v>
      </c>
      <c r="E55" s="112">
        <f t="shared" ref="E55:M55" si="6">SUM(E49:E54)</f>
        <v>0</v>
      </c>
      <c r="F55" s="112">
        <f t="shared" si="6"/>
        <v>0</v>
      </c>
      <c r="G55" s="112">
        <f t="shared" si="6"/>
        <v>0</v>
      </c>
      <c r="H55" s="112">
        <f t="shared" si="6"/>
        <v>0</v>
      </c>
      <c r="I55" s="112">
        <f t="shared" si="6"/>
        <v>0</v>
      </c>
      <c r="J55" s="112">
        <f t="shared" si="6"/>
        <v>0</v>
      </c>
      <c r="K55" s="112">
        <f t="shared" si="6"/>
        <v>0</v>
      </c>
      <c r="L55" s="112">
        <f t="shared" si="6"/>
        <v>0</v>
      </c>
      <c r="M55" s="113">
        <f t="shared" si="6"/>
        <v>0</v>
      </c>
    </row>
    <row r="56" spans="3:14" x14ac:dyDescent="0.25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3:14" x14ac:dyDescent="0.25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3:14" x14ac:dyDescent="0.25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3:14" x14ac:dyDescent="0.25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3:14" ht="15.75" thickBot="1" x14ac:dyDescent="0.3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3:14" ht="15.75" thickBot="1" x14ac:dyDescent="0.3">
      <c r="C61" s="4" t="s">
        <v>0</v>
      </c>
      <c r="D61" s="5">
        <f>+D46+1</f>
        <v>7</v>
      </c>
    </row>
    <row r="62" spans="3:14" ht="15.75" thickBot="1" x14ac:dyDescent="0.3"/>
    <row r="63" spans="3:14" x14ac:dyDescent="0.25">
      <c r="C63" s="10" t="s">
        <v>28</v>
      </c>
      <c r="D63" s="11" t="s">
        <v>31</v>
      </c>
      <c r="E63" s="11" t="s">
        <v>2</v>
      </c>
      <c r="F63" s="11" t="s">
        <v>3</v>
      </c>
      <c r="G63" s="11" t="s">
        <v>4</v>
      </c>
      <c r="H63" s="11" t="s">
        <v>5</v>
      </c>
      <c r="I63" s="11" t="s">
        <v>6</v>
      </c>
      <c r="J63" s="11" t="s">
        <v>7</v>
      </c>
      <c r="K63" s="11" t="s">
        <v>8</v>
      </c>
      <c r="L63" s="11" t="s">
        <v>9</v>
      </c>
      <c r="M63" s="11" t="s">
        <v>10</v>
      </c>
      <c r="N63" s="12" t="s">
        <v>11</v>
      </c>
    </row>
    <row r="64" spans="3:14" x14ac:dyDescent="0.25">
      <c r="C64" s="61" t="s">
        <v>29</v>
      </c>
      <c r="D64" s="81">
        <v>0.21</v>
      </c>
      <c r="E64" s="108">
        <f t="shared" ref="E64:N64" si="7">+IF($D$7="X",D49*$D$64,0)</f>
        <v>0</v>
      </c>
      <c r="F64" s="108">
        <f t="shared" si="7"/>
        <v>0</v>
      </c>
      <c r="G64" s="108">
        <f t="shared" si="7"/>
        <v>0</v>
      </c>
      <c r="H64" s="108">
        <f t="shared" si="7"/>
        <v>0</v>
      </c>
      <c r="I64" s="108">
        <f t="shared" si="7"/>
        <v>0</v>
      </c>
      <c r="J64" s="108">
        <f t="shared" si="7"/>
        <v>0</v>
      </c>
      <c r="K64" s="108">
        <f t="shared" si="7"/>
        <v>0</v>
      </c>
      <c r="L64" s="108">
        <f t="shared" si="7"/>
        <v>0</v>
      </c>
      <c r="M64" s="108">
        <f t="shared" si="7"/>
        <v>0</v>
      </c>
      <c r="N64" s="109">
        <f t="shared" si="7"/>
        <v>0</v>
      </c>
    </row>
    <row r="65" spans="3:14" x14ac:dyDescent="0.25">
      <c r="C65" s="61" t="s">
        <v>30</v>
      </c>
      <c r="D65" s="81">
        <v>0.21</v>
      </c>
      <c r="E65" s="108">
        <f>+IF($D$7="X",D50*$D$65,0)</f>
        <v>0</v>
      </c>
      <c r="F65" s="108">
        <f t="shared" ref="F65:N65" si="8">+IF($D$7="X",E50*$D$64,0)</f>
        <v>0</v>
      </c>
      <c r="G65" s="108">
        <f t="shared" si="8"/>
        <v>0</v>
      </c>
      <c r="H65" s="108">
        <f t="shared" si="8"/>
        <v>0</v>
      </c>
      <c r="I65" s="108">
        <f t="shared" si="8"/>
        <v>0</v>
      </c>
      <c r="J65" s="108">
        <f t="shared" si="8"/>
        <v>0</v>
      </c>
      <c r="K65" s="108">
        <f t="shared" si="8"/>
        <v>0</v>
      </c>
      <c r="L65" s="108">
        <f t="shared" si="8"/>
        <v>0</v>
      </c>
      <c r="M65" s="108">
        <f t="shared" si="8"/>
        <v>0</v>
      </c>
      <c r="N65" s="109">
        <f t="shared" si="8"/>
        <v>0</v>
      </c>
    </row>
    <row r="66" spans="3:14" x14ac:dyDescent="0.25">
      <c r="C66" s="61"/>
      <c r="D66" s="81"/>
      <c r="E66" s="108">
        <f t="shared" ref="E66:N66" si="9">+IF($D$7="X",D51*$D$66,0)</f>
        <v>0</v>
      </c>
      <c r="F66" s="108">
        <f t="shared" si="9"/>
        <v>0</v>
      </c>
      <c r="G66" s="108">
        <f t="shared" si="9"/>
        <v>0</v>
      </c>
      <c r="H66" s="108">
        <f t="shared" si="9"/>
        <v>0</v>
      </c>
      <c r="I66" s="108">
        <f t="shared" si="9"/>
        <v>0</v>
      </c>
      <c r="J66" s="108">
        <f t="shared" si="9"/>
        <v>0</v>
      </c>
      <c r="K66" s="108">
        <f t="shared" si="9"/>
        <v>0</v>
      </c>
      <c r="L66" s="108">
        <f t="shared" si="9"/>
        <v>0</v>
      </c>
      <c r="M66" s="108">
        <f t="shared" si="9"/>
        <v>0</v>
      </c>
      <c r="N66" s="109">
        <f t="shared" si="9"/>
        <v>0</v>
      </c>
    </row>
    <row r="67" spans="3:14" x14ac:dyDescent="0.25">
      <c r="C67" s="61"/>
      <c r="D67" s="81"/>
      <c r="E67" s="108">
        <f t="shared" ref="E67:N67" si="10">+IF($D$7="X",D52*$D$67,0)</f>
        <v>0</v>
      </c>
      <c r="F67" s="108">
        <f t="shared" si="10"/>
        <v>0</v>
      </c>
      <c r="G67" s="108">
        <f t="shared" si="10"/>
        <v>0</v>
      </c>
      <c r="H67" s="108">
        <f t="shared" si="10"/>
        <v>0</v>
      </c>
      <c r="I67" s="108">
        <f t="shared" si="10"/>
        <v>0</v>
      </c>
      <c r="J67" s="108">
        <f t="shared" si="10"/>
        <v>0</v>
      </c>
      <c r="K67" s="108">
        <f t="shared" si="10"/>
        <v>0</v>
      </c>
      <c r="L67" s="108">
        <f t="shared" si="10"/>
        <v>0</v>
      </c>
      <c r="M67" s="108">
        <f t="shared" si="10"/>
        <v>0</v>
      </c>
      <c r="N67" s="109">
        <f t="shared" si="10"/>
        <v>0</v>
      </c>
    </row>
    <row r="68" spans="3:14" x14ac:dyDescent="0.25">
      <c r="C68" s="61"/>
      <c r="D68" s="81"/>
      <c r="E68" s="108">
        <f t="shared" ref="E68:N68" si="11">+IF($D$7="X",D53*$D$68,0)</f>
        <v>0</v>
      </c>
      <c r="F68" s="108">
        <f t="shared" si="11"/>
        <v>0</v>
      </c>
      <c r="G68" s="108">
        <f t="shared" si="11"/>
        <v>0</v>
      </c>
      <c r="H68" s="108">
        <f t="shared" si="11"/>
        <v>0</v>
      </c>
      <c r="I68" s="108">
        <f t="shared" si="11"/>
        <v>0</v>
      </c>
      <c r="J68" s="108">
        <f t="shared" si="11"/>
        <v>0</v>
      </c>
      <c r="K68" s="108">
        <f t="shared" si="11"/>
        <v>0</v>
      </c>
      <c r="L68" s="108">
        <f t="shared" si="11"/>
        <v>0</v>
      </c>
      <c r="M68" s="108">
        <f t="shared" si="11"/>
        <v>0</v>
      </c>
      <c r="N68" s="109">
        <f t="shared" si="11"/>
        <v>0</v>
      </c>
    </row>
    <row r="69" spans="3:14" ht="15.75" thickBot="1" x14ac:dyDescent="0.3">
      <c r="C69" s="74"/>
      <c r="D69" s="82"/>
      <c r="E69" s="110">
        <f t="shared" ref="E69:N69" si="12">+IF($D$7="X",D54*$D$69,0)</f>
        <v>0</v>
      </c>
      <c r="F69" s="110">
        <f t="shared" si="12"/>
        <v>0</v>
      </c>
      <c r="G69" s="110">
        <f t="shared" si="12"/>
        <v>0</v>
      </c>
      <c r="H69" s="110">
        <f t="shared" si="12"/>
        <v>0</v>
      </c>
      <c r="I69" s="110">
        <f t="shared" si="12"/>
        <v>0</v>
      </c>
      <c r="J69" s="110">
        <f t="shared" si="12"/>
        <v>0</v>
      </c>
      <c r="K69" s="110">
        <f t="shared" si="12"/>
        <v>0</v>
      </c>
      <c r="L69" s="110">
        <f t="shared" si="12"/>
        <v>0</v>
      </c>
      <c r="M69" s="110">
        <f t="shared" si="12"/>
        <v>0</v>
      </c>
      <c r="N69" s="111">
        <f t="shared" si="12"/>
        <v>0</v>
      </c>
    </row>
    <row r="70" spans="3:14" ht="15.75" thickBot="1" x14ac:dyDescent="0.3">
      <c r="C70" s="6" t="s">
        <v>32</v>
      </c>
      <c r="D70" s="7"/>
      <c r="E70" s="43">
        <f>SUM(E64:E69)</f>
        <v>0</v>
      </c>
      <c r="F70" s="43">
        <f t="shared" ref="F70:N70" si="13">SUM(F64:F69)</f>
        <v>0</v>
      </c>
      <c r="G70" s="43">
        <f t="shared" si="13"/>
        <v>0</v>
      </c>
      <c r="H70" s="43">
        <f t="shared" si="13"/>
        <v>0</v>
      </c>
      <c r="I70" s="43">
        <f t="shared" si="13"/>
        <v>0</v>
      </c>
      <c r="J70" s="43">
        <f t="shared" si="13"/>
        <v>0</v>
      </c>
      <c r="K70" s="43">
        <f t="shared" si="13"/>
        <v>0</v>
      </c>
      <c r="L70" s="43">
        <f t="shared" si="13"/>
        <v>0</v>
      </c>
      <c r="M70" s="43">
        <f t="shared" si="13"/>
        <v>0</v>
      </c>
      <c r="N70" s="42">
        <f t="shared" si="13"/>
        <v>0</v>
      </c>
    </row>
    <row r="77" spans="3:14" ht="15.75" thickBot="1" x14ac:dyDescent="0.3"/>
    <row r="78" spans="3:14" ht="15.75" thickBot="1" x14ac:dyDescent="0.3">
      <c r="C78" s="4" t="s">
        <v>0</v>
      </c>
      <c r="D78" s="5">
        <f>+D61+1</f>
        <v>8</v>
      </c>
    </row>
    <row r="79" spans="3:14" ht="15.75" thickBot="1" x14ac:dyDescent="0.3">
      <c r="C79" s="2" t="s">
        <v>33</v>
      </c>
    </row>
    <row r="80" spans="3:14" ht="15.75" thickBot="1" x14ac:dyDescent="0.3">
      <c r="C80" s="16" t="s">
        <v>1</v>
      </c>
      <c r="D80" s="17" t="s">
        <v>2</v>
      </c>
      <c r="E80" s="17" t="s">
        <v>3</v>
      </c>
      <c r="F80" s="17" t="s">
        <v>4</v>
      </c>
      <c r="G80" s="17" t="s">
        <v>5</v>
      </c>
      <c r="H80" s="17" t="s">
        <v>6</v>
      </c>
      <c r="I80" s="17" t="s">
        <v>7</v>
      </c>
      <c r="J80" s="17" t="s">
        <v>8</v>
      </c>
      <c r="K80" s="17" t="s">
        <v>9</v>
      </c>
      <c r="L80" s="17" t="s">
        <v>10</v>
      </c>
      <c r="M80" s="106" t="s">
        <v>11</v>
      </c>
    </row>
    <row r="81" spans="3:13" x14ac:dyDescent="0.25">
      <c r="C81" s="58" t="s">
        <v>14</v>
      </c>
      <c r="D81" s="59"/>
      <c r="E81" s="59"/>
      <c r="F81" s="59"/>
      <c r="G81" s="59"/>
      <c r="H81" s="59"/>
      <c r="I81" s="59"/>
      <c r="J81" s="59"/>
      <c r="K81" s="59"/>
      <c r="L81" s="59"/>
      <c r="M81" s="59"/>
    </row>
    <row r="82" spans="3:13" x14ac:dyDescent="0.25">
      <c r="C82" s="61" t="s">
        <v>15</v>
      </c>
      <c r="D82" s="62"/>
      <c r="E82" s="62"/>
      <c r="F82" s="62"/>
      <c r="G82" s="62"/>
      <c r="H82" s="62"/>
      <c r="I82" s="62"/>
      <c r="J82" s="62"/>
      <c r="K82" s="62"/>
      <c r="L82" s="62"/>
      <c r="M82" s="62"/>
    </row>
    <row r="83" spans="3:13" x14ac:dyDescent="0.25">
      <c r="C83" s="61"/>
      <c r="D83" s="62"/>
      <c r="E83" s="62"/>
      <c r="F83" s="62"/>
      <c r="G83" s="62"/>
      <c r="H83" s="62"/>
      <c r="I83" s="62"/>
      <c r="J83" s="62"/>
      <c r="K83" s="62"/>
      <c r="L83" s="62"/>
      <c r="M83" s="71"/>
    </row>
    <row r="84" spans="3:13" x14ac:dyDescent="0.25">
      <c r="C84" s="61"/>
      <c r="D84" s="62"/>
      <c r="E84" s="62"/>
      <c r="F84" s="62"/>
      <c r="G84" s="62"/>
      <c r="H84" s="62"/>
      <c r="I84" s="62"/>
      <c r="J84" s="62"/>
      <c r="K84" s="62"/>
      <c r="L84" s="62"/>
      <c r="M84" s="71"/>
    </row>
    <row r="85" spans="3:13" x14ac:dyDescent="0.25">
      <c r="C85" s="61"/>
      <c r="D85" s="62"/>
      <c r="E85" s="62"/>
      <c r="F85" s="62"/>
      <c r="G85" s="62"/>
      <c r="H85" s="62"/>
      <c r="I85" s="62"/>
      <c r="J85" s="62"/>
      <c r="K85" s="62"/>
      <c r="L85" s="62"/>
      <c r="M85" s="71"/>
    </row>
    <row r="86" spans="3:13" x14ac:dyDescent="0.25">
      <c r="C86" s="61"/>
      <c r="D86" s="62"/>
      <c r="E86" s="62"/>
      <c r="F86" s="62"/>
      <c r="G86" s="62"/>
      <c r="H86" s="62"/>
      <c r="I86" s="62"/>
      <c r="J86" s="62"/>
      <c r="K86" s="62"/>
      <c r="L86" s="62"/>
      <c r="M86" s="71"/>
    </row>
    <row r="87" spans="3:13" ht="15.75" thickBot="1" x14ac:dyDescent="0.3">
      <c r="C87" s="64"/>
      <c r="D87" s="65"/>
      <c r="E87" s="65"/>
      <c r="F87" s="65"/>
      <c r="G87" s="65"/>
      <c r="H87" s="65"/>
      <c r="I87" s="65"/>
      <c r="J87" s="65"/>
      <c r="K87" s="65"/>
      <c r="L87" s="65"/>
      <c r="M87" s="72"/>
    </row>
    <row r="88" spans="3:13" ht="15.75" thickBot="1" x14ac:dyDescent="0.3"/>
    <row r="89" spans="3:13" ht="15.75" thickBot="1" x14ac:dyDescent="0.3">
      <c r="C89" s="4" t="s">
        <v>0</v>
      </c>
      <c r="D89" s="5">
        <f>+D78+1</f>
        <v>9</v>
      </c>
    </row>
    <row r="90" spans="3:13" ht="15.75" thickBot="1" x14ac:dyDescent="0.3">
      <c r="C90" s="2" t="s">
        <v>17</v>
      </c>
    </row>
    <row r="91" spans="3:13" ht="15.75" thickBot="1" x14ac:dyDescent="0.3">
      <c r="C91" s="16" t="s">
        <v>13</v>
      </c>
      <c r="D91" s="17" t="s">
        <v>2</v>
      </c>
      <c r="E91" s="17" t="s">
        <v>3</v>
      </c>
      <c r="F91" s="17" t="s">
        <v>4</v>
      </c>
      <c r="G91" s="17" t="s">
        <v>5</v>
      </c>
      <c r="H91" s="17" t="s">
        <v>6</v>
      </c>
      <c r="I91" s="17" t="s">
        <v>7</v>
      </c>
      <c r="J91" s="17" t="s">
        <v>8</v>
      </c>
      <c r="K91" s="17" t="s">
        <v>9</v>
      </c>
      <c r="L91" s="17" t="s">
        <v>10</v>
      </c>
      <c r="M91" s="106" t="s">
        <v>11</v>
      </c>
    </row>
    <row r="92" spans="3:13" x14ac:dyDescent="0.25">
      <c r="C92" s="58" t="s">
        <v>22</v>
      </c>
      <c r="D92" s="60"/>
      <c r="E92" s="60"/>
      <c r="F92" s="60"/>
      <c r="G92" s="60"/>
      <c r="H92" s="60"/>
      <c r="I92" s="60"/>
      <c r="J92" s="60"/>
      <c r="K92" s="60"/>
      <c r="L92" s="60"/>
      <c r="M92" s="60"/>
    </row>
    <row r="93" spans="3:13" x14ac:dyDescent="0.25">
      <c r="C93" s="61" t="s">
        <v>23</v>
      </c>
      <c r="D93" s="63"/>
      <c r="E93" s="63"/>
      <c r="F93" s="63"/>
      <c r="G93" s="63"/>
      <c r="H93" s="63"/>
      <c r="I93" s="63"/>
      <c r="J93" s="63"/>
      <c r="K93" s="63"/>
      <c r="L93" s="63"/>
      <c r="M93" s="63"/>
    </row>
    <row r="94" spans="3:13" x14ac:dyDescent="0.25">
      <c r="C94" s="61"/>
      <c r="D94" s="63"/>
      <c r="E94" s="63"/>
      <c r="F94" s="63"/>
      <c r="G94" s="63"/>
      <c r="H94" s="63"/>
      <c r="I94" s="63"/>
      <c r="J94" s="63"/>
      <c r="K94" s="63"/>
      <c r="L94" s="63"/>
      <c r="M94" s="79"/>
    </row>
    <row r="95" spans="3:13" x14ac:dyDescent="0.25">
      <c r="C95" s="61"/>
      <c r="D95" s="63"/>
      <c r="E95" s="63"/>
      <c r="F95" s="63"/>
      <c r="G95" s="63"/>
      <c r="H95" s="63"/>
      <c r="I95" s="63"/>
      <c r="J95" s="63"/>
      <c r="K95" s="63"/>
      <c r="L95" s="63"/>
      <c r="M95" s="79"/>
    </row>
    <row r="96" spans="3:13" x14ac:dyDescent="0.25">
      <c r="C96" s="61"/>
      <c r="D96" s="63"/>
      <c r="E96" s="63"/>
      <c r="F96" s="63"/>
      <c r="G96" s="63"/>
      <c r="H96" s="63"/>
      <c r="I96" s="63"/>
      <c r="J96" s="63"/>
      <c r="K96" s="63"/>
      <c r="L96" s="63"/>
      <c r="M96" s="79"/>
    </row>
    <row r="97" spans="3:13" x14ac:dyDescent="0.25">
      <c r="C97" s="61"/>
      <c r="D97" s="63"/>
      <c r="E97" s="63"/>
      <c r="F97" s="63"/>
      <c r="G97" s="63"/>
      <c r="H97" s="63"/>
      <c r="I97" s="63"/>
      <c r="J97" s="63"/>
      <c r="K97" s="63"/>
      <c r="L97" s="63"/>
      <c r="M97" s="79"/>
    </row>
    <row r="98" spans="3:13" ht="15.75" thickBot="1" x14ac:dyDescent="0.3">
      <c r="C98" s="64"/>
      <c r="D98" s="66"/>
      <c r="E98" s="66"/>
      <c r="F98" s="66"/>
      <c r="G98" s="66"/>
      <c r="H98" s="66"/>
      <c r="I98" s="66"/>
      <c r="J98" s="66"/>
      <c r="K98" s="66"/>
      <c r="L98" s="66"/>
      <c r="M98" s="80"/>
    </row>
    <row r="99" spans="3:13" x14ac:dyDescent="0.25">
      <c r="C99" s="13" t="s">
        <v>16</v>
      </c>
      <c r="D99" s="13"/>
      <c r="E99" s="13"/>
      <c r="F99" s="13"/>
      <c r="G99" s="13"/>
      <c r="H99" s="13"/>
      <c r="I99" s="14"/>
    </row>
    <row r="100" spans="3:13" ht="15.75" thickBot="1" x14ac:dyDescent="0.3"/>
    <row r="101" spans="3:13" ht="15.75" thickBot="1" x14ac:dyDescent="0.3">
      <c r="C101" s="4" t="s">
        <v>0</v>
      </c>
      <c r="D101" s="5">
        <f>+D89+1</f>
        <v>10</v>
      </c>
    </row>
    <row r="102" spans="3:13" ht="15.75" thickBot="1" x14ac:dyDescent="0.3">
      <c r="C102" s="2" t="s">
        <v>18</v>
      </c>
    </row>
    <row r="103" spans="3:13" x14ac:dyDescent="0.25">
      <c r="C103" s="10" t="s">
        <v>19</v>
      </c>
      <c r="D103" s="11" t="s">
        <v>2</v>
      </c>
      <c r="E103" s="11" t="s">
        <v>3</v>
      </c>
      <c r="F103" s="11" t="s">
        <v>4</v>
      </c>
      <c r="G103" s="11" t="s">
        <v>5</v>
      </c>
      <c r="H103" s="11" t="s">
        <v>6</v>
      </c>
      <c r="I103" s="11" t="s">
        <v>7</v>
      </c>
      <c r="J103" s="11" t="s">
        <v>8</v>
      </c>
      <c r="K103" s="11" t="s">
        <v>9</v>
      </c>
      <c r="L103" s="11" t="s">
        <v>10</v>
      </c>
      <c r="M103" s="12" t="s">
        <v>11</v>
      </c>
    </row>
    <row r="104" spans="3:13" x14ac:dyDescent="0.25">
      <c r="C104" s="61" t="s">
        <v>20</v>
      </c>
      <c r="D104" s="108">
        <f>+D81*D92</f>
        <v>0</v>
      </c>
      <c r="E104" s="108">
        <f>+E81*E92</f>
        <v>0</v>
      </c>
      <c r="F104" s="108">
        <f t="shared" ref="F104:M104" si="14">+F81*F92</f>
        <v>0</v>
      </c>
      <c r="G104" s="108">
        <f t="shared" si="14"/>
        <v>0</v>
      </c>
      <c r="H104" s="108">
        <f t="shared" si="14"/>
        <v>0</v>
      </c>
      <c r="I104" s="108">
        <f t="shared" si="14"/>
        <v>0</v>
      </c>
      <c r="J104" s="108">
        <f t="shared" si="14"/>
        <v>0</v>
      </c>
      <c r="K104" s="108">
        <f t="shared" si="14"/>
        <v>0</v>
      </c>
      <c r="L104" s="108">
        <f t="shared" si="14"/>
        <v>0</v>
      </c>
      <c r="M104" s="109">
        <f t="shared" si="14"/>
        <v>0</v>
      </c>
    </row>
    <row r="105" spans="3:13" x14ac:dyDescent="0.25">
      <c r="C105" s="61" t="s">
        <v>21</v>
      </c>
      <c r="D105" s="108">
        <f>+D82*D93</f>
        <v>0</v>
      </c>
      <c r="E105" s="108">
        <f t="shared" ref="E105:M105" si="15">+E82*E93</f>
        <v>0</v>
      </c>
      <c r="F105" s="108">
        <f t="shared" si="15"/>
        <v>0</v>
      </c>
      <c r="G105" s="108">
        <f t="shared" si="15"/>
        <v>0</v>
      </c>
      <c r="H105" s="108">
        <f t="shared" si="15"/>
        <v>0</v>
      </c>
      <c r="I105" s="108">
        <f t="shared" si="15"/>
        <v>0</v>
      </c>
      <c r="J105" s="108">
        <f t="shared" si="15"/>
        <v>0</v>
      </c>
      <c r="K105" s="108">
        <f t="shared" si="15"/>
        <v>0</v>
      </c>
      <c r="L105" s="108">
        <f t="shared" si="15"/>
        <v>0</v>
      </c>
      <c r="M105" s="109">
        <f t="shared" si="15"/>
        <v>0</v>
      </c>
    </row>
    <row r="106" spans="3:13" x14ac:dyDescent="0.25">
      <c r="C106" s="61"/>
      <c r="D106" s="108">
        <f t="shared" ref="D106:M106" si="16">+D83*D94</f>
        <v>0</v>
      </c>
      <c r="E106" s="108">
        <f t="shared" si="16"/>
        <v>0</v>
      </c>
      <c r="F106" s="108">
        <f t="shared" si="16"/>
        <v>0</v>
      </c>
      <c r="G106" s="108">
        <f t="shared" si="16"/>
        <v>0</v>
      </c>
      <c r="H106" s="108">
        <f t="shared" si="16"/>
        <v>0</v>
      </c>
      <c r="I106" s="108">
        <f t="shared" si="16"/>
        <v>0</v>
      </c>
      <c r="J106" s="108">
        <f t="shared" si="16"/>
        <v>0</v>
      </c>
      <c r="K106" s="108">
        <f t="shared" si="16"/>
        <v>0</v>
      </c>
      <c r="L106" s="108">
        <f t="shared" si="16"/>
        <v>0</v>
      </c>
      <c r="M106" s="109">
        <f t="shared" si="16"/>
        <v>0</v>
      </c>
    </row>
    <row r="107" spans="3:13" x14ac:dyDescent="0.25">
      <c r="C107" s="61"/>
      <c r="D107" s="108">
        <f t="shared" ref="D107:M107" si="17">+D84*D95</f>
        <v>0</v>
      </c>
      <c r="E107" s="108">
        <f t="shared" si="17"/>
        <v>0</v>
      </c>
      <c r="F107" s="108">
        <f t="shared" si="17"/>
        <v>0</v>
      </c>
      <c r="G107" s="108">
        <f t="shared" si="17"/>
        <v>0</v>
      </c>
      <c r="H107" s="108">
        <f t="shared" si="17"/>
        <v>0</v>
      </c>
      <c r="I107" s="108">
        <f t="shared" si="17"/>
        <v>0</v>
      </c>
      <c r="J107" s="108">
        <f t="shared" si="17"/>
        <v>0</v>
      </c>
      <c r="K107" s="108">
        <f t="shared" si="17"/>
        <v>0</v>
      </c>
      <c r="L107" s="108">
        <f t="shared" si="17"/>
        <v>0</v>
      </c>
      <c r="M107" s="109">
        <f t="shared" si="17"/>
        <v>0</v>
      </c>
    </row>
    <row r="108" spans="3:13" x14ac:dyDescent="0.25">
      <c r="C108" s="61"/>
      <c r="D108" s="108">
        <f t="shared" ref="D108:M108" si="18">+D85*D96</f>
        <v>0</v>
      </c>
      <c r="E108" s="108">
        <f t="shared" si="18"/>
        <v>0</v>
      </c>
      <c r="F108" s="108">
        <f t="shared" si="18"/>
        <v>0</v>
      </c>
      <c r="G108" s="108">
        <f t="shared" si="18"/>
        <v>0</v>
      </c>
      <c r="H108" s="108">
        <f t="shared" si="18"/>
        <v>0</v>
      </c>
      <c r="I108" s="108">
        <f t="shared" si="18"/>
        <v>0</v>
      </c>
      <c r="J108" s="108">
        <f t="shared" si="18"/>
        <v>0</v>
      </c>
      <c r="K108" s="108">
        <f t="shared" si="18"/>
        <v>0</v>
      </c>
      <c r="L108" s="108">
        <f t="shared" si="18"/>
        <v>0</v>
      </c>
      <c r="M108" s="109">
        <f t="shared" si="18"/>
        <v>0</v>
      </c>
    </row>
    <row r="109" spans="3:13" ht="15.75" thickBot="1" x14ac:dyDescent="0.3">
      <c r="C109" s="74"/>
      <c r="D109" s="110">
        <f t="shared" ref="D109:M109" si="19">+D86*D97</f>
        <v>0</v>
      </c>
      <c r="E109" s="110">
        <f t="shared" si="19"/>
        <v>0</v>
      </c>
      <c r="F109" s="110">
        <f t="shared" si="19"/>
        <v>0</v>
      </c>
      <c r="G109" s="110">
        <f t="shared" si="19"/>
        <v>0</v>
      </c>
      <c r="H109" s="110">
        <f t="shared" si="19"/>
        <v>0</v>
      </c>
      <c r="I109" s="110">
        <f t="shared" si="19"/>
        <v>0</v>
      </c>
      <c r="J109" s="110">
        <f t="shared" si="19"/>
        <v>0</v>
      </c>
      <c r="K109" s="110">
        <f t="shared" si="19"/>
        <v>0</v>
      </c>
      <c r="L109" s="110">
        <f t="shared" si="19"/>
        <v>0</v>
      </c>
      <c r="M109" s="111">
        <f t="shared" si="19"/>
        <v>0</v>
      </c>
    </row>
    <row r="110" spans="3:13" ht="15.75" thickBot="1" x14ac:dyDescent="0.3">
      <c r="C110" s="6" t="s">
        <v>34</v>
      </c>
      <c r="D110" s="112">
        <f>SUM(D104:D109)</f>
        <v>0</v>
      </c>
      <c r="E110" s="112">
        <f t="shared" ref="E110:M110" si="20">SUM(E104:E109)</f>
        <v>0</v>
      </c>
      <c r="F110" s="112">
        <f t="shared" si="20"/>
        <v>0</v>
      </c>
      <c r="G110" s="112">
        <f t="shared" si="20"/>
        <v>0</v>
      </c>
      <c r="H110" s="112">
        <f t="shared" si="20"/>
        <v>0</v>
      </c>
      <c r="I110" s="112">
        <f t="shared" si="20"/>
        <v>0</v>
      </c>
      <c r="J110" s="112">
        <f t="shared" si="20"/>
        <v>0</v>
      </c>
      <c r="K110" s="112">
        <f t="shared" si="20"/>
        <v>0</v>
      </c>
      <c r="L110" s="112">
        <f t="shared" si="20"/>
        <v>0</v>
      </c>
      <c r="M110" s="113">
        <f t="shared" si="20"/>
        <v>0</v>
      </c>
    </row>
    <row r="111" spans="3:13" x14ac:dyDescent="0.25"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3:13" x14ac:dyDescent="0.2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3:14" x14ac:dyDescent="0.25"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3:14" x14ac:dyDescent="0.25"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3:14" ht="15.75" thickBot="1" x14ac:dyDescent="0.3"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3:14" ht="15.75" thickBot="1" x14ac:dyDescent="0.3">
      <c r="C116" s="4" t="s">
        <v>0</v>
      </c>
      <c r="D116" s="5">
        <f>+D101+1</f>
        <v>11</v>
      </c>
    </row>
    <row r="117" spans="3:14" ht="15.75" thickBot="1" x14ac:dyDescent="0.3"/>
    <row r="118" spans="3:14" x14ac:dyDescent="0.25">
      <c r="C118" s="10" t="s">
        <v>28</v>
      </c>
      <c r="D118" s="11" t="s">
        <v>31</v>
      </c>
      <c r="E118" s="11" t="s">
        <v>2</v>
      </c>
      <c r="F118" s="11" t="s">
        <v>3</v>
      </c>
      <c r="G118" s="11" t="s">
        <v>4</v>
      </c>
      <c r="H118" s="11" t="s">
        <v>5</v>
      </c>
      <c r="I118" s="11" t="s">
        <v>6</v>
      </c>
      <c r="J118" s="11" t="s">
        <v>7</v>
      </c>
      <c r="K118" s="11" t="s">
        <v>8</v>
      </c>
      <c r="L118" s="11" t="s">
        <v>9</v>
      </c>
      <c r="M118" s="11" t="s">
        <v>10</v>
      </c>
      <c r="N118" s="12" t="s">
        <v>11</v>
      </c>
    </row>
    <row r="119" spans="3:14" x14ac:dyDescent="0.25">
      <c r="C119" s="61" t="s">
        <v>29</v>
      </c>
      <c r="D119" s="81">
        <v>0.21</v>
      </c>
      <c r="E119" s="108">
        <f>+IF($D$7="X",D104*$D$119,0)</f>
        <v>0</v>
      </c>
      <c r="F119" s="108">
        <f t="shared" ref="F119:N119" si="21">+IF($D$7="X",E104*$D$119,0)</f>
        <v>0</v>
      </c>
      <c r="G119" s="108">
        <f t="shared" si="21"/>
        <v>0</v>
      </c>
      <c r="H119" s="108">
        <f t="shared" si="21"/>
        <v>0</v>
      </c>
      <c r="I119" s="108">
        <f t="shared" si="21"/>
        <v>0</v>
      </c>
      <c r="J119" s="108">
        <f t="shared" si="21"/>
        <v>0</v>
      </c>
      <c r="K119" s="108">
        <f t="shared" si="21"/>
        <v>0</v>
      </c>
      <c r="L119" s="108">
        <f t="shared" si="21"/>
        <v>0</v>
      </c>
      <c r="M119" s="108">
        <f t="shared" si="21"/>
        <v>0</v>
      </c>
      <c r="N119" s="108">
        <f t="shared" si="21"/>
        <v>0</v>
      </c>
    </row>
    <row r="120" spans="3:14" x14ac:dyDescent="0.25">
      <c r="C120" s="61" t="s">
        <v>30</v>
      </c>
      <c r="D120" s="81">
        <v>0.21</v>
      </c>
      <c r="E120" s="108">
        <f>+IF($D$7="X",D105*$D$120,0)</f>
        <v>0</v>
      </c>
      <c r="F120" s="108">
        <f t="shared" ref="F120:N120" si="22">+IF($D$7="X",E105*$D$120,0)</f>
        <v>0</v>
      </c>
      <c r="G120" s="108">
        <f t="shared" si="22"/>
        <v>0</v>
      </c>
      <c r="H120" s="108">
        <f t="shared" si="22"/>
        <v>0</v>
      </c>
      <c r="I120" s="108">
        <f t="shared" si="22"/>
        <v>0</v>
      </c>
      <c r="J120" s="108">
        <f t="shared" si="22"/>
        <v>0</v>
      </c>
      <c r="K120" s="108">
        <f t="shared" si="22"/>
        <v>0</v>
      </c>
      <c r="L120" s="108">
        <f t="shared" si="22"/>
        <v>0</v>
      </c>
      <c r="M120" s="108">
        <f t="shared" si="22"/>
        <v>0</v>
      </c>
      <c r="N120" s="108">
        <f t="shared" si="22"/>
        <v>0</v>
      </c>
    </row>
    <row r="121" spans="3:14" x14ac:dyDescent="0.25">
      <c r="C121" s="61"/>
      <c r="D121" s="81"/>
      <c r="E121" s="108">
        <f>+IF($D$7="X",D106*$D$121,0)</f>
        <v>0</v>
      </c>
      <c r="F121" s="108">
        <f t="shared" ref="F121:N121" si="23">+IF($D$7="X",E106*$D$121,0)</f>
        <v>0</v>
      </c>
      <c r="G121" s="108">
        <f t="shared" si="23"/>
        <v>0</v>
      </c>
      <c r="H121" s="108">
        <f t="shared" si="23"/>
        <v>0</v>
      </c>
      <c r="I121" s="108">
        <f t="shared" si="23"/>
        <v>0</v>
      </c>
      <c r="J121" s="108">
        <f t="shared" si="23"/>
        <v>0</v>
      </c>
      <c r="K121" s="108">
        <f t="shared" si="23"/>
        <v>0</v>
      </c>
      <c r="L121" s="108">
        <f t="shared" si="23"/>
        <v>0</v>
      </c>
      <c r="M121" s="108">
        <f t="shared" si="23"/>
        <v>0</v>
      </c>
      <c r="N121" s="108">
        <f t="shared" si="23"/>
        <v>0</v>
      </c>
    </row>
    <row r="122" spans="3:14" x14ac:dyDescent="0.25">
      <c r="C122" s="61"/>
      <c r="D122" s="81"/>
      <c r="E122" s="108">
        <f>+IF($D$7="X",D107*$D$122,0)</f>
        <v>0</v>
      </c>
      <c r="F122" s="108">
        <f t="shared" ref="F122:N122" si="24">+IF($D$7="X",E107*$D$122,0)</f>
        <v>0</v>
      </c>
      <c r="G122" s="108">
        <f t="shared" si="24"/>
        <v>0</v>
      </c>
      <c r="H122" s="108">
        <f t="shared" si="24"/>
        <v>0</v>
      </c>
      <c r="I122" s="108">
        <f t="shared" si="24"/>
        <v>0</v>
      </c>
      <c r="J122" s="108">
        <f t="shared" si="24"/>
        <v>0</v>
      </c>
      <c r="K122" s="108">
        <f t="shared" si="24"/>
        <v>0</v>
      </c>
      <c r="L122" s="108">
        <f t="shared" si="24"/>
        <v>0</v>
      </c>
      <c r="M122" s="108">
        <f t="shared" si="24"/>
        <v>0</v>
      </c>
      <c r="N122" s="108">
        <f t="shared" si="24"/>
        <v>0</v>
      </c>
    </row>
    <row r="123" spans="3:14" x14ac:dyDescent="0.25">
      <c r="C123" s="61"/>
      <c r="D123" s="81"/>
      <c r="E123" s="108">
        <f>+IF($D$7="X",D108*$D$123,0)</f>
        <v>0</v>
      </c>
      <c r="F123" s="108">
        <f t="shared" ref="F123:N123" si="25">+IF($D$7="X",E108*$D$123,0)</f>
        <v>0</v>
      </c>
      <c r="G123" s="108">
        <f t="shared" si="25"/>
        <v>0</v>
      </c>
      <c r="H123" s="108">
        <f t="shared" si="25"/>
        <v>0</v>
      </c>
      <c r="I123" s="108">
        <f t="shared" si="25"/>
        <v>0</v>
      </c>
      <c r="J123" s="108">
        <f t="shared" si="25"/>
        <v>0</v>
      </c>
      <c r="K123" s="108">
        <f t="shared" si="25"/>
        <v>0</v>
      </c>
      <c r="L123" s="108">
        <f t="shared" si="25"/>
        <v>0</v>
      </c>
      <c r="M123" s="108">
        <f t="shared" si="25"/>
        <v>0</v>
      </c>
      <c r="N123" s="108">
        <f t="shared" si="25"/>
        <v>0</v>
      </c>
    </row>
    <row r="124" spans="3:14" ht="15.75" thickBot="1" x14ac:dyDescent="0.3">
      <c r="C124" s="74"/>
      <c r="D124" s="82"/>
      <c r="E124" s="110">
        <f>+IF($D$7="X",D109*$D$124,0)</f>
        <v>0</v>
      </c>
      <c r="F124" s="110">
        <f t="shared" ref="F124:N124" si="26">+IF($D$7="X",E109*$D$124,0)</f>
        <v>0</v>
      </c>
      <c r="G124" s="110">
        <f t="shared" si="26"/>
        <v>0</v>
      </c>
      <c r="H124" s="110">
        <f t="shared" si="26"/>
        <v>0</v>
      </c>
      <c r="I124" s="110">
        <f t="shared" si="26"/>
        <v>0</v>
      </c>
      <c r="J124" s="110">
        <f t="shared" si="26"/>
        <v>0</v>
      </c>
      <c r="K124" s="110">
        <f t="shared" si="26"/>
        <v>0</v>
      </c>
      <c r="L124" s="110">
        <f t="shared" si="26"/>
        <v>0</v>
      </c>
      <c r="M124" s="110">
        <f t="shared" si="26"/>
        <v>0</v>
      </c>
      <c r="N124" s="110">
        <f t="shared" si="26"/>
        <v>0</v>
      </c>
    </row>
    <row r="125" spans="3:14" ht="15.75" thickBot="1" x14ac:dyDescent="0.3">
      <c r="C125" s="6" t="s">
        <v>35</v>
      </c>
      <c r="D125" s="7"/>
      <c r="E125" s="112">
        <f>SUM(E119:E124)</f>
        <v>0</v>
      </c>
      <c r="F125" s="112">
        <f t="shared" ref="F125:N125" si="27">SUM(F119:F124)</f>
        <v>0</v>
      </c>
      <c r="G125" s="112">
        <f t="shared" si="27"/>
        <v>0</v>
      </c>
      <c r="H125" s="112">
        <f t="shared" si="27"/>
        <v>0</v>
      </c>
      <c r="I125" s="112">
        <f t="shared" si="27"/>
        <v>0</v>
      </c>
      <c r="J125" s="112">
        <f t="shared" si="27"/>
        <v>0</v>
      </c>
      <c r="K125" s="112">
        <f t="shared" si="27"/>
        <v>0</v>
      </c>
      <c r="L125" s="112">
        <f t="shared" si="27"/>
        <v>0</v>
      </c>
      <c r="M125" s="112">
        <f t="shared" si="27"/>
        <v>0</v>
      </c>
      <c r="N125" s="113">
        <f t="shared" si="27"/>
        <v>0</v>
      </c>
    </row>
    <row r="131" spans="3:14" ht="15.75" thickBot="1" x14ac:dyDescent="0.3"/>
    <row r="132" spans="3:14" ht="15.75" thickBot="1" x14ac:dyDescent="0.3">
      <c r="C132" s="4" t="s">
        <v>0</v>
      </c>
      <c r="D132" s="5">
        <f>+D116+1</f>
        <v>12</v>
      </c>
    </row>
    <row r="133" spans="3:14" ht="15.75" thickBot="1" x14ac:dyDescent="0.3">
      <c r="C133" s="2" t="s">
        <v>70</v>
      </c>
    </row>
    <row r="134" spans="3:14" x14ac:dyDescent="0.25">
      <c r="C134" s="114" t="s">
        <v>19</v>
      </c>
      <c r="D134" s="115" t="s">
        <v>2</v>
      </c>
      <c r="E134" s="115" t="s">
        <v>3</v>
      </c>
      <c r="F134" s="115" t="s">
        <v>4</v>
      </c>
      <c r="G134" s="115" t="s">
        <v>5</v>
      </c>
      <c r="H134" s="115" t="s">
        <v>6</v>
      </c>
      <c r="I134" s="115" t="s">
        <v>7</v>
      </c>
      <c r="J134" s="115" t="s">
        <v>8</v>
      </c>
      <c r="K134" s="115" t="s">
        <v>9</v>
      </c>
      <c r="L134" s="115" t="s">
        <v>10</v>
      </c>
      <c r="M134" s="116" t="s">
        <v>11</v>
      </c>
    </row>
    <row r="135" spans="3:14" x14ac:dyDescent="0.25">
      <c r="C135" s="117" t="s">
        <v>34</v>
      </c>
      <c r="D135" s="108">
        <f>+D110</f>
        <v>0</v>
      </c>
      <c r="E135" s="108">
        <f t="shared" ref="E135:M135" si="28">+E110</f>
        <v>0</v>
      </c>
      <c r="F135" s="108">
        <f t="shared" si="28"/>
        <v>0</v>
      </c>
      <c r="G135" s="108">
        <f t="shared" si="28"/>
        <v>0</v>
      </c>
      <c r="H135" s="108">
        <f t="shared" si="28"/>
        <v>0</v>
      </c>
      <c r="I135" s="108">
        <f t="shared" si="28"/>
        <v>0</v>
      </c>
      <c r="J135" s="108">
        <f t="shared" si="28"/>
        <v>0</v>
      </c>
      <c r="K135" s="108">
        <f t="shared" si="28"/>
        <v>0</v>
      </c>
      <c r="L135" s="108">
        <f t="shared" si="28"/>
        <v>0</v>
      </c>
      <c r="M135" s="108">
        <f t="shared" si="28"/>
        <v>0</v>
      </c>
    </row>
    <row r="136" spans="3:14" ht="15.75" thickBot="1" x14ac:dyDescent="0.3">
      <c r="C136" s="117" t="s">
        <v>24</v>
      </c>
      <c r="D136" s="108">
        <f>+D55</f>
        <v>0</v>
      </c>
      <c r="E136" s="108">
        <f t="shared" ref="E136:M136" si="29">+E55</f>
        <v>0</v>
      </c>
      <c r="F136" s="108">
        <f t="shared" si="29"/>
        <v>0</v>
      </c>
      <c r="G136" s="108">
        <f t="shared" si="29"/>
        <v>0</v>
      </c>
      <c r="H136" s="108">
        <f t="shared" si="29"/>
        <v>0</v>
      </c>
      <c r="I136" s="108">
        <f t="shared" si="29"/>
        <v>0</v>
      </c>
      <c r="J136" s="108">
        <f t="shared" si="29"/>
        <v>0</v>
      </c>
      <c r="K136" s="108">
        <f t="shared" si="29"/>
        <v>0</v>
      </c>
      <c r="L136" s="108">
        <f t="shared" si="29"/>
        <v>0</v>
      </c>
      <c r="M136" s="108">
        <f t="shared" si="29"/>
        <v>0</v>
      </c>
    </row>
    <row r="137" spans="3:14" ht="15.75" thickBot="1" x14ac:dyDescent="0.3">
      <c r="C137" s="118" t="s">
        <v>36</v>
      </c>
      <c r="D137" s="112">
        <f>+D135-D136</f>
        <v>0</v>
      </c>
      <c r="E137" s="112">
        <f t="shared" ref="E137:M137" si="30">+E135-E136</f>
        <v>0</v>
      </c>
      <c r="F137" s="112">
        <f t="shared" si="30"/>
        <v>0</v>
      </c>
      <c r="G137" s="112">
        <f t="shared" si="30"/>
        <v>0</v>
      </c>
      <c r="H137" s="112">
        <f t="shared" si="30"/>
        <v>0</v>
      </c>
      <c r="I137" s="112">
        <f t="shared" si="30"/>
        <v>0</v>
      </c>
      <c r="J137" s="112">
        <f t="shared" si="30"/>
        <v>0</v>
      </c>
      <c r="K137" s="112">
        <f t="shared" si="30"/>
        <v>0</v>
      </c>
      <c r="L137" s="112">
        <f t="shared" si="30"/>
        <v>0</v>
      </c>
      <c r="M137" s="112">
        <f t="shared" si="30"/>
        <v>0</v>
      </c>
    </row>
    <row r="139" spans="3:14" ht="15.75" thickBot="1" x14ac:dyDescent="0.3"/>
    <row r="140" spans="3:14" ht="15.75" thickBot="1" x14ac:dyDescent="0.3">
      <c r="C140" s="4" t="s">
        <v>0</v>
      </c>
      <c r="D140" s="5">
        <f>+D132+1</f>
        <v>13</v>
      </c>
    </row>
    <row r="141" spans="3:14" ht="15.75" thickBot="1" x14ac:dyDescent="0.3"/>
    <row r="142" spans="3:14" x14ac:dyDescent="0.25">
      <c r="C142" s="114" t="s">
        <v>118</v>
      </c>
      <c r="D142" s="115"/>
      <c r="E142" s="115" t="s">
        <v>2</v>
      </c>
      <c r="F142" s="115" t="s">
        <v>3</v>
      </c>
      <c r="G142" s="115" t="s">
        <v>4</v>
      </c>
      <c r="H142" s="115" t="s">
        <v>5</v>
      </c>
      <c r="I142" s="115" t="s">
        <v>6</v>
      </c>
      <c r="J142" s="115" t="s">
        <v>7</v>
      </c>
      <c r="K142" s="115" t="s">
        <v>8</v>
      </c>
      <c r="L142" s="115" t="s">
        <v>9</v>
      </c>
      <c r="M142" s="115" t="s">
        <v>10</v>
      </c>
      <c r="N142" s="116" t="s">
        <v>11</v>
      </c>
    </row>
    <row r="143" spans="3:14" x14ac:dyDescent="0.25">
      <c r="C143" s="117" t="s">
        <v>119</v>
      </c>
      <c r="D143" s="119"/>
      <c r="E143" s="108">
        <f>+E125</f>
        <v>0</v>
      </c>
      <c r="F143" s="108">
        <f t="shared" ref="F143:N143" si="31">+F125</f>
        <v>0</v>
      </c>
      <c r="G143" s="108">
        <f t="shared" si="31"/>
        <v>0</v>
      </c>
      <c r="H143" s="108">
        <f t="shared" si="31"/>
        <v>0</v>
      </c>
      <c r="I143" s="108">
        <f t="shared" si="31"/>
        <v>0</v>
      </c>
      <c r="J143" s="108">
        <f t="shared" si="31"/>
        <v>0</v>
      </c>
      <c r="K143" s="108">
        <f t="shared" si="31"/>
        <v>0</v>
      </c>
      <c r="L143" s="108">
        <f t="shared" si="31"/>
        <v>0</v>
      </c>
      <c r="M143" s="108">
        <f t="shared" si="31"/>
        <v>0</v>
      </c>
      <c r="N143" s="108">
        <f t="shared" si="31"/>
        <v>0</v>
      </c>
    </row>
    <row r="144" spans="3:14" ht="15.75" thickBot="1" x14ac:dyDescent="0.3">
      <c r="C144" s="117" t="s">
        <v>120</v>
      </c>
      <c r="D144" s="119"/>
      <c r="E144" s="108">
        <f>+E70</f>
        <v>0</v>
      </c>
      <c r="F144" s="108">
        <f t="shared" ref="F144:N144" si="32">+F70</f>
        <v>0</v>
      </c>
      <c r="G144" s="108">
        <f t="shared" si="32"/>
        <v>0</v>
      </c>
      <c r="H144" s="108">
        <f t="shared" si="32"/>
        <v>0</v>
      </c>
      <c r="I144" s="108">
        <f t="shared" si="32"/>
        <v>0</v>
      </c>
      <c r="J144" s="108">
        <f t="shared" si="32"/>
        <v>0</v>
      </c>
      <c r="K144" s="108">
        <f t="shared" si="32"/>
        <v>0</v>
      </c>
      <c r="L144" s="108">
        <f t="shared" si="32"/>
        <v>0</v>
      </c>
      <c r="M144" s="108">
        <f t="shared" si="32"/>
        <v>0</v>
      </c>
      <c r="N144" s="108">
        <f t="shared" si="32"/>
        <v>0</v>
      </c>
    </row>
    <row r="145" spans="3:14" ht="15.75" thickBot="1" x14ac:dyDescent="0.3">
      <c r="C145" s="118" t="s">
        <v>121</v>
      </c>
      <c r="D145" s="120"/>
      <c r="E145" s="112">
        <f>+E143-E144</f>
        <v>0</v>
      </c>
      <c r="F145" s="112">
        <f t="shared" ref="F145:N145" si="33">+F143-F144</f>
        <v>0</v>
      </c>
      <c r="G145" s="112">
        <f t="shared" si="33"/>
        <v>0</v>
      </c>
      <c r="H145" s="112">
        <f t="shared" si="33"/>
        <v>0</v>
      </c>
      <c r="I145" s="112">
        <f t="shared" si="33"/>
        <v>0</v>
      </c>
      <c r="J145" s="112">
        <f t="shared" si="33"/>
        <v>0</v>
      </c>
      <c r="K145" s="112">
        <f t="shared" si="33"/>
        <v>0</v>
      </c>
      <c r="L145" s="112">
        <f t="shared" si="33"/>
        <v>0</v>
      </c>
      <c r="M145" s="112">
        <f t="shared" si="33"/>
        <v>0</v>
      </c>
      <c r="N145" s="112">
        <f t="shared" si="33"/>
        <v>0</v>
      </c>
    </row>
  </sheetData>
  <sheetProtection password="CA8B" sheet="1" objects="1" scenarios="1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118"/>
  <sheetViews>
    <sheetView showGridLines="0" topLeftCell="B1" zoomScale="90" zoomScaleNormal="90" workbookViewId="0">
      <selection activeCell="G17" sqref="G17"/>
    </sheetView>
  </sheetViews>
  <sheetFormatPr baseColWidth="10" defaultRowHeight="15" x14ac:dyDescent="0.25"/>
  <cols>
    <col min="2" max="2" width="39.5703125" customWidth="1"/>
    <col min="3" max="13" width="15.7109375" customWidth="1"/>
  </cols>
  <sheetData>
    <row r="5" spans="2:12" ht="15.75" thickBot="1" x14ac:dyDescent="0.3"/>
    <row r="6" spans="2:12" ht="15.75" thickBot="1" x14ac:dyDescent="0.3">
      <c r="B6" s="4" t="s">
        <v>0</v>
      </c>
      <c r="C6" s="5">
        <f>+Ingresos!D140+1</f>
        <v>14</v>
      </c>
    </row>
    <row r="7" spans="2:12" ht="15.75" thickBot="1" x14ac:dyDescent="0.3">
      <c r="B7" s="3" t="s">
        <v>56</v>
      </c>
      <c r="C7" s="3"/>
      <c r="D7" s="3"/>
      <c r="E7" s="3"/>
      <c r="F7" s="3"/>
      <c r="G7" s="3"/>
      <c r="H7" s="3"/>
      <c r="I7" s="15"/>
    </row>
    <row r="8" spans="2:12" ht="15.75" thickBot="1" x14ac:dyDescent="0.3">
      <c r="B8" s="16" t="s">
        <v>37</v>
      </c>
      <c r="C8" s="17" t="s">
        <v>57</v>
      </c>
      <c r="D8" s="17" t="s">
        <v>58</v>
      </c>
      <c r="E8" s="17" t="s">
        <v>59</v>
      </c>
      <c r="F8" s="17" t="s">
        <v>60</v>
      </c>
      <c r="G8" s="17" t="s">
        <v>61</v>
      </c>
      <c r="H8" s="17" t="s">
        <v>62</v>
      </c>
      <c r="I8" s="17" t="s">
        <v>63</v>
      </c>
      <c r="J8" s="17" t="s">
        <v>64</v>
      </c>
      <c r="K8" s="17" t="s">
        <v>65</v>
      </c>
      <c r="L8" s="17" t="s">
        <v>66</v>
      </c>
    </row>
    <row r="9" spans="2:12" ht="15.75" customHeight="1" thickBot="1" x14ac:dyDescent="0.3">
      <c r="B9" s="18" t="s">
        <v>38</v>
      </c>
      <c r="C9" s="125">
        <f t="shared" ref="C9:L9" si="0">SUM(C10:C16)</f>
        <v>0</v>
      </c>
      <c r="D9" s="125">
        <f t="shared" si="0"/>
        <v>0</v>
      </c>
      <c r="E9" s="125">
        <f t="shared" si="0"/>
        <v>0</v>
      </c>
      <c r="F9" s="125">
        <f t="shared" si="0"/>
        <v>0</v>
      </c>
      <c r="G9" s="125">
        <f t="shared" si="0"/>
        <v>0</v>
      </c>
      <c r="H9" s="125">
        <f t="shared" si="0"/>
        <v>0</v>
      </c>
      <c r="I9" s="125">
        <f t="shared" si="0"/>
        <v>0</v>
      </c>
      <c r="J9" s="125">
        <f t="shared" si="0"/>
        <v>0</v>
      </c>
      <c r="K9" s="125">
        <f t="shared" si="0"/>
        <v>0</v>
      </c>
      <c r="L9" s="126">
        <f t="shared" si="0"/>
        <v>0</v>
      </c>
    </row>
    <row r="10" spans="2:12" x14ac:dyDescent="0.25">
      <c r="B10" s="139" t="s">
        <v>39</v>
      </c>
      <c r="C10" s="121">
        <v>0</v>
      </c>
      <c r="D10" s="122">
        <f>+C10</f>
        <v>0</v>
      </c>
      <c r="E10" s="122">
        <f t="shared" ref="E10:L10" si="1">+D10</f>
        <v>0</v>
      </c>
      <c r="F10" s="122">
        <f t="shared" si="1"/>
        <v>0</v>
      </c>
      <c r="G10" s="122">
        <f t="shared" si="1"/>
        <v>0</v>
      </c>
      <c r="H10" s="122">
        <f t="shared" si="1"/>
        <v>0</v>
      </c>
      <c r="I10" s="122">
        <f t="shared" si="1"/>
        <v>0</v>
      </c>
      <c r="J10" s="122">
        <f t="shared" si="1"/>
        <v>0</v>
      </c>
      <c r="K10" s="122">
        <f t="shared" si="1"/>
        <v>0</v>
      </c>
      <c r="L10" s="122">
        <f t="shared" si="1"/>
        <v>0</v>
      </c>
    </row>
    <row r="11" spans="2:12" x14ac:dyDescent="0.25">
      <c r="B11" s="140" t="s">
        <v>40</v>
      </c>
      <c r="C11" s="123"/>
      <c r="D11" s="86"/>
      <c r="E11" s="86"/>
      <c r="F11" s="86"/>
      <c r="G11" s="86"/>
      <c r="H11" s="86"/>
      <c r="I11" s="86"/>
      <c r="J11" s="86"/>
      <c r="K11" s="86"/>
      <c r="L11" s="87"/>
    </row>
    <row r="12" spans="2:12" x14ac:dyDescent="0.25">
      <c r="B12" s="140" t="s">
        <v>41</v>
      </c>
      <c r="C12" s="123"/>
      <c r="D12" s="86"/>
      <c r="E12" s="86"/>
      <c r="F12" s="86"/>
      <c r="G12" s="86"/>
      <c r="H12" s="86"/>
      <c r="I12" s="86"/>
      <c r="J12" s="86"/>
      <c r="K12" s="86"/>
      <c r="L12" s="87"/>
    </row>
    <row r="13" spans="2:12" x14ac:dyDescent="0.25">
      <c r="B13" s="140" t="s">
        <v>42</v>
      </c>
      <c r="C13" s="123"/>
      <c r="D13" s="86"/>
      <c r="E13" s="86"/>
      <c r="F13" s="86"/>
      <c r="G13" s="86"/>
      <c r="H13" s="86"/>
      <c r="I13" s="86"/>
      <c r="J13" s="86"/>
      <c r="K13" s="86"/>
      <c r="L13" s="87"/>
    </row>
    <row r="14" spans="2:12" x14ac:dyDescent="0.25">
      <c r="B14" s="141" t="s">
        <v>74</v>
      </c>
      <c r="C14" s="123"/>
      <c r="D14" s="86"/>
      <c r="E14" s="86"/>
      <c r="F14" s="86"/>
      <c r="G14" s="86"/>
      <c r="H14" s="86"/>
      <c r="I14" s="86"/>
      <c r="J14" s="86"/>
      <c r="K14" s="86"/>
      <c r="L14" s="87"/>
    </row>
    <row r="15" spans="2:12" x14ac:dyDescent="0.25">
      <c r="B15" s="140" t="s">
        <v>75</v>
      </c>
      <c r="C15" s="123"/>
      <c r="D15" s="86"/>
      <c r="E15" s="86"/>
      <c r="F15" s="86"/>
      <c r="G15" s="86"/>
      <c r="H15" s="86"/>
      <c r="I15" s="86"/>
      <c r="J15" s="86"/>
      <c r="K15" s="86"/>
      <c r="L15" s="87"/>
    </row>
    <row r="16" spans="2:12" ht="15.75" thickBot="1" x14ac:dyDescent="0.3">
      <c r="B16" s="140" t="s">
        <v>76</v>
      </c>
      <c r="C16" s="124"/>
      <c r="D16" s="90"/>
      <c r="E16" s="90"/>
      <c r="F16" s="90"/>
      <c r="G16" s="90"/>
      <c r="H16" s="90"/>
      <c r="I16" s="90"/>
      <c r="J16" s="90"/>
      <c r="K16" s="90"/>
      <c r="L16" s="91"/>
    </row>
    <row r="17" spans="2:12" ht="15.75" thickBot="1" x14ac:dyDescent="0.3">
      <c r="B17" s="127" t="s">
        <v>43</v>
      </c>
      <c r="C17" s="128">
        <f t="shared" ref="C17:L17" si="2">SUM(C18:C26)</f>
        <v>0</v>
      </c>
      <c r="D17" s="128">
        <f t="shared" si="2"/>
        <v>0</v>
      </c>
      <c r="E17" s="128">
        <f t="shared" si="2"/>
        <v>0</v>
      </c>
      <c r="F17" s="128">
        <f t="shared" si="2"/>
        <v>0</v>
      </c>
      <c r="G17" s="128">
        <f t="shared" si="2"/>
        <v>0</v>
      </c>
      <c r="H17" s="128">
        <f t="shared" si="2"/>
        <v>0</v>
      </c>
      <c r="I17" s="128">
        <f t="shared" si="2"/>
        <v>0</v>
      </c>
      <c r="J17" s="128">
        <f t="shared" si="2"/>
        <v>0</v>
      </c>
      <c r="K17" s="128">
        <f t="shared" si="2"/>
        <v>0</v>
      </c>
      <c r="L17" s="129">
        <f t="shared" si="2"/>
        <v>0</v>
      </c>
    </row>
    <row r="18" spans="2:12" x14ac:dyDescent="0.25">
      <c r="B18" s="133" t="s">
        <v>44</v>
      </c>
      <c r="C18" s="83"/>
      <c r="D18" s="84"/>
      <c r="E18" s="84"/>
      <c r="F18" s="84"/>
      <c r="G18" s="84"/>
      <c r="H18" s="84"/>
      <c r="I18" s="84"/>
      <c r="J18" s="84"/>
      <c r="K18" s="84"/>
      <c r="L18" s="88"/>
    </row>
    <row r="19" spans="2:12" x14ac:dyDescent="0.25">
      <c r="B19" s="134" t="s">
        <v>45</v>
      </c>
      <c r="C19" s="85"/>
      <c r="D19" s="86"/>
      <c r="E19" s="86"/>
      <c r="F19" s="86"/>
      <c r="G19" s="86"/>
      <c r="H19" s="86"/>
      <c r="I19" s="86"/>
      <c r="J19" s="86"/>
      <c r="K19" s="86"/>
      <c r="L19" s="87"/>
    </row>
    <row r="20" spans="2:12" x14ac:dyDescent="0.25">
      <c r="B20" s="134" t="s">
        <v>46</v>
      </c>
      <c r="C20" s="85"/>
      <c r="D20" s="86"/>
      <c r="E20" s="86"/>
      <c r="F20" s="86"/>
      <c r="G20" s="86"/>
      <c r="H20" s="86"/>
      <c r="I20" s="86"/>
      <c r="J20" s="86"/>
      <c r="K20" s="86"/>
      <c r="L20" s="87"/>
    </row>
    <row r="21" spans="2:12" x14ac:dyDescent="0.25">
      <c r="B21" s="134" t="s">
        <v>47</v>
      </c>
      <c r="C21" s="85"/>
      <c r="D21" s="86"/>
      <c r="E21" s="86"/>
      <c r="F21" s="86"/>
      <c r="G21" s="86"/>
      <c r="H21" s="86"/>
      <c r="I21" s="86"/>
      <c r="J21" s="86"/>
      <c r="K21" s="86"/>
      <c r="L21" s="87"/>
    </row>
    <row r="22" spans="2:12" x14ac:dyDescent="0.25">
      <c r="B22" s="134" t="s">
        <v>48</v>
      </c>
      <c r="C22" s="85"/>
      <c r="D22" s="86"/>
      <c r="E22" s="86"/>
      <c r="F22" s="86"/>
      <c r="G22" s="86"/>
      <c r="H22" s="86"/>
      <c r="I22" s="86"/>
      <c r="J22" s="86"/>
      <c r="K22" s="86"/>
      <c r="L22" s="87"/>
    </row>
    <row r="23" spans="2:12" x14ac:dyDescent="0.25">
      <c r="B23" s="135" t="str">
        <f>+B14</f>
        <v>Gas</v>
      </c>
      <c r="C23" s="85"/>
      <c r="D23" s="86"/>
      <c r="E23" s="86"/>
      <c r="F23" s="86"/>
      <c r="G23" s="86"/>
      <c r="H23" s="86"/>
      <c r="I23" s="86"/>
      <c r="J23" s="86"/>
      <c r="K23" s="86"/>
      <c r="L23" s="87"/>
    </row>
    <row r="24" spans="2:12" x14ac:dyDescent="0.25">
      <c r="B24" s="135" t="s">
        <v>40</v>
      </c>
      <c r="C24" s="85"/>
      <c r="D24" s="86"/>
      <c r="E24" s="86"/>
      <c r="F24" s="86"/>
      <c r="G24" s="86"/>
      <c r="H24" s="86"/>
      <c r="I24" s="86"/>
      <c r="J24" s="86"/>
      <c r="K24" s="86"/>
      <c r="L24" s="87"/>
    </row>
    <row r="25" spans="2:12" x14ac:dyDescent="0.25">
      <c r="B25" s="135" t="s">
        <v>75</v>
      </c>
      <c r="C25" s="85"/>
      <c r="D25" s="86"/>
      <c r="E25" s="86"/>
      <c r="F25" s="86"/>
      <c r="G25" s="86"/>
      <c r="H25" s="86"/>
      <c r="I25" s="86"/>
      <c r="J25" s="86"/>
      <c r="K25" s="86"/>
      <c r="L25" s="87"/>
    </row>
    <row r="26" spans="2:12" ht="15.75" thickBot="1" x14ac:dyDescent="0.3">
      <c r="B26" s="138" t="s">
        <v>76</v>
      </c>
      <c r="C26" s="89"/>
      <c r="D26" s="90"/>
      <c r="E26" s="90"/>
      <c r="F26" s="90"/>
      <c r="G26" s="90"/>
      <c r="H26" s="90"/>
      <c r="I26" s="90"/>
      <c r="J26" s="90"/>
      <c r="K26" s="90"/>
      <c r="L26" s="91"/>
    </row>
    <row r="27" spans="2:12" ht="15.75" thickBot="1" x14ac:dyDescent="0.3">
      <c r="B27" s="127" t="s">
        <v>49</v>
      </c>
      <c r="C27" s="128">
        <f t="shared" ref="C27:L27" si="3">SUM(C28:C32)</f>
        <v>0</v>
      </c>
      <c r="D27" s="128">
        <f t="shared" si="3"/>
        <v>0</v>
      </c>
      <c r="E27" s="128">
        <f t="shared" si="3"/>
        <v>0</v>
      </c>
      <c r="F27" s="128">
        <f t="shared" si="3"/>
        <v>0</v>
      </c>
      <c r="G27" s="128">
        <f t="shared" si="3"/>
        <v>0</v>
      </c>
      <c r="H27" s="128">
        <f t="shared" si="3"/>
        <v>0</v>
      </c>
      <c r="I27" s="128">
        <f t="shared" si="3"/>
        <v>0</v>
      </c>
      <c r="J27" s="128">
        <f t="shared" si="3"/>
        <v>0</v>
      </c>
      <c r="K27" s="128">
        <f t="shared" si="3"/>
        <v>0</v>
      </c>
      <c r="L27" s="129">
        <f t="shared" si="3"/>
        <v>0</v>
      </c>
    </row>
    <row r="28" spans="2:12" x14ac:dyDescent="0.25">
      <c r="B28" s="133" t="s">
        <v>50</v>
      </c>
      <c r="C28" s="92"/>
      <c r="D28" s="93"/>
      <c r="E28" s="93"/>
      <c r="F28" s="93"/>
      <c r="G28" s="93"/>
      <c r="H28" s="93"/>
      <c r="I28" s="84"/>
      <c r="J28" s="94"/>
      <c r="K28" s="94"/>
      <c r="L28" s="95"/>
    </row>
    <row r="29" spans="2:12" x14ac:dyDescent="0.25">
      <c r="B29" s="134" t="s">
        <v>51</v>
      </c>
      <c r="C29" s="96"/>
      <c r="D29" s="97"/>
      <c r="E29" s="97"/>
      <c r="F29" s="97"/>
      <c r="G29" s="97"/>
      <c r="H29" s="97"/>
      <c r="I29" s="86"/>
      <c r="J29" s="63"/>
      <c r="K29" s="63"/>
      <c r="L29" s="79"/>
    </row>
    <row r="30" spans="2:12" x14ac:dyDescent="0.25">
      <c r="B30" s="134" t="s">
        <v>52</v>
      </c>
      <c r="C30" s="96"/>
      <c r="D30" s="97"/>
      <c r="E30" s="97"/>
      <c r="F30" s="97"/>
      <c r="G30" s="97"/>
      <c r="H30" s="97"/>
      <c r="I30" s="86"/>
      <c r="J30" s="63"/>
      <c r="K30" s="63"/>
      <c r="L30" s="79"/>
    </row>
    <row r="31" spans="2:12" x14ac:dyDescent="0.25">
      <c r="B31" s="134" t="s">
        <v>53</v>
      </c>
      <c r="C31" s="96"/>
      <c r="D31" s="97"/>
      <c r="E31" s="97"/>
      <c r="F31" s="97"/>
      <c r="G31" s="97"/>
      <c r="H31" s="97"/>
      <c r="I31" s="86"/>
      <c r="J31" s="63"/>
      <c r="K31" s="63"/>
      <c r="L31" s="79"/>
    </row>
    <row r="32" spans="2:12" ht="15.75" thickBot="1" x14ac:dyDescent="0.3">
      <c r="B32" s="134" t="s">
        <v>76</v>
      </c>
      <c r="C32" s="96"/>
      <c r="D32" s="97"/>
      <c r="E32" s="97"/>
      <c r="F32" s="97"/>
      <c r="G32" s="97"/>
      <c r="H32" s="97"/>
      <c r="I32" s="86"/>
      <c r="J32" s="63"/>
      <c r="K32" s="63"/>
      <c r="L32" s="79"/>
    </row>
    <row r="33" spans="2:13" ht="15.75" thickBot="1" x14ac:dyDescent="0.3">
      <c r="B33" s="127" t="s">
        <v>54</v>
      </c>
      <c r="C33" s="128">
        <f>SUM(C34:C37)</f>
        <v>0</v>
      </c>
      <c r="D33" s="128">
        <f t="shared" ref="D33:L33" si="4">SUM(D34:D37)</f>
        <v>0</v>
      </c>
      <c r="E33" s="128">
        <f t="shared" si="4"/>
        <v>0</v>
      </c>
      <c r="F33" s="128">
        <f t="shared" si="4"/>
        <v>0</v>
      </c>
      <c r="G33" s="128">
        <f t="shared" si="4"/>
        <v>0</v>
      </c>
      <c r="H33" s="128">
        <f t="shared" si="4"/>
        <v>0</v>
      </c>
      <c r="I33" s="128">
        <f t="shared" si="4"/>
        <v>0</v>
      </c>
      <c r="J33" s="128">
        <f t="shared" si="4"/>
        <v>0</v>
      </c>
      <c r="K33" s="128">
        <f t="shared" si="4"/>
        <v>0</v>
      </c>
      <c r="L33" s="129">
        <f t="shared" si="4"/>
        <v>0</v>
      </c>
    </row>
    <row r="34" spans="2:13" x14ac:dyDescent="0.25">
      <c r="B34" s="100"/>
      <c r="C34" s="92"/>
      <c r="D34" s="93"/>
      <c r="E34" s="93"/>
      <c r="F34" s="93"/>
      <c r="G34" s="93"/>
      <c r="H34" s="93"/>
      <c r="I34" s="84"/>
      <c r="J34" s="94"/>
      <c r="K34" s="94"/>
      <c r="L34" s="95"/>
    </row>
    <row r="35" spans="2:13" x14ac:dyDescent="0.25">
      <c r="B35" s="101"/>
      <c r="C35" s="96"/>
      <c r="D35" s="97"/>
      <c r="E35" s="97"/>
      <c r="F35" s="97"/>
      <c r="G35" s="97"/>
      <c r="H35" s="97"/>
      <c r="I35" s="86"/>
      <c r="J35" s="63"/>
      <c r="K35" s="63"/>
      <c r="L35" s="79"/>
    </row>
    <row r="36" spans="2:13" x14ac:dyDescent="0.25">
      <c r="B36" s="101"/>
      <c r="C36" s="96"/>
      <c r="D36" s="97"/>
      <c r="E36" s="97"/>
      <c r="F36" s="97"/>
      <c r="G36" s="97"/>
      <c r="H36" s="97"/>
      <c r="I36" s="86"/>
      <c r="J36" s="63"/>
      <c r="K36" s="63"/>
      <c r="L36" s="79"/>
    </row>
    <row r="37" spans="2:13" ht="15.75" thickBot="1" x14ac:dyDescent="0.3">
      <c r="B37" s="102"/>
      <c r="C37" s="98"/>
      <c r="D37" s="99"/>
      <c r="E37" s="99"/>
      <c r="F37" s="99"/>
      <c r="G37" s="99"/>
      <c r="H37" s="99"/>
      <c r="I37" s="90"/>
      <c r="J37" s="66"/>
      <c r="K37" s="66"/>
      <c r="L37" s="80"/>
    </row>
    <row r="38" spans="2:13" ht="15.75" thickBot="1" x14ac:dyDescent="0.3">
      <c r="B38" s="142" t="s">
        <v>55</v>
      </c>
      <c r="C38" s="143">
        <f t="shared" ref="C38:L38" si="5">+C9+C17+C27+C33</f>
        <v>0</v>
      </c>
      <c r="D38" s="143">
        <f t="shared" si="5"/>
        <v>0</v>
      </c>
      <c r="E38" s="143">
        <f t="shared" si="5"/>
        <v>0</v>
      </c>
      <c r="F38" s="143">
        <f t="shared" si="5"/>
        <v>0</v>
      </c>
      <c r="G38" s="143">
        <f t="shared" si="5"/>
        <v>0</v>
      </c>
      <c r="H38" s="143">
        <f t="shared" si="5"/>
        <v>0</v>
      </c>
      <c r="I38" s="143">
        <f t="shared" si="5"/>
        <v>0</v>
      </c>
      <c r="J38" s="143">
        <f t="shared" si="5"/>
        <v>0</v>
      </c>
      <c r="K38" s="143">
        <f t="shared" si="5"/>
        <v>0</v>
      </c>
      <c r="L38" s="143">
        <f t="shared" si="5"/>
        <v>0</v>
      </c>
    </row>
    <row r="39" spans="2:13" x14ac:dyDescent="0.25">
      <c r="B39" s="15"/>
      <c r="C39" s="15"/>
      <c r="D39" s="15"/>
      <c r="E39" s="15"/>
      <c r="F39" s="15"/>
      <c r="G39" s="15"/>
      <c r="H39" s="15"/>
      <c r="I39" s="15"/>
    </row>
    <row r="40" spans="2:13" ht="15.75" thickBot="1" x14ac:dyDescent="0.3">
      <c r="B40" s="15"/>
      <c r="C40" s="15"/>
      <c r="D40" s="15"/>
      <c r="E40" s="15"/>
      <c r="F40" s="15"/>
      <c r="G40" s="15"/>
      <c r="H40" s="15"/>
      <c r="I40" s="15"/>
    </row>
    <row r="41" spans="2:13" ht="15.75" thickBot="1" x14ac:dyDescent="0.3">
      <c r="B41" s="4" t="s">
        <v>0</v>
      </c>
      <c r="C41" s="5">
        <f>+C6+1</f>
        <v>15</v>
      </c>
    </row>
    <row r="42" spans="2:13" ht="15.75" thickBot="1" x14ac:dyDescent="0.3"/>
    <row r="43" spans="2:13" x14ac:dyDescent="0.25">
      <c r="B43" s="114" t="s">
        <v>72</v>
      </c>
      <c r="C43" s="115" t="s">
        <v>31</v>
      </c>
      <c r="D43" s="115" t="s">
        <v>2</v>
      </c>
      <c r="E43" s="115" t="s">
        <v>3</v>
      </c>
      <c r="F43" s="115" t="s">
        <v>4</v>
      </c>
      <c r="G43" s="115" t="s">
        <v>5</v>
      </c>
      <c r="H43" s="115" t="s">
        <v>6</v>
      </c>
      <c r="I43" s="115" t="s">
        <v>7</v>
      </c>
      <c r="J43" s="115" t="s">
        <v>8</v>
      </c>
      <c r="K43" s="115" t="s">
        <v>9</v>
      </c>
      <c r="L43" s="115" t="s">
        <v>10</v>
      </c>
      <c r="M43" s="116" t="s">
        <v>11</v>
      </c>
    </row>
    <row r="44" spans="2:13" x14ac:dyDescent="0.25">
      <c r="B44" s="136" t="str">
        <f>+B10</f>
        <v>Materias primas e insumos</v>
      </c>
      <c r="C44" s="137">
        <v>0.21</v>
      </c>
      <c r="D44" s="108">
        <f>+IF(Ingresos!$D$7="X",C10*$C$44,0)</f>
        <v>0</v>
      </c>
      <c r="E44" s="108">
        <f>+IF(Ingresos!$D$7="X",D10*$C$44,0)</f>
        <v>0</v>
      </c>
      <c r="F44" s="108">
        <f>+IF(Ingresos!$D$7="X",E10*$C$44,0)</f>
        <v>0</v>
      </c>
      <c r="G44" s="108">
        <f>+IF(Ingresos!$D$7="X",F10*$C$44,0)</f>
        <v>0</v>
      </c>
      <c r="H44" s="108">
        <f>+IF(Ingresos!$D$7="X",G10*$C$44,0)</f>
        <v>0</v>
      </c>
      <c r="I44" s="108">
        <f>+IF(Ingresos!$D$7="X",H10*$C$44,0)</f>
        <v>0</v>
      </c>
      <c r="J44" s="108">
        <f>+IF(Ingresos!$D$7="X",I10*$C$44,0)</f>
        <v>0</v>
      </c>
      <c r="K44" s="108">
        <f>+IF(Ingresos!$D$7="X",J10*$C$44,0)</f>
        <v>0</v>
      </c>
      <c r="L44" s="108">
        <f>+IF(Ingresos!$D$7="X",K10*$C$44,0)</f>
        <v>0</v>
      </c>
      <c r="M44" s="108">
        <f>+IF(Ingresos!$D$7="X",L10*$C$44,0)</f>
        <v>0</v>
      </c>
    </row>
    <row r="45" spans="2:13" x14ac:dyDescent="0.25">
      <c r="B45" s="136" t="str">
        <f>+B12</f>
        <v>Combustibles</v>
      </c>
      <c r="C45" s="137">
        <v>0.21</v>
      </c>
      <c r="D45" s="108">
        <f>+IF(Ingresos!$D$7="X",C12*$C$45,0)</f>
        <v>0</v>
      </c>
      <c r="E45" s="108">
        <f>+IF(Ingresos!$D$7="X",D12*$C$45,0)</f>
        <v>0</v>
      </c>
      <c r="F45" s="108">
        <f>+IF(Ingresos!$D$7="X",E12*$C$45,0)</f>
        <v>0</v>
      </c>
      <c r="G45" s="108">
        <f>+IF(Ingresos!$D$7="X",F12*$C$45,0)</f>
        <v>0</v>
      </c>
      <c r="H45" s="108">
        <f>+IF(Ingresos!$D$7="X",G12*$C$45,0)</f>
        <v>0</v>
      </c>
      <c r="I45" s="108">
        <f>+IF(Ingresos!$D$7="X",H12*$C$45,0)</f>
        <v>0</v>
      </c>
      <c r="J45" s="108">
        <f>+IF(Ingresos!$D$7="X",I12*$C$45,0)</f>
        <v>0</v>
      </c>
      <c r="K45" s="108">
        <f>+IF(Ingresos!$D$7="X",J12*$C$45,0)</f>
        <v>0</v>
      </c>
      <c r="L45" s="108">
        <f>+IF(Ingresos!$D$7="X",K12*$C$45,0)</f>
        <v>0</v>
      </c>
      <c r="M45" s="108">
        <f>+IF(Ingresos!$D$7="X",L12*$C$45,0)</f>
        <v>0</v>
      </c>
    </row>
    <row r="46" spans="2:13" x14ac:dyDescent="0.25">
      <c r="B46" s="136" t="s">
        <v>77</v>
      </c>
      <c r="C46" s="137">
        <v>0.27</v>
      </c>
      <c r="D46" s="108">
        <f>+IF(Ingresos!$D$7="X",(C11+C14+C15+C23+C24+C25)*$C$46,0)</f>
        <v>0</v>
      </c>
      <c r="E46" s="108">
        <f>+IF(Ingresos!$D$7="X",(D11+D14+D15+D23+D24+D25)*$C$46,0)</f>
        <v>0</v>
      </c>
      <c r="F46" s="108">
        <f>+IF(Ingresos!$D$7="X",(E11+E14+E15+E23+E24+E25)*$C$46,0)</f>
        <v>0</v>
      </c>
      <c r="G46" s="108">
        <f>+IF(Ingresos!$D$7="X",(F11+F14+F15+F23+F24+F25)*$C$46,0)</f>
        <v>0</v>
      </c>
      <c r="H46" s="108">
        <f>+IF(Ingresos!$D$7="X",(G11+G14+G15+G23+G24+G25)*$C$46,0)</f>
        <v>0</v>
      </c>
      <c r="I46" s="108">
        <f>+IF(Ingresos!$D$7="X",(H11+H14+H15+H23+H24+H25)*$C$46,0)</f>
        <v>0</v>
      </c>
      <c r="J46" s="108">
        <f>+IF(Ingresos!$D$7="X",(I11+I14+I15+I23+I24+I25)*$C$46,0)</f>
        <v>0</v>
      </c>
      <c r="K46" s="108">
        <f>+IF(Ingresos!$D$7="X",(J11+J14+J15+J23+J24+J25)*$C$46,0)</f>
        <v>0</v>
      </c>
      <c r="L46" s="108">
        <f>+IF(Ingresos!$D$7="X",(K11+K14+K15+K23+K24+K25)*$C$46,0)</f>
        <v>0</v>
      </c>
      <c r="M46" s="108">
        <f>+IF(Ingresos!$D$7="X",(L11+L14+L15+L23+L24+L25)*$C$46,0)</f>
        <v>0</v>
      </c>
    </row>
    <row r="47" spans="2:13" x14ac:dyDescent="0.25">
      <c r="B47" s="136" t="str">
        <f>+B21</f>
        <v>Papelería</v>
      </c>
      <c r="C47" s="137">
        <v>0.21</v>
      </c>
      <c r="D47" s="108">
        <f>+IF(Ingresos!$D$7="X",C21*$C$47,0)</f>
        <v>0</v>
      </c>
      <c r="E47" s="108">
        <f>+IF(Ingresos!$D$7="X",D21*$C$47,0)</f>
        <v>0</v>
      </c>
      <c r="F47" s="108">
        <f>+IF(Ingresos!$D$7="X",E21*$C$47,0)</f>
        <v>0</v>
      </c>
      <c r="G47" s="108">
        <f>+IF(Ingresos!$D$7="X",F21*$C$47,0)</f>
        <v>0</v>
      </c>
      <c r="H47" s="108">
        <f>+IF(Ingresos!$D$7="X",G21*$C$47,0)</f>
        <v>0</v>
      </c>
      <c r="I47" s="108">
        <f>+IF(Ingresos!$D$7="X",H21*$C$47,0)</f>
        <v>0</v>
      </c>
      <c r="J47" s="108">
        <f>+IF(Ingresos!$D$7="X",I21*$C$47,0)</f>
        <v>0</v>
      </c>
      <c r="K47" s="108">
        <f>+IF(Ingresos!$D$7="X",J21*$C$47,0)</f>
        <v>0</v>
      </c>
      <c r="L47" s="108">
        <f>+IF(Ingresos!$D$7="X",K21*$C$47,0)</f>
        <v>0</v>
      </c>
      <c r="M47" s="108">
        <f>+IF(Ingresos!$D$7="X",L21*$C$47,0)</f>
        <v>0</v>
      </c>
    </row>
    <row r="48" spans="2:13" x14ac:dyDescent="0.25">
      <c r="B48" s="136" t="str">
        <f>+B28</f>
        <v>Publicidad</v>
      </c>
      <c r="C48" s="137">
        <v>0.21</v>
      </c>
      <c r="D48" s="108">
        <f>+IF(Ingresos!$D$7="X",C28*$C$48,0)</f>
        <v>0</v>
      </c>
      <c r="E48" s="108">
        <f>+IF(Ingresos!$D$7="X",D28*$C$48,0)</f>
        <v>0</v>
      </c>
      <c r="F48" s="108">
        <f>+IF(Ingresos!$D$7="X",E28*$C$48,0)</f>
        <v>0</v>
      </c>
      <c r="G48" s="108">
        <f>+IF(Ingresos!$D$7="X",F28*$C$48,0)</f>
        <v>0</v>
      </c>
      <c r="H48" s="108">
        <f>+IF(Ingresos!$D$7="X",G28*$C$48,0)</f>
        <v>0</v>
      </c>
      <c r="I48" s="108">
        <f>+IF(Ingresos!$D$7="X",H28*$C$48,0)</f>
        <v>0</v>
      </c>
      <c r="J48" s="108">
        <f>+IF(Ingresos!$D$7="X",I28*$C$48,0)</f>
        <v>0</v>
      </c>
      <c r="K48" s="108">
        <f>+IF(Ingresos!$D$7="X",J28*$C$48,0)</f>
        <v>0</v>
      </c>
      <c r="L48" s="108">
        <f>+IF(Ingresos!$D$7="X",K28*$C$48,0)</f>
        <v>0</v>
      </c>
      <c r="M48" s="108">
        <f>+IF(Ingresos!$D$7="X",L28*$C$48,0)</f>
        <v>0</v>
      </c>
    </row>
    <row r="49" spans="2:13" ht="15.75" thickBot="1" x14ac:dyDescent="0.3">
      <c r="B49" s="136" t="str">
        <f>+B32</f>
        <v>Otros</v>
      </c>
      <c r="C49" s="137">
        <v>0.21</v>
      </c>
      <c r="D49" s="108">
        <f>+IF(Ingresos!$D$7="X",(C16+C26+C32+C33)*$C$49,0)</f>
        <v>0</v>
      </c>
      <c r="E49" s="108">
        <f>+IF(Ingresos!$D$7="X",(D16+D26+D32+D33)*$C$49,0)</f>
        <v>0</v>
      </c>
      <c r="F49" s="108">
        <f>+IF(Ingresos!$D$7="X",(E16+E26+E32+E33)*$C$49,0)</f>
        <v>0</v>
      </c>
      <c r="G49" s="108">
        <f>+IF(Ingresos!$D$7="X",(F16+F26+F32+F33)*$C$49,0)</f>
        <v>0</v>
      </c>
      <c r="H49" s="108">
        <f>+IF(Ingresos!$D$7="X",(G16+G26+G32+G33)*$C$49,0)</f>
        <v>0</v>
      </c>
      <c r="I49" s="108">
        <f>+IF(Ingresos!$D$7="X",(H16+H26+H32+H33)*$C$49,0)</f>
        <v>0</v>
      </c>
      <c r="J49" s="108">
        <f>+IF(Ingresos!$D$7="X",(I16+I26+I32+I33)*$C$49,0)</f>
        <v>0</v>
      </c>
      <c r="K49" s="108">
        <f>+IF(Ingresos!$D$7="X",(J16+J26+J32+J33)*$C$49,0)</f>
        <v>0</v>
      </c>
      <c r="L49" s="108">
        <f>+IF(Ingresos!$D$7="X",(K16+K26+K32+K33)*$C$49,0)</f>
        <v>0</v>
      </c>
      <c r="M49" s="108">
        <f>+IF(Ingresos!$D$7="X",(L16+L26+L32+L33)*$C$49,0)</f>
        <v>0</v>
      </c>
    </row>
    <row r="50" spans="2:13" ht="15.75" thickBot="1" x14ac:dyDescent="0.3">
      <c r="B50" s="118" t="s">
        <v>73</v>
      </c>
      <c r="C50" s="120"/>
      <c r="D50" s="112">
        <f t="shared" ref="D50:M50" si="6">SUM(D44:D49)</f>
        <v>0</v>
      </c>
      <c r="E50" s="112">
        <f t="shared" si="6"/>
        <v>0</v>
      </c>
      <c r="F50" s="112">
        <f t="shared" si="6"/>
        <v>0</v>
      </c>
      <c r="G50" s="112">
        <f t="shared" si="6"/>
        <v>0</v>
      </c>
      <c r="H50" s="112">
        <f t="shared" si="6"/>
        <v>0</v>
      </c>
      <c r="I50" s="112">
        <f t="shared" si="6"/>
        <v>0</v>
      </c>
      <c r="J50" s="112">
        <f t="shared" si="6"/>
        <v>0</v>
      </c>
      <c r="K50" s="112">
        <f t="shared" si="6"/>
        <v>0</v>
      </c>
      <c r="L50" s="112">
        <f t="shared" si="6"/>
        <v>0</v>
      </c>
      <c r="M50" s="113">
        <f t="shared" si="6"/>
        <v>0</v>
      </c>
    </row>
    <row r="51" spans="2:13" x14ac:dyDescent="0.25">
      <c r="B51" s="19"/>
      <c r="C51" s="19"/>
      <c r="D51" s="20"/>
      <c r="E51" s="20"/>
      <c r="F51" s="20"/>
      <c r="G51" s="20"/>
      <c r="H51" s="20"/>
      <c r="I51" s="20"/>
      <c r="J51" s="20"/>
      <c r="K51" s="20"/>
      <c r="L51" s="20"/>
      <c r="M51" s="20"/>
    </row>
    <row r="52" spans="2:13" x14ac:dyDescent="0.25">
      <c r="B52" s="19"/>
      <c r="C52" s="19"/>
      <c r="D52" s="20"/>
      <c r="E52" s="20"/>
      <c r="F52" s="20"/>
      <c r="G52" s="20"/>
      <c r="H52" s="20"/>
      <c r="I52" s="20"/>
      <c r="J52" s="20"/>
      <c r="K52" s="20"/>
      <c r="L52" s="20"/>
      <c r="M52" s="20"/>
    </row>
    <row r="54" spans="2:13" ht="15.75" thickBot="1" x14ac:dyDescent="0.3"/>
    <row r="55" spans="2:13" ht="15.75" thickBot="1" x14ac:dyDescent="0.3">
      <c r="B55" s="4" t="s">
        <v>0</v>
      </c>
      <c r="C55" s="5">
        <f>+C41+1</f>
        <v>16</v>
      </c>
    </row>
    <row r="56" spans="2:13" ht="15.75" thickBot="1" x14ac:dyDescent="0.3">
      <c r="B56" s="3" t="s">
        <v>67</v>
      </c>
      <c r="C56" s="3"/>
      <c r="D56" s="3"/>
      <c r="E56" s="3"/>
      <c r="F56" s="3"/>
      <c r="G56" s="3"/>
      <c r="H56" s="3"/>
      <c r="I56" s="15"/>
    </row>
    <row r="57" spans="2:13" ht="15.75" thickBot="1" x14ac:dyDescent="0.3">
      <c r="B57" s="131" t="s">
        <v>37</v>
      </c>
      <c r="C57" s="132" t="s">
        <v>57</v>
      </c>
      <c r="D57" s="132" t="s">
        <v>58</v>
      </c>
      <c r="E57" s="132" t="s">
        <v>59</v>
      </c>
      <c r="F57" s="132" t="s">
        <v>60</v>
      </c>
      <c r="G57" s="132" t="s">
        <v>61</v>
      </c>
      <c r="H57" s="132" t="s">
        <v>62</v>
      </c>
      <c r="I57" s="132" t="s">
        <v>63</v>
      </c>
      <c r="J57" s="132" t="s">
        <v>64</v>
      </c>
      <c r="K57" s="132" t="s">
        <v>65</v>
      </c>
      <c r="L57" s="132" t="s">
        <v>66</v>
      </c>
    </row>
    <row r="58" spans="2:13" ht="15.75" thickBot="1" x14ac:dyDescent="0.3">
      <c r="B58" s="127" t="s">
        <v>38</v>
      </c>
      <c r="C58" s="125">
        <f t="shared" ref="C58:L58" si="7">SUM(C59:C65)</f>
        <v>0</v>
      </c>
      <c r="D58" s="125">
        <f t="shared" si="7"/>
        <v>0</v>
      </c>
      <c r="E58" s="125">
        <f t="shared" si="7"/>
        <v>0</v>
      </c>
      <c r="F58" s="125">
        <f t="shared" si="7"/>
        <v>0</v>
      </c>
      <c r="G58" s="125">
        <f t="shared" si="7"/>
        <v>0</v>
      </c>
      <c r="H58" s="125">
        <f t="shared" si="7"/>
        <v>0</v>
      </c>
      <c r="I58" s="125">
        <f t="shared" si="7"/>
        <v>0</v>
      </c>
      <c r="J58" s="125">
        <f t="shared" si="7"/>
        <v>0</v>
      </c>
      <c r="K58" s="125">
        <f t="shared" si="7"/>
        <v>0</v>
      </c>
      <c r="L58" s="126">
        <f t="shared" si="7"/>
        <v>0</v>
      </c>
    </row>
    <row r="59" spans="2:13" x14ac:dyDescent="0.25">
      <c r="B59" s="133" t="s">
        <v>39</v>
      </c>
      <c r="C59" s="92"/>
      <c r="D59" s="93">
        <f>+C59</f>
        <v>0</v>
      </c>
      <c r="E59" s="93">
        <f t="shared" ref="E59:L59" si="8">+D59</f>
        <v>0</v>
      </c>
      <c r="F59" s="93">
        <f t="shared" si="8"/>
        <v>0</v>
      </c>
      <c r="G59" s="93">
        <f t="shared" si="8"/>
        <v>0</v>
      </c>
      <c r="H59" s="93">
        <f t="shared" si="8"/>
        <v>0</v>
      </c>
      <c r="I59" s="93">
        <f t="shared" si="8"/>
        <v>0</v>
      </c>
      <c r="J59" s="93">
        <f t="shared" si="8"/>
        <v>0</v>
      </c>
      <c r="K59" s="93">
        <f t="shared" si="8"/>
        <v>0</v>
      </c>
      <c r="L59" s="93">
        <f t="shared" si="8"/>
        <v>0</v>
      </c>
    </row>
    <row r="60" spans="2:13" x14ac:dyDescent="0.25">
      <c r="B60" s="134" t="s">
        <v>40</v>
      </c>
      <c r="C60" s="96"/>
      <c r="D60" s="97"/>
      <c r="E60" s="97"/>
      <c r="F60" s="97"/>
      <c r="G60" s="97"/>
      <c r="H60" s="97"/>
      <c r="I60" s="86"/>
      <c r="J60" s="63"/>
      <c r="K60" s="63"/>
      <c r="L60" s="79"/>
    </row>
    <row r="61" spans="2:13" x14ac:dyDescent="0.25">
      <c r="B61" s="134" t="s">
        <v>41</v>
      </c>
      <c r="C61" s="96"/>
      <c r="D61" s="97"/>
      <c r="E61" s="97"/>
      <c r="F61" s="97"/>
      <c r="G61" s="97"/>
      <c r="H61" s="97"/>
      <c r="I61" s="86"/>
      <c r="J61" s="63"/>
      <c r="K61" s="63"/>
      <c r="L61" s="79"/>
    </row>
    <row r="62" spans="2:13" x14ac:dyDescent="0.25">
      <c r="B62" s="134" t="s">
        <v>42</v>
      </c>
      <c r="C62" s="96"/>
      <c r="D62" s="97"/>
      <c r="E62" s="97"/>
      <c r="F62" s="97"/>
      <c r="G62" s="97"/>
      <c r="H62" s="97"/>
      <c r="I62" s="86"/>
      <c r="J62" s="63"/>
      <c r="K62" s="63"/>
      <c r="L62" s="79"/>
    </row>
    <row r="63" spans="2:13" x14ac:dyDescent="0.25">
      <c r="B63" s="135" t="s">
        <v>74</v>
      </c>
      <c r="C63" s="96"/>
      <c r="D63" s="97"/>
      <c r="E63" s="97"/>
      <c r="F63" s="97"/>
      <c r="G63" s="97"/>
      <c r="H63" s="97"/>
      <c r="I63" s="86"/>
      <c r="J63" s="63"/>
      <c r="K63" s="63"/>
      <c r="L63" s="79"/>
    </row>
    <row r="64" spans="2:13" x14ac:dyDescent="0.25">
      <c r="B64" s="134" t="s">
        <v>75</v>
      </c>
      <c r="C64" s="96"/>
      <c r="D64" s="97"/>
      <c r="E64" s="97"/>
      <c r="F64" s="97"/>
      <c r="G64" s="97"/>
      <c r="H64" s="97"/>
      <c r="I64" s="86"/>
      <c r="J64" s="63"/>
      <c r="K64" s="63"/>
      <c r="L64" s="79"/>
    </row>
    <row r="65" spans="2:14" ht="15.75" thickBot="1" x14ac:dyDescent="0.3">
      <c r="B65" s="134" t="s">
        <v>76</v>
      </c>
      <c r="C65" s="96"/>
      <c r="D65" s="97"/>
      <c r="E65" s="97"/>
      <c r="F65" s="97"/>
      <c r="G65" s="97"/>
      <c r="H65" s="97"/>
      <c r="I65" s="86"/>
      <c r="J65" s="63"/>
      <c r="K65" s="63"/>
      <c r="L65" s="79"/>
    </row>
    <row r="66" spans="2:14" ht="15.75" thickBot="1" x14ac:dyDescent="0.3">
      <c r="B66" s="127" t="s">
        <v>43</v>
      </c>
      <c r="C66" s="128">
        <f t="shared" ref="C66:L66" si="9">SUM(C67:C75)</f>
        <v>0</v>
      </c>
      <c r="D66" s="128">
        <f t="shared" si="9"/>
        <v>0</v>
      </c>
      <c r="E66" s="128">
        <f t="shared" si="9"/>
        <v>0</v>
      </c>
      <c r="F66" s="128">
        <f t="shared" si="9"/>
        <v>0</v>
      </c>
      <c r="G66" s="128">
        <f t="shared" si="9"/>
        <v>0</v>
      </c>
      <c r="H66" s="128">
        <f t="shared" si="9"/>
        <v>0</v>
      </c>
      <c r="I66" s="128">
        <f t="shared" si="9"/>
        <v>0</v>
      </c>
      <c r="J66" s="128">
        <f t="shared" si="9"/>
        <v>0</v>
      </c>
      <c r="K66" s="128">
        <f t="shared" si="9"/>
        <v>0</v>
      </c>
      <c r="L66" s="129">
        <f t="shared" si="9"/>
        <v>0</v>
      </c>
    </row>
    <row r="67" spans="2:14" x14ac:dyDescent="0.25">
      <c r="B67" s="133" t="s">
        <v>44</v>
      </c>
      <c r="C67" s="92"/>
      <c r="D67" s="93"/>
      <c r="E67" s="93"/>
      <c r="F67" s="93"/>
      <c r="G67" s="93"/>
      <c r="H67" s="93"/>
      <c r="I67" s="84"/>
      <c r="J67" s="94"/>
      <c r="K67" s="94"/>
      <c r="L67" s="95"/>
    </row>
    <row r="68" spans="2:14" x14ac:dyDescent="0.25">
      <c r="B68" s="134" t="s">
        <v>45</v>
      </c>
      <c r="C68" s="96"/>
      <c r="D68" s="97"/>
      <c r="E68" s="97"/>
      <c r="F68" s="97"/>
      <c r="G68" s="97"/>
      <c r="H68" s="97"/>
      <c r="I68" s="86"/>
      <c r="J68" s="63"/>
      <c r="K68" s="63"/>
      <c r="L68" s="79"/>
    </row>
    <row r="69" spans="2:14" x14ac:dyDescent="0.25">
      <c r="B69" s="134" t="s">
        <v>46</v>
      </c>
      <c r="C69" s="96"/>
      <c r="D69" s="97"/>
      <c r="E69" s="97"/>
      <c r="F69" s="97"/>
      <c r="G69" s="97"/>
      <c r="H69" s="97"/>
      <c r="I69" s="86"/>
      <c r="J69" s="63"/>
      <c r="K69" s="63"/>
      <c r="L69" s="79"/>
    </row>
    <row r="70" spans="2:14" x14ac:dyDescent="0.25">
      <c r="B70" s="134" t="s">
        <v>47</v>
      </c>
      <c r="C70" s="96"/>
      <c r="D70" s="97"/>
      <c r="E70" s="97"/>
      <c r="F70" s="97"/>
      <c r="G70" s="97"/>
      <c r="H70" s="97"/>
      <c r="I70" s="86"/>
      <c r="J70" s="63"/>
      <c r="K70" s="63"/>
      <c r="L70" s="79"/>
    </row>
    <row r="71" spans="2:14" x14ac:dyDescent="0.25">
      <c r="B71" s="134" t="s">
        <v>48</v>
      </c>
      <c r="C71" s="96"/>
      <c r="D71" s="97"/>
      <c r="E71" s="97"/>
      <c r="F71" s="97"/>
      <c r="G71" s="97"/>
      <c r="H71" s="97"/>
      <c r="I71" s="86"/>
      <c r="J71" s="63"/>
      <c r="K71" s="63"/>
      <c r="L71" s="79"/>
    </row>
    <row r="72" spans="2:14" x14ac:dyDescent="0.25">
      <c r="B72" s="135" t="str">
        <f>+B63</f>
        <v>Gas</v>
      </c>
      <c r="C72" s="96"/>
      <c r="D72" s="97"/>
      <c r="E72" s="97"/>
      <c r="F72" s="97"/>
      <c r="G72" s="97"/>
      <c r="H72" s="97"/>
      <c r="I72" s="86"/>
      <c r="J72" s="63"/>
      <c r="K72" s="63"/>
      <c r="L72" s="79"/>
    </row>
    <row r="73" spans="2:14" x14ac:dyDescent="0.25">
      <c r="B73" s="135" t="s">
        <v>40</v>
      </c>
      <c r="C73" s="96"/>
      <c r="D73" s="97"/>
      <c r="E73" s="97"/>
      <c r="F73" s="97"/>
      <c r="G73" s="97"/>
      <c r="H73" s="97"/>
      <c r="I73" s="86"/>
      <c r="J73" s="63"/>
      <c r="K73" s="63"/>
      <c r="L73" s="79"/>
    </row>
    <row r="74" spans="2:14" x14ac:dyDescent="0.25">
      <c r="B74" s="135" t="s">
        <v>75</v>
      </c>
      <c r="C74" s="96"/>
      <c r="D74" s="97"/>
      <c r="E74" s="97"/>
      <c r="F74" s="97"/>
      <c r="G74" s="97"/>
      <c r="H74" s="97"/>
      <c r="I74" s="86"/>
      <c r="J74" s="63"/>
      <c r="K74" s="63"/>
      <c r="L74" s="79"/>
    </row>
    <row r="75" spans="2:14" ht="15.75" thickBot="1" x14ac:dyDescent="0.3">
      <c r="B75" s="138" t="s">
        <v>76</v>
      </c>
      <c r="C75" s="98"/>
      <c r="D75" s="99"/>
      <c r="E75" s="99"/>
      <c r="F75" s="99"/>
      <c r="G75" s="99"/>
      <c r="H75" s="99"/>
      <c r="I75" s="90"/>
      <c r="J75" s="66"/>
      <c r="K75" s="66"/>
      <c r="L75" s="80"/>
    </row>
    <row r="76" spans="2:14" ht="15.75" thickBot="1" x14ac:dyDescent="0.3">
      <c r="B76" s="127" t="s">
        <v>49</v>
      </c>
      <c r="C76" s="128">
        <f t="shared" ref="C76:L76" si="10">SUM(C77:C81)</f>
        <v>0</v>
      </c>
      <c r="D76" s="128">
        <f t="shared" si="10"/>
        <v>0</v>
      </c>
      <c r="E76" s="128">
        <f t="shared" si="10"/>
        <v>0</v>
      </c>
      <c r="F76" s="128">
        <f t="shared" si="10"/>
        <v>0</v>
      </c>
      <c r="G76" s="128">
        <f t="shared" si="10"/>
        <v>0</v>
      </c>
      <c r="H76" s="128">
        <f t="shared" si="10"/>
        <v>0</v>
      </c>
      <c r="I76" s="128">
        <f t="shared" si="10"/>
        <v>0</v>
      </c>
      <c r="J76" s="128">
        <f t="shared" si="10"/>
        <v>0</v>
      </c>
      <c r="K76" s="128">
        <f t="shared" si="10"/>
        <v>0</v>
      </c>
      <c r="L76" s="129">
        <f t="shared" si="10"/>
        <v>0</v>
      </c>
      <c r="N76" s="25"/>
    </row>
    <row r="77" spans="2:14" x14ac:dyDescent="0.25">
      <c r="B77" s="133" t="s">
        <v>50</v>
      </c>
      <c r="C77" s="92"/>
      <c r="D77" s="93"/>
      <c r="E77" s="93"/>
      <c r="F77" s="93"/>
      <c r="G77" s="93"/>
      <c r="H77" s="93"/>
      <c r="I77" s="84"/>
      <c r="J77" s="94"/>
      <c r="K77" s="94"/>
      <c r="L77" s="95"/>
    </row>
    <row r="78" spans="2:14" x14ac:dyDescent="0.25">
      <c r="B78" s="134" t="s">
        <v>51</v>
      </c>
      <c r="C78" s="96"/>
      <c r="D78" s="97"/>
      <c r="E78" s="97"/>
      <c r="F78" s="97"/>
      <c r="G78" s="97"/>
      <c r="H78" s="97"/>
      <c r="I78" s="86"/>
      <c r="J78" s="63"/>
      <c r="K78" s="63"/>
      <c r="L78" s="79"/>
    </row>
    <row r="79" spans="2:14" x14ac:dyDescent="0.25">
      <c r="B79" s="134" t="s">
        <v>52</v>
      </c>
      <c r="C79" s="96"/>
      <c r="D79" s="97"/>
      <c r="E79" s="97"/>
      <c r="F79" s="97"/>
      <c r="G79" s="97"/>
      <c r="H79" s="97"/>
      <c r="I79" s="86"/>
      <c r="J79" s="63"/>
      <c r="K79" s="63"/>
      <c r="L79" s="79"/>
    </row>
    <row r="80" spans="2:14" x14ac:dyDescent="0.25">
      <c r="B80" s="134" t="s">
        <v>53</v>
      </c>
      <c r="C80" s="96"/>
      <c r="D80" s="97"/>
      <c r="E80" s="97"/>
      <c r="F80" s="97"/>
      <c r="G80" s="97"/>
      <c r="H80" s="97"/>
      <c r="I80" s="86"/>
      <c r="J80" s="63"/>
      <c r="K80" s="63"/>
      <c r="L80" s="79"/>
    </row>
    <row r="81" spans="2:13" ht="15.75" thickBot="1" x14ac:dyDescent="0.3">
      <c r="B81" s="134" t="s">
        <v>76</v>
      </c>
      <c r="C81" s="96"/>
      <c r="D81" s="97"/>
      <c r="E81" s="97"/>
      <c r="F81" s="97"/>
      <c r="G81" s="97"/>
      <c r="H81" s="97"/>
      <c r="I81" s="86"/>
      <c r="J81" s="63"/>
      <c r="K81" s="63"/>
      <c r="L81" s="79"/>
    </row>
    <row r="82" spans="2:13" ht="15.75" thickBot="1" x14ac:dyDescent="0.3">
      <c r="B82" s="127" t="s">
        <v>54</v>
      </c>
      <c r="C82" s="128">
        <f>SUM(C83:C86)</f>
        <v>0</v>
      </c>
      <c r="D82" s="128">
        <f t="shared" ref="D82" si="11">SUM(D83:D86)</f>
        <v>0</v>
      </c>
      <c r="E82" s="128">
        <f t="shared" ref="E82" si="12">SUM(E83:E86)</f>
        <v>0</v>
      </c>
      <c r="F82" s="128">
        <f t="shared" ref="F82" si="13">SUM(F83:F86)</f>
        <v>0</v>
      </c>
      <c r="G82" s="128">
        <f t="shared" ref="G82" si="14">SUM(G83:G86)</f>
        <v>0</v>
      </c>
      <c r="H82" s="128">
        <f t="shared" ref="H82" si="15">SUM(H83:H86)</f>
        <v>0</v>
      </c>
      <c r="I82" s="128">
        <f t="shared" ref="I82" si="16">SUM(I83:I86)</f>
        <v>0</v>
      </c>
      <c r="J82" s="128">
        <f t="shared" ref="J82" si="17">SUM(J83:J86)</f>
        <v>0</v>
      </c>
      <c r="K82" s="128">
        <f t="shared" ref="K82" si="18">SUM(K83:K86)</f>
        <v>0</v>
      </c>
      <c r="L82" s="129">
        <f t="shared" ref="L82" si="19">SUM(L83:L86)</f>
        <v>0</v>
      </c>
    </row>
    <row r="83" spans="2:13" x14ac:dyDescent="0.25">
      <c r="B83" s="100"/>
      <c r="C83" s="92"/>
      <c r="D83" s="93"/>
      <c r="E83" s="93"/>
      <c r="F83" s="93"/>
      <c r="G83" s="93"/>
      <c r="H83" s="93"/>
      <c r="I83" s="84"/>
      <c r="J83" s="94"/>
      <c r="K83" s="94"/>
      <c r="L83" s="95"/>
    </row>
    <row r="84" spans="2:13" x14ac:dyDescent="0.25">
      <c r="B84" s="101"/>
      <c r="C84" s="96"/>
      <c r="D84" s="97"/>
      <c r="E84" s="97"/>
      <c r="F84" s="97"/>
      <c r="G84" s="97"/>
      <c r="H84" s="97"/>
      <c r="I84" s="86"/>
      <c r="J84" s="63"/>
      <c r="K84" s="63"/>
      <c r="L84" s="79"/>
    </row>
    <row r="85" spans="2:13" x14ac:dyDescent="0.25">
      <c r="B85" s="101"/>
      <c r="C85" s="96"/>
      <c r="D85" s="97"/>
      <c r="E85" s="97"/>
      <c r="F85" s="97"/>
      <c r="G85" s="97"/>
      <c r="H85" s="97"/>
      <c r="I85" s="86"/>
      <c r="J85" s="63"/>
      <c r="K85" s="63"/>
      <c r="L85" s="79"/>
    </row>
    <row r="86" spans="2:13" ht="15.75" thickBot="1" x14ac:dyDescent="0.3">
      <c r="B86" s="102"/>
      <c r="C86" s="98"/>
      <c r="D86" s="99"/>
      <c r="E86" s="99"/>
      <c r="F86" s="99"/>
      <c r="G86" s="99"/>
      <c r="H86" s="99"/>
      <c r="I86" s="90"/>
      <c r="J86" s="66"/>
      <c r="K86" s="66"/>
      <c r="L86" s="80"/>
    </row>
    <row r="87" spans="2:13" ht="15.75" thickBot="1" x14ac:dyDescent="0.3">
      <c r="B87" s="130" t="s">
        <v>68</v>
      </c>
      <c r="C87" s="143">
        <f t="shared" ref="C87:L87" si="20">+C58+C66+C76+C82</f>
        <v>0</v>
      </c>
      <c r="D87" s="143">
        <f t="shared" si="20"/>
        <v>0</v>
      </c>
      <c r="E87" s="143">
        <f t="shared" si="20"/>
        <v>0</v>
      </c>
      <c r="F87" s="143">
        <f t="shared" si="20"/>
        <v>0</v>
      </c>
      <c r="G87" s="143">
        <f t="shared" si="20"/>
        <v>0</v>
      </c>
      <c r="H87" s="143">
        <f t="shared" si="20"/>
        <v>0</v>
      </c>
      <c r="I87" s="143">
        <f t="shared" si="20"/>
        <v>0</v>
      </c>
      <c r="J87" s="143">
        <f t="shared" si="20"/>
        <v>0</v>
      </c>
      <c r="K87" s="143">
        <f t="shared" si="20"/>
        <v>0</v>
      </c>
      <c r="L87" s="143">
        <f t="shared" si="20"/>
        <v>0</v>
      </c>
    </row>
    <row r="88" spans="2:13" ht="15.75" thickBot="1" x14ac:dyDescent="0.3">
      <c r="B88" s="3"/>
      <c r="C88" s="3"/>
      <c r="D88" s="3"/>
      <c r="E88" s="3"/>
      <c r="F88" s="3"/>
      <c r="G88" s="3"/>
      <c r="H88" s="3"/>
      <c r="I88" s="15"/>
    </row>
    <row r="89" spans="2:13" ht="15.75" thickBot="1" x14ac:dyDescent="0.3">
      <c r="B89" s="4" t="s">
        <v>0</v>
      </c>
      <c r="C89" s="5">
        <f>+C55+1</f>
        <v>17</v>
      </c>
    </row>
    <row r="90" spans="2:13" ht="15.75" thickBot="1" x14ac:dyDescent="0.3"/>
    <row r="91" spans="2:13" x14ac:dyDescent="0.25">
      <c r="B91" s="114" t="s">
        <v>72</v>
      </c>
      <c r="C91" s="115" t="s">
        <v>31</v>
      </c>
      <c r="D91" s="115" t="s">
        <v>2</v>
      </c>
      <c r="E91" s="115" t="s">
        <v>3</v>
      </c>
      <c r="F91" s="115" t="s">
        <v>4</v>
      </c>
      <c r="G91" s="115" t="s">
        <v>5</v>
      </c>
      <c r="H91" s="115" t="s">
        <v>6</v>
      </c>
      <c r="I91" s="115" t="s">
        <v>7</v>
      </c>
      <c r="J91" s="115" t="s">
        <v>8</v>
      </c>
      <c r="K91" s="115" t="s">
        <v>9</v>
      </c>
      <c r="L91" s="115" t="s">
        <v>10</v>
      </c>
      <c r="M91" s="116" t="s">
        <v>11</v>
      </c>
    </row>
    <row r="92" spans="2:13" x14ac:dyDescent="0.25">
      <c r="B92" s="136" t="str">
        <f>+B44</f>
        <v>Materias primas e insumos</v>
      </c>
      <c r="C92" s="137">
        <v>0.21</v>
      </c>
      <c r="D92" s="108">
        <f>+IF(Ingresos!$D$7="X",C59*$C$92,0)</f>
        <v>0</v>
      </c>
      <c r="E92" s="108">
        <f>+IF(Ingresos!$D$7="X",D59*$C$92,0)</f>
        <v>0</v>
      </c>
      <c r="F92" s="108">
        <f>+IF(Ingresos!$D$7="X",E59*$C$92,0)</f>
        <v>0</v>
      </c>
      <c r="G92" s="108">
        <f>+IF(Ingresos!$D$7="X",F59*$C$92,0)</f>
        <v>0</v>
      </c>
      <c r="H92" s="108">
        <f>+IF(Ingresos!$D$7="X",G59*$C$92,0)</f>
        <v>0</v>
      </c>
      <c r="I92" s="108">
        <f>+IF(Ingresos!$D$7="X",H59*$C$92,0)</f>
        <v>0</v>
      </c>
      <c r="J92" s="108">
        <f>+IF(Ingresos!$D$7="X",I59*$C$92,0)</f>
        <v>0</v>
      </c>
      <c r="K92" s="108">
        <f>+IF(Ingresos!$D$7="X",J59*$C$92,0)</f>
        <v>0</v>
      </c>
      <c r="L92" s="108">
        <f>+IF(Ingresos!$D$7="X",K59*$C$92,0)</f>
        <v>0</v>
      </c>
      <c r="M92" s="108">
        <f>+IF(Ingresos!$D$7="X",L59*$C$92,0)</f>
        <v>0</v>
      </c>
    </row>
    <row r="93" spans="2:13" x14ac:dyDescent="0.25">
      <c r="B93" s="136" t="str">
        <f t="shared" ref="B93:B97" si="21">+B45</f>
        <v>Combustibles</v>
      </c>
      <c r="C93" s="137">
        <v>0.21</v>
      </c>
      <c r="D93" s="108">
        <f>+IF(Ingresos!$D$7="X",C61*$C$93,0)</f>
        <v>0</v>
      </c>
      <c r="E93" s="108">
        <f>+IF(Ingresos!$D$7="X",D61*$C$93,0)</f>
        <v>0</v>
      </c>
      <c r="F93" s="108">
        <f>+IF(Ingresos!$D$7="X",E61*$C$93,0)</f>
        <v>0</v>
      </c>
      <c r="G93" s="108">
        <f>+IF(Ingresos!$D$7="X",F61*$C$93,0)</f>
        <v>0</v>
      </c>
      <c r="H93" s="108">
        <f>+IF(Ingresos!$D$7="X",G61*$C$93,0)</f>
        <v>0</v>
      </c>
      <c r="I93" s="108">
        <f>+IF(Ingresos!$D$7="X",H61*$C$93,0)</f>
        <v>0</v>
      </c>
      <c r="J93" s="108">
        <f>+IF(Ingresos!$D$7="X",I61*$C$93,0)</f>
        <v>0</v>
      </c>
      <c r="K93" s="108">
        <f>+IF(Ingresos!$D$7="X",J61*$C$93,0)</f>
        <v>0</v>
      </c>
      <c r="L93" s="108">
        <f>+IF(Ingresos!$D$7="X",K61*$C$93,0)</f>
        <v>0</v>
      </c>
      <c r="M93" s="108">
        <f>+IF(Ingresos!$D$7="X",L61*$C$93,0)</f>
        <v>0</v>
      </c>
    </row>
    <row r="94" spans="2:13" x14ac:dyDescent="0.25">
      <c r="B94" s="136" t="str">
        <f t="shared" si="21"/>
        <v>Servicios</v>
      </c>
      <c r="C94" s="137">
        <v>0.27</v>
      </c>
      <c r="D94" s="108">
        <f>+IF(Ingresos!$D$7="X",(C60+C63+C64+C72+C73+C74)*$C$94,0)</f>
        <v>0</v>
      </c>
      <c r="E94" s="108">
        <f>+IF(Ingresos!$D$7="X",(D60+D63+D64+D72+D73+D74)*$C$94,0)</f>
        <v>0</v>
      </c>
      <c r="F94" s="108">
        <f>+IF(Ingresos!$D$7="X",(E60+E63+E64+E72+E73+E74)*$C$94,0)</f>
        <v>0</v>
      </c>
      <c r="G94" s="108">
        <f>+IF(Ingresos!$D$7="X",(F60+F63+F64+F72+F73+F74)*$C$94,0)</f>
        <v>0</v>
      </c>
      <c r="H94" s="108">
        <f>+IF(Ingresos!$D$7="X",(G60+G63+G64+G72+G73+G74)*$C$94,0)</f>
        <v>0</v>
      </c>
      <c r="I94" s="108">
        <f>+IF(Ingresos!$D$7="X",(H60+H63+H64+H72+H73+H74)*$C$94,0)</f>
        <v>0</v>
      </c>
      <c r="J94" s="108">
        <f>+IF(Ingresos!$D$7="X",(I60+I63+I64+I72+I73+I74)*$C$94,0)</f>
        <v>0</v>
      </c>
      <c r="K94" s="108">
        <f>+IF(Ingresos!$D$7="X",(J60+J63+J64+J72+J73+J74)*$C$94,0)</f>
        <v>0</v>
      </c>
      <c r="L94" s="108">
        <f>+IF(Ingresos!$D$7="X",(K60+K63+K64+K72+K73+K74)*$C$94,0)</f>
        <v>0</v>
      </c>
      <c r="M94" s="108">
        <f>+IF(Ingresos!$D$7="X",(L60+L63+L64+L72+L73+L74)*$C$94,0)</f>
        <v>0</v>
      </c>
    </row>
    <row r="95" spans="2:13" x14ac:dyDescent="0.25">
      <c r="B95" s="136" t="str">
        <f t="shared" si="21"/>
        <v>Papelería</v>
      </c>
      <c r="C95" s="137">
        <v>0.21</v>
      </c>
      <c r="D95" s="108">
        <f>+IF(Ingresos!$D$7="X",C70*$C$95,0)</f>
        <v>0</v>
      </c>
      <c r="E95" s="108">
        <f>+IF(Ingresos!$D$7="X",D70*$C$95,0)</f>
        <v>0</v>
      </c>
      <c r="F95" s="108">
        <f>+IF(Ingresos!$D$7="X",E70*$C$95,0)</f>
        <v>0</v>
      </c>
      <c r="G95" s="108">
        <f>+IF(Ingresos!$D$7="X",F70*$C$95,0)</f>
        <v>0</v>
      </c>
      <c r="H95" s="108">
        <f>+IF(Ingresos!$D$7="X",G70*$C$95,0)</f>
        <v>0</v>
      </c>
      <c r="I95" s="108">
        <f>+IF(Ingresos!$D$7="X",H70*$C$95,0)</f>
        <v>0</v>
      </c>
      <c r="J95" s="108">
        <f>+IF(Ingresos!$D$7="X",I70*$C$95,0)</f>
        <v>0</v>
      </c>
      <c r="K95" s="108">
        <f>+IF(Ingresos!$D$7="X",J70*$C$95,0)</f>
        <v>0</v>
      </c>
      <c r="L95" s="108">
        <f>+IF(Ingresos!$D$7="X",K70*$C$95,0)</f>
        <v>0</v>
      </c>
      <c r="M95" s="108">
        <f>+IF(Ingresos!$D$7="X",L70*$C$95,0)</f>
        <v>0</v>
      </c>
    </row>
    <row r="96" spans="2:13" x14ac:dyDescent="0.25">
      <c r="B96" s="136" t="str">
        <f t="shared" si="21"/>
        <v>Publicidad</v>
      </c>
      <c r="C96" s="137">
        <v>0.21</v>
      </c>
      <c r="D96" s="108">
        <f>+IF(Ingresos!$D$7="X",C77*$C$96,0)</f>
        <v>0</v>
      </c>
      <c r="E96" s="108">
        <f>+IF(Ingresos!$D$7="X",D77*$C$96,0)</f>
        <v>0</v>
      </c>
      <c r="F96" s="108">
        <f>+IF(Ingresos!$D$7="X",E77*$C$96,0)</f>
        <v>0</v>
      </c>
      <c r="G96" s="108">
        <f>+IF(Ingresos!$D$7="X",F77*$C$96,0)</f>
        <v>0</v>
      </c>
      <c r="H96" s="108">
        <f>+IF(Ingresos!$D$7="X",G77*$C$96,0)</f>
        <v>0</v>
      </c>
      <c r="I96" s="108">
        <f>+IF(Ingresos!$D$7="X",H77*$C$96,0)</f>
        <v>0</v>
      </c>
      <c r="J96" s="108">
        <f>+IF(Ingresos!$D$7="X",I77*$C$96,0)</f>
        <v>0</v>
      </c>
      <c r="K96" s="108">
        <f>+IF(Ingresos!$D$7="X",J77*$C$96,0)</f>
        <v>0</v>
      </c>
      <c r="L96" s="108">
        <f>+IF(Ingresos!$D$7="X",K77*$C$96,0)</f>
        <v>0</v>
      </c>
      <c r="M96" s="108">
        <f>+IF(Ingresos!$D$7="X",L77*$C$96,0)</f>
        <v>0</v>
      </c>
    </row>
    <row r="97" spans="2:15" ht="15.75" thickBot="1" x14ac:dyDescent="0.3">
      <c r="B97" s="136" t="str">
        <f t="shared" si="21"/>
        <v>Otros</v>
      </c>
      <c r="C97" s="137">
        <v>0.21</v>
      </c>
      <c r="D97" s="108">
        <f>+IF(Ingresos!$D$7="X",(C65+C75+C81+C82)*$C$97,0)</f>
        <v>0</v>
      </c>
      <c r="E97" s="108">
        <f>+IF(Ingresos!$D$7="X",(D65+D75+D81+D82)*$C$97,0)</f>
        <v>0</v>
      </c>
      <c r="F97" s="108">
        <f>+IF(Ingresos!$D$7="X",(E65+E75+E81+E82)*$C$97,0)</f>
        <v>0</v>
      </c>
      <c r="G97" s="108">
        <f>+IF(Ingresos!$D$7="X",(F65+F75+F81+F82)*$C$97,0)</f>
        <v>0</v>
      </c>
      <c r="H97" s="108">
        <f>+IF(Ingresos!$D$7="X",(G65+G75+G81+G82)*$C$97,0)</f>
        <v>0</v>
      </c>
      <c r="I97" s="108">
        <f>+IF(Ingresos!$D$7="X",(H65+H75+H81+H82)*$C$97,0)</f>
        <v>0</v>
      </c>
      <c r="J97" s="108">
        <f>+IF(Ingresos!$D$7="X",(I65+I75+I81+I82)*$C$97,0)</f>
        <v>0</v>
      </c>
      <c r="K97" s="108">
        <f>+IF(Ingresos!$D$7="X",(J65+J75+J81+J82)*$C$97,0)</f>
        <v>0</v>
      </c>
      <c r="L97" s="108">
        <f>+IF(Ingresos!$D$7="X",(K65+K75+K81+K82)*$C$97,0)</f>
        <v>0</v>
      </c>
      <c r="M97" s="108">
        <f>+IF(Ingresos!$D$7="X",(L65+L75+L81+L82)*$C$97,0)</f>
        <v>0</v>
      </c>
      <c r="O97" s="21"/>
    </row>
    <row r="98" spans="2:15" ht="15.75" thickBot="1" x14ac:dyDescent="0.3">
      <c r="B98" s="118" t="s">
        <v>78</v>
      </c>
      <c r="C98" s="120"/>
      <c r="D98" s="112">
        <f t="shared" ref="D98:M98" si="22">SUM(D92:D97)</f>
        <v>0</v>
      </c>
      <c r="E98" s="112">
        <f t="shared" si="22"/>
        <v>0</v>
      </c>
      <c r="F98" s="112">
        <f t="shared" si="22"/>
        <v>0</v>
      </c>
      <c r="G98" s="112">
        <f t="shared" si="22"/>
        <v>0</v>
      </c>
      <c r="H98" s="112">
        <f t="shared" si="22"/>
        <v>0</v>
      </c>
      <c r="I98" s="112">
        <f t="shared" si="22"/>
        <v>0</v>
      </c>
      <c r="J98" s="112">
        <f t="shared" si="22"/>
        <v>0</v>
      </c>
      <c r="K98" s="112">
        <f t="shared" si="22"/>
        <v>0</v>
      </c>
      <c r="L98" s="112">
        <f t="shared" si="22"/>
        <v>0</v>
      </c>
      <c r="M98" s="113">
        <f t="shared" si="22"/>
        <v>0</v>
      </c>
    </row>
    <row r="104" spans="2:15" ht="15.75" thickBot="1" x14ac:dyDescent="0.3"/>
    <row r="105" spans="2:15" ht="15.75" thickBot="1" x14ac:dyDescent="0.3">
      <c r="B105" s="4" t="s">
        <v>0</v>
      </c>
      <c r="C105" s="5">
        <f>+C89+1</f>
        <v>18</v>
      </c>
    </row>
    <row r="106" spans="2:15" ht="15.75" thickBot="1" x14ac:dyDescent="0.3">
      <c r="B106" s="2" t="s">
        <v>69</v>
      </c>
    </row>
    <row r="107" spans="2:15" x14ac:dyDescent="0.25">
      <c r="B107" s="114" t="s">
        <v>103</v>
      </c>
      <c r="C107" s="115" t="s">
        <v>2</v>
      </c>
      <c r="D107" s="115" t="s">
        <v>3</v>
      </c>
      <c r="E107" s="115" t="s">
        <v>4</v>
      </c>
      <c r="F107" s="115" t="s">
        <v>5</v>
      </c>
      <c r="G107" s="115" t="s">
        <v>6</v>
      </c>
      <c r="H107" s="115" t="s">
        <v>7</v>
      </c>
      <c r="I107" s="115" t="s">
        <v>8</v>
      </c>
      <c r="J107" s="115" t="s">
        <v>9</v>
      </c>
      <c r="K107" s="115" t="s">
        <v>10</v>
      </c>
      <c r="L107" s="116" t="s">
        <v>11</v>
      </c>
    </row>
    <row r="108" spans="2:15" x14ac:dyDescent="0.25">
      <c r="B108" s="145" t="s">
        <v>100</v>
      </c>
      <c r="C108" s="146">
        <f>+C87</f>
        <v>0</v>
      </c>
      <c r="D108" s="146">
        <f t="shared" ref="D108:L108" si="23">+D87</f>
        <v>0</v>
      </c>
      <c r="E108" s="146">
        <f t="shared" si="23"/>
        <v>0</v>
      </c>
      <c r="F108" s="146">
        <f t="shared" si="23"/>
        <v>0</v>
      </c>
      <c r="G108" s="146">
        <f t="shared" si="23"/>
        <v>0</v>
      </c>
      <c r="H108" s="146">
        <f t="shared" si="23"/>
        <v>0</v>
      </c>
      <c r="I108" s="146">
        <f t="shared" si="23"/>
        <v>0</v>
      </c>
      <c r="J108" s="146">
        <f t="shared" si="23"/>
        <v>0</v>
      </c>
      <c r="K108" s="146">
        <f t="shared" si="23"/>
        <v>0</v>
      </c>
      <c r="L108" s="146">
        <f t="shared" si="23"/>
        <v>0</v>
      </c>
      <c r="O108" s="21"/>
    </row>
    <row r="109" spans="2:15" ht="15.75" thickBot="1" x14ac:dyDescent="0.3">
      <c r="B109" s="145" t="s">
        <v>101</v>
      </c>
      <c r="C109" s="146">
        <f>+C38</f>
        <v>0</v>
      </c>
      <c r="D109" s="146">
        <f t="shared" ref="D109:L109" si="24">+D38</f>
        <v>0</v>
      </c>
      <c r="E109" s="146">
        <f t="shared" si="24"/>
        <v>0</v>
      </c>
      <c r="F109" s="146">
        <f t="shared" si="24"/>
        <v>0</v>
      </c>
      <c r="G109" s="146">
        <f t="shared" si="24"/>
        <v>0</v>
      </c>
      <c r="H109" s="146">
        <f t="shared" si="24"/>
        <v>0</v>
      </c>
      <c r="I109" s="146">
        <f t="shared" si="24"/>
        <v>0</v>
      </c>
      <c r="J109" s="146">
        <f t="shared" si="24"/>
        <v>0</v>
      </c>
      <c r="K109" s="146">
        <f t="shared" si="24"/>
        <v>0</v>
      </c>
      <c r="L109" s="146">
        <f t="shared" si="24"/>
        <v>0</v>
      </c>
      <c r="O109" s="21"/>
    </row>
    <row r="110" spans="2:15" ht="15.75" thickBot="1" x14ac:dyDescent="0.3">
      <c r="B110" s="118" t="s">
        <v>71</v>
      </c>
      <c r="C110" s="112">
        <f t="shared" ref="C110:L110" si="25">+C108-C109</f>
        <v>0</v>
      </c>
      <c r="D110" s="112">
        <f t="shared" si="25"/>
        <v>0</v>
      </c>
      <c r="E110" s="112">
        <f t="shared" si="25"/>
        <v>0</v>
      </c>
      <c r="F110" s="112">
        <f t="shared" si="25"/>
        <v>0</v>
      </c>
      <c r="G110" s="112">
        <f t="shared" si="25"/>
        <v>0</v>
      </c>
      <c r="H110" s="112">
        <f t="shared" si="25"/>
        <v>0</v>
      </c>
      <c r="I110" s="112">
        <f t="shared" si="25"/>
        <v>0</v>
      </c>
      <c r="J110" s="112">
        <f t="shared" si="25"/>
        <v>0</v>
      </c>
      <c r="K110" s="112">
        <f t="shared" si="25"/>
        <v>0</v>
      </c>
      <c r="L110" s="112">
        <f t="shared" si="25"/>
        <v>0</v>
      </c>
    </row>
    <row r="112" spans="2:15" ht="15.75" thickBot="1" x14ac:dyDescent="0.3"/>
    <row r="113" spans="2:12" ht="15.75" thickBot="1" x14ac:dyDescent="0.3">
      <c r="B113" s="4" t="s">
        <v>0</v>
      </c>
      <c r="C113" s="5">
        <f>+C105+1</f>
        <v>19</v>
      </c>
    </row>
    <row r="114" spans="2:12" ht="15.75" thickBot="1" x14ac:dyDescent="0.3">
      <c r="B114" s="2" t="s">
        <v>123</v>
      </c>
    </row>
    <row r="115" spans="2:12" x14ac:dyDescent="0.25">
      <c r="B115" s="114" t="s">
        <v>103</v>
      </c>
      <c r="C115" s="115" t="s">
        <v>2</v>
      </c>
      <c r="D115" s="115" t="s">
        <v>3</v>
      </c>
      <c r="E115" s="115" t="s">
        <v>4</v>
      </c>
      <c r="F115" s="115" t="s">
        <v>5</v>
      </c>
      <c r="G115" s="115" t="s">
        <v>6</v>
      </c>
      <c r="H115" s="115" t="s">
        <v>7</v>
      </c>
      <c r="I115" s="115" t="s">
        <v>8</v>
      </c>
      <c r="J115" s="115" t="s">
        <v>9</v>
      </c>
      <c r="K115" s="115" t="s">
        <v>10</v>
      </c>
      <c r="L115" s="116" t="s">
        <v>11</v>
      </c>
    </row>
    <row r="116" spans="2:12" x14ac:dyDescent="0.25">
      <c r="B116" s="145" t="s">
        <v>124</v>
      </c>
      <c r="C116" s="146">
        <f>+D98</f>
        <v>0</v>
      </c>
      <c r="D116" s="146">
        <f t="shared" ref="D116:L116" si="26">+E98</f>
        <v>0</v>
      </c>
      <c r="E116" s="146">
        <f t="shared" si="26"/>
        <v>0</v>
      </c>
      <c r="F116" s="146">
        <f t="shared" si="26"/>
        <v>0</v>
      </c>
      <c r="G116" s="146">
        <f t="shared" si="26"/>
        <v>0</v>
      </c>
      <c r="H116" s="146">
        <f t="shared" si="26"/>
        <v>0</v>
      </c>
      <c r="I116" s="146">
        <f t="shared" si="26"/>
        <v>0</v>
      </c>
      <c r="J116" s="146">
        <f t="shared" si="26"/>
        <v>0</v>
      </c>
      <c r="K116" s="146">
        <f t="shared" si="26"/>
        <v>0</v>
      </c>
      <c r="L116" s="146">
        <f t="shared" si="26"/>
        <v>0</v>
      </c>
    </row>
    <row r="117" spans="2:12" ht="15.75" thickBot="1" x14ac:dyDescent="0.3">
      <c r="B117" s="145" t="s">
        <v>125</v>
      </c>
      <c r="C117" s="146">
        <f>+D50</f>
        <v>0</v>
      </c>
      <c r="D117" s="146">
        <f t="shared" ref="D117:L117" si="27">+E50</f>
        <v>0</v>
      </c>
      <c r="E117" s="146">
        <f t="shared" si="27"/>
        <v>0</v>
      </c>
      <c r="F117" s="146">
        <f t="shared" si="27"/>
        <v>0</v>
      </c>
      <c r="G117" s="146">
        <f t="shared" si="27"/>
        <v>0</v>
      </c>
      <c r="H117" s="146">
        <f t="shared" si="27"/>
        <v>0</v>
      </c>
      <c r="I117" s="146">
        <f t="shared" si="27"/>
        <v>0</v>
      </c>
      <c r="J117" s="146">
        <f t="shared" si="27"/>
        <v>0</v>
      </c>
      <c r="K117" s="146">
        <f t="shared" si="27"/>
        <v>0</v>
      </c>
      <c r="L117" s="146">
        <f t="shared" si="27"/>
        <v>0</v>
      </c>
    </row>
    <row r="118" spans="2:12" ht="15.75" thickBot="1" x14ac:dyDescent="0.3">
      <c r="B118" s="118" t="s">
        <v>126</v>
      </c>
      <c r="C118" s="112">
        <f>+C116-C117</f>
        <v>0</v>
      </c>
      <c r="D118" s="112">
        <f t="shared" ref="D118:L118" si="28">+D116-D117</f>
        <v>0</v>
      </c>
      <c r="E118" s="112">
        <f t="shared" si="28"/>
        <v>0</v>
      </c>
      <c r="F118" s="112">
        <f t="shared" si="28"/>
        <v>0</v>
      </c>
      <c r="G118" s="112">
        <f t="shared" si="28"/>
        <v>0</v>
      </c>
      <c r="H118" s="112">
        <f t="shared" si="28"/>
        <v>0</v>
      </c>
      <c r="I118" s="112">
        <f t="shared" si="28"/>
        <v>0</v>
      </c>
      <c r="J118" s="112">
        <f t="shared" si="28"/>
        <v>0</v>
      </c>
      <c r="K118" s="112">
        <f t="shared" si="28"/>
        <v>0</v>
      </c>
      <c r="L118" s="112">
        <f t="shared" si="28"/>
        <v>0</v>
      </c>
    </row>
  </sheetData>
  <sheetProtection password="CA8B" sheet="1" objects="1" scenarios="1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N45"/>
  <sheetViews>
    <sheetView showGridLines="0" topLeftCell="C1" workbookViewId="0">
      <selection activeCell="F24" sqref="F24:I24"/>
    </sheetView>
  </sheetViews>
  <sheetFormatPr baseColWidth="10" defaultRowHeight="15" x14ac:dyDescent="0.25"/>
  <cols>
    <col min="3" max="3" width="36.42578125" customWidth="1"/>
    <col min="4" max="14" width="16.7109375" customWidth="1"/>
  </cols>
  <sheetData>
    <row r="4" spans="3:14" ht="15.75" thickBot="1" x14ac:dyDescent="0.3"/>
    <row r="5" spans="3:14" ht="15.75" thickBot="1" x14ac:dyDescent="0.3">
      <c r="C5" s="46" t="s">
        <v>117</v>
      </c>
      <c r="D5" s="103" t="s">
        <v>110</v>
      </c>
    </row>
    <row r="6" spans="3:14" ht="15.75" thickBot="1" x14ac:dyDescent="0.3">
      <c r="C6" s="47" t="s">
        <v>116</v>
      </c>
      <c r="D6" s="104"/>
    </row>
    <row r="7" spans="3:14" x14ac:dyDescent="0.25">
      <c r="C7" t="s">
        <v>122</v>
      </c>
    </row>
    <row r="8" spans="3:14" ht="15.75" thickBot="1" x14ac:dyDescent="0.3"/>
    <row r="9" spans="3:14" ht="15.75" thickBot="1" x14ac:dyDescent="0.3">
      <c r="C9" s="4" t="s">
        <v>0</v>
      </c>
      <c r="D9" s="5">
        <f>+Costos!C113+1</f>
        <v>20</v>
      </c>
    </row>
    <row r="12" spans="3:14" x14ac:dyDescent="0.25">
      <c r="C12" s="2" t="s">
        <v>98</v>
      </c>
      <c r="D12" s="2"/>
    </row>
    <row r="13" spans="3:14" x14ac:dyDescent="0.25">
      <c r="C13" s="147" t="s">
        <v>99</v>
      </c>
      <c r="D13" s="148"/>
      <c r="E13" s="148" t="s">
        <v>57</v>
      </c>
      <c r="F13" s="148" t="s">
        <v>58</v>
      </c>
      <c r="G13" s="148" t="s">
        <v>59</v>
      </c>
      <c r="H13" s="148" t="s">
        <v>60</v>
      </c>
      <c r="I13" s="148" t="s">
        <v>61</v>
      </c>
      <c r="J13" s="148" t="s">
        <v>62</v>
      </c>
      <c r="K13" s="148" t="s">
        <v>63</v>
      </c>
      <c r="L13" s="148" t="s">
        <v>64</v>
      </c>
      <c r="M13" s="148" t="s">
        <v>65</v>
      </c>
      <c r="N13" s="148" t="s">
        <v>66</v>
      </c>
    </row>
    <row r="14" spans="3:14" x14ac:dyDescent="0.25">
      <c r="C14" s="149" t="s">
        <v>104</v>
      </c>
      <c r="D14" s="149"/>
      <c r="E14" s="108">
        <f>+Ingresos!D137</f>
        <v>0</v>
      </c>
      <c r="F14" s="108">
        <f>+Ingresos!E137</f>
        <v>0</v>
      </c>
      <c r="G14" s="108">
        <f>+Ingresos!F137</f>
        <v>0</v>
      </c>
      <c r="H14" s="108">
        <f>+Ingresos!G137</f>
        <v>0</v>
      </c>
      <c r="I14" s="108">
        <f>+Ingresos!H137</f>
        <v>0</v>
      </c>
      <c r="J14" s="108">
        <f>+Ingresos!I137</f>
        <v>0</v>
      </c>
      <c r="K14" s="108">
        <f>+Ingresos!J137</f>
        <v>0</v>
      </c>
      <c r="L14" s="108">
        <f>+Ingresos!K137</f>
        <v>0</v>
      </c>
      <c r="M14" s="108">
        <f>+Ingresos!L137</f>
        <v>0</v>
      </c>
      <c r="N14" s="108">
        <f>+Ingresos!M137</f>
        <v>0</v>
      </c>
    </row>
    <row r="15" spans="3:14" x14ac:dyDescent="0.25">
      <c r="C15" s="149" t="s">
        <v>105</v>
      </c>
      <c r="D15" s="149"/>
      <c r="E15" s="108">
        <f>+Costos!C110</f>
        <v>0</v>
      </c>
      <c r="F15" s="108">
        <f>+Costos!D110</f>
        <v>0</v>
      </c>
      <c r="G15" s="108">
        <f>+Costos!E110</f>
        <v>0</v>
      </c>
      <c r="H15" s="108">
        <f>+Costos!F110</f>
        <v>0</v>
      </c>
      <c r="I15" s="108">
        <f>+Costos!G110</f>
        <v>0</v>
      </c>
      <c r="J15" s="108">
        <f>+Costos!H110</f>
        <v>0</v>
      </c>
      <c r="K15" s="108">
        <f>+Costos!I110</f>
        <v>0</v>
      </c>
      <c r="L15" s="108">
        <f>+Costos!J110</f>
        <v>0</v>
      </c>
      <c r="M15" s="108">
        <f>+Costos!K110</f>
        <v>0</v>
      </c>
      <c r="N15" s="108">
        <f>+Costos!L110</f>
        <v>0</v>
      </c>
    </row>
    <row r="16" spans="3:14" ht="15.75" thickBot="1" x14ac:dyDescent="0.3">
      <c r="C16" s="148" t="s">
        <v>102</v>
      </c>
      <c r="D16" s="150"/>
      <c r="E16" s="151">
        <f>+E14-E15</f>
        <v>0</v>
      </c>
      <c r="F16" s="151">
        <f t="shared" ref="F16:N16" si="0">+F14-F15</f>
        <v>0</v>
      </c>
      <c r="G16" s="151">
        <f t="shared" si="0"/>
        <v>0</v>
      </c>
      <c r="H16" s="151">
        <f t="shared" si="0"/>
        <v>0</v>
      </c>
      <c r="I16" s="151">
        <f t="shared" si="0"/>
        <v>0</v>
      </c>
      <c r="J16" s="151">
        <f t="shared" si="0"/>
        <v>0</v>
      </c>
      <c r="K16" s="151">
        <f t="shared" si="0"/>
        <v>0</v>
      </c>
      <c r="L16" s="151">
        <f t="shared" si="0"/>
        <v>0</v>
      </c>
      <c r="M16" s="151">
        <f t="shared" si="0"/>
        <v>0</v>
      </c>
      <c r="N16" s="151">
        <f t="shared" si="0"/>
        <v>0</v>
      </c>
    </row>
    <row r="17" spans="3:14" ht="15.75" thickBot="1" x14ac:dyDescent="0.3">
      <c r="C17" s="152" t="s">
        <v>106</v>
      </c>
      <c r="D17" s="105"/>
      <c r="E17" s="154">
        <f>+E14*$D$17</f>
        <v>0</v>
      </c>
      <c r="F17" s="108">
        <f t="shared" ref="F17:N17" si="1">+F14*$D$17</f>
        <v>0</v>
      </c>
      <c r="G17" s="108">
        <f t="shared" si="1"/>
        <v>0</v>
      </c>
      <c r="H17" s="108">
        <f t="shared" si="1"/>
        <v>0</v>
      </c>
      <c r="I17" s="108">
        <f t="shared" si="1"/>
        <v>0</v>
      </c>
      <c r="J17" s="108">
        <f t="shared" si="1"/>
        <v>0</v>
      </c>
      <c r="K17" s="108">
        <f t="shared" si="1"/>
        <v>0</v>
      </c>
      <c r="L17" s="108">
        <f t="shared" si="1"/>
        <v>0</v>
      </c>
      <c r="M17" s="108">
        <f t="shared" si="1"/>
        <v>0</v>
      </c>
      <c r="N17" s="108">
        <f t="shared" si="1"/>
        <v>0</v>
      </c>
    </row>
    <row r="18" spans="3:14" x14ac:dyDescent="0.25">
      <c r="C18" s="33" t="s">
        <v>107</v>
      </c>
      <c r="D18" s="153"/>
      <c r="E18" s="108">
        <f>+inversiones!E91</f>
        <v>0</v>
      </c>
      <c r="F18" s="108">
        <f>+inversiones!F91</f>
        <v>0</v>
      </c>
      <c r="G18" s="108">
        <f>+inversiones!G91</f>
        <v>0</v>
      </c>
      <c r="H18" s="108">
        <f>+inversiones!H91</f>
        <v>0</v>
      </c>
      <c r="I18" s="108">
        <f>+inversiones!I91</f>
        <v>0</v>
      </c>
      <c r="J18" s="108">
        <f>+inversiones!J91</f>
        <v>0</v>
      </c>
      <c r="K18" s="108">
        <f>+inversiones!K91</f>
        <v>0</v>
      </c>
      <c r="L18" s="108">
        <f>+inversiones!L91</f>
        <v>0</v>
      </c>
      <c r="M18" s="108">
        <f>+inversiones!M91</f>
        <v>0</v>
      </c>
      <c r="N18" s="108">
        <f>+inversiones!N91</f>
        <v>0</v>
      </c>
    </row>
    <row r="19" spans="3:14" x14ac:dyDescent="0.25">
      <c r="C19" s="28" t="s">
        <v>108</v>
      </c>
      <c r="D19" s="29"/>
      <c r="E19" s="151">
        <f>+E16-E17-E18</f>
        <v>0</v>
      </c>
      <c r="F19" s="151">
        <f t="shared" ref="F19:N19" si="2">+F16-F17-F18</f>
        <v>0</v>
      </c>
      <c r="G19" s="151">
        <f t="shared" si="2"/>
        <v>0</v>
      </c>
      <c r="H19" s="151">
        <f t="shared" si="2"/>
        <v>0</v>
      </c>
      <c r="I19" s="151">
        <f t="shared" si="2"/>
        <v>0</v>
      </c>
      <c r="J19" s="151">
        <f t="shared" si="2"/>
        <v>0</v>
      </c>
      <c r="K19" s="151">
        <f t="shared" si="2"/>
        <v>0</v>
      </c>
      <c r="L19" s="151">
        <f t="shared" si="2"/>
        <v>0</v>
      </c>
      <c r="M19" s="151">
        <f t="shared" si="2"/>
        <v>0</v>
      </c>
      <c r="N19" s="151">
        <f t="shared" si="2"/>
        <v>0</v>
      </c>
    </row>
    <row r="20" spans="3:14" x14ac:dyDescent="0.25">
      <c r="C20" s="33" t="s">
        <v>179</v>
      </c>
      <c r="D20" s="144">
        <v>0.35</v>
      </c>
      <c r="E20" s="108">
        <f>+IF(E19&gt;0,IF(AND($D$6="x",E19&lt;$F$40),D45,E19*$D$20),0)</f>
        <v>0</v>
      </c>
      <c r="F20" s="108">
        <f t="shared" ref="F20:N20" si="3">+IF(F19&gt;0,IF(AND($D$6="x",F19&lt;$F$40),E45,F19*$D$20),0)</f>
        <v>0</v>
      </c>
      <c r="G20" s="108">
        <f t="shared" si="3"/>
        <v>0</v>
      </c>
      <c r="H20" s="108">
        <f t="shared" si="3"/>
        <v>0</v>
      </c>
      <c r="I20" s="108">
        <f t="shared" si="3"/>
        <v>0</v>
      </c>
      <c r="J20" s="108">
        <f t="shared" si="3"/>
        <v>0</v>
      </c>
      <c r="K20" s="108">
        <f t="shared" si="3"/>
        <v>0</v>
      </c>
      <c r="L20" s="108">
        <f t="shared" si="3"/>
        <v>0</v>
      </c>
      <c r="M20" s="108">
        <f t="shared" si="3"/>
        <v>0</v>
      </c>
      <c r="N20" s="108">
        <f t="shared" si="3"/>
        <v>0</v>
      </c>
    </row>
    <row r="21" spans="3:14" x14ac:dyDescent="0.25">
      <c r="C21" s="28" t="s">
        <v>109</v>
      </c>
      <c r="D21" s="28"/>
      <c r="E21" s="151">
        <f>+E19-E20</f>
        <v>0</v>
      </c>
      <c r="F21" s="151">
        <f t="shared" ref="F21:N21" si="4">+F19-F20</f>
        <v>0</v>
      </c>
      <c r="G21" s="151">
        <f t="shared" si="4"/>
        <v>0</v>
      </c>
      <c r="H21" s="151">
        <f t="shared" si="4"/>
        <v>0</v>
      </c>
      <c r="I21" s="151">
        <f t="shared" si="4"/>
        <v>0</v>
      </c>
      <c r="J21" s="151">
        <f t="shared" si="4"/>
        <v>0</v>
      </c>
      <c r="K21" s="151">
        <f t="shared" si="4"/>
        <v>0</v>
      </c>
      <c r="L21" s="151">
        <f t="shared" si="4"/>
        <v>0</v>
      </c>
      <c r="M21" s="151">
        <f t="shared" si="4"/>
        <v>0</v>
      </c>
      <c r="N21" s="151">
        <f t="shared" si="4"/>
        <v>0</v>
      </c>
    </row>
    <row r="24" spans="3:14" x14ac:dyDescent="0.25">
      <c r="C24" s="155"/>
      <c r="D24" s="155"/>
      <c r="E24" s="155"/>
      <c r="F24" s="189" t="s">
        <v>176</v>
      </c>
      <c r="G24" s="190"/>
      <c r="H24" s="190"/>
      <c r="I24" s="191"/>
      <c r="J24" s="155"/>
      <c r="K24" s="155"/>
      <c r="L24" s="155"/>
      <c r="M24" s="155"/>
    </row>
    <row r="25" spans="3:14" x14ac:dyDescent="0.25">
      <c r="C25" s="155"/>
      <c r="D25" s="155"/>
      <c r="E25" s="155"/>
      <c r="F25" s="183"/>
      <c r="G25" s="183"/>
      <c r="H25" s="183"/>
      <c r="I25" s="183"/>
      <c r="J25" s="155"/>
      <c r="K25" s="155"/>
      <c r="L25" s="155"/>
      <c r="M25" s="155"/>
    </row>
    <row r="26" spans="3:14" x14ac:dyDescent="0.25">
      <c r="C26" s="155"/>
      <c r="D26" s="155"/>
      <c r="E26" s="155"/>
      <c r="F26" s="183"/>
      <c r="G26" s="183"/>
      <c r="H26" s="183"/>
      <c r="I26" s="183"/>
      <c r="J26" s="155"/>
      <c r="K26" s="155"/>
      <c r="L26" s="155"/>
      <c r="M26" s="155"/>
    </row>
    <row r="27" spans="3:14" x14ac:dyDescent="0.25">
      <c r="C27" s="155"/>
      <c r="D27" s="155"/>
      <c r="E27" s="155"/>
      <c r="F27" s="184"/>
      <c r="G27" s="184"/>
      <c r="H27" s="184"/>
      <c r="I27" s="184"/>
      <c r="J27" s="155"/>
      <c r="K27" s="155"/>
      <c r="L27" s="155"/>
      <c r="M27" s="155"/>
    </row>
    <row r="28" spans="3:14" ht="48.75" customHeight="1" x14ac:dyDescent="0.25">
      <c r="C28" s="155"/>
      <c r="D28" s="187" t="s">
        <v>177</v>
      </c>
      <c r="E28" s="185" t="s">
        <v>159</v>
      </c>
      <c r="F28" s="186"/>
      <c r="G28" s="187" t="s">
        <v>172</v>
      </c>
      <c r="H28" s="188" t="s">
        <v>173</v>
      </c>
      <c r="I28" s="187"/>
      <c r="J28" s="155"/>
      <c r="K28" s="155"/>
      <c r="L28" s="155"/>
      <c r="M28" s="155"/>
    </row>
    <row r="29" spans="3:14" x14ac:dyDescent="0.25">
      <c r="C29" s="155"/>
      <c r="D29" s="187" t="s">
        <v>175</v>
      </c>
      <c r="E29" s="156" t="s">
        <v>174</v>
      </c>
      <c r="F29" s="156" t="s">
        <v>170</v>
      </c>
      <c r="G29" s="187"/>
      <c r="H29" s="188"/>
      <c r="I29" s="187"/>
      <c r="J29" s="155"/>
      <c r="K29" s="155"/>
      <c r="L29" s="155"/>
      <c r="M29" s="155"/>
    </row>
    <row r="30" spans="3:14" x14ac:dyDescent="0.25">
      <c r="C30" s="155"/>
      <c r="D30" s="194" t="s">
        <v>160</v>
      </c>
      <c r="E30" s="194">
        <v>0</v>
      </c>
      <c r="F30" s="108">
        <v>107525.27</v>
      </c>
      <c r="G30" s="108">
        <v>1007.4</v>
      </c>
      <c r="H30" s="195">
        <f>+G30*12</f>
        <v>12088.8</v>
      </c>
      <c r="I30" s="108"/>
      <c r="J30" s="155"/>
      <c r="K30" s="155"/>
      <c r="L30" s="155"/>
      <c r="M30" s="155"/>
    </row>
    <row r="31" spans="3:14" x14ac:dyDescent="0.25">
      <c r="C31" s="155"/>
      <c r="D31" s="194" t="s">
        <v>161</v>
      </c>
      <c r="E31" s="194">
        <v>107525.28</v>
      </c>
      <c r="F31" s="108">
        <v>161287.9</v>
      </c>
      <c r="G31" s="108">
        <v>1126.45</v>
      </c>
      <c r="H31" s="195">
        <f t="shared" ref="H31:H40" si="5">+G31*12</f>
        <v>13517.400000000001</v>
      </c>
      <c r="I31" s="108"/>
      <c r="J31" s="155"/>
      <c r="K31" s="155"/>
      <c r="L31" s="155"/>
      <c r="M31" s="155"/>
    </row>
    <row r="32" spans="3:14" x14ac:dyDescent="0.25">
      <c r="C32" s="155"/>
      <c r="D32" s="194" t="s">
        <v>162</v>
      </c>
      <c r="E32" s="194">
        <v>161287.91</v>
      </c>
      <c r="F32" s="108">
        <v>215050.54</v>
      </c>
      <c r="G32" s="108">
        <v>1265.98</v>
      </c>
      <c r="H32" s="195">
        <f t="shared" si="5"/>
        <v>15191.76</v>
      </c>
      <c r="I32" s="108"/>
      <c r="J32" s="155"/>
      <c r="K32" s="155"/>
      <c r="L32" s="155"/>
      <c r="M32" s="155"/>
    </row>
    <row r="33" spans="3:14" x14ac:dyDescent="0.25">
      <c r="C33" s="155"/>
      <c r="D33" s="194" t="s">
        <v>163</v>
      </c>
      <c r="E33" s="194">
        <v>215050.82</v>
      </c>
      <c r="F33" s="108">
        <v>322575.81</v>
      </c>
      <c r="G33" s="108">
        <v>1482.7</v>
      </c>
      <c r="H33" s="195">
        <f t="shared" si="5"/>
        <v>17792.400000000001</v>
      </c>
      <c r="I33" s="108"/>
      <c r="J33" s="155"/>
      <c r="K33" s="155"/>
      <c r="L33" s="155"/>
      <c r="M33" s="155"/>
    </row>
    <row r="34" spans="3:14" x14ac:dyDescent="0.25">
      <c r="C34" s="155"/>
      <c r="D34" s="194" t="s">
        <v>164</v>
      </c>
      <c r="E34" s="194">
        <v>322575.82</v>
      </c>
      <c r="F34" s="108">
        <v>430101.07</v>
      </c>
      <c r="G34" s="108">
        <v>1793.66</v>
      </c>
      <c r="H34" s="195">
        <f t="shared" si="5"/>
        <v>21523.920000000002</v>
      </c>
      <c r="I34" s="108"/>
      <c r="J34" s="155"/>
      <c r="K34" s="155"/>
      <c r="L34" s="155"/>
      <c r="M34" s="155"/>
    </row>
    <row r="35" spans="3:14" x14ac:dyDescent="0.25">
      <c r="C35" s="155"/>
      <c r="D35" s="194" t="s">
        <v>165</v>
      </c>
      <c r="E35" s="194">
        <v>430101.08</v>
      </c>
      <c r="F35" s="108">
        <v>537626.34</v>
      </c>
      <c r="G35" s="108">
        <v>2062.37</v>
      </c>
      <c r="H35" s="195">
        <f t="shared" si="5"/>
        <v>24748.44</v>
      </c>
      <c r="I35" s="108"/>
      <c r="J35" s="155"/>
      <c r="K35" s="155"/>
      <c r="L35" s="155"/>
      <c r="M35" s="155"/>
    </row>
    <row r="36" spans="3:14" x14ac:dyDescent="0.25">
      <c r="C36" s="155"/>
      <c r="D36" s="194" t="s">
        <v>166</v>
      </c>
      <c r="E36" s="194">
        <v>537626.35</v>
      </c>
      <c r="F36" s="108">
        <v>645151.61</v>
      </c>
      <c r="G36" s="108">
        <v>2348.23</v>
      </c>
      <c r="H36" s="195">
        <f t="shared" si="5"/>
        <v>28178.760000000002</v>
      </c>
      <c r="I36" s="108"/>
      <c r="J36" s="155"/>
      <c r="K36" s="155"/>
      <c r="L36" s="155"/>
      <c r="M36" s="155"/>
    </row>
    <row r="37" spans="3:14" x14ac:dyDescent="0.25">
      <c r="C37" s="155"/>
      <c r="D37" s="194" t="s">
        <v>167</v>
      </c>
      <c r="E37" s="194">
        <v>645151.62</v>
      </c>
      <c r="F37" s="108">
        <v>896043.9</v>
      </c>
      <c r="G37" s="108">
        <v>4062.43</v>
      </c>
      <c r="H37" s="195">
        <f t="shared" si="5"/>
        <v>48749.159999999996</v>
      </c>
      <c r="I37" s="108"/>
      <c r="J37" s="155"/>
      <c r="K37" s="155"/>
      <c r="L37" s="155"/>
      <c r="M37" s="155"/>
    </row>
    <row r="38" spans="3:14" x14ac:dyDescent="0.25">
      <c r="C38" s="155"/>
      <c r="D38" s="194" t="s">
        <v>168</v>
      </c>
      <c r="E38" s="194">
        <v>896043.91</v>
      </c>
      <c r="F38" s="108">
        <v>1052851.5900000001</v>
      </c>
      <c r="G38" s="108">
        <v>5839.75</v>
      </c>
      <c r="H38" s="195">
        <f t="shared" si="5"/>
        <v>70077</v>
      </c>
      <c r="I38" s="108"/>
      <c r="J38" s="155"/>
      <c r="K38" s="155"/>
      <c r="L38" s="155"/>
      <c r="M38" s="155"/>
    </row>
    <row r="39" spans="3:14" x14ac:dyDescent="0.25">
      <c r="C39" s="155"/>
      <c r="D39" s="194" t="s">
        <v>169</v>
      </c>
      <c r="E39" s="194">
        <v>1052851.6000000001</v>
      </c>
      <c r="F39" s="108">
        <v>1209659.27</v>
      </c>
      <c r="G39" s="108">
        <v>6706.74</v>
      </c>
      <c r="H39" s="195">
        <f t="shared" si="5"/>
        <v>80480.88</v>
      </c>
      <c r="I39" s="108"/>
      <c r="J39" s="155"/>
      <c r="K39" s="155"/>
      <c r="L39" s="155"/>
      <c r="M39" s="155"/>
    </row>
    <row r="40" spans="3:14" x14ac:dyDescent="0.25">
      <c r="C40" s="155"/>
      <c r="D40" s="194" t="s">
        <v>171</v>
      </c>
      <c r="E40" s="194">
        <v>1209659.28</v>
      </c>
      <c r="F40" s="108">
        <v>1344065.86</v>
      </c>
      <c r="G40" s="108">
        <v>7580.69</v>
      </c>
      <c r="H40" s="195">
        <f t="shared" si="5"/>
        <v>90968.28</v>
      </c>
      <c r="I40" s="108"/>
      <c r="J40" s="155"/>
      <c r="K40" s="155"/>
      <c r="L40" s="155"/>
      <c r="M40" s="155"/>
    </row>
    <row r="41" spans="3:14" x14ac:dyDescent="0.25">
      <c r="C41" s="155"/>
      <c r="D41" s="155"/>
      <c r="E41" s="155"/>
      <c r="F41" s="158"/>
      <c r="G41" s="155"/>
      <c r="H41" s="155"/>
      <c r="I41" s="155"/>
      <c r="J41" s="155"/>
      <c r="K41" s="155"/>
      <c r="L41" s="155"/>
      <c r="M41" s="155"/>
    </row>
    <row r="42" spans="3:14" x14ac:dyDescent="0.25"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</row>
    <row r="43" spans="3:14" x14ac:dyDescent="0.25">
      <c r="C43" s="149"/>
      <c r="D43" s="156" t="str">
        <f t="shared" ref="D43:M43" si="6">+E13</f>
        <v>Año 1</v>
      </c>
      <c r="E43" s="156" t="str">
        <f t="shared" si="6"/>
        <v>Año 2</v>
      </c>
      <c r="F43" s="156" t="str">
        <f t="shared" si="6"/>
        <v>Año 3</v>
      </c>
      <c r="G43" s="156" t="str">
        <f t="shared" si="6"/>
        <v>Año 4</v>
      </c>
      <c r="H43" s="156" t="str">
        <f t="shared" si="6"/>
        <v>Año 5</v>
      </c>
      <c r="I43" s="156" t="str">
        <f t="shared" si="6"/>
        <v>Año 6</v>
      </c>
      <c r="J43" s="156" t="str">
        <f t="shared" si="6"/>
        <v>Año 7</v>
      </c>
      <c r="K43" s="156" t="str">
        <f t="shared" si="6"/>
        <v>Año 8</v>
      </c>
      <c r="L43" s="156" t="str">
        <f t="shared" si="6"/>
        <v>Año 9</v>
      </c>
      <c r="M43" s="156" t="str">
        <f t="shared" si="6"/>
        <v>Año 10</v>
      </c>
    </row>
    <row r="44" spans="3:14" x14ac:dyDescent="0.25">
      <c r="C44" s="159" t="s">
        <v>111</v>
      </c>
      <c r="D44" s="108">
        <f>+IF($D$6="x",VLOOKUP(E19,$E$30:$H$40,4,TRUE),0)</f>
        <v>0</v>
      </c>
      <c r="E44" s="108">
        <f t="shared" ref="E44:M44" si="7">+IF($D$6="x",VLOOKUP(F19,$E$30:$H$40,4,TRUE),0)</f>
        <v>0</v>
      </c>
      <c r="F44" s="108">
        <f t="shared" si="7"/>
        <v>0</v>
      </c>
      <c r="G44" s="108">
        <f t="shared" si="7"/>
        <v>0</v>
      </c>
      <c r="H44" s="108">
        <f t="shared" si="7"/>
        <v>0</v>
      </c>
      <c r="I44" s="108">
        <f t="shared" si="7"/>
        <v>0</v>
      </c>
      <c r="J44" s="108">
        <f t="shared" si="7"/>
        <v>0</v>
      </c>
      <c r="K44" s="108">
        <f t="shared" si="7"/>
        <v>0</v>
      </c>
      <c r="L44" s="108">
        <f t="shared" si="7"/>
        <v>0</v>
      </c>
      <c r="M44" s="108">
        <f t="shared" si="7"/>
        <v>0</v>
      </c>
      <c r="N44" s="30"/>
    </row>
    <row r="45" spans="3:14" x14ac:dyDescent="0.25">
      <c r="C45" s="159" t="s">
        <v>178</v>
      </c>
      <c r="D45" s="151">
        <f>+D44</f>
        <v>0</v>
      </c>
      <c r="E45" s="151">
        <f t="shared" ref="E45:M45" si="8">+E44</f>
        <v>0</v>
      </c>
      <c r="F45" s="151">
        <f t="shared" si="8"/>
        <v>0</v>
      </c>
      <c r="G45" s="151">
        <f t="shared" si="8"/>
        <v>0</v>
      </c>
      <c r="H45" s="151">
        <f t="shared" si="8"/>
        <v>0</v>
      </c>
      <c r="I45" s="151">
        <f t="shared" si="8"/>
        <v>0</v>
      </c>
      <c r="J45" s="151">
        <f t="shared" si="8"/>
        <v>0</v>
      </c>
      <c r="K45" s="151">
        <f t="shared" si="8"/>
        <v>0</v>
      </c>
      <c r="L45" s="151">
        <f t="shared" si="8"/>
        <v>0</v>
      </c>
      <c r="M45" s="151">
        <f t="shared" si="8"/>
        <v>0</v>
      </c>
    </row>
  </sheetData>
  <sheetProtection password="CA8B" sheet="1" objects="1" scenarios="1"/>
  <mergeCells count="6">
    <mergeCell ref="D28:D29"/>
    <mergeCell ref="E28:F28"/>
    <mergeCell ref="G28:G29"/>
    <mergeCell ref="H28:H29"/>
    <mergeCell ref="I28:I29"/>
    <mergeCell ref="F24:I2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20"/>
  <sheetViews>
    <sheetView showGridLines="0" topLeftCell="B1" workbookViewId="0">
      <selection activeCell="G22" sqref="G22"/>
    </sheetView>
  </sheetViews>
  <sheetFormatPr baseColWidth="10" defaultRowHeight="15" x14ac:dyDescent="0.25"/>
  <cols>
    <col min="3" max="3" width="22.85546875" customWidth="1"/>
    <col min="4" max="4" width="2.85546875" customWidth="1"/>
    <col min="5" max="15" width="16.7109375" customWidth="1"/>
  </cols>
  <sheetData>
    <row r="4" spans="3:15" ht="15.75" thickBot="1" x14ac:dyDescent="0.3"/>
    <row r="5" spans="3:15" ht="15.75" thickBot="1" x14ac:dyDescent="0.3">
      <c r="C5" s="160" t="s">
        <v>0</v>
      </c>
      <c r="D5" s="161"/>
      <c r="E5" s="162">
        <f>+'Estado de Resultados'!D9+1</f>
        <v>21</v>
      </c>
      <c r="F5" s="155"/>
      <c r="G5" s="155"/>
      <c r="H5" s="155"/>
      <c r="I5" s="155"/>
      <c r="J5" s="155"/>
      <c r="K5" s="155"/>
      <c r="L5" s="155"/>
      <c r="M5" s="155"/>
      <c r="N5" s="155"/>
      <c r="O5" s="155"/>
    </row>
    <row r="6" spans="3:15" x14ac:dyDescent="0.25"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</row>
    <row r="7" spans="3:15" x14ac:dyDescent="0.25">
      <c r="C7" s="163" t="s">
        <v>112</v>
      </c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</row>
    <row r="8" spans="3:15" x14ac:dyDescent="0.25"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</row>
    <row r="9" spans="3:15" x14ac:dyDescent="0.25">
      <c r="C9" s="164" t="s">
        <v>99</v>
      </c>
      <c r="D9" s="164"/>
      <c r="E9" s="164" t="s">
        <v>128</v>
      </c>
      <c r="F9" s="164" t="s">
        <v>129</v>
      </c>
      <c r="G9" s="164" t="s">
        <v>130</v>
      </c>
      <c r="H9" s="164" t="s">
        <v>131</v>
      </c>
      <c r="I9" s="164" t="s">
        <v>132</v>
      </c>
      <c r="J9" s="164" t="s">
        <v>133</v>
      </c>
      <c r="K9" s="164" t="s">
        <v>134</v>
      </c>
      <c r="L9" s="164" t="s">
        <v>135</v>
      </c>
      <c r="M9" s="164" t="s">
        <v>136</v>
      </c>
      <c r="N9" s="164" t="s">
        <v>137</v>
      </c>
      <c r="O9" s="164" t="s">
        <v>138</v>
      </c>
    </row>
    <row r="10" spans="3:15" x14ac:dyDescent="0.25">
      <c r="C10" s="165" t="s">
        <v>113</v>
      </c>
      <c r="D10" s="165"/>
      <c r="E10" s="108">
        <f>+IF(Ingresos!D7= "x",inversiones!H43,0)</f>
        <v>0</v>
      </c>
      <c r="F10" s="108">
        <f>+Costos!C118</f>
        <v>0</v>
      </c>
      <c r="G10" s="108">
        <f>+Costos!D118</f>
        <v>0</v>
      </c>
      <c r="H10" s="108">
        <f>+Costos!E118</f>
        <v>0</v>
      </c>
      <c r="I10" s="108">
        <f>+Costos!F118</f>
        <v>0</v>
      </c>
      <c r="J10" s="108">
        <f>+Costos!G118</f>
        <v>0</v>
      </c>
      <c r="K10" s="108">
        <f>+Costos!H118</f>
        <v>0</v>
      </c>
      <c r="L10" s="108">
        <f>+Costos!I118</f>
        <v>0</v>
      </c>
      <c r="M10" s="108">
        <f>+Costos!J118</f>
        <v>0</v>
      </c>
      <c r="N10" s="108">
        <f>+Costos!K118</f>
        <v>0</v>
      </c>
      <c r="O10" s="108">
        <f>+Costos!L118</f>
        <v>0</v>
      </c>
    </row>
    <row r="11" spans="3:15" x14ac:dyDescent="0.25">
      <c r="C11" s="165" t="s">
        <v>114</v>
      </c>
      <c r="D11" s="165"/>
      <c r="E11" s="149"/>
      <c r="F11" s="108">
        <f>+Ingresos!E145</f>
        <v>0</v>
      </c>
      <c r="G11" s="108">
        <f>+Ingresos!F145</f>
        <v>0</v>
      </c>
      <c r="H11" s="108">
        <f>+Ingresos!G145</f>
        <v>0</v>
      </c>
      <c r="I11" s="108">
        <f>+Ingresos!H145</f>
        <v>0</v>
      </c>
      <c r="J11" s="108">
        <f>+Ingresos!I145</f>
        <v>0</v>
      </c>
      <c r="K11" s="108">
        <f>+Ingresos!J145</f>
        <v>0</v>
      </c>
      <c r="L11" s="108">
        <f>+Ingresos!K145</f>
        <v>0</v>
      </c>
      <c r="M11" s="108">
        <f>+Ingresos!L145</f>
        <v>0</v>
      </c>
      <c r="N11" s="108">
        <f>+Ingresos!M145</f>
        <v>0</v>
      </c>
      <c r="O11" s="108">
        <f>+Ingresos!N145</f>
        <v>0</v>
      </c>
    </row>
    <row r="12" spans="3:15" x14ac:dyDescent="0.25">
      <c r="C12" s="166" t="s">
        <v>115</v>
      </c>
      <c r="D12" s="166"/>
      <c r="E12" s="151">
        <f>+E10-E11</f>
        <v>0</v>
      </c>
      <c r="F12" s="151">
        <f t="shared" ref="F12:O12" si="0">+F10-F11</f>
        <v>0</v>
      </c>
      <c r="G12" s="151">
        <f t="shared" si="0"/>
        <v>0</v>
      </c>
      <c r="H12" s="151">
        <f t="shared" si="0"/>
        <v>0</v>
      </c>
      <c r="I12" s="151">
        <f t="shared" si="0"/>
        <v>0</v>
      </c>
      <c r="J12" s="151">
        <f t="shared" si="0"/>
        <v>0</v>
      </c>
      <c r="K12" s="151">
        <f t="shared" si="0"/>
        <v>0</v>
      </c>
      <c r="L12" s="151">
        <f t="shared" si="0"/>
        <v>0</v>
      </c>
      <c r="M12" s="151">
        <f t="shared" si="0"/>
        <v>0</v>
      </c>
      <c r="N12" s="151">
        <f t="shared" si="0"/>
        <v>0</v>
      </c>
      <c r="O12" s="151">
        <f t="shared" si="0"/>
        <v>0</v>
      </c>
    </row>
    <row r="13" spans="3:15" x14ac:dyDescent="0.25">
      <c r="C13" s="165" t="s">
        <v>127</v>
      </c>
      <c r="D13" s="165"/>
      <c r="E13" s="108">
        <f>+E12+D13+D14</f>
        <v>0</v>
      </c>
      <c r="F13" s="108">
        <f>+F12+E13+E14</f>
        <v>0</v>
      </c>
      <c r="G13" s="108">
        <f t="shared" ref="G13:O13" si="1">+G12+F13+F14</f>
        <v>0</v>
      </c>
      <c r="H13" s="108">
        <f t="shared" si="1"/>
        <v>0</v>
      </c>
      <c r="I13" s="108">
        <f t="shared" si="1"/>
        <v>0</v>
      </c>
      <c r="J13" s="108">
        <f t="shared" si="1"/>
        <v>0</v>
      </c>
      <c r="K13" s="108">
        <f t="shared" si="1"/>
        <v>0</v>
      </c>
      <c r="L13" s="108">
        <f t="shared" si="1"/>
        <v>0</v>
      </c>
      <c r="M13" s="108">
        <f t="shared" si="1"/>
        <v>0</v>
      </c>
      <c r="N13" s="108">
        <f t="shared" si="1"/>
        <v>0</v>
      </c>
      <c r="O13" s="108">
        <f t="shared" si="1"/>
        <v>0</v>
      </c>
    </row>
    <row r="14" spans="3:15" x14ac:dyDescent="0.25">
      <c r="C14" s="165" t="s">
        <v>155</v>
      </c>
      <c r="D14" s="165"/>
      <c r="E14" s="108">
        <f>+IF(E13&gt;0,0,E13*-1)</f>
        <v>0</v>
      </c>
      <c r="F14" s="108">
        <f t="shared" ref="F14:O14" si="2">+IF(F13&gt;0,0,F13*-1)</f>
        <v>0</v>
      </c>
      <c r="G14" s="108">
        <f t="shared" si="2"/>
        <v>0</v>
      </c>
      <c r="H14" s="108">
        <f t="shared" si="2"/>
        <v>0</v>
      </c>
      <c r="I14" s="108">
        <f t="shared" si="2"/>
        <v>0</v>
      </c>
      <c r="J14" s="108">
        <f t="shared" si="2"/>
        <v>0</v>
      </c>
      <c r="K14" s="108">
        <f t="shared" si="2"/>
        <v>0</v>
      </c>
      <c r="L14" s="108">
        <f t="shared" si="2"/>
        <v>0</v>
      </c>
      <c r="M14" s="108">
        <f t="shared" si="2"/>
        <v>0</v>
      </c>
      <c r="N14" s="108">
        <f t="shared" si="2"/>
        <v>0</v>
      </c>
      <c r="O14" s="108">
        <f t="shared" si="2"/>
        <v>0</v>
      </c>
    </row>
    <row r="15" spans="3:15" ht="15.75" thickBot="1" x14ac:dyDescent="0.3">
      <c r="C15" s="155"/>
      <c r="D15" s="155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5"/>
    </row>
    <row r="16" spans="3:15" x14ac:dyDescent="0.25">
      <c r="C16" s="167" t="s">
        <v>148</v>
      </c>
      <c r="D16" s="168"/>
      <c r="E16" s="169">
        <f>+IF(E12&gt;0,E12,0)</f>
        <v>0</v>
      </c>
      <c r="F16" s="169">
        <f t="shared" ref="F16:N16" si="3">+IF(F12&gt;0,F12,0)</f>
        <v>0</v>
      </c>
      <c r="G16" s="169">
        <f t="shared" si="3"/>
        <v>0</v>
      </c>
      <c r="H16" s="169">
        <f t="shared" si="3"/>
        <v>0</v>
      </c>
      <c r="I16" s="169">
        <f t="shared" si="3"/>
        <v>0</v>
      </c>
      <c r="J16" s="169">
        <f t="shared" si="3"/>
        <v>0</v>
      </c>
      <c r="K16" s="169">
        <f t="shared" si="3"/>
        <v>0</v>
      </c>
      <c r="L16" s="169">
        <f t="shared" si="3"/>
        <v>0</v>
      </c>
      <c r="M16" s="169">
        <f t="shared" si="3"/>
        <v>0</v>
      </c>
      <c r="N16" s="169">
        <f t="shared" si="3"/>
        <v>0</v>
      </c>
      <c r="O16" s="170">
        <f>+IF(O12&gt;0,O12,0)</f>
        <v>0</v>
      </c>
    </row>
    <row r="17" spans="3:15" ht="15.75" thickBot="1" x14ac:dyDescent="0.3">
      <c r="C17" s="171" t="s">
        <v>149</v>
      </c>
      <c r="D17" s="172"/>
      <c r="E17" s="173">
        <f>+IF(E16&gt;0,0,IF(E13&gt;0,-1*E12,E13-E12))</f>
        <v>0</v>
      </c>
      <c r="F17" s="173">
        <f>+IF(F16&gt;0,0,IF(F13&gt;0,-1*F12,F13-F12))</f>
        <v>0</v>
      </c>
      <c r="G17" s="173">
        <f t="shared" ref="G17:O17" si="4">+IF(G16&gt;0,0,IF(G13&gt;0,-1*G12,G13-G12))</f>
        <v>0</v>
      </c>
      <c r="H17" s="173">
        <f t="shared" si="4"/>
        <v>0</v>
      </c>
      <c r="I17" s="173">
        <f t="shared" si="4"/>
        <v>0</v>
      </c>
      <c r="J17" s="173">
        <f t="shared" si="4"/>
        <v>0</v>
      </c>
      <c r="K17" s="173">
        <f t="shared" si="4"/>
        <v>0</v>
      </c>
      <c r="L17" s="173">
        <f t="shared" si="4"/>
        <v>0</v>
      </c>
      <c r="M17" s="173">
        <f t="shared" si="4"/>
        <v>0</v>
      </c>
      <c r="N17" s="173">
        <f t="shared" si="4"/>
        <v>0</v>
      </c>
      <c r="O17" s="174">
        <f t="shared" si="4"/>
        <v>0</v>
      </c>
    </row>
    <row r="20" spans="3:15" x14ac:dyDescent="0.25">
      <c r="F20" s="21"/>
    </row>
  </sheetData>
  <sheetProtection password="CA8B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33"/>
  <sheetViews>
    <sheetView showGridLines="0" tabSelected="1" topLeftCell="B7" workbookViewId="0">
      <selection activeCell="B23" sqref="B23"/>
    </sheetView>
  </sheetViews>
  <sheetFormatPr baseColWidth="10" defaultRowHeight="15" x14ac:dyDescent="0.25"/>
  <cols>
    <col min="3" max="3" width="30.7109375" customWidth="1"/>
    <col min="4" max="14" width="16.7109375" customWidth="1"/>
  </cols>
  <sheetData>
    <row r="3" spans="3:14" ht="15.75" thickBot="1" x14ac:dyDescent="0.3"/>
    <row r="4" spans="3:14" ht="15.75" thickBot="1" x14ac:dyDescent="0.3">
      <c r="C4" s="192" t="s">
        <v>0</v>
      </c>
      <c r="D4" s="193"/>
      <c r="E4" s="5">
        <f>+'Cuadro Impositivo'!E5+1</f>
        <v>22</v>
      </c>
    </row>
    <row r="6" spans="3:14" x14ac:dyDescent="0.25">
      <c r="C6" s="163" t="s">
        <v>158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3:14" x14ac:dyDescent="0.25">
      <c r="C7" s="164" t="s">
        <v>99</v>
      </c>
      <c r="D7" s="164" t="s">
        <v>128</v>
      </c>
      <c r="E7" s="164" t="s">
        <v>129</v>
      </c>
      <c r="F7" s="164" t="s">
        <v>130</v>
      </c>
      <c r="G7" s="164" t="s">
        <v>131</v>
      </c>
      <c r="H7" s="164" t="s">
        <v>132</v>
      </c>
      <c r="I7" s="164" t="s">
        <v>133</v>
      </c>
      <c r="J7" s="164" t="s">
        <v>134</v>
      </c>
      <c r="K7" s="164" t="s">
        <v>135</v>
      </c>
      <c r="L7" s="164" t="s">
        <v>136</v>
      </c>
      <c r="M7" s="164" t="s">
        <v>137</v>
      </c>
      <c r="N7" s="164" t="s">
        <v>138</v>
      </c>
    </row>
    <row r="8" spans="3:14" x14ac:dyDescent="0.25">
      <c r="C8" s="149" t="s">
        <v>150</v>
      </c>
      <c r="D8" s="149"/>
      <c r="E8" s="108">
        <f>+E23</f>
        <v>0</v>
      </c>
      <c r="F8" s="108">
        <f t="shared" ref="F8:N8" si="0">+F23</f>
        <v>0</v>
      </c>
      <c r="G8" s="108">
        <f t="shared" si="0"/>
        <v>0</v>
      </c>
      <c r="H8" s="108">
        <f t="shared" si="0"/>
        <v>0</v>
      </c>
      <c r="I8" s="108">
        <f t="shared" si="0"/>
        <v>0</v>
      </c>
      <c r="J8" s="108">
        <f t="shared" si="0"/>
        <v>0</v>
      </c>
      <c r="K8" s="108">
        <f t="shared" si="0"/>
        <v>0</v>
      </c>
      <c r="L8" s="108">
        <f t="shared" si="0"/>
        <v>0</v>
      </c>
      <c r="M8" s="108">
        <f t="shared" si="0"/>
        <v>0</v>
      </c>
      <c r="N8" s="108">
        <f t="shared" si="0"/>
        <v>0</v>
      </c>
    </row>
    <row r="9" spans="3:14" x14ac:dyDescent="0.25">
      <c r="C9" s="149" t="s">
        <v>151</v>
      </c>
      <c r="D9" s="149"/>
      <c r="E9" s="108">
        <f>+E24</f>
        <v>0</v>
      </c>
      <c r="F9" s="108">
        <f t="shared" ref="F9:N9" si="1">+F24</f>
        <v>0</v>
      </c>
      <c r="G9" s="108">
        <f t="shared" si="1"/>
        <v>0</v>
      </c>
      <c r="H9" s="108">
        <f t="shared" si="1"/>
        <v>0</v>
      </c>
      <c r="I9" s="108">
        <f t="shared" si="1"/>
        <v>0</v>
      </c>
      <c r="J9" s="108">
        <f t="shared" si="1"/>
        <v>0</v>
      </c>
      <c r="K9" s="108">
        <f t="shared" si="1"/>
        <v>0</v>
      </c>
      <c r="L9" s="108">
        <f t="shared" si="1"/>
        <v>0</v>
      </c>
      <c r="M9" s="108">
        <f t="shared" si="1"/>
        <v>0</v>
      </c>
      <c r="N9" s="108">
        <f t="shared" si="1"/>
        <v>0</v>
      </c>
    </row>
    <row r="10" spans="3:14" x14ac:dyDescent="0.25">
      <c r="C10" s="149" t="s">
        <v>152</v>
      </c>
      <c r="D10" s="108">
        <f>+D25</f>
        <v>0</v>
      </c>
      <c r="E10" s="108"/>
      <c r="F10" s="108"/>
      <c r="G10" s="108"/>
      <c r="H10" s="108"/>
      <c r="I10" s="108"/>
      <c r="J10" s="108"/>
      <c r="K10" s="108"/>
      <c r="L10" s="108"/>
      <c r="M10" s="108"/>
      <c r="N10" s="108"/>
    </row>
    <row r="11" spans="3:14" x14ac:dyDescent="0.25">
      <c r="C11" s="149" t="s">
        <v>156</v>
      </c>
      <c r="D11" s="149">
        <f>+D26</f>
        <v>0</v>
      </c>
      <c r="E11" s="149">
        <f t="shared" ref="E11:N11" si="2">+E26</f>
        <v>0</v>
      </c>
      <c r="F11" s="149">
        <f t="shared" si="2"/>
        <v>0</v>
      </c>
      <c r="G11" s="149">
        <f t="shared" si="2"/>
        <v>0</v>
      </c>
      <c r="H11" s="149">
        <f t="shared" si="2"/>
        <v>0</v>
      </c>
      <c r="I11" s="149">
        <f t="shared" si="2"/>
        <v>0</v>
      </c>
      <c r="J11" s="149">
        <f t="shared" si="2"/>
        <v>0</v>
      </c>
      <c r="K11" s="149">
        <f t="shared" si="2"/>
        <v>0</v>
      </c>
      <c r="L11" s="149">
        <f t="shared" si="2"/>
        <v>0</v>
      </c>
      <c r="M11" s="149">
        <f t="shared" si="2"/>
        <v>0</v>
      </c>
      <c r="N11" s="108">
        <f t="shared" si="2"/>
        <v>0</v>
      </c>
    </row>
    <row r="12" spans="3:14" x14ac:dyDescent="0.25">
      <c r="C12" s="149" t="s">
        <v>153</v>
      </c>
      <c r="D12" s="108">
        <f>+D27</f>
        <v>0</v>
      </c>
      <c r="E12" s="108">
        <f t="shared" ref="E12:N12" si="3">+E27</f>
        <v>0</v>
      </c>
      <c r="F12" s="108">
        <f t="shared" si="3"/>
        <v>0</v>
      </c>
      <c r="G12" s="108">
        <f t="shared" si="3"/>
        <v>0</v>
      </c>
      <c r="H12" s="108">
        <f t="shared" si="3"/>
        <v>0</v>
      </c>
      <c r="I12" s="108">
        <f t="shared" si="3"/>
        <v>0</v>
      </c>
      <c r="J12" s="108">
        <f t="shared" si="3"/>
        <v>0</v>
      </c>
      <c r="K12" s="108">
        <f t="shared" si="3"/>
        <v>0</v>
      </c>
      <c r="L12" s="108">
        <f t="shared" si="3"/>
        <v>0</v>
      </c>
      <c r="M12" s="108">
        <f t="shared" si="3"/>
        <v>0</v>
      </c>
      <c r="N12" s="108">
        <f t="shared" si="3"/>
        <v>0</v>
      </c>
    </row>
    <row r="13" spans="3:14" x14ac:dyDescent="0.25">
      <c r="C13" s="149" t="s">
        <v>154</v>
      </c>
      <c r="D13" s="108">
        <f>+D28</f>
        <v>0</v>
      </c>
      <c r="E13" s="108">
        <f t="shared" ref="E13:N13" si="4">+E28</f>
        <v>0</v>
      </c>
      <c r="F13" s="108">
        <f t="shared" si="4"/>
        <v>0</v>
      </c>
      <c r="G13" s="108">
        <f t="shared" si="4"/>
        <v>0</v>
      </c>
      <c r="H13" s="108">
        <f t="shared" si="4"/>
        <v>0</v>
      </c>
      <c r="I13" s="108">
        <f t="shared" si="4"/>
        <v>0</v>
      </c>
      <c r="J13" s="108">
        <f t="shared" si="4"/>
        <v>0</v>
      </c>
      <c r="K13" s="108">
        <f t="shared" si="4"/>
        <v>0</v>
      </c>
      <c r="L13" s="108">
        <f t="shared" si="4"/>
        <v>0</v>
      </c>
      <c r="M13" s="108">
        <f t="shared" si="4"/>
        <v>0</v>
      </c>
      <c r="N13" s="108">
        <f t="shared" si="4"/>
        <v>0</v>
      </c>
    </row>
    <row r="14" spans="3:14" x14ac:dyDescent="0.25">
      <c r="C14" s="175" t="s">
        <v>90</v>
      </c>
      <c r="D14" s="176">
        <f t="shared" ref="D14:N14" si="5">SUM(D8:D13)</f>
        <v>0</v>
      </c>
      <c r="E14" s="176">
        <f t="shared" si="5"/>
        <v>0</v>
      </c>
      <c r="F14" s="176">
        <f t="shared" si="5"/>
        <v>0</v>
      </c>
      <c r="G14" s="176">
        <f t="shared" si="5"/>
        <v>0</v>
      </c>
      <c r="H14" s="176">
        <f t="shared" si="5"/>
        <v>0</v>
      </c>
      <c r="I14" s="176">
        <f t="shared" si="5"/>
        <v>0</v>
      </c>
      <c r="J14" s="176">
        <f t="shared" si="5"/>
        <v>0</v>
      </c>
      <c r="K14" s="176">
        <f t="shared" si="5"/>
        <v>0</v>
      </c>
      <c r="L14" s="176">
        <f t="shared" si="5"/>
        <v>0</v>
      </c>
      <c r="M14" s="176">
        <f t="shared" si="5"/>
        <v>0</v>
      </c>
      <c r="N14" s="176">
        <f t="shared" si="5"/>
        <v>0</v>
      </c>
    </row>
    <row r="15" spans="3:14" ht="15.75" thickBot="1" x14ac:dyDescent="0.3"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</row>
    <row r="16" spans="3:14" x14ac:dyDescent="0.25">
      <c r="C16" s="155"/>
      <c r="D16" s="177" t="s">
        <v>144</v>
      </c>
      <c r="E16" s="178">
        <f>NPV(0.1,E14:N14)+D14</f>
        <v>0</v>
      </c>
      <c r="F16" s="155"/>
      <c r="G16" s="177" t="s">
        <v>145</v>
      </c>
      <c r="H16" s="178">
        <f>NPV(0.15,E14:N14)+D14</f>
        <v>0</v>
      </c>
      <c r="I16" s="155"/>
      <c r="J16" s="177" t="s">
        <v>146</v>
      </c>
      <c r="K16" s="178">
        <f>NPV(0.2,E14:N14)+D14</f>
        <v>0</v>
      </c>
      <c r="L16" s="155"/>
      <c r="M16" s="155"/>
      <c r="N16" s="155"/>
    </row>
    <row r="17" spans="3:14" ht="15.75" thickBot="1" x14ac:dyDescent="0.3">
      <c r="C17" s="155"/>
      <c r="D17" s="179" t="s">
        <v>143</v>
      </c>
      <c r="E17" s="180" t="e">
        <f>IRR(D14:N14)</f>
        <v>#NUM!</v>
      </c>
      <c r="F17" s="155"/>
      <c r="G17" s="179" t="s">
        <v>143</v>
      </c>
      <c r="H17" s="180" t="e">
        <f>IRR(D14:N14)</f>
        <v>#NUM!</v>
      </c>
      <c r="I17" s="155"/>
      <c r="J17" s="179" t="s">
        <v>143</v>
      </c>
      <c r="K17" s="180" t="e">
        <f>IRR(D14:N14)</f>
        <v>#NUM!</v>
      </c>
      <c r="L17" s="155"/>
      <c r="M17" s="155"/>
      <c r="N17" s="155"/>
    </row>
    <row r="18" spans="3:14" ht="15.75" thickBot="1" x14ac:dyDescent="0.3"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</row>
    <row r="19" spans="3:14" ht="15.75" thickBot="1" x14ac:dyDescent="0.3">
      <c r="C19" s="192" t="s">
        <v>0</v>
      </c>
      <c r="D19" s="193"/>
      <c r="E19" s="5">
        <f>+E4+1</f>
        <v>23</v>
      </c>
      <c r="F19" s="155"/>
      <c r="G19" s="155"/>
      <c r="H19" s="155"/>
      <c r="I19" s="155"/>
      <c r="J19" s="155"/>
      <c r="K19" s="155"/>
      <c r="L19" s="155"/>
      <c r="M19" s="155"/>
      <c r="N19" s="155"/>
    </row>
    <row r="20" spans="3:14" x14ac:dyDescent="0.25"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</row>
    <row r="21" spans="3:14" x14ac:dyDescent="0.25">
      <c r="C21" s="163" t="s">
        <v>157</v>
      </c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</row>
    <row r="22" spans="3:14" x14ac:dyDescent="0.25">
      <c r="C22" s="164" t="s">
        <v>99</v>
      </c>
      <c r="D22" s="164" t="s">
        <v>128</v>
      </c>
      <c r="E22" s="164" t="s">
        <v>129</v>
      </c>
      <c r="F22" s="164" t="s">
        <v>130</v>
      </c>
      <c r="G22" s="164" t="s">
        <v>131</v>
      </c>
      <c r="H22" s="164" t="s">
        <v>132</v>
      </c>
      <c r="I22" s="164" t="s">
        <v>133</v>
      </c>
      <c r="J22" s="164" t="s">
        <v>134</v>
      </c>
      <c r="K22" s="164" t="s">
        <v>135</v>
      </c>
      <c r="L22" s="164" t="s">
        <v>136</v>
      </c>
      <c r="M22" s="164" t="s">
        <v>137</v>
      </c>
      <c r="N22" s="164" t="s">
        <v>138</v>
      </c>
    </row>
    <row r="23" spans="3:14" x14ac:dyDescent="0.25">
      <c r="C23" s="149" t="s">
        <v>150</v>
      </c>
      <c r="D23" s="149"/>
      <c r="E23" s="108">
        <f>+'Estado de Resultados'!E21</f>
        <v>0</v>
      </c>
      <c r="F23" s="108">
        <f>+'Estado de Resultados'!F21</f>
        <v>0</v>
      </c>
      <c r="G23" s="108">
        <f>+'Estado de Resultados'!G21</f>
        <v>0</v>
      </c>
      <c r="H23" s="108">
        <f>+'Estado de Resultados'!H21</f>
        <v>0</v>
      </c>
      <c r="I23" s="108">
        <f>+'Estado de Resultados'!I21</f>
        <v>0</v>
      </c>
      <c r="J23" s="108">
        <f>+'Estado de Resultados'!J21</f>
        <v>0</v>
      </c>
      <c r="K23" s="108">
        <f>+'Estado de Resultados'!K21</f>
        <v>0</v>
      </c>
      <c r="L23" s="108">
        <f>+'Estado de Resultados'!L21</f>
        <v>0</v>
      </c>
      <c r="M23" s="108">
        <f>+'Estado de Resultados'!M21</f>
        <v>0</v>
      </c>
      <c r="N23" s="108">
        <f>+'Estado de Resultados'!N21</f>
        <v>0</v>
      </c>
    </row>
    <row r="24" spans="3:14" x14ac:dyDescent="0.25">
      <c r="C24" s="149" t="s">
        <v>151</v>
      </c>
      <c r="D24" s="149"/>
      <c r="E24" s="108">
        <f>+'Estado de Resultados'!E18</f>
        <v>0</v>
      </c>
      <c r="F24" s="108">
        <f>+'Estado de Resultados'!F18</f>
        <v>0</v>
      </c>
      <c r="G24" s="108">
        <f>+'Estado de Resultados'!G18</f>
        <v>0</v>
      </c>
      <c r="H24" s="108">
        <f>+'Estado de Resultados'!H18</f>
        <v>0</v>
      </c>
      <c r="I24" s="108">
        <f>+'Estado de Resultados'!I18</f>
        <v>0</v>
      </c>
      <c r="J24" s="108">
        <f>+'Estado de Resultados'!J18</f>
        <v>0</v>
      </c>
      <c r="K24" s="108">
        <f>+'Estado de Resultados'!K18</f>
        <v>0</v>
      </c>
      <c r="L24" s="108">
        <f>+'Estado de Resultados'!L18</f>
        <v>0</v>
      </c>
      <c r="M24" s="108">
        <f>+'Estado de Resultados'!M18</f>
        <v>0</v>
      </c>
      <c r="N24" s="108">
        <f>+'Estado de Resultados'!N18</f>
        <v>0</v>
      </c>
    </row>
    <row r="25" spans="3:14" x14ac:dyDescent="0.25">
      <c r="C25" s="149" t="s">
        <v>152</v>
      </c>
      <c r="D25" s="108">
        <f>IF(Ingresos!D7="x",inversiones!G43*-1,inversiones!I43*-1)</f>
        <v>0</v>
      </c>
      <c r="E25" s="149"/>
      <c r="F25" s="149"/>
      <c r="G25" s="149"/>
      <c r="H25" s="149"/>
      <c r="I25" s="149"/>
      <c r="J25" s="149"/>
      <c r="K25" s="149"/>
      <c r="L25" s="149"/>
      <c r="M25" s="149"/>
      <c r="N25" s="149"/>
    </row>
    <row r="26" spans="3:14" x14ac:dyDescent="0.25">
      <c r="C26" s="149" t="s">
        <v>156</v>
      </c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08">
        <f>+inversiones!O91</f>
        <v>0</v>
      </c>
    </row>
    <row r="27" spans="3:14" x14ac:dyDescent="0.25">
      <c r="C27" s="149" t="s">
        <v>153</v>
      </c>
      <c r="D27" s="108">
        <f>-'Cuadro Impositivo'!E16</f>
        <v>0</v>
      </c>
      <c r="E27" s="108">
        <f>-'Cuadro Impositivo'!F16</f>
        <v>0</v>
      </c>
      <c r="F27" s="108">
        <f>-'Cuadro Impositivo'!G16</f>
        <v>0</v>
      </c>
      <c r="G27" s="108">
        <f>-'Cuadro Impositivo'!H16</f>
        <v>0</v>
      </c>
      <c r="H27" s="108">
        <f>-'Cuadro Impositivo'!I16</f>
        <v>0</v>
      </c>
      <c r="I27" s="108">
        <f>-'Cuadro Impositivo'!J16</f>
        <v>0</v>
      </c>
      <c r="J27" s="108">
        <f>-'Cuadro Impositivo'!K16</f>
        <v>0</v>
      </c>
      <c r="K27" s="108">
        <f>-'Cuadro Impositivo'!L16</f>
        <v>0</v>
      </c>
      <c r="L27" s="108">
        <f>-'Cuadro Impositivo'!M16</f>
        <v>0</v>
      </c>
      <c r="M27" s="108">
        <f>-'Cuadro Impositivo'!N16</f>
        <v>0</v>
      </c>
      <c r="N27" s="108">
        <f>-'Cuadro Impositivo'!O16</f>
        <v>0</v>
      </c>
    </row>
    <row r="28" spans="3:14" x14ac:dyDescent="0.25">
      <c r="C28" s="149" t="s">
        <v>154</v>
      </c>
      <c r="D28" s="108">
        <f>+'Cuadro Impositivo'!E17</f>
        <v>0</v>
      </c>
      <c r="E28" s="108">
        <f>+'Cuadro Impositivo'!F17</f>
        <v>0</v>
      </c>
      <c r="F28" s="108">
        <f>+'Cuadro Impositivo'!G17</f>
        <v>0</v>
      </c>
      <c r="G28" s="108">
        <f>+'Cuadro Impositivo'!H17</f>
        <v>0</v>
      </c>
      <c r="H28" s="108">
        <f>+'Cuadro Impositivo'!I17</f>
        <v>0</v>
      </c>
      <c r="I28" s="108">
        <f>+'Cuadro Impositivo'!J17</f>
        <v>0</v>
      </c>
      <c r="J28" s="108">
        <f>+'Cuadro Impositivo'!K17</f>
        <v>0</v>
      </c>
      <c r="K28" s="108">
        <f>+'Cuadro Impositivo'!L17</f>
        <v>0</v>
      </c>
      <c r="L28" s="108">
        <f>+'Cuadro Impositivo'!M17</f>
        <v>0</v>
      </c>
      <c r="M28" s="108">
        <f>+'Cuadro Impositivo'!N17</f>
        <v>0</v>
      </c>
      <c r="N28" s="108">
        <f>+'Cuadro Impositivo'!O17</f>
        <v>0</v>
      </c>
    </row>
    <row r="29" spans="3:14" x14ac:dyDescent="0.25">
      <c r="C29" s="149" t="s">
        <v>139</v>
      </c>
      <c r="D29" s="108">
        <f>+IF(Ingresos!D7="x",inversiones!G76,inversiones!I76)</f>
        <v>0</v>
      </c>
      <c r="E29" s="149"/>
      <c r="F29" s="149"/>
      <c r="G29" s="149"/>
      <c r="H29" s="149"/>
      <c r="I29" s="149"/>
      <c r="J29" s="149"/>
      <c r="K29" s="149"/>
      <c r="L29" s="149"/>
      <c r="M29" s="149"/>
      <c r="N29" s="149"/>
    </row>
    <row r="30" spans="3:14" x14ac:dyDescent="0.25">
      <c r="C30" s="175" t="s">
        <v>90</v>
      </c>
      <c r="D30" s="176">
        <f>SUM(D23:D29)</f>
        <v>0</v>
      </c>
      <c r="E30" s="176">
        <f t="shared" ref="E30:N30" si="6">SUM(E23:E29)</f>
        <v>0</v>
      </c>
      <c r="F30" s="176">
        <f t="shared" si="6"/>
        <v>0</v>
      </c>
      <c r="G30" s="176">
        <f t="shared" si="6"/>
        <v>0</v>
      </c>
      <c r="H30" s="176">
        <f t="shared" si="6"/>
        <v>0</v>
      </c>
      <c r="I30" s="176">
        <f t="shared" si="6"/>
        <v>0</v>
      </c>
      <c r="J30" s="176">
        <f t="shared" si="6"/>
        <v>0</v>
      </c>
      <c r="K30" s="176">
        <f t="shared" si="6"/>
        <v>0</v>
      </c>
      <c r="L30" s="176">
        <f t="shared" si="6"/>
        <v>0</v>
      </c>
      <c r="M30" s="176">
        <f t="shared" si="6"/>
        <v>0</v>
      </c>
      <c r="N30" s="176">
        <f t="shared" si="6"/>
        <v>0</v>
      </c>
    </row>
    <row r="31" spans="3:14" ht="15.75" thickBot="1" x14ac:dyDescent="0.3"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</row>
    <row r="32" spans="3:14" x14ac:dyDescent="0.25">
      <c r="C32" s="155"/>
      <c r="D32" s="177" t="s">
        <v>144</v>
      </c>
      <c r="E32" s="178">
        <f>NPV(0.1,E30:N30)+D30</f>
        <v>0</v>
      </c>
      <c r="F32" s="155"/>
      <c r="G32" s="177" t="s">
        <v>145</v>
      </c>
      <c r="H32" s="178">
        <f>NPV(0.15,E30:N30)+D30</f>
        <v>0</v>
      </c>
      <c r="I32" s="155"/>
      <c r="J32" s="177" t="s">
        <v>146</v>
      </c>
      <c r="K32" s="178">
        <f>NPV(0.2,E30:N30)+D30</f>
        <v>0</v>
      </c>
      <c r="L32" s="155"/>
      <c r="M32" s="155"/>
      <c r="N32" s="155"/>
    </row>
    <row r="33" spans="3:14" ht="15.75" thickBot="1" x14ac:dyDescent="0.3">
      <c r="C33" s="155"/>
      <c r="D33" s="179" t="s">
        <v>143</v>
      </c>
      <c r="E33" s="180" t="e">
        <f>IRR(D30:N30)</f>
        <v>#NUM!</v>
      </c>
      <c r="F33" s="155"/>
      <c r="G33" s="179" t="s">
        <v>143</v>
      </c>
      <c r="H33" s="180" t="e">
        <f>IRR(D30:N30)</f>
        <v>#NUM!</v>
      </c>
      <c r="I33" s="155"/>
      <c r="J33" s="179" t="s">
        <v>143</v>
      </c>
      <c r="K33" s="180" t="e">
        <f>IRR(D30:N30)</f>
        <v>#NUM!</v>
      </c>
      <c r="L33" s="155"/>
      <c r="M33" s="155"/>
      <c r="N33" s="155"/>
    </row>
  </sheetData>
  <sheetProtection password="CA8B" sheet="1" objects="1" scenarios="1"/>
  <mergeCells count="2">
    <mergeCell ref="C4:D4"/>
    <mergeCell ref="C19:D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inversiones</vt:lpstr>
      <vt:lpstr>Ingresos</vt:lpstr>
      <vt:lpstr>Costos</vt:lpstr>
      <vt:lpstr>Estado de Resultados</vt:lpstr>
      <vt:lpstr>Cuadro Impositivo</vt:lpstr>
      <vt:lpstr>Indicadores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L9</dc:creator>
  <cp:lastModifiedBy>L17</cp:lastModifiedBy>
  <dcterms:created xsi:type="dcterms:W3CDTF">2017-04-04T16:02:47Z</dcterms:created>
  <dcterms:modified xsi:type="dcterms:W3CDTF">2018-10-17T14:28:20Z</dcterms:modified>
</cp:coreProperties>
</file>