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255" windowWidth="7980" windowHeight="6615" tabRatio="763" activeTab="4"/>
  </bookViews>
  <sheets>
    <sheet name="10601" sheetId="6" r:id="rId1"/>
    <sheet name="10602 " sheetId="14" r:id="rId2"/>
    <sheet name="10610" sheetId="16" r:id="rId3"/>
    <sheet name="50603" sheetId="15" r:id="rId4"/>
    <sheet name="50604" sheetId="17" r:id="rId5"/>
  </sheets>
  <definedNames>
    <definedName name="_xlnm.Print_Area" localSheetId="0">'10601'!$A$1:$N$46</definedName>
    <definedName name="_xlnm.Print_Area" localSheetId="1">'10602 '!$A$1:$H$16</definedName>
    <definedName name="_xlnm.Print_Area" localSheetId="2">'10610'!$A$1:$Q$42</definedName>
    <definedName name="_xlnm.Print_Area" localSheetId="3">'50603'!$A$2:$N$45</definedName>
    <definedName name="_xlnm.Print_Area" localSheetId="4">'50604'!$A$1:$H$60</definedName>
  </definedNames>
  <calcPr calcId="145621"/>
</workbook>
</file>

<file path=xl/calcChain.xml><?xml version="1.0" encoding="utf-8"?>
<calcChain xmlns="http://schemas.openxmlformats.org/spreadsheetml/2006/main">
  <c r="R19" i="16" l="1"/>
  <c r="K19" i="16"/>
  <c r="R17" i="16"/>
  <c r="K17" i="16"/>
  <c r="N45" i="15"/>
  <c r="M45" i="15"/>
  <c r="H45" i="15"/>
  <c r="F45" i="15"/>
  <c r="H43" i="15"/>
  <c r="F43" i="15"/>
  <c r="N42" i="15"/>
  <c r="M42" i="15"/>
  <c r="M43" i="15" s="1"/>
  <c r="H42" i="15"/>
  <c r="I42" i="15" s="1"/>
  <c r="N40" i="15"/>
  <c r="M40" i="15"/>
  <c r="I40" i="15"/>
  <c r="J40" i="15" s="1"/>
  <c r="K40" i="15" s="1"/>
  <c r="L40" i="15" s="1"/>
  <c r="E40" i="15"/>
  <c r="H39" i="15"/>
  <c r="I39" i="15" s="1"/>
  <c r="G38" i="15"/>
  <c r="M35" i="15"/>
  <c r="N35" i="15" s="1"/>
  <c r="L35" i="15"/>
  <c r="I35" i="15"/>
  <c r="G35" i="15"/>
  <c r="L34" i="15"/>
  <c r="I34" i="15"/>
  <c r="G34" i="15"/>
  <c r="M34" i="15" s="1"/>
  <c r="N34" i="15" s="1"/>
  <c r="M33" i="15"/>
  <c r="N33" i="15" s="1"/>
  <c r="L33" i="15"/>
  <c r="I33" i="15"/>
  <c r="G33" i="15"/>
  <c r="L32" i="15"/>
  <c r="I32" i="15"/>
  <c r="G32" i="15"/>
  <c r="M32" i="15" s="1"/>
  <c r="N32" i="15" s="1"/>
  <c r="M31" i="15"/>
  <c r="N31" i="15" s="1"/>
  <c r="L31" i="15"/>
  <c r="I31" i="15"/>
  <c r="G31" i="15"/>
  <c r="L30" i="15"/>
  <c r="I30" i="15"/>
  <c r="G30" i="15"/>
  <c r="M29" i="15"/>
  <c r="N29" i="15" s="1"/>
  <c r="K29" i="15"/>
  <c r="L29" i="15" s="1"/>
  <c r="J29" i="15"/>
  <c r="I29" i="15"/>
  <c r="G29" i="15"/>
  <c r="L28" i="15"/>
  <c r="I28" i="15"/>
  <c r="G28" i="15"/>
  <c r="L27" i="15"/>
  <c r="I27" i="15"/>
  <c r="G27" i="15"/>
  <c r="L26" i="15"/>
  <c r="I26" i="15"/>
  <c r="G26" i="15"/>
  <c r="K25" i="15"/>
  <c r="L25" i="15" s="1"/>
  <c r="J25" i="15"/>
  <c r="I25" i="15"/>
  <c r="H25" i="15"/>
  <c r="G25" i="15"/>
  <c r="M25" i="15" s="1"/>
  <c r="N25" i="15" s="1"/>
  <c r="E25" i="15"/>
  <c r="L22" i="15"/>
  <c r="H22" i="15"/>
  <c r="G22" i="15"/>
  <c r="M22" i="15" s="1"/>
  <c r="N22" i="15" s="1"/>
  <c r="L21" i="15"/>
  <c r="G21" i="15"/>
  <c r="M21" i="15" s="1"/>
  <c r="N21" i="15" s="1"/>
  <c r="L20" i="15"/>
  <c r="G20" i="15"/>
  <c r="M20" i="15" s="1"/>
  <c r="N20" i="15" s="1"/>
  <c r="L18" i="15"/>
  <c r="E18" i="15"/>
  <c r="K17" i="15"/>
  <c r="L17" i="15" s="1"/>
  <c r="J17" i="15"/>
  <c r="I17" i="15"/>
  <c r="H17" i="15"/>
  <c r="L16" i="15"/>
  <c r="G16" i="15"/>
  <c r="G17" i="15" s="1"/>
  <c r="M17" i="15" s="1"/>
  <c r="N17" i="15" s="1"/>
  <c r="M15" i="15"/>
  <c r="N15" i="15" s="1"/>
  <c r="K14" i="15"/>
  <c r="L14" i="15" s="1"/>
  <c r="J14" i="15"/>
  <c r="I14" i="15"/>
  <c r="H14" i="15"/>
  <c r="L13" i="15"/>
  <c r="G13" i="15"/>
  <c r="G14" i="15" s="1"/>
  <c r="M14" i="15" s="1"/>
  <c r="N14" i="15" s="1"/>
  <c r="N12" i="15"/>
  <c r="M12" i="15"/>
  <c r="L11" i="15"/>
  <c r="G11" i="15"/>
  <c r="M11" i="15" s="1"/>
  <c r="N11" i="15" s="1"/>
  <c r="L10" i="15"/>
  <c r="G10" i="15"/>
  <c r="M10" i="15" s="1"/>
  <c r="N10" i="15" s="1"/>
  <c r="L9" i="15"/>
  <c r="G9" i="15"/>
  <c r="M9" i="15" s="1"/>
  <c r="N9" i="15" s="1"/>
  <c r="H15" i="14"/>
  <c r="G15" i="14"/>
  <c r="F15" i="14"/>
  <c r="E15" i="14"/>
  <c r="D14" i="14"/>
  <c r="D13" i="14"/>
  <c r="D15" i="14" s="1"/>
  <c r="D12" i="14"/>
  <c r="J39" i="15" l="1"/>
  <c r="K39" i="15" s="1"/>
  <c r="I38" i="15"/>
  <c r="J38" i="15" s="1"/>
  <c r="N43" i="15"/>
  <c r="M44" i="15"/>
  <c r="N44" i="15" s="1"/>
  <c r="J42" i="15"/>
  <c r="I43" i="15"/>
  <c r="I44" i="15" s="1"/>
  <c r="I45" i="15" s="1"/>
  <c r="H38" i="15"/>
  <c r="M13" i="15"/>
  <c r="N13" i="15" s="1"/>
  <c r="M16" i="15"/>
  <c r="N16" i="15" s="1"/>
  <c r="J43" i="15" l="1"/>
  <c r="K42" i="15"/>
  <c r="L42" i="15" s="1"/>
  <c r="L39" i="15"/>
  <c r="K38" i="15"/>
  <c r="L38" i="15" s="1"/>
  <c r="J44" i="15" l="1"/>
  <c r="K43" i="15"/>
  <c r="L43" i="15" s="1"/>
  <c r="J45" i="15" l="1"/>
  <c r="K44" i="15"/>
  <c r="L44" i="15" l="1"/>
  <c r="K45" i="15"/>
  <c r="L45" i="15" s="1"/>
  <c r="D28" i="6"/>
  <c r="D30" i="6" s="1"/>
  <c r="B34" i="6"/>
  <c r="B33" i="6"/>
  <c r="D29" i="6"/>
  <c r="D26" i="6"/>
</calcChain>
</file>

<file path=xl/sharedStrings.xml><?xml version="1.0" encoding="utf-8"?>
<sst xmlns="http://schemas.openxmlformats.org/spreadsheetml/2006/main" count="543" uniqueCount="235">
  <si>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</si>
  <si>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</si>
  <si>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</si>
  <si>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</si>
  <si>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</si>
  <si>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</si>
  <si>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</si>
  <si>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</si>
  <si>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Ministerio de Hacienda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</si>
  <si>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</si>
  <si>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</si>
  <si>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</si>
  <si>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</si>
  <si>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</si>
  <si>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</si>
  <si>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</si>
  <si>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INDICADORES DE PRODUCCION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</si>
  <si>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</si>
  <si>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</si>
  <si>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</si>
  <si>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</si>
  <si>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</si>
  <si>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</si>
  <si>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</si>
  <si>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</si>
  <si>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</si>
  <si>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</si>
  <si>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</si>
  <si>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</si>
  <si>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</si>
  <si>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</si>
  <si>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</si>
  <si>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</si>
  <si>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</si>
  <si>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</si>
  <si>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</si>
  <si>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</si>
  <si>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</si>
  <si>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</si>
  <si>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</si>
  <si>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</si>
  <si>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</si>
  <si>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</si>
  <si>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</si>
  <si>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</si>
  <si>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</si>
  <si>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</si>
  <si>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</si>
  <si>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</si>
  <si>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</si>
  <si>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</si>
  <si>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</si>
  <si>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</si>
  <si>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</si>
  <si>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</si>
  <si>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C.JU.O. : 1.06.01</t>
  </si>
  <si>
    <t>MINISTERIO DE HACIENDA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</si>
  <si>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</si>
  <si>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</si>
  <si>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</si>
  <si>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</si>
  <si>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</si>
  <si>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</si>
  <si>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</si>
  <si>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</si>
  <si>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</si>
  <si>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</si>
  <si>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</si>
  <si>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</si>
  <si>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</si>
  <si>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</si>
  <si>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</si>
  <si>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</si>
  <si>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Expedientes Ingresados de Otras Reparticiones</t>
  </si>
  <si>
    <t>H30659</t>
  </si>
  <si>
    <t>Expedientes Enviados a otros Organismos</t>
  </si>
  <si>
    <t>Dictamenes Emitidos en el Periodo</t>
  </si>
  <si>
    <t>H30667</t>
  </si>
  <si>
    <t>Consultas por asistencia jurídica en el Periodo</t>
  </si>
  <si>
    <t>C.JU.O. : 1.06.02</t>
  </si>
  <si>
    <t>H00026</t>
  </si>
  <si>
    <t>Expediente sobre Modificaciones de la partida de Personal Intervenidas</t>
  </si>
  <si>
    <t>Decretos y/o Resoluciones Informadas y Expedientes Intervenidos s/Presupuesto</t>
  </si>
  <si>
    <t>Decretos y/o Resoluciones Emitidas y Expedientes Intervenidos s/ Coparticipación Municipal</t>
  </si>
  <si>
    <t>Resultados Alcanzados</t>
  </si>
  <si>
    <t>Primer Trimestre</t>
  </si>
  <si>
    <t>-----</t>
  </si>
  <si>
    <t>DIRECCION GRAL. DE ADMINISTRACIÓN</t>
  </si>
  <si>
    <t>AÑOS</t>
  </si>
  <si>
    <t>Segundo Trimestre</t>
  </si>
  <si>
    <t>Decretos y/o Resoluciones Informadas.</t>
  </si>
  <si>
    <t>Tercer Trimestre</t>
  </si>
  <si>
    <t xml:space="preserve">Ley Nº 7314 - Responsabilidad Fiscal - Art. 44 y 45 y  Anexo 30 - Art. 27º </t>
  </si>
  <si>
    <t xml:space="preserve">Cuarto Trimestre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</si>
  <si>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</si>
  <si>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</si>
  <si>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</si>
  <si>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</si>
  <si>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</si>
  <si>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</si>
  <si>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</si>
  <si>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Anexo 30  Ley Responsabilidad Fiscal - Ley N° 7314 - Art. 44 y 45 </t>
  </si>
  <si>
    <t xml:space="preserve">Art. 27°  y 28°  - Acuerdo N° 3949 </t>
  </si>
  <si>
    <t>C.JU.O.: 5-06-04</t>
  </si>
  <si>
    <t>MINISTERIO DE HACIENDA Y FINANZAS</t>
  </si>
  <si>
    <t xml:space="preserve">NOMENCLADOR: ADMINISTRACIÓN TRIBUTARIA MENDOZA </t>
  </si>
  <si>
    <t>Ejercicio</t>
  </si>
  <si>
    <t>Resultados alcanzados 1er. Trim.</t>
  </si>
  <si>
    <t>Resultados alcanzados 2do. Trim.</t>
  </si>
  <si>
    <t>Resultados alcanzados 3er. Trim.</t>
  </si>
  <si>
    <t>Resultados alcanzados 4to Trim.</t>
  </si>
  <si>
    <t>Atención y consultas de contribuyentes y público en general</t>
  </si>
  <si>
    <t>H30967</t>
  </si>
  <si>
    <t>Trámites Registro Automotor</t>
  </si>
  <si>
    <t>Inspecciones y Verificaciones realizadas</t>
  </si>
  <si>
    <t>Boletas de deudas emitidas / regularizadas / bajas</t>
  </si>
  <si>
    <t>Seguimiento planes de pagos y controles de cumplimiento</t>
  </si>
  <si>
    <t>Controles operativos</t>
  </si>
  <si>
    <t>Porcentaje de recaudación Ag. Ret. Percep. IIBB sobre Recaudación IIBB</t>
  </si>
  <si>
    <t>Porcentaje</t>
  </si>
  <si>
    <t>Atención, asesoramiento, consulta y reclamos</t>
  </si>
  <si>
    <t>H30968</t>
  </si>
  <si>
    <t>Verificación, Inspección e incorporación de parcelas</t>
  </si>
  <si>
    <t xml:space="preserve">Emisión de Certificados Catastrales y Avaluos </t>
  </si>
  <si>
    <t>Incorporación Superficie cubierta por Insp./Expte m2</t>
  </si>
  <si>
    <t>Actualización Información SIREPRO / SIT</t>
  </si>
  <si>
    <t>Determinación y recategorización catastral</t>
  </si>
  <si>
    <t>Cuitificación parcelas y actualización fiscal</t>
  </si>
  <si>
    <t>Actas medición de volumen</t>
  </si>
  <si>
    <t>H30969</t>
  </si>
  <si>
    <t>Actas de laboratorio</t>
  </si>
  <si>
    <t>Actas de calibración</t>
  </si>
  <si>
    <t>Auditoria de DDJJ</t>
  </si>
  <si>
    <t>Control pago de regalías</t>
  </si>
  <si>
    <t>Control obligaciones renegociables de áreas</t>
  </si>
  <si>
    <t>Verificación  tasa de control sobre regalías</t>
  </si>
  <si>
    <t>Control formal declaraciones juradas de regalías</t>
  </si>
  <si>
    <t>Expedientes, notas, actuaciones administrativas y oficios salidos</t>
  </si>
  <si>
    <t>(*)</t>
  </si>
  <si>
    <t>Costo salarial, imputaciones y grabación fondo estimulo</t>
  </si>
  <si>
    <t>H30970</t>
  </si>
  <si>
    <t>Intervención en actuaciones judiciales mediante notificaciones judiciales</t>
  </si>
  <si>
    <t>H30971</t>
  </si>
  <si>
    <t>Análisis, Diseño y programación de sistemas</t>
  </si>
  <si>
    <t>Confección de informes cartográficos y alfanuméricos</t>
  </si>
  <si>
    <t>Programa Cultura Tributaria</t>
  </si>
  <si>
    <t>Concurso Buena Compra</t>
  </si>
  <si>
    <t>H30976</t>
  </si>
  <si>
    <t>H30975</t>
  </si>
  <si>
    <t xml:space="preserve">(*) Incluye Otras Direcciones y Areas de ATM: </t>
  </si>
  <si>
    <t>Dirección de Administración (H30970), Dirección de Asuntos Técnicos y Jurídicos (H30971), Dirección de Tecnología de la Información (H30972), Dirección de Desarrollo Institucional (H30973)</t>
  </si>
  <si>
    <t>La U.G.C. utilizada en las imputaciones presupuestarias corresponde a la ATM H30966</t>
  </si>
  <si>
    <t xml:space="preserve">LEY 7314 RESPONSABILIDAD FISCAL ART 44-45 Y ANEXO 30 (ART 27) </t>
  </si>
  <si>
    <t>CARÁCTER………………………………………………...05</t>
  </si>
  <si>
    <t>JURIDISCCIÓN……………………………………………06</t>
  </si>
  <si>
    <t>UNIDAD ORGANIZATIVA………………………………….03</t>
  </si>
  <si>
    <t>MINISTERIO DE HACIENDA                                                        INSTITUTO PROVINCIAL DE JUEGOS Y CASINOS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</si>
  <si>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</si>
  <si>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</si>
  <si>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</si>
  <si>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</si>
  <si>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</si>
  <si>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</si>
  <si>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</si>
  <si>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</si>
  <si>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</si>
  <si>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</si>
  <si>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</si>
  <si>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</si>
  <si>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</si>
  <si>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</si>
  <si>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</si>
  <si>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</si>
  <si>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</si>
  <si>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</si>
  <si>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</si>
  <si>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</si>
  <si>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</si>
  <si>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</si>
  <si>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</si>
  <si>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</si>
  <si>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</si>
  <si>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</si>
  <si>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</si>
  <si>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</si>
  <si>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</si>
  <si>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</si>
  <si>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</si>
  <si>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</si>
  <si>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</si>
  <si>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</si>
  <si>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</si>
  <si>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</si>
  <si>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</si>
  <si>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</si>
  <si>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</si>
  <si>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</si>
  <si>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</si>
  <si>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</si>
  <si>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</si>
  <si>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</si>
  <si>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</si>
  <si>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</si>
  <si>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</si>
  <si>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D.A.A.B.O.</t>
  </si>
  <si>
    <t>DIRECCION GENERAL DE PRESUPUESTO</t>
  </si>
  <si>
    <t>% mensual (50%)</t>
  </si>
  <si>
    <t xml:space="preserve">% mensual </t>
  </si>
  <si>
    <t xml:space="preserve">CUADRO DE INDICADORES Y METAS PRESUPUESTO 2015 </t>
  </si>
  <si>
    <t>Archivo, desarchivo y copia de planos</t>
  </si>
  <si>
    <t>Visación y entrega de Planos de Mensura, revisión y datos varios de mensuras</t>
  </si>
  <si>
    <t>Otorgar nomenclatura y padrón urbano y rural</t>
  </si>
  <si>
    <t>Contrastación Medidores para Telesupervisión</t>
  </si>
  <si>
    <t>Ejecución de aplicativos diarios del sistema de recaudación</t>
  </si>
  <si>
    <t>H30972</t>
  </si>
  <si>
    <t>Elaboración, organización, armado e información de Capacitaciones</t>
  </si>
  <si>
    <t>H30973</t>
  </si>
  <si>
    <t>Dictar Cursos de Capacitación y seguimiento información (o/d)</t>
  </si>
  <si>
    <t>Auditorías Rutinarias y no rutinarias</t>
  </si>
  <si>
    <t>Actualización Pagina Web, difusión comunicados internos y medios masivos</t>
  </si>
  <si>
    <t>H30990</t>
  </si>
  <si>
    <t>H31000</t>
  </si>
  <si>
    <t>Secretaría General (H30974), Subdirección de Auditoría y Control Interno (H30976) y Subdirección de Seguridad Informática (H30975)</t>
  </si>
  <si>
    <t>Norma Legal: Resolución Interna N° 114/14</t>
  </si>
  <si>
    <t>-</t>
  </si>
  <si>
    <t xml:space="preserve"> </t>
  </si>
  <si>
    <t>Ridi - Gonzalez P</t>
  </si>
  <si>
    <t xml:space="preserve">Basegio - Nuñez </t>
  </si>
  <si>
    <t>Wajn-Odoriz-Boulin-Mayorga-Affronti-Troyano-Petry- Fierro-Gili R-Gallardo-Diaz-Gonzalez de Duo-Furlotti</t>
  </si>
  <si>
    <t>Molina-Dibalsi F. - Hidalgo-Gili P- Navas- Caballero-Gibbs-Campos-Becerra-Castillo-Avellaneda-Cicconi-Marti- Perez-Diblasi JC</t>
  </si>
  <si>
    <t>Funes V</t>
  </si>
  <si>
    <t>C.J.U.O. 1 - 06 - 10 - 4º TRIMESTE 2015</t>
  </si>
  <si>
    <t>Actualización cartografía, captura y vuelco de imágenes y superficie</t>
  </si>
  <si>
    <t>Correcciones recaudación y control</t>
  </si>
  <si>
    <t>Comportamiento evaluación y seguimiento sistema gestión de calidad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</si>
</sst>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 * #,##0_ ;_ * \-#,##0_ ;_ * &quot;-&quot;_ ;_ @_ "/>
    <numFmt numFmtId="43" formatCode="_ * #,##0.00_ ;_ * \-#,##0.00_ ;_ * &quot;-&quot;??_ ;_ @_ "/>
    <numFmt numFmtId="164" formatCode="#,##0\ _p_t_a"/>
    <numFmt numFmtId="165" formatCode="#,##0.00\ _p_t_a"/>
    <numFmt numFmtId="166" formatCode="_-* #,##0\ _€_-;\-* #,##0\ _€_-;_-* &quot;-&quot;\ _€_-;_-@_-"/>
    <numFmt numFmtId="167" formatCode="_-* #,##0.00\ _€_-;\-* #,##0.00\ _€_-;_-* &quot;-&quot;??\ _€_-;_-@_-"/>
    <numFmt numFmtId="168" formatCode="#,##0_ ;\-#,##0\ "/>
    <numFmt numFmtId="169" formatCode="_ * #,##0.00_ ;_ * \-#,##0.00_ ;_ * \-??_ ;_ @_ "/>
    <numFmt numFmtId="170" formatCode="_ &quot;$ &quot;* #,##0.00_ ;_ &quot;$ &quot;* \-#,##0.00_ ;_ &quot;$ &quot;* \-??_ ;_ @_ "/>
    <numFmt numFmtId="171" formatCode="_ * #,##0_ ;_ * \-#,##0_ ;_ * \-??_ ;_ @_ "/>
  </numFmts>
  <fonts count="4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  <font>
      <sz val="8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9"/>
      <color indexed="8"/>
      <name val="Arial"/>
      <family val="2"/>
    </font>
    <font>
      <sz val="11"/>
      <name val="Microsoft Sans Serif"/>
      <family val="2"/>
    </font>
    <font>
      <sz val="18"/>
      <name val="Arial"/>
      <family val="2"/>
    </font>
    <font>
      <sz val="14"/>
      <name val="Arial"/>
      <family val="2"/>
    </font>
    <font>
      <b/>
      <sz val="12"/>
      <name val="Microsoft Sans Serif"/>
      <family val="2"/>
    </font>
    <font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b/>
      <sz val="9"/>
      <name val="Microsoft Sans Serif"/>
      <family val="2"/>
    </font>
    <font>
      <sz val="9"/>
      <name val="Microsoft Sans Serif"/>
      <family val="2"/>
    </font>
    <font>
      <sz val="10"/>
      <color theme="1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9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5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4" borderId="0" applyNumberFormat="0" applyBorder="0" applyAlignment="0" applyProtection="0"/>
    <xf numFmtId="0" fontId="15" fillId="16" borderId="1" applyNumberFormat="0" applyAlignment="0" applyProtection="0"/>
    <xf numFmtId="0" fontId="16" fillId="17" borderId="2" applyNumberFormat="0" applyAlignment="0" applyProtection="0"/>
    <xf numFmtId="0" fontId="17" fillId="0" borderId="3" applyNumberFormat="0" applyFill="0" applyAlignment="0" applyProtection="0"/>
    <xf numFmtId="0" fontId="18" fillId="0" borderId="0" applyNumberFormat="0" applyFill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21" borderId="0" applyNumberFormat="0" applyBorder="0" applyAlignment="0" applyProtection="0"/>
    <xf numFmtId="0" fontId="19" fillId="7" borderId="1" applyNumberFormat="0" applyAlignment="0" applyProtection="0"/>
    <xf numFmtId="0" fontId="20" fillId="3" borderId="0" applyNumberFormat="0" applyBorder="0" applyAlignment="0" applyProtection="0"/>
    <xf numFmtId="43" fontId="1" fillId="0" borderId="0" applyFont="0" applyFill="0" applyBorder="0" applyAlignment="0" applyProtection="0"/>
    <xf numFmtId="0" fontId="21" fillId="22" borderId="0" applyNumberFormat="0" applyBorder="0" applyAlignment="0" applyProtection="0"/>
    <xf numFmtId="0" fontId="1" fillId="23" borderId="4" applyNumberFormat="0" applyFont="0" applyAlignment="0" applyProtection="0"/>
    <xf numFmtId="0" fontId="22" fillId="16" borderId="5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18" fillId="0" borderId="8" applyNumberFormat="0" applyFill="0" applyAlignment="0" applyProtection="0"/>
    <xf numFmtId="0" fontId="28" fillId="0" borderId="9" applyNumberFormat="0" applyFill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12" fillId="0" borderId="0"/>
    <xf numFmtId="169" fontId="12" fillId="0" borderId="0" applyFill="0" applyBorder="0" applyAlignment="0" applyProtection="0"/>
    <xf numFmtId="170" fontId="12" fillId="0" borderId="0" applyFill="0" applyBorder="0" applyAlignment="0" applyProtection="0"/>
    <xf numFmtId="9" fontId="12" fillId="0" borderId="0" applyFill="0" applyBorder="0" applyAlignment="0" applyProtection="0"/>
  </cellStyleXfs>
  <cellXfs count="436">
    <xf numFmtId="0" fontId="0" fillId="0" borderId="0" xfId="0"/>
    <xf numFmtId="0" fontId="6" fillId="0" borderId="0" xfId="0" applyFont="1"/>
    <xf numFmtId="0" fontId="8" fillId="0" borderId="0" xfId="0" applyFont="1"/>
    <xf numFmtId="1" fontId="10" fillId="24" borderId="11" xfId="32" applyNumberFormat="1" applyFont="1" applyFill="1" applyBorder="1" applyAlignment="1">
      <alignment horizontal="center" vertical="center"/>
    </xf>
    <xf numFmtId="0" fontId="2" fillId="24" borderId="14" xfId="0" applyFont="1" applyFill="1" applyBorder="1"/>
    <xf numFmtId="1" fontId="10" fillId="24" borderId="15" xfId="32" applyNumberFormat="1" applyFont="1" applyFill="1" applyBorder="1" applyAlignment="1">
      <alignment horizontal="center" vertical="center"/>
    </xf>
    <xf numFmtId="0" fontId="10" fillId="24" borderId="16" xfId="0" applyFont="1" applyFill="1" applyBorder="1" applyAlignment="1">
      <alignment horizontal="center" vertical="center" wrapText="1"/>
    </xf>
    <xf numFmtId="0" fontId="6" fillId="0" borderId="0" xfId="0" applyFont="1" applyBorder="1"/>
    <xf numFmtId="0" fontId="11" fillId="0" borderId="17" xfId="0" applyFont="1" applyBorder="1" applyAlignment="1"/>
    <xf numFmtId="0" fontId="11" fillId="0" borderId="11" xfId="0" applyFont="1" applyBorder="1"/>
    <xf numFmtId="0" fontId="11" fillId="0" borderId="0" xfId="0" applyFont="1"/>
    <xf numFmtId="0" fontId="11" fillId="0" borderId="17" xfId="0" applyFont="1" applyFill="1" applyBorder="1" applyAlignment="1"/>
    <xf numFmtId="0" fontId="11" fillId="0" borderId="0" xfId="0" applyFont="1" applyFill="1"/>
    <xf numFmtId="0" fontId="11" fillId="0" borderId="0" xfId="0" applyFont="1" applyBorder="1"/>
    <xf numFmtId="0" fontId="0" fillId="25" borderId="23" xfId="0" applyFill="1" applyBorder="1"/>
    <xf numFmtId="0" fontId="0" fillId="25" borderId="15" xfId="0" applyFill="1" applyBorder="1"/>
    <xf numFmtId="0" fontId="11" fillId="26" borderId="11" xfId="0" applyFont="1" applyFill="1" applyBorder="1"/>
    <xf numFmtId="0" fontId="11" fillId="26" borderId="15" xfId="0" applyFont="1" applyFill="1" applyBorder="1"/>
    <xf numFmtId="1" fontId="11" fillId="26" borderId="15" xfId="0" applyNumberFormat="1" applyFont="1" applyFill="1" applyBorder="1"/>
    <xf numFmtId="0" fontId="8" fillId="26" borderId="15" xfId="0" applyFont="1" applyFill="1" applyBorder="1"/>
    <xf numFmtId="0" fontId="8" fillId="26" borderId="16" xfId="0" applyFont="1" applyFill="1" applyBorder="1"/>
    <xf numFmtId="0" fontId="11" fillId="0" borderId="24" xfId="0" applyFont="1" applyBorder="1"/>
    <xf numFmtId="0" fontId="11" fillId="0" borderId="25" xfId="0" applyFont="1" applyBorder="1"/>
    <xf numFmtId="0" fontId="11" fillId="26" borderId="26" xfId="0" applyFont="1" applyFill="1" applyBorder="1"/>
    <xf numFmtId="0" fontId="11" fillId="26" borderId="25" xfId="0" applyFont="1" applyFill="1" applyBorder="1"/>
    <xf numFmtId="0" fontId="11" fillId="0" borderId="11" xfId="0" applyFont="1" applyFill="1" applyBorder="1"/>
    <xf numFmtId="0" fontId="11" fillId="0" borderId="25" xfId="0" applyFont="1" applyFill="1" applyBorder="1"/>
    <xf numFmtId="0" fontId="11" fillId="0" borderId="20" xfId="0" applyFont="1" applyBorder="1"/>
    <xf numFmtId="0" fontId="11" fillId="0" borderId="27" xfId="0" applyFont="1" applyBorder="1"/>
    <xf numFmtId="0" fontId="11" fillId="26" borderId="28" xfId="0" applyFont="1" applyFill="1" applyBorder="1"/>
    <xf numFmtId="0" fontId="11" fillId="26" borderId="29" xfId="0" applyFont="1" applyFill="1" applyBorder="1"/>
    <xf numFmtId="0" fontId="8" fillId="26" borderId="30" xfId="0" applyFont="1" applyFill="1" applyBorder="1"/>
    <xf numFmtId="0" fontId="6" fillId="0" borderId="0" xfId="0" applyFont="1" applyBorder="1" applyAlignment="1"/>
    <xf numFmtId="0" fontId="6" fillId="0" borderId="32" xfId="0" applyFont="1" applyBorder="1"/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vertical="center"/>
    </xf>
    <xf numFmtId="0" fontId="11" fillId="0" borderId="17" xfId="0" applyFont="1" applyBorder="1"/>
    <xf numFmtId="0" fontId="11" fillId="26" borderId="33" xfId="0" applyFont="1" applyFill="1" applyBorder="1"/>
    <xf numFmtId="1" fontId="11" fillId="26" borderId="28" xfId="0" applyNumberFormat="1" applyFont="1" applyFill="1" applyBorder="1"/>
    <xf numFmtId="0" fontId="11" fillId="0" borderId="34" xfId="0" applyFont="1" applyBorder="1" applyAlignment="1"/>
    <xf numFmtId="0" fontId="11" fillId="0" borderId="29" xfId="0" applyFont="1" applyBorder="1"/>
    <xf numFmtId="0" fontId="11" fillId="0" borderId="35" xfId="0" applyFont="1" applyBorder="1"/>
    <xf numFmtId="0" fontId="11" fillId="26" borderId="36" xfId="0" applyFont="1" applyFill="1" applyBorder="1"/>
    <xf numFmtId="0" fontId="11" fillId="0" borderId="29" xfId="0" applyFont="1" applyFill="1" applyBorder="1"/>
    <xf numFmtId="0" fontId="11" fillId="26" borderId="23" xfId="0" applyFont="1" applyFill="1" applyBorder="1"/>
    <xf numFmtId="0" fontId="0" fillId="25" borderId="37" xfId="0" applyFill="1" applyBorder="1"/>
    <xf numFmtId="0" fontId="0" fillId="25" borderId="38" xfId="0" applyFill="1" applyBorder="1"/>
    <xf numFmtId="0" fontId="0" fillId="25" borderId="40" xfId="0" applyFill="1" applyBorder="1"/>
    <xf numFmtId="0" fontId="8" fillId="26" borderId="23" xfId="0" applyFont="1" applyFill="1" applyBorder="1"/>
    <xf numFmtId="0" fontId="2" fillId="25" borderId="37" xfId="0" applyFont="1" applyFill="1" applyBorder="1"/>
    <xf numFmtId="0" fontId="2" fillId="25" borderId="38" xfId="0" applyFont="1" applyFill="1" applyBorder="1"/>
    <xf numFmtId="0" fontId="8" fillId="26" borderId="26" xfId="0" applyFont="1" applyFill="1" applyBorder="1"/>
    <xf numFmtId="0" fontId="10" fillId="25" borderId="43" xfId="0" applyFont="1" applyFill="1" applyBorder="1" applyAlignment="1"/>
    <xf numFmtId="0" fontId="11" fillId="25" borderId="37" xfId="0" applyFont="1" applyFill="1" applyBorder="1"/>
    <xf numFmtId="0" fontId="10" fillId="25" borderId="44" xfId="0" applyFont="1" applyFill="1" applyBorder="1"/>
    <xf numFmtId="0" fontId="11" fillId="25" borderId="45" xfId="0" applyFont="1" applyFill="1" applyBorder="1"/>
    <xf numFmtId="0" fontId="11" fillId="25" borderId="39" xfId="0" applyFont="1" applyFill="1" applyBorder="1"/>
    <xf numFmtId="0" fontId="11" fillId="25" borderId="46" xfId="0" applyFont="1" applyFill="1" applyBorder="1"/>
    <xf numFmtId="0" fontId="10" fillId="25" borderId="46" xfId="0" applyFont="1" applyFill="1" applyBorder="1"/>
    <xf numFmtId="0" fontId="10" fillId="25" borderId="45" xfId="0" applyFont="1" applyFill="1" applyBorder="1"/>
    <xf numFmtId="0" fontId="11" fillId="0" borderId="34" xfId="0" applyFont="1" applyBorder="1"/>
    <xf numFmtId="0" fontId="11" fillId="0" borderId="36" xfId="0" applyFont="1" applyBorder="1"/>
    <xf numFmtId="0" fontId="10" fillId="25" borderId="36" xfId="0" applyFont="1" applyFill="1" applyBorder="1"/>
    <xf numFmtId="0" fontId="10" fillId="25" borderId="29" xfId="0" applyFont="1" applyFill="1" applyBorder="1"/>
    <xf numFmtId="0" fontId="11" fillId="0" borderId="28" xfId="0" applyFont="1" applyBorder="1"/>
    <xf numFmtId="0" fontId="10" fillId="25" borderId="28" xfId="0" applyFont="1" applyFill="1" applyBorder="1"/>
    <xf numFmtId="0" fontId="10" fillId="25" borderId="11" xfId="0" applyFont="1" applyFill="1" applyBorder="1"/>
    <xf numFmtId="0" fontId="11" fillId="0" borderId="19" xfId="0" applyFont="1" applyBorder="1"/>
    <xf numFmtId="0" fontId="11" fillId="0" borderId="12" xfId="0" applyFont="1" applyFill="1" applyBorder="1"/>
    <xf numFmtId="0" fontId="11" fillId="0" borderId="12" xfId="0" applyFont="1" applyBorder="1"/>
    <xf numFmtId="0" fontId="11" fillId="0" borderId="21" xfId="0" applyFont="1" applyBorder="1"/>
    <xf numFmtId="0" fontId="11" fillId="26" borderId="47" xfId="0" applyFont="1" applyFill="1" applyBorder="1"/>
    <xf numFmtId="0" fontId="11" fillId="26" borderId="12" xfId="0" applyFont="1" applyFill="1" applyBorder="1"/>
    <xf numFmtId="0" fontId="10" fillId="25" borderId="43" xfId="0" applyFont="1" applyFill="1" applyBorder="1"/>
    <xf numFmtId="0" fontId="10" fillId="25" borderId="37" xfId="0" applyFont="1" applyFill="1" applyBorder="1"/>
    <xf numFmtId="0" fontId="11" fillId="0" borderId="34" xfId="0" applyFont="1" applyFill="1" applyBorder="1"/>
    <xf numFmtId="3" fontId="11" fillId="26" borderId="10" xfId="0" applyNumberFormat="1" applyFont="1" applyFill="1" applyBorder="1"/>
    <xf numFmtId="3" fontId="11" fillId="26" borderId="29" xfId="0" applyNumberFormat="1" applyFont="1" applyFill="1" applyBorder="1"/>
    <xf numFmtId="3" fontId="11" fillId="0" borderId="29" xfId="0" applyNumberFormat="1" applyFont="1" applyFill="1" applyBorder="1"/>
    <xf numFmtId="0" fontId="11" fillId="0" borderId="24" xfId="0" applyFont="1" applyFill="1" applyBorder="1"/>
    <xf numFmtId="3" fontId="11" fillId="26" borderId="48" xfId="0" applyNumberFormat="1" applyFont="1" applyFill="1" applyBorder="1"/>
    <xf numFmtId="3" fontId="11" fillId="26" borderId="25" xfId="0" applyNumberFormat="1" applyFont="1" applyFill="1" applyBorder="1"/>
    <xf numFmtId="3" fontId="11" fillId="0" borderId="25" xfId="0" applyNumberFormat="1" applyFont="1" applyFill="1" applyBorder="1"/>
    <xf numFmtId="0" fontId="11" fillId="0" borderId="49" xfId="0" applyFont="1" applyFill="1" applyBorder="1"/>
    <xf numFmtId="0" fontId="11" fillId="0" borderId="50" xfId="0" applyFont="1" applyBorder="1"/>
    <xf numFmtId="0" fontId="11" fillId="0" borderId="42" xfId="0" applyFont="1" applyBorder="1"/>
    <xf numFmtId="0" fontId="11" fillId="0" borderId="51" xfId="0" applyFont="1" applyBorder="1"/>
    <xf numFmtId="0" fontId="11" fillId="26" borderId="51" xfId="0" applyFont="1" applyFill="1" applyBorder="1"/>
    <xf numFmtId="0" fontId="11" fillId="26" borderId="50" xfId="0" applyFont="1" applyFill="1" applyBorder="1"/>
    <xf numFmtId="0" fontId="11" fillId="0" borderId="50" xfId="0" applyFont="1" applyFill="1" applyBorder="1"/>
    <xf numFmtId="4" fontId="8" fillId="0" borderId="0" xfId="0" applyNumberFormat="1" applyFont="1"/>
    <xf numFmtId="1" fontId="11" fillId="0" borderId="15" xfId="0" applyNumberFormat="1" applyFont="1" applyFill="1" applyBorder="1"/>
    <xf numFmtId="0" fontId="11" fillId="0" borderId="15" xfId="0" applyFont="1" applyFill="1" applyBorder="1"/>
    <xf numFmtId="0" fontId="11" fillId="0" borderId="16" xfId="0" applyFont="1" applyFill="1" applyBorder="1"/>
    <xf numFmtId="0" fontId="10" fillId="24" borderId="52" xfId="0" applyFont="1" applyFill="1" applyBorder="1" applyAlignment="1">
      <alignment horizontal="center" vertical="center" wrapText="1"/>
    </xf>
    <xf numFmtId="0" fontId="0" fillId="0" borderId="53" xfId="0" applyBorder="1" applyAlignment="1"/>
    <xf numFmtId="0" fontId="0" fillId="0" borderId="54" xfId="0" applyBorder="1" applyAlignment="1"/>
    <xf numFmtId="0" fontId="0" fillId="0" borderId="54" xfId="0" applyBorder="1"/>
    <xf numFmtId="0" fontId="0" fillId="0" borderId="51" xfId="0" applyBorder="1"/>
    <xf numFmtId="0" fontId="6" fillId="0" borderId="31" xfId="0" applyFont="1" applyBorder="1"/>
    <xf numFmtId="0" fontId="0" fillId="0" borderId="55" xfId="0" applyBorder="1"/>
    <xf numFmtId="0" fontId="0" fillId="0" borderId="31" xfId="0" applyBorder="1"/>
    <xf numFmtId="0" fontId="11" fillId="0" borderId="30" xfId="0" applyFont="1" applyFill="1" applyBorder="1"/>
    <xf numFmtId="0" fontId="3" fillId="0" borderId="0" xfId="0" applyFont="1" applyBorder="1" applyAlignment="1"/>
    <xf numFmtId="0" fontId="10" fillId="24" borderId="10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10" fillId="24" borderId="12" xfId="0" applyFont="1" applyFill="1" applyBorder="1" applyAlignment="1">
      <alignment horizontal="center" vertical="center" wrapText="1"/>
    </xf>
    <xf numFmtId="1" fontId="10" fillId="24" borderId="56" xfId="32" applyNumberFormat="1" applyFont="1" applyFill="1" applyBorder="1" applyAlignment="1">
      <alignment horizontal="center" vertical="center"/>
    </xf>
    <xf numFmtId="0" fontId="10" fillId="24" borderId="60" xfId="0" applyFont="1" applyFill="1" applyBorder="1" applyAlignment="1">
      <alignment horizontal="center"/>
    </xf>
    <xf numFmtId="0" fontId="11" fillId="0" borderId="61" xfId="0" applyFont="1" applyFill="1" applyBorder="1"/>
    <xf numFmtId="1" fontId="11" fillId="0" borderId="56" xfId="0" applyNumberFormat="1" applyFont="1" applyFill="1" applyBorder="1"/>
    <xf numFmtId="0" fontId="11" fillId="0" borderId="56" xfId="0" applyFont="1" applyFill="1" applyBorder="1"/>
    <xf numFmtId="0" fontId="11" fillId="0" borderId="63" xfId="0" applyFont="1" applyFill="1" applyBorder="1"/>
    <xf numFmtId="0" fontId="0" fillId="25" borderId="61" xfId="0" applyFill="1" applyBorder="1"/>
    <xf numFmtId="0" fontId="0" fillId="25" borderId="56" xfId="0" applyFill="1" applyBorder="1"/>
    <xf numFmtId="0" fontId="8" fillId="0" borderId="56" xfId="0" applyFont="1" applyFill="1" applyBorder="1"/>
    <xf numFmtId="3" fontId="8" fillId="0" borderId="56" xfId="0" applyNumberFormat="1" applyFont="1" applyFill="1" applyBorder="1"/>
    <xf numFmtId="0" fontId="8" fillId="0" borderId="67" xfId="0" applyFont="1" applyFill="1" applyBorder="1"/>
    <xf numFmtId="3" fontId="8" fillId="0" borderId="61" xfId="0" applyNumberFormat="1" applyFont="1" applyFill="1" applyBorder="1"/>
    <xf numFmtId="3" fontId="8" fillId="0" borderId="63" xfId="0" applyNumberFormat="1" applyFont="1" applyFill="1" applyBorder="1"/>
    <xf numFmtId="0" fontId="8" fillId="0" borderId="61" xfId="0" applyFont="1" applyFill="1" applyBorder="1"/>
    <xf numFmtId="0" fontId="8" fillId="0" borderId="54" xfId="0" applyFont="1" applyFill="1" applyBorder="1"/>
    <xf numFmtId="0" fontId="3" fillId="0" borderId="68" xfId="0" applyFont="1" applyBorder="1" applyAlignment="1"/>
    <xf numFmtId="0" fontId="3" fillId="0" borderId="13" xfId="0" applyFont="1" applyBorder="1" applyAlignment="1"/>
    <xf numFmtId="0" fontId="6" fillId="0" borderId="13" xfId="0" applyFont="1" applyBorder="1" applyAlignment="1"/>
    <xf numFmtId="0" fontId="6" fillId="0" borderId="13" xfId="0" applyFont="1" applyBorder="1"/>
    <xf numFmtId="0" fontId="6" fillId="0" borderId="59" xfId="0" applyFont="1" applyBorder="1"/>
    <xf numFmtId="0" fontId="11" fillId="25" borderId="38" xfId="0" applyFont="1" applyFill="1" applyBorder="1"/>
    <xf numFmtId="0" fontId="11" fillId="0" borderId="23" xfId="0" applyFont="1" applyFill="1" applyBorder="1"/>
    <xf numFmtId="0" fontId="11" fillId="0" borderId="26" xfId="0" applyFont="1" applyFill="1" applyBorder="1"/>
    <xf numFmtId="0" fontId="11" fillId="25" borderId="40" xfId="0" applyFont="1" applyFill="1" applyBorder="1"/>
    <xf numFmtId="0" fontId="11" fillId="25" borderId="23" xfId="0" applyFont="1" applyFill="1" applyBorder="1"/>
    <xf numFmtId="0" fontId="11" fillId="25" borderId="15" xfId="0" applyFont="1" applyFill="1" applyBorder="1"/>
    <xf numFmtId="3" fontId="11" fillId="0" borderId="15" xfId="0" applyNumberFormat="1" applyFont="1" applyFill="1" applyBorder="1"/>
    <xf numFmtId="0" fontId="10" fillId="25" borderId="38" xfId="0" applyFont="1" applyFill="1" applyBorder="1"/>
    <xf numFmtId="3" fontId="11" fillId="0" borderId="23" xfId="0" applyNumberFormat="1" applyFont="1" applyFill="1" applyBorder="1"/>
    <xf numFmtId="3" fontId="11" fillId="0" borderId="26" xfId="0" applyNumberFormat="1" applyFont="1" applyFill="1" applyBorder="1"/>
    <xf numFmtId="0" fontId="34" fillId="0" borderId="0" xfId="43" applyFont="1"/>
    <xf numFmtId="0" fontId="33" fillId="0" borderId="0" xfId="43" applyFont="1" applyAlignment="1"/>
    <xf numFmtId="0" fontId="34" fillId="0" borderId="0" xfId="43" applyFont="1" applyAlignment="1"/>
    <xf numFmtId="0" fontId="33" fillId="0" borderId="0" xfId="43" applyFont="1" applyAlignment="1">
      <alignment vertical="center"/>
    </xf>
    <xf numFmtId="0" fontId="35" fillId="0" borderId="0" xfId="43" applyFont="1" applyAlignment="1"/>
    <xf numFmtId="0" fontId="36" fillId="0" borderId="0" xfId="43" applyFont="1" applyAlignment="1"/>
    <xf numFmtId="0" fontId="36" fillId="0" borderId="0" xfId="43" applyFont="1"/>
    <xf numFmtId="0" fontId="35" fillId="24" borderId="50" xfId="43" applyFont="1" applyFill="1" applyBorder="1" applyAlignment="1">
      <alignment horizontal="center" vertical="center" wrapText="1"/>
    </xf>
    <xf numFmtId="0" fontId="35" fillId="24" borderId="40" xfId="43" applyFont="1" applyFill="1" applyBorder="1" applyAlignment="1">
      <alignment horizontal="center" vertical="center" wrapText="1"/>
    </xf>
    <xf numFmtId="0" fontId="30" fillId="0" borderId="34" xfId="43" applyFont="1" applyBorder="1" applyAlignment="1"/>
    <xf numFmtId="0" fontId="30" fillId="0" borderId="29" xfId="43" applyFont="1" applyBorder="1" applyAlignment="1">
      <alignment horizontal="center"/>
    </xf>
    <xf numFmtId="1" fontId="30" fillId="0" borderId="29" xfId="43" applyNumberFormat="1" applyFont="1" applyBorder="1"/>
    <xf numFmtId="1" fontId="30" fillId="26" borderId="29" xfId="43" applyNumberFormat="1" applyFont="1" applyFill="1" applyBorder="1"/>
    <xf numFmtId="1" fontId="30" fillId="0" borderId="29" xfId="43" applyNumberFormat="1" applyFont="1" applyFill="1" applyBorder="1"/>
    <xf numFmtId="0" fontId="38" fillId="0" borderId="0" xfId="43" applyFont="1"/>
    <xf numFmtId="0" fontId="30" fillId="0" borderId="17" xfId="43" applyFont="1" applyBorder="1" applyAlignment="1"/>
    <xf numFmtId="0" fontId="30" fillId="0" borderId="11" xfId="43" applyFont="1" applyBorder="1" applyAlignment="1">
      <alignment horizontal="center"/>
    </xf>
    <xf numFmtId="1" fontId="30" fillId="0" borderId="11" xfId="43" applyNumberFormat="1" applyFont="1" applyBorder="1"/>
    <xf numFmtId="1" fontId="30" fillId="26" borderId="11" xfId="43" applyNumberFormat="1" applyFont="1" applyFill="1" applyBorder="1"/>
    <xf numFmtId="1" fontId="30" fillId="0" borderId="11" xfId="43" applyNumberFormat="1" applyFont="1" applyFill="1" applyBorder="1"/>
    <xf numFmtId="0" fontId="30" fillId="0" borderId="17" xfId="43" applyFont="1" applyFill="1" applyBorder="1" applyAlignment="1"/>
    <xf numFmtId="0" fontId="36" fillId="0" borderId="0" xfId="43" applyFont="1" applyFill="1"/>
    <xf numFmtId="0" fontId="30" fillId="0" borderId="19" xfId="43" applyFont="1" applyFill="1" applyBorder="1"/>
    <xf numFmtId="0" fontId="30" fillId="0" borderId="12" xfId="43" applyFont="1" applyBorder="1"/>
    <xf numFmtId="0" fontId="30" fillId="26" borderId="12" xfId="43" applyFont="1" applyFill="1" applyBorder="1"/>
    <xf numFmtId="0" fontId="30" fillId="0" borderId="12" xfId="43" applyFont="1" applyFill="1" applyBorder="1"/>
    <xf numFmtId="0" fontId="8" fillId="0" borderId="0" xfId="43"/>
    <xf numFmtId="0" fontId="6" fillId="25" borderId="11" xfId="43" applyFont="1" applyFill="1" applyBorder="1" applyAlignment="1">
      <alignment horizontal="center"/>
    </xf>
    <xf numFmtId="0" fontId="6" fillId="25" borderId="11" xfId="43" applyFont="1" applyFill="1" applyBorder="1" applyAlignment="1">
      <alignment horizontal="center" vertical="center"/>
    </xf>
    <xf numFmtId="0" fontId="6" fillId="25" borderId="15" xfId="43" applyFont="1" applyFill="1" applyBorder="1" applyAlignment="1">
      <alignment horizontal="center"/>
    </xf>
    <xf numFmtId="0" fontId="8" fillId="25" borderId="11" xfId="43" applyFill="1" applyBorder="1" applyAlignment="1">
      <alignment horizontal="center" vertical="center" wrapText="1"/>
    </xf>
    <xf numFmtId="0" fontId="8" fillId="25" borderId="15" xfId="43" applyFill="1" applyBorder="1" applyAlignment="1">
      <alignment horizontal="center" vertical="center" wrapText="1"/>
    </xf>
    <xf numFmtId="0" fontId="8" fillId="0" borderId="0" xfId="43" applyAlignment="1">
      <alignment horizontal="center" vertical="center"/>
    </xf>
    <xf numFmtId="0" fontId="5" fillId="0" borderId="11" xfId="43" applyFont="1" applyFill="1" applyBorder="1"/>
    <xf numFmtId="0" fontId="8" fillId="0" borderId="11" xfId="43" applyFill="1" applyBorder="1" applyAlignment="1">
      <alignment horizontal="center"/>
    </xf>
    <xf numFmtId="3" fontId="8" fillId="0" borderId="11" xfId="43" applyNumberFormat="1" applyFill="1" applyBorder="1" applyAlignment="1">
      <alignment horizontal="center"/>
    </xf>
    <xf numFmtId="3" fontId="39" fillId="0" borderId="11" xfId="43" applyNumberFormat="1" applyFont="1" applyFill="1" applyBorder="1" applyAlignment="1">
      <alignment horizontal="center"/>
    </xf>
    <xf numFmtId="166" fontId="8" fillId="0" borderId="11" xfId="43" applyNumberFormat="1" applyFill="1" applyBorder="1" applyAlignment="1">
      <alignment horizontal="center"/>
    </xf>
    <xf numFmtId="167" fontId="8" fillId="0" borderId="11" xfId="43" applyNumberFormat="1" applyFill="1" applyBorder="1" applyAlignment="1">
      <alignment horizontal="center"/>
    </xf>
    <xf numFmtId="4" fontId="8" fillId="0" borderId="11" xfId="43" applyNumberFormat="1" applyFill="1" applyBorder="1" applyAlignment="1">
      <alignment horizontal="center"/>
    </xf>
    <xf numFmtId="4" fontId="8" fillId="0" borderId="11" xfId="43" applyNumberFormat="1" applyBorder="1" applyAlignment="1">
      <alignment horizontal="center"/>
    </xf>
    <xf numFmtId="4" fontId="8" fillId="0" borderId="11" xfId="43" applyNumberFormat="1" applyFill="1" applyBorder="1" applyAlignment="1"/>
    <xf numFmtId="167" fontId="8" fillId="0" borderId="11" xfId="43" applyNumberFormat="1" applyFill="1" applyBorder="1" applyAlignment="1"/>
    <xf numFmtId="4" fontId="8" fillId="0" borderId="0" xfId="43" applyNumberFormat="1" applyAlignment="1">
      <alignment horizontal="center"/>
    </xf>
    <xf numFmtId="0" fontId="7" fillId="27" borderId="11" xfId="43" applyFont="1" applyFill="1" applyBorder="1"/>
    <xf numFmtId="0" fontId="8" fillId="27" borderId="11" xfId="43" applyFill="1" applyBorder="1" applyAlignment="1">
      <alignment horizontal="center"/>
    </xf>
    <xf numFmtId="0" fontId="8" fillId="27" borderId="11" xfId="43" applyNumberFormat="1" applyFill="1" applyBorder="1" applyAlignment="1">
      <alignment horizontal="center"/>
    </xf>
    <xf numFmtId="0" fontId="8" fillId="27" borderId="11" xfId="43" applyFont="1" applyFill="1" applyBorder="1" applyAlignment="1">
      <alignment horizontal="center"/>
    </xf>
    <xf numFmtId="3" fontId="8" fillId="27" borderId="11" xfId="43" applyNumberFormat="1" applyFill="1" applyBorder="1" applyAlignment="1">
      <alignment horizontal="center"/>
    </xf>
    <xf numFmtId="3" fontId="8" fillId="28" borderId="11" xfId="43" applyNumberFormat="1" applyFill="1" applyBorder="1" applyAlignment="1">
      <alignment horizontal="center"/>
    </xf>
    <xf numFmtId="168" fontId="8" fillId="27" borderId="11" xfId="43" applyNumberFormat="1" applyFill="1" applyBorder="1" applyAlignment="1">
      <alignment horizontal="center"/>
    </xf>
    <xf numFmtId="0" fontId="11" fillId="27" borderId="11" xfId="43" applyFont="1" applyFill="1" applyBorder="1" applyAlignment="1">
      <alignment horizontal="center"/>
    </xf>
    <xf numFmtId="0" fontId="8" fillId="0" borderId="11" xfId="43" applyNumberFormat="1" applyFill="1" applyBorder="1" applyAlignment="1">
      <alignment horizontal="center"/>
    </xf>
    <xf numFmtId="0" fontId="8" fillId="0" borderId="11" xfId="43" applyFont="1" applyFill="1" applyBorder="1" applyAlignment="1">
      <alignment horizontal="center"/>
    </xf>
    <xf numFmtId="167" fontId="8" fillId="0" borderId="11" xfId="43" applyNumberFormat="1" applyFont="1" applyFill="1" applyBorder="1" applyAlignment="1">
      <alignment horizontal="center"/>
    </xf>
    <xf numFmtId="3" fontId="8" fillId="0" borderId="11" xfId="43" applyNumberFormat="1" applyFont="1" applyFill="1" applyBorder="1" applyAlignment="1">
      <alignment horizontal="center"/>
    </xf>
    <xf numFmtId="0" fontId="8" fillId="0" borderId="0" xfId="43" applyFont="1"/>
    <xf numFmtId="1" fontId="8" fillId="0" borderId="11" xfId="43" applyNumberFormat="1" applyFill="1" applyBorder="1" applyAlignment="1">
      <alignment horizontal="center"/>
    </xf>
    <xf numFmtId="3" fontId="8" fillId="0" borderId="0" xfId="43" applyNumberFormat="1"/>
    <xf numFmtId="0" fontId="8" fillId="27" borderId="17" xfId="43" applyFill="1" applyBorder="1"/>
    <xf numFmtId="0" fontId="8" fillId="27" borderId="11" xfId="43" applyFill="1" applyBorder="1"/>
    <xf numFmtId="167" fontId="8" fillId="27" borderId="11" xfId="43" applyNumberFormat="1" applyFill="1" applyBorder="1" applyAlignment="1">
      <alignment horizontal="center"/>
    </xf>
    <xf numFmtId="0" fontId="8" fillId="27" borderId="15" xfId="43" applyFill="1" applyBorder="1" applyAlignment="1">
      <alignment horizontal="center"/>
    </xf>
    <xf numFmtId="0" fontId="8" fillId="0" borderId="0" xfId="43" applyFill="1"/>
    <xf numFmtId="0" fontId="8" fillId="0" borderId="11" xfId="43" applyNumberFormat="1" applyFont="1" applyFill="1" applyBorder="1" applyAlignment="1">
      <alignment horizontal="center"/>
    </xf>
    <xf numFmtId="1" fontId="8" fillId="0" borderId="11" xfId="43" applyNumberFormat="1" applyFont="1" applyFill="1" applyBorder="1" applyAlignment="1">
      <alignment horizontal="center"/>
    </xf>
    <xf numFmtId="3" fontId="8" fillId="0" borderId="15" xfId="43" applyNumberFormat="1" applyFont="1" applyFill="1" applyBorder="1" applyAlignment="1">
      <alignment horizontal="center"/>
    </xf>
    <xf numFmtId="3" fontId="8" fillId="27" borderId="15" xfId="43" applyNumberFormat="1" applyFill="1" applyBorder="1" applyAlignment="1">
      <alignment horizontal="center"/>
    </xf>
    <xf numFmtId="3" fontId="8" fillId="0" borderId="15" xfId="43" applyNumberFormat="1" applyFill="1" applyBorder="1" applyAlignment="1">
      <alignment horizontal="center"/>
    </xf>
    <xf numFmtId="167" fontId="0" fillId="0" borderId="11" xfId="45" applyNumberFormat="1" applyFont="1" applyFill="1" applyBorder="1" applyAlignment="1">
      <alignment horizontal="center"/>
    </xf>
    <xf numFmtId="9" fontId="0" fillId="0" borderId="11" xfId="45" applyFont="1" applyFill="1" applyBorder="1" applyAlignment="1">
      <alignment horizontal="center"/>
    </xf>
    <xf numFmtId="9" fontId="0" fillId="0" borderId="11" xfId="45" applyNumberFormat="1" applyFont="1" applyFill="1" applyBorder="1" applyAlignment="1">
      <alignment horizontal="center"/>
    </xf>
    <xf numFmtId="0" fontId="8" fillId="0" borderId="0" xfId="43" applyAlignment="1">
      <alignment horizontal="center"/>
    </xf>
    <xf numFmtId="4" fontId="8" fillId="0" borderId="0" xfId="43" applyNumberFormat="1"/>
    <xf numFmtId="167" fontId="8" fillId="0" borderId="0" xfId="43" applyNumberFormat="1"/>
    <xf numFmtId="0" fontId="6" fillId="0" borderId="0" xfId="43" applyFont="1" applyAlignment="1">
      <alignment horizontal="left"/>
    </xf>
    <xf numFmtId="0" fontId="6" fillId="0" borderId="0" xfId="43" applyFont="1"/>
    <xf numFmtId="0" fontId="9" fillId="0" borderId="0" xfId="43" applyFont="1" applyAlignment="1">
      <alignment horizontal="left" vertical="center"/>
    </xf>
    <xf numFmtId="0" fontId="2" fillId="0" borderId="0" xfId="43" applyFont="1" applyAlignment="1">
      <alignment horizontal="center" vertical="center"/>
    </xf>
    <xf numFmtId="0" fontId="8" fillId="0" borderId="0" xfId="43" applyAlignment="1">
      <alignment horizontal="left"/>
    </xf>
    <xf numFmtId="0" fontId="3" fillId="0" borderId="0" xfId="43" applyFont="1" applyAlignment="1">
      <alignment horizontal="left" vertical="center"/>
    </xf>
    <xf numFmtId="0" fontId="6" fillId="0" borderId="0" xfId="43" applyFont="1" applyAlignment="1">
      <alignment horizontal="center" vertical="center"/>
    </xf>
    <xf numFmtId="0" fontId="3" fillId="0" borderId="0" xfId="43" applyFont="1" applyAlignment="1">
      <alignment horizontal="center" vertical="center"/>
    </xf>
    <xf numFmtId="0" fontId="11" fillId="0" borderId="0" xfId="43" applyFont="1" applyAlignment="1">
      <alignment horizontal="left" vertical="center"/>
    </xf>
    <xf numFmtId="0" fontId="3" fillId="0" borderId="0" xfId="43" applyFont="1" applyBorder="1" applyAlignment="1">
      <alignment horizontal="left" vertical="center"/>
    </xf>
    <xf numFmtId="0" fontId="8" fillId="0" borderId="13" xfId="43" applyBorder="1"/>
    <xf numFmtId="0" fontId="11" fillId="0" borderId="0" xfId="43" applyFont="1" applyAlignment="1">
      <alignment horizontal="center" vertical="center"/>
    </xf>
    <xf numFmtId="0" fontId="10" fillId="24" borderId="11" xfId="43" applyFont="1" applyFill="1" applyBorder="1" applyAlignment="1">
      <alignment horizontal="center" vertical="center"/>
    </xf>
    <xf numFmtId="0" fontId="10" fillId="24" borderId="20" xfId="43" applyFont="1" applyFill="1" applyBorder="1" applyAlignment="1">
      <alignment horizontal="center" vertical="center" wrapText="1"/>
    </xf>
    <xf numFmtId="1" fontId="10" fillId="24" borderId="22" xfId="44" applyNumberFormat="1" applyFont="1" applyFill="1" applyBorder="1" applyAlignment="1">
      <alignment horizontal="center" vertical="center"/>
    </xf>
    <xf numFmtId="1" fontId="10" fillId="24" borderId="41" xfId="44" applyNumberFormat="1" applyFont="1" applyFill="1" applyBorder="1" applyAlignment="1">
      <alignment horizontal="center" vertical="center"/>
    </xf>
    <xf numFmtId="1" fontId="10" fillId="24" borderId="60" xfId="44" applyNumberFormat="1" applyFont="1" applyFill="1" applyBorder="1" applyAlignment="1">
      <alignment horizontal="center" vertical="center"/>
    </xf>
    <xf numFmtId="1" fontId="10" fillId="24" borderId="66" xfId="44" applyNumberFormat="1" applyFont="1" applyFill="1" applyBorder="1" applyAlignment="1">
      <alignment horizontal="center" vertical="center"/>
    </xf>
    <xf numFmtId="0" fontId="10" fillId="24" borderId="12" xfId="43" applyFont="1" applyFill="1" applyBorder="1" applyAlignment="1">
      <alignment horizontal="center" vertical="center" wrapText="1"/>
    </xf>
    <xf numFmtId="0" fontId="10" fillId="24" borderId="21" xfId="43" applyFont="1" applyFill="1" applyBorder="1" applyAlignment="1">
      <alignment horizontal="center" vertical="center" wrapText="1"/>
    </xf>
    <xf numFmtId="0" fontId="10" fillId="24" borderId="19" xfId="43" applyFont="1" applyFill="1" applyBorder="1" applyAlignment="1">
      <alignment horizontal="center" vertical="center" wrapText="1"/>
    </xf>
    <xf numFmtId="0" fontId="10" fillId="24" borderId="16" xfId="43" applyFont="1" applyFill="1" applyBorder="1" applyAlignment="1">
      <alignment horizontal="center" vertical="center" wrapText="1"/>
    </xf>
    <xf numFmtId="0" fontId="10" fillId="24" borderId="52" xfId="43" applyFont="1" applyFill="1" applyBorder="1" applyAlignment="1">
      <alignment horizontal="center" vertical="center" wrapText="1"/>
    </xf>
    <xf numFmtId="0" fontId="11" fillId="0" borderId="17" xfId="43" applyFont="1" applyBorder="1" applyAlignment="1">
      <alignment horizontal="left" vertical="center"/>
    </xf>
    <xf numFmtId="0" fontId="11" fillId="0" borderId="11" xfId="43" applyFont="1" applyBorder="1" applyAlignment="1">
      <alignment horizontal="center" vertical="center"/>
    </xf>
    <xf numFmtId="0" fontId="11" fillId="0" borderId="11" xfId="43" quotePrefix="1" applyFont="1" applyBorder="1" applyAlignment="1">
      <alignment horizontal="center" vertical="center" wrapText="1"/>
    </xf>
    <xf numFmtId="0" fontId="11" fillId="0" borderId="11" xfId="43" applyFont="1" applyBorder="1" applyAlignment="1">
      <alignment horizontal="center" vertical="center" wrapText="1"/>
    </xf>
    <xf numFmtId="0" fontId="11" fillId="0" borderId="20" xfId="43" applyFont="1" applyBorder="1" applyAlignment="1">
      <alignment horizontal="center" vertical="center"/>
    </xf>
    <xf numFmtId="0" fontId="11" fillId="0" borderId="15" xfId="43" applyFont="1" applyBorder="1" applyAlignment="1">
      <alignment horizontal="center" vertical="center"/>
    </xf>
    <xf numFmtId="0" fontId="11" fillId="0" borderId="22" xfId="43" quotePrefix="1" applyFont="1" applyBorder="1" applyAlignment="1">
      <alignment horizontal="right" vertical="center" wrapText="1"/>
    </xf>
    <xf numFmtId="0" fontId="11" fillId="26" borderId="10" xfId="43" quotePrefix="1" applyFont="1" applyFill="1" applyBorder="1" applyAlignment="1">
      <alignment horizontal="right" vertical="center" wrapText="1"/>
    </xf>
    <xf numFmtId="0" fontId="11" fillId="29" borderId="14" xfId="43" quotePrefix="1" applyFont="1" applyFill="1" applyBorder="1" applyAlignment="1">
      <alignment horizontal="center" vertical="center" wrapText="1"/>
    </xf>
    <xf numFmtId="0" fontId="10" fillId="0" borderId="18" xfId="43" applyFont="1" applyBorder="1" applyAlignment="1">
      <alignment horizontal="center" vertical="center"/>
    </xf>
    <xf numFmtId="0" fontId="11" fillId="0" borderId="17" xfId="43" applyFont="1" applyBorder="1" applyAlignment="1">
      <alignment horizontal="right" vertical="center"/>
    </xf>
    <xf numFmtId="0" fontId="11" fillId="26" borderId="11" xfId="43" applyFont="1" applyFill="1" applyBorder="1" applyAlignment="1">
      <alignment horizontal="right" vertical="center"/>
    </xf>
    <xf numFmtId="0" fontId="11" fillId="29" borderId="15" xfId="43" applyFont="1" applyFill="1" applyBorder="1" applyAlignment="1">
      <alignment horizontal="center" vertical="center"/>
    </xf>
    <xf numFmtId="0" fontId="11" fillId="0" borderId="20" xfId="43" quotePrefix="1" applyFont="1" applyBorder="1" applyAlignment="1">
      <alignment horizontal="center" vertical="center" wrapText="1"/>
    </xf>
    <xf numFmtId="0" fontId="11" fillId="0" borderId="15" xfId="43" quotePrefix="1" applyFont="1" applyBorder="1" applyAlignment="1">
      <alignment horizontal="center" vertical="center" wrapText="1"/>
    </xf>
    <xf numFmtId="0" fontId="11" fillId="0" borderId="17" xfId="43" quotePrefix="1" applyFont="1" applyBorder="1" applyAlignment="1">
      <alignment horizontal="right" vertical="center" wrapText="1"/>
    </xf>
    <xf numFmtId="0" fontId="11" fillId="26" borderId="11" xfId="43" quotePrefix="1" applyFont="1" applyFill="1" applyBorder="1" applyAlignment="1">
      <alignment horizontal="right" vertical="center" wrapText="1"/>
    </xf>
    <xf numFmtId="0" fontId="11" fillId="29" borderId="15" xfId="43" quotePrefix="1" applyFont="1" applyFill="1" applyBorder="1" applyAlignment="1">
      <alignment horizontal="center" vertical="center" wrapText="1"/>
    </xf>
    <xf numFmtId="0" fontId="10" fillId="0" borderId="18" xfId="43" quotePrefix="1" applyFont="1" applyBorder="1" applyAlignment="1">
      <alignment horizontal="center" vertical="center" wrapText="1"/>
    </xf>
    <xf numFmtId="0" fontId="11" fillId="26" borderId="11" xfId="43" applyFont="1" applyFill="1" applyBorder="1" applyAlignment="1">
      <alignment horizontal="right" vertical="center" wrapText="1"/>
    </xf>
    <xf numFmtId="0" fontId="11" fillId="29" borderId="15" xfId="43" applyFont="1" applyFill="1" applyBorder="1" applyAlignment="1">
      <alignment horizontal="center" vertical="center" wrapText="1"/>
    </xf>
    <xf numFmtId="3" fontId="11" fillId="0" borderId="11" xfId="46" quotePrefix="1" applyNumberFormat="1" applyFont="1" applyBorder="1" applyAlignment="1">
      <alignment horizontal="right" vertical="center" wrapText="1"/>
    </xf>
    <xf numFmtId="3" fontId="11" fillId="0" borderId="11" xfId="46" applyNumberFormat="1" applyFont="1" applyBorder="1" applyAlignment="1">
      <alignment horizontal="right" vertical="center"/>
    </xf>
    <xf numFmtId="3" fontId="11" fillId="0" borderId="11" xfId="43" applyNumberFormat="1" applyFont="1" applyBorder="1" applyAlignment="1">
      <alignment horizontal="center" vertical="center"/>
    </xf>
    <xf numFmtId="3" fontId="11" fillId="0" borderId="20" xfId="43" applyNumberFormat="1" applyFont="1" applyBorder="1" applyAlignment="1">
      <alignment horizontal="center" vertical="center"/>
    </xf>
    <xf numFmtId="3" fontId="11" fillId="0" borderId="15" xfId="43" applyNumberFormat="1" applyFont="1" applyBorder="1" applyAlignment="1">
      <alignment horizontal="center" vertical="center"/>
    </xf>
    <xf numFmtId="3" fontId="11" fillId="0" borderId="17" xfId="46" applyNumberFormat="1" applyFont="1" applyBorder="1" applyAlignment="1">
      <alignment horizontal="right" vertical="center"/>
    </xf>
    <xf numFmtId="3" fontId="11" fillId="26" borderId="11" xfId="46" applyNumberFormat="1" applyFont="1" applyFill="1" applyBorder="1" applyAlignment="1">
      <alignment horizontal="right" vertical="center"/>
    </xf>
    <xf numFmtId="4" fontId="11" fillId="26" borderId="11" xfId="46" applyNumberFormat="1" applyFont="1" applyFill="1" applyBorder="1" applyAlignment="1">
      <alignment horizontal="right" vertical="center"/>
    </xf>
    <xf numFmtId="4" fontId="11" fillId="29" borderId="15" xfId="46" applyNumberFormat="1" applyFont="1" applyFill="1" applyBorder="1" applyAlignment="1">
      <alignment horizontal="right" vertical="center"/>
    </xf>
    <xf numFmtId="3" fontId="10" fillId="0" borderId="18" xfId="43" applyNumberFormat="1" applyFont="1" applyBorder="1" applyAlignment="1">
      <alignment horizontal="center" vertical="center"/>
    </xf>
    <xf numFmtId="3" fontId="11" fillId="0" borderId="0" xfId="43" applyNumberFormat="1" applyFont="1" applyAlignment="1">
      <alignment horizontal="left" vertical="center"/>
    </xf>
    <xf numFmtId="3" fontId="11" fillId="0" borderId="11" xfId="43" quotePrefix="1" applyNumberFormat="1" applyFont="1" applyBorder="1" applyAlignment="1">
      <alignment horizontal="right" vertical="center" wrapText="1"/>
    </xf>
    <xf numFmtId="3" fontId="11" fillId="0" borderId="11" xfId="43" applyNumberFormat="1" applyFont="1" applyBorder="1" applyAlignment="1">
      <alignment horizontal="right" vertical="center"/>
    </xf>
    <xf numFmtId="3" fontId="11" fillId="0" borderId="17" xfId="43" applyNumberFormat="1" applyFont="1" applyBorder="1" applyAlignment="1">
      <alignment horizontal="right" vertical="center"/>
    </xf>
    <xf numFmtId="3" fontId="11" fillId="26" borderId="11" xfId="43" applyNumberFormat="1" applyFont="1" applyFill="1" applyBorder="1" applyAlignment="1">
      <alignment horizontal="right" vertical="center"/>
    </xf>
    <xf numFmtId="3" fontId="11" fillId="29" borderId="15" xfId="43" applyNumberFormat="1" applyFont="1" applyFill="1" applyBorder="1" applyAlignment="1">
      <alignment horizontal="right" vertical="center"/>
    </xf>
    <xf numFmtId="164" fontId="11" fillId="0" borderId="11" xfId="43" quotePrefix="1" applyNumberFormat="1" applyFont="1" applyBorder="1" applyAlignment="1">
      <alignment horizontal="right" vertical="center" wrapText="1"/>
    </xf>
    <xf numFmtId="164" fontId="11" fillId="0" borderId="20" xfId="43" applyNumberFormat="1" applyFont="1" applyBorder="1" applyAlignment="1">
      <alignment horizontal="right" vertical="center"/>
    </xf>
    <xf numFmtId="164" fontId="11" fillId="0" borderId="15" xfId="43" applyNumberFormat="1" applyFont="1" applyBorder="1" applyAlignment="1">
      <alignment horizontal="right" vertical="center"/>
    </xf>
    <xf numFmtId="164" fontId="11" fillId="0" borderId="17" xfId="43" applyNumberFormat="1" applyFont="1" applyBorder="1" applyAlignment="1">
      <alignment horizontal="right" vertical="center" wrapText="1"/>
    </xf>
    <xf numFmtId="165" fontId="11" fillId="26" borderId="11" xfId="43" applyNumberFormat="1" applyFont="1" applyFill="1" applyBorder="1" applyAlignment="1">
      <alignment horizontal="right" vertical="center" wrapText="1"/>
    </xf>
    <xf numFmtId="164" fontId="11" fillId="26" borderId="11" xfId="43" quotePrefix="1" applyNumberFormat="1" applyFont="1" applyFill="1" applyBorder="1" applyAlignment="1">
      <alignment horizontal="right" vertical="center" wrapText="1"/>
    </xf>
    <xf numFmtId="165" fontId="11" fillId="29" borderId="15" xfId="43" quotePrefix="1" applyNumberFormat="1" applyFont="1" applyFill="1" applyBorder="1" applyAlignment="1">
      <alignment horizontal="right" vertical="center" wrapText="1"/>
    </xf>
    <xf numFmtId="164" fontId="10" fillId="0" borderId="18" xfId="43" applyNumberFormat="1" applyFont="1" applyBorder="1" applyAlignment="1">
      <alignment horizontal="right" vertical="center"/>
    </xf>
    <xf numFmtId="0" fontId="11" fillId="0" borderId="19" xfId="43" applyFont="1" applyBorder="1" applyAlignment="1">
      <alignment horizontal="center" vertical="center"/>
    </xf>
    <xf numFmtId="0" fontId="11" fillId="26" borderId="12" xfId="43" applyFont="1" applyFill="1" applyBorder="1" applyAlignment="1">
      <alignment horizontal="right" vertical="center"/>
    </xf>
    <xf numFmtId="0" fontId="11" fillId="26" borderId="12" xfId="43" applyFont="1" applyFill="1" applyBorder="1" applyAlignment="1">
      <alignment horizontal="center" vertical="center"/>
    </xf>
    <xf numFmtId="0" fontId="11" fillId="29" borderId="16" xfId="43" applyFont="1" applyFill="1" applyBorder="1" applyAlignment="1">
      <alignment horizontal="center" vertical="center"/>
    </xf>
    <xf numFmtId="0" fontId="10" fillId="25" borderId="17" xfId="43" applyFont="1" applyFill="1" applyBorder="1" applyAlignment="1">
      <alignment horizontal="left" vertical="center"/>
    </xf>
    <xf numFmtId="0" fontId="11" fillId="25" borderId="11" xfId="43" applyFont="1" applyFill="1" applyBorder="1" applyAlignment="1">
      <alignment horizontal="center" vertical="center"/>
    </xf>
    <xf numFmtId="0" fontId="11" fillId="25" borderId="20" xfId="43" applyFont="1" applyFill="1" applyBorder="1" applyAlignment="1">
      <alignment horizontal="center" vertical="center"/>
    </xf>
    <xf numFmtId="0" fontId="11" fillId="25" borderId="61" xfId="43" applyFont="1" applyFill="1" applyBorder="1" applyAlignment="1">
      <alignment horizontal="center" vertical="center"/>
    </xf>
    <xf numFmtId="0" fontId="11" fillId="25" borderId="22" xfId="43" applyFont="1" applyFill="1" applyBorder="1" applyAlignment="1">
      <alignment horizontal="center" vertical="center"/>
    </xf>
    <xf numFmtId="0" fontId="11" fillId="25" borderId="10" xfId="43" applyFont="1" applyFill="1" applyBorder="1" applyAlignment="1">
      <alignment horizontal="center" vertical="center"/>
    </xf>
    <xf numFmtId="0" fontId="11" fillId="25" borderId="14" xfId="43" applyFont="1" applyFill="1" applyBorder="1" applyAlignment="1">
      <alignment horizontal="center" vertical="center"/>
    </xf>
    <xf numFmtId="0" fontId="10" fillId="25" borderId="18" xfId="43" applyFont="1" applyFill="1" applyBorder="1" applyAlignment="1">
      <alignment horizontal="center" vertical="center"/>
    </xf>
    <xf numFmtId="0" fontId="10" fillId="0" borderId="17" xfId="43" applyFont="1" applyBorder="1" applyAlignment="1">
      <alignment horizontal="left" vertical="center"/>
    </xf>
    <xf numFmtId="0" fontId="11" fillId="26" borderId="20" xfId="43" applyFont="1" applyFill="1" applyBorder="1" applyAlignment="1">
      <alignment horizontal="center" vertical="center"/>
    </xf>
    <xf numFmtId="0" fontId="11" fillId="29" borderId="17" xfId="43" applyFont="1" applyFill="1" applyBorder="1" applyAlignment="1">
      <alignment horizontal="center" vertical="center"/>
    </xf>
    <xf numFmtId="0" fontId="11" fillId="26" borderId="28" xfId="43" applyFont="1" applyFill="1" applyBorder="1" applyAlignment="1">
      <alignment horizontal="center" vertical="center"/>
    </xf>
    <xf numFmtId="0" fontId="11" fillId="26" borderId="11" xfId="43" applyFont="1" applyFill="1" applyBorder="1" applyAlignment="1">
      <alignment horizontal="center" vertical="center"/>
    </xf>
    <xf numFmtId="0" fontId="8" fillId="0" borderId="0" xfId="43" applyAlignment="1">
      <alignment horizontal="left" vertical="center"/>
    </xf>
    <xf numFmtId="0" fontId="11" fillId="25" borderId="56" xfId="43" applyFont="1" applyFill="1" applyBorder="1" applyAlignment="1">
      <alignment horizontal="center" vertical="center"/>
    </xf>
    <xf numFmtId="0" fontId="11" fillId="25" borderId="17" xfId="43" applyFont="1" applyFill="1" applyBorder="1" applyAlignment="1">
      <alignment horizontal="center" vertical="center"/>
    </xf>
    <xf numFmtId="0" fontId="11" fillId="25" borderId="28" xfId="43" applyFont="1" applyFill="1" applyBorder="1" applyAlignment="1">
      <alignment horizontal="center" vertical="center"/>
    </xf>
    <xf numFmtId="0" fontId="11" fillId="25" borderId="18" xfId="43" applyFont="1" applyFill="1" applyBorder="1" applyAlignment="1">
      <alignment horizontal="center" vertical="center"/>
    </xf>
    <xf numFmtId="0" fontId="11" fillId="26" borderId="0" xfId="43" applyFont="1" applyFill="1" applyBorder="1" applyAlignment="1">
      <alignment horizontal="center" vertical="center"/>
    </xf>
    <xf numFmtId="0" fontId="11" fillId="0" borderId="19" xfId="43" applyFont="1" applyBorder="1" applyAlignment="1">
      <alignment horizontal="left" vertical="center"/>
    </xf>
    <xf numFmtId="0" fontId="11" fillId="0" borderId="12" xfId="43" applyFont="1" applyBorder="1" applyAlignment="1">
      <alignment horizontal="center" vertical="center"/>
    </xf>
    <xf numFmtId="0" fontId="11" fillId="0" borderId="21" xfId="43" applyFont="1" applyBorder="1" applyAlignment="1">
      <alignment horizontal="center" vertical="center"/>
    </xf>
    <xf numFmtId="0" fontId="11" fillId="29" borderId="19" xfId="43" applyFont="1" applyFill="1" applyBorder="1" applyAlignment="1">
      <alignment horizontal="center" vertical="center"/>
    </xf>
    <xf numFmtId="0" fontId="11" fillId="26" borderId="47" xfId="43" applyFont="1" applyFill="1" applyBorder="1" applyAlignment="1">
      <alignment horizontal="center" vertical="center"/>
    </xf>
    <xf numFmtId="0" fontId="10" fillId="0" borderId="52" xfId="43" applyFont="1" applyBorder="1" applyAlignment="1">
      <alignment horizontal="center" vertical="center"/>
    </xf>
    <xf numFmtId="0" fontId="8" fillId="26" borderId="0" xfId="43" applyFill="1" applyAlignment="1">
      <alignment horizontal="center" vertical="center"/>
    </xf>
    <xf numFmtId="0" fontId="2" fillId="0" borderId="0" xfId="47" applyFont="1"/>
    <xf numFmtId="0" fontId="10" fillId="0" borderId="0" xfId="47" applyFont="1" applyBorder="1" applyAlignment="1">
      <alignment horizontal="left"/>
    </xf>
    <xf numFmtId="0" fontId="29" fillId="0" borderId="0" xfId="47" applyFont="1" applyBorder="1"/>
    <xf numFmtId="0" fontId="10" fillId="0" borderId="0" xfId="47" applyFont="1" applyBorder="1" applyAlignment="1">
      <alignment horizontal="center"/>
    </xf>
    <xf numFmtId="0" fontId="11" fillId="0" borderId="0" xfId="47" applyFont="1"/>
    <xf numFmtId="0" fontId="29" fillId="0" borderId="0" xfId="47" applyFont="1"/>
    <xf numFmtId="0" fontId="10" fillId="0" borderId="0" xfId="47" applyFont="1"/>
    <xf numFmtId="0" fontId="10" fillId="30" borderId="74" xfId="47" applyFont="1" applyFill="1" applyBorder="1" applyAlignment="1">
      <alignment horizontal="center" vertical="center" wrapText="1"/>
    </xf>
    <xf numFmtId="0" fontId="10" fillId="30" borderId="75" xfId="47" applyFont="1" applyFill="1" applyBorder="1" applyAlignment="1">
      <alignment horizontal="center" vertical="center" wrapText="1"/>
    </xf>
    <xf numFmtId="0" fontId="29" fillId="0" borderId="76" xfId="47" applyFont="1" applyBorder="1"/>
    <xf numFmtId="0" fontId="29" fillId="0" borderId="71" xfId="47" applyFont="1" applyBorder="1"/>
    <xf numFmtId="0" fontId="29" fillId="0" borderId="71" xfId="47" applyFont="1" applyFill="1" applyBorder="1"/>
    <xf numFmtId="0" fontId="29" fillId="0" borderId="77" xfId="47" applyFont="1" applyBorder="1"/>
    <xf numFmtId="0" fontId="29" fillId="0" borderId="78" xfId="47" applyFont="1" applyBorder="1"/>
    <xf numFmtId="0" fontId="29" fillId="0" borderId="79" xfId="47" applyFont="1" applyBorder="1" applyAlignment="1">
      <alignment horizontal="center"/>
    </xf>
    <xf numFmtId="171" fontId="29" fillId="0" borderId="79" xfId="49" applyNumberFormat="1" applyFont="1" applyFill="1" applyBorder="1" applyAlignment="1" applyProtection="1"/>
    <xf numFmtId="171" fontId="29" fillId="0" borderId="80" xfId="49" applyNumberFormat="1" applyFont="1" applyFill="1" applyBorder="1" applyAlignment="1" applyProtection="1"/>
    <xf numFmtId="9" fontId="29" fillId="0" borderId="79" xfId="50" applyFont="1" applyFill="1" applyBorder="1" applyAlignment="1" applyProtection="1">
      <alignment horizontal="center"/>
    </xf>
    <xf numFmtId="9" fontId="29" fillId="0" borderId="79" xfId="50" applyNumberFormat="1" applyFont="1" applyFill="1" applyBorder="1" applyAlignment="1" applyProtection="1"/>
    <xf numFmtId="9" fontId="29" fillId="0" borderId="80" xfId="50" applyNumberFormat="1" applyFont="1" applyFill="1" applyBorder="1" applyAlignment="1" applyProtection="1"/>
    <xf numFmtId="3" fontId="29" fillId="0" borderId="79" xfId="47" applyNumberFormat="1" applyFont="1" applyBorder="1"/>
    <xf numFmtId="3" fontId="29" fillId="0" borderId="79" xfId="47" applyNumberFormat="1" applyFont="1" applyFill="1" applyBorder="1"/>
    <xf numFmtId="9" fontId="29" fillId="0" borderId="79" xfId="50" applyFont="1" applyFill="1" applyBorder="1" applyAlignment="1" applyProtection="1">
      <alignment horizontal="right"/>
    </xf>
    <xf numFmtId="9" fontId="29" fillId="0" borderId="79" xfId="50" applyFont="1" applyFill="1" applyBorder="1" applyAlignment="1" applyProtection="1"/>
    <xf numFmtId="9" fontId="29" fillId="0" borderId="80" xfId="50" applyFont="1" applyFill="1" applyBorder="1" applyAlignment="1" applyProtection="1"/>
    <xf numFmtId="0" fontId="11" fillId="0" borderId="78" xfId="47" applyFont="1" applyFill="1" applyBorder="1"/>
    <xf numFmtId="0" fontId="11" fillId="0" borderId="79" xfId="47" applyFont="1" applyFill="1" applyBorder="1" applyAlignment="1">
      <alignment horizontal="center"/>
    </xf>
    <xf numFmtId="3" fontId="11" fillId="0" borderId="79" xfId="47" applyNumberFormat="1" applyFont="1" applyFill="1" applyBorder="1"/>
    <xf numFmtId="3" fontId="11" fillId="0" borderId="80" xfId="47" applyNumberFormat="1" applyFont="1" applyFill="1" applyBorder="1"/>
    <xf numFmtId="0" fontId="11" fillId="0" borderId="78" xfId="47" applyFont="1" applyFill="1" applyBorder="1" applyAlignment="1" applyProtection="1">
      <alignment horizontal="left" vertical="center" wrapText="1"/>
      <protection locked="0"/>
    </xf>
    <xf numFmtId="0" fontId="11" fillId="0" borderId="79" xfId="47" applyFont="1" applyFill="1" applyBorder="1"/>
    <xf numFmtId="0" fontId="11" fillId="0" borderId="80" xfId="47" applyFont="1" applyFill="1" applyBorder="1"/>
    <xf numFmtId="0" fontId="29" fillId="0" borderId="79" xfId="47" applyFont="1" applyFill="1" applyBorder="1" applyAlignment="1">
      <alignment horizontal="center"/>
    </xf>
    <xf numFmtId="9" fontId="11" fillId="0" borderId="79" xfId="50" applyFont="1" applyFill="1" applyBorder="1" applyAlignment="1" applyProtection="1"/>
    <xf numFmtId="9" fontId="11" fillId="0" borderId="80" xfId="50" applyFont="1" applyFill="1" applyBorder="1" applyAlignment="1" applyProtection="1"/>
    <xf numFmtId="0" fontId="11" fillId="0" borderId="81" xfId="47" applyFont="1" applyFill="1" applyBorder="1"/>
    <xf numFmtId="0" fontId="29" fillId="0" borderId="82" xfId="47" applyFont="1" applyFill="1" applyBorder="1" applyAlignment="1">
      <alignment horizontal="center"/>
    </xf>
    <xf numFmtId="0" fontId="29" fillId="0" borderId="82" xfId="47" applyFont="1" applyBorder="1" applyAlignment="1">
      <alignment horizontal="center"/>
    </xf>
    <xf numFmtId="9" fontId="29" fillId="0" borderId="82" xfId="50" applyFont="1" applyFill="1" applyBorder="1" applyAlignment="1" applyProtection="1">
      <alignment horizontal="right"/>
    </xf>
    <xf numFmtId="9" fontId="11" fillId="0" borderId="82" xfId="50" applyFont="1" applyFill="1" applyBorder="1" applyAlignment="1" applyProtection="1"/>
    <xf numFmtId="9" fontId="11" fillId="0" borderId="83" xfId="50" applyFont="1" applyFill="1" applyBorder="1" applyAlignment="1" applyProtection="1"/>
    <xf numFmtId="0" fontId="29" fillId="0" borderId="0" xfId="47" applyFont="1" applyFill="1"/>
    <xf numFmtId="0" fontId="3" fillId="0" borderId="43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10" fillId="24" borderId="10" xfId="0" applyFont="1" applyFill="1" applyBorder="1" applyAlignment="1">
      <alignment horizontal="center"/>
    </xf>
    <xf numFmtId="0" fontId="10" fillId="24" borderId="14" xfId="0" applyFont="1" applyFill="1" applyBorder="1" applyAlignment="1">
      <alignment horizontal="center"/>
    </xf>
    <xf numFmtId="0" fontId="3" fillId="0" borderId="31" xfId="0" applyFont="1" applyBorder="1" applyAlignment="1"/>
    <xf numFmtId="0" fontId="3" fillId="0" borderId="0" xfId="0" applyFont="1" applyBorder="1" applyAlignment="1"/>
    <xf numFmtId="0" fontId="10" fillId="24" borderId="22" xfId="0" applyFont="1" applyFill="1" applyBorder="1" applyAlignment="1">
      <alignment horizontal="center" vertical="center"/>
    </xf>
    <xf numFmtId="0" fontId="10" fillId="24" borderId="17" xfId="0" applyFont="1" applyFill="1" applyBorder="1" applyAlignment="1">
      <alignment horizontal="center" vertical="center"/>
    </xf>
    <xf numFmtId="0" fontId="10" fillId="24" borderId="19" xfId="0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10" fillId="24" borderId="12" xfId="0" applyFont="1" applyFill="1" applyBorder="1" applyAlignment="1">
      <alignment horizontal="center" vertical="center" wrapText="1"/>
    </xf>
    <xf numFmtId="1" fontId="10" fillId="24" borderId="20" xfId="32" applyNumberFormat="1" applyFont="1" applyFill="1" applyBorder="1" applyAlignment="1">
      <alignment horizontal="center" vertical="center"/>
    </xf>
    <xf numFmtId="1" fontId="10" fillId="24" borderId="56" xfId="32" applyNumberFormat="1" applyFont="1" applyFill="1" applyBorder="1" applyAlignment="1">
      <alignment horizontal="center" vertical="center"/>
    </xf>
    <xf numFmtId="1" fontId="10" fillId="24" borderId="28" xfId="32" applyNumberFormat="1" applyFont="1" applyFill="1" applyBorder="1" applyAlignment="1">
      <alignment horizontal="center" vertical="center"/>
    </xf>
    <xf numFmtId="0" fontId="33" fillId="0" borderId="0" xfId="43" applyFont="1" applyAlignment="1">
      <alignment horizontal="center" vertical="center"/>
    </xf>
    <xf numFmtId="0" fontId="33" fillId="0" borderId="0" xfId="43" applyFont="1" applyAlignment="1"/>
    <xf numFmtId="0" fontId="33" fillId="24" borderId="22" xfId="43" applyFont="1" applyFill="1" applyBorder="1" applyAlignment="1">
      <alignment horizontal="center" vertical="center"/>
    </xf>
    <xf numFmtId="0" fontId="33" fillId="24" borderId="17" xfId="43" applyFont="1" applyFill="1" applyBorder="1" applyAlignment="1">
      <alignment horizontal="center" vertical="center"/>
    </xf>
    <xf numFmtId="0" fontId="33" fillId="24" borderId="19" xfId="43" applyFont="1" applyFill="1" applyBorder="1" applyAlignment="1">
      <alignment horizontal="center" vertical="center"/>
    </xf>
    <xf numFmtId="0" fontId="33" fillId="24" borderId="65" xfId="43" applyFont="1" applyFill="1" applyBorder="1" applyAlignment="1">
      <alignment horizontal="center" vertical="center" wrapText="1"/>
    </xf>
    <xf numFmtId="0" fontId="33" fillId="24" borderId="28" xfId="43" applyFont="1" applyFill="1" applyBorder="1" applyAlignment="1">
      <alignment horizontal="center" vertical="center" wrapText="1"/>
    </xf>
    <xf numFmtId="0" fontId="33" fillId="24" borderId="47" xfId="43" applyFont="1" applyFill="1" applyBorder="1" applyAlignment="1">
      <alignment horizontal="center" vertical="center" wrapText="1"/>
    </xf>
    <xf numFmtId="0" fontId="35" fillId="24" borderId="10" xfId="43" applyFont="1" applyFill="1" applyBorder="1" applyAlignment="1">
      <alignment horizontal="center" vertical="center" wrapText="1"/>
    </xf>
    <xf numFmtId="0" fontId="35" fillId="24" borderId="11" xfId="43" applyFont="1" applyFill="1" applyBorder="1" applyAlignment="1">
      <alignment horizontal="center" vertical="center" wrapText="1"/>
    </xf>
    <xf numFmtId="0" fontId="35" fillId="24" borderId="12" xfId="43" applyFont="1" applyFill="1" applyBorder="1" applyAlignment="1">
      <alignment horizontal="center" vertical="center" wrapText="1"/>
    </xf>
    <xf numFmtId="0" fontId="37" fillId="24" borderId="39" xfId="43" applyFont="1" applyFill="1" applyBorder="1" applyAlignment="1">
      <alignment horizontal="center"/>
    </xf>
    <xf numFmtId="0" fontId="37" fillId="24" borderId="40" xfId="43" applyFont="1" applyFill="1" applyBorder="1" applyAlignment="1">
      <alignment horizontal="center"/>
    </xf>
    <xf numFmtId="1" fontId="33" fillId="24" borderId="39" xfId="44" applyNumberFormat="1" applyFont="1" applyFill="1" applyBorder="1" applyAlignment="1">
      <alignment horizontal="center" vertical="center"/>
    </xf>
    <xf numFmtId="1" fontId="33" fillId="24" borderId="37" xfId="44" applyNumberFormat="1" applyFont="1" applyFill="1" applyBorder="1" applyAlignment="1">
      <alignment horizontal="center" vertical="center"/>
    </xf>
    <xf numFmtId="0" fontId="6" fillId="0" borderId="38" xfId="43" applyFont="1" applyBorder="1" applyAlignment="1">
      <alignment horizontal="center" vertical="center"/>
    </xf>
    <xf numFmtId="0" fontId="10" fillId="0" borderId="57" xfId="43" applyFont="1" applyBorder="1" applyAlignment="1">
      <alignment horizontal="center" vertical="center" wrapText="1"/>
    </xf>
    <xf numFmtId="0" fontId="10" fillId="0" borderId="60" xfId="43" applyFont="1" applyBorder="1" applyAlignment="1">
      <alignment horizontal="center" vertical="center" wrapText="1"/>
    </xf>
    <xf numFmtId="0" fontId="10" fillId="0" borderId="61" xfId="43" applyFont="1" applyBorder="1" applyAlignment="1">
      <alignment horizontal="center" vertical="center" wrapText="1"/>
    </xf>
    <xf numFmtId="0" fontId="10" fillId="0" borderId="0" xfId="43" applyFont="1" applyBorder="1" applyAlignment="1">
      <alignment horizontal="center" vertical="center" wrapText="1"/>
    </xf>
    <xf numFmtId="0" fontId="10" fillId="0" borderId="62" xfId="43" applyFont="1" applyBorder="1" applyAlignment="1">
      <alignment horizontal="center" vertical="center" wrapText="1"/>
    </xf>
    <xf numFmtId="0" fontId="10" fillId="0" borderId="58" xfId="43" applyFont="1" applyBorder="1" applyAlignment="1">
      <alignment horizontal="center" vertical="center" wrapText="1"/>
    </xf>
    <xf numFmtId="0" fontId="10" fillId="0" borderId="56" xfId="43" applyFont="1" applyBorder="1" applyAlignment="1">
      <alignment horizontal="center" vertical="center" wrapText="1"/>
    </xf>
    <xf numFmtId="0" fontId="10" fillId="0" borderId="18" xfId="43" applyFont="1" applyBorder="1" applyAlignment="1">
      <alignment horizontal="center" vertical="center" wrapText="1"/>
    </xf>
    <xf numFmtId="0" fontId="3" fillId="0" borderId="0" xfId="43" applyFont="1" applyAlignment="1">
      <alignment horizontal="center" vertical="center"/>
    </xf>
    <xf numFmtId="0" fontId="10" fillId="24" borderId="22" xfId="43" applyFont="1" applyFill="1" applyBorder="1" applyAlignment="1">
      <alignment horizontal="center" vertical="center" wrapText="1"/>
    </xf>
    <xf numFmtId="0" fontId="10" fillId="24" borderId="17" xfId="43" applyFont="1" applyFill="1" applyBorder="1" applyAlignment="1">
      <alignment horizontal="center" vertical="center" wrapText="1"/>
    </xf>
    <xf numFmtId="0" fontId="10" fillId="24" borderId="19" xfId="43" applyFont="1" applyFill="1" applyBorder="1" applyAlignment="1">
      <alignment horizontal="center" vertical="center" wrapText="1"/>
    </xf>
    <xf numFmtId="0" fontId="10" fillId="24" borderId="10" xfId="43" applyFont="1" applyFill="1" applyBorder="1" applyAlignment="1">
      <alignment horizontal="center" vertical="center" wrapText="1"/>
    </xf>
    <xf numFmtId="0" fontId="10" fillId="24" borderId="11" xfId="43" applyFont="1" applyFill="1" applyBorder="1" applyAlignment="1">
      <alignment horizontal="center" vertical="center" wrapText="1"/>
    </xf>
    <xf numFmtId="0" fontId="10" fillId="24" borderId="12" xfId="43" applyFont="1" applyFill="1" applyBorder="1" applyAlignment="1">
      <alignment horizontal="center" vertical="center" wrapText="1"/>
    </xf>
    <xf numFmtId="0" fontId="2" fillId="24" borderId="13" xfId="43" applyFont="1" applyFill="1" applyBorder="1" applyAlignment="1">
      <alignment horizontal="center" vertical="center"/>
    </xf>
    <xf numFmtId="0" fontId="2" fillId="24" borderId="59" xfId="43" applyFont="1" applyFill="1" applyBorder="1" applyAlignment="1">
      <alignment horizontal="center" vertical="center"/>
    </xf>
    <xf numFmtId="1" fontId="10" fillId="24" borderId="57" xfId="44" applyNumberFormat="1" applyFont="1" applyFill="1" applyBorder="1" applyAlignment="1">
      <alignment horizontal="center" vertical="center"/>
    </xf>
    <xf numFmtId="1" fontId="10" fillId="24" borderId="60" xfId="44" applyNumberFormat="1" applyFont="1" applyFill="1" applyBorder="1" applyAlignment="1">
      <alignment horizontal="center" vertical="center"/>
    </xf>
    <xf numFmtId="1" fontId="10" fillId="24" borderId="66" xfId="44" applyNumberFormat="1" applyFont="1" applyFill="1" applyBorder="1" applyAlignment="1">
      <alignment horizontal="center" vertical="center"/>
    </xf>
    <xf numFmtId="0" fontId="31" fillId="25" borderId="22" xfId="43" applyFont="1" applyFill="1" applyBorder="1" applyAlignment="1">
      <alignment horizontal="center" vertical="center"/>
    </xf>
    <xf numFmtId="0" fontId="31" fillId="25" borderId="10" xfId="43" applyFont="1" applyFill="1" applyBorder="1" applyAlignment="1"/>
    <xf numFmtId="0" fontId="31" fillId="25" borderId="14" xfId="43" applyFont="1" applyFill="1" applyBorder="1" applyAlignment="1"/>
    <xf numFmtId="0" fontId="6" fillId="25" borderId="17" xfId="43" applyFont="1" applyFill="1" applyBorder="1" applyAlignment="1"/>
    <xf numFmtId="0" fontId="6" fillId="25" borderId="11" xfId="43" applyFont="1" applyFill="1" applyBorder="1" applyAlignment="1"/>
    <xf numFmtId="0" fontId="32" fillId="25" borderId="27" xfId="43" applyFont="1" applyFill="1" applyBorder="1" applyAlignment="1">
      <alignment horizontal="center" vertical="center"/>
    </xf>
    <xf numFmtId="0" fontId="8" fillId="25" borderId="63" xfId="43" applyFill="1" applyBorder="1" applyAlignment="1"/>
    <xf numFmtId="0" fontId="8" fillId="25" borderId="64" xfId="43" applyFill="1" applyBorder="1" applyAlignment="1"/>
    <xf numFmtId="0" fontId="8" fillId="25" borderId="35" xfId="43" applyFill="1" applyBorder="1" applyAlignment="1"/>
    <xf numFmtId="0" fontId="8" fillId="25" borderId="61" xfId="43" applyFill="1" applyBorder="1" applyAlignment="1"/>
    <xf numFmtId="0" fontId="8" fillId="25" borderId="62" xfId="43" applyFill="1" applyBorder="1" applyAlignment="1"/>
    <xf numFmtId="0" fontId="6" fillId="25" borderId="20" xfId="43" applyFont="1" applyFill="1" applyBorder="1" applyAlignment="1">
      <alignment horizontal="center" vertical="center"/>
    </xf>
    <xf numFmtId="0" fontId="8" fillId="25" borderId="56" xfId="43" applyFill="1" applyBorder="1" applyAlignment="1"/>
    <xf numFmtId="0" fontId="8" fillId="25" borderId="18" xfId="43" applyFill="1" applyBorder="1" applyAlignment="1"/>
    <xf numFmtId="0" fontId="8" fillId="25" borderId="17" xfId="43" applyFill="1" applyBorder="1" applyAlignment="1">
      <alignment horizontal="center" vertical="center" wrapText="1"/>
    </xf>
    <xf numFmtId="0" fontId="8" fillId="25" borderId="17" xfId="43" applyFill="1" applyBorder="1" applyAlignment="1">
      <alignment wrapText="1"/>
    </xf>
    <xf numFmtId="0" fontId="8" fillId="25" borderId="19" xfId="43" applyFill="1" applyBorder="1" applyAlignment="1">
      <alignment wrapText="1"/>
    </xf>
    <xf numFmtId="0" fontId="32" fillId="25" borderId="17" xfId="43" applyFont="1" applyFill="1" applyBorder="1" applyAlignment="1">
      <alignment horizontal="center" vertical="center" wrapText="1"/>
    </xf>
    <xf numFmtId="0" fontId="32" fillId="25" borderId="11" xfId="43" applyFont="1" applyFill="1" applyBorder="1" applyAlignment="1">
      <alignment wrapText="1"/>
    </xf>
    <xf numFmtId="0" fontId="32" fillId="25" borderId="17" xfId="43" applyFont="1" applyFill="1" applyBorder="1" applyAlignment="1">
      <alignment wrapText="1"/>
    </xf>
    <xf numFmtId="0" fontId="8" fillId="25" borderId="11" xfId="43" applyFill="1" applyBorder="1" applyAlignment="1">
      <alignment horizontal="center" vertical="center" wrapText="1"/>
    </xf>
    <xf numFmtId="0" fontId="8" fillId="25" borderId="11" xfId="43" applyFill="1" applyBorder="1" applyAlignment="1"/>
    <xf numFmtId="0" fontId="8" fillId="25" borderId="11" xfId="43" applyFill="1" applyBorder="1" applyAlignment="1">
      <alignment wrapText="1"/>
    </xf>
    <xf numFmtId="0" fontId="6" fillId="25" borderId="11" xfId="43" applyFont="1" applyFill="1" applyBorder="1" applyAlignment="1">
      <alignment horizontal="center" vertical="center"/>
    </xf>
    <xf numFmtId="0" fontId="6" fillId="25" borderId="15" xfId="43" applyFont="1" applyFill="1" applyBorder="1" applyAlignment="1">
      <alignment horizontal="center" vertical="center"/>
    </xf>
    <xf numFmtId="0" fontId="11" fillId="25" borderId="17" xfId="43" applyFont="1" applyFill="1" applyBorder="1" applyAlignment="1">
      <alignment horizontal="center" vertical="center" wrapText="1"/>
    </xf>
    <xf numFmtId="0" fontId="2" fillId="0" borderId="0" xfId="47" applyFont="1" applyBorder="1" applyAlignment="1">
      <alignment horizontal="center"/>
    </xf>
    <xf numFmtId="0" fontId="10" fillId="30" borderId="69" xfId="47" applyFont="1" applyFill="1" applyBorder="1" applyAlignment="1">
      <alignment horizontal="center" vertical="center"/>
    </xf>
    <xf numFmtId="0" fontId="10" fillId="30" borderId="70" xfId="47" applyFont="1" applyFill="1" applyBorder="1" applyAlignment="1">
      <alignment horizontal="center" vertical="center" wrapText="1"/>
    </xf>
    <xf numFmtId="0" fontId="10" fillId="30" borderId="71" xfId="47" applyFont="1" applyFill="1" applyBorder="1" applyAlignment="1">
      <alignment horizontal="center" vertical="center" wrapText="1"/>
    </xf>
    <xf numFmtId="0" fontId="10" fillId="30" borderId="72" xfId="47" applyFont="1" applyFill="1" applyBorder="1" applyAlignment="1">
      <alignment horizontal="center"/>
    </xf>
    <xf numFmtId="1" fontId="10" fillId="30" borderId="73" xfId="48" applyNumberFormat="1" applyFont="1" applyFill="1" applyBorder="1" applyAlignment="1" applyProtection="1">
      <alignment horizontal="center" vertical="center"/>
    </xf>
  </cellXfs>
  <cellStyles count="51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6"/>
    <cellStyle name="Millares 2" xfId="44"/>
    <cellStyle name="Millares 3" xfId="48"/>
    <cellStyle name="Moneda 2" xfId="49"/>
    <cellStyle name="Neutral" xfId="33" builtinId="28" customBuiltin="1"/>
    <cellStyle name="Normal" xfId="0" builtinId="0"/>
    <cellStyle name="Normal 2" xfId="43"/>
    <cellStyle name="Normal 3" xfId="47"/>
    <cellStyle name="Notas" xfId="34" builtinId="10" customBuiltin="1"/>
    <cellStyle name="Porcentaje 2" xfId="45"/>
    <cellStyle name="Porcentaje 3" xfId="50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opLeftCell="A16" zoomScaleNormal="75" zoomScaleSheetLayoutView="100" workbookViewId="0">
      <selection activeCell="O50" sqref="O50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352" t="s">
        <v>92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4"/>
      <c r="O1" s="99"/>
    </row>
    <row r="2" spans="1:15" s="1" customFormat="1" ht="15" customHeight="1" x14ac:dyDescent="0.25">
      <c r="A2" s="122"/>
      <c r="B2" s="123"/>
      <c r="C2" s="124"/>
      <c r="D2" s="125"/>
      <c r="E2" s="125"/>
      <c r="F2" s="125"/>
      <c r="G2" s="125"/>
      <c r="H2" s="125"/>
      <c r="I2" s="125"/>
      <c r="J2" s="125"/>
      <c r="K2" s="126"/>
      <c r="L2" s="7"/>
      <c r="M2" s="7"/>
      <c r="N2" s="7"/>
      <c r="O2" s="99"/>
    </row>
    <row r="3" spans="1:15" s="1" customFormat="1" ht="15" customHeight="1" x14ac:dyDescent="0.25">
      <c r="A3" s="357" t="s">
        <v>55</v>
      </c>
      <c r="B3" s="358"/>
      <c r="C3" s="358"/>
      <c r="D3" s="34"/>
      <c r="E3" s="34"/>
      <c r="F3" s="7"/>
      <c r="G3" s="7"/>
      <c r="H3" s="7"/>
      <c r="I3" s="7"/>
      <c r="J3" s="7"/>
      <c r="K3" s="33"/>
      <c r="L3" s="7"/>
      <c r="M3" s="7"/>
      <c r="N3" s="7"/>
      <c r="O3" s="99"/>
    </row>
    <row r="4" spans="1:15" s="1" customFormat="1" ht="15" customHeight="1" x14ac:dyDescent="0.25">
      <c r="A4" s="35" t="s">
        <v>56</v>
      </c>
      <c r="B4" s="103"/>
      <c r="C4" s="32"/>
      <c r="D4" s="7"/>
      <c r="E4" s="7"/>
      <c r="F4" s="7"/>
      <c r="G4" s="7"/>
      <c r="H4" s="7"/>
      <c r="I4" s="7"/>
      <c r="J4" s="7"/>
      <c r="K4" s="33"/>
      <c r="L4" s="7"/>
      <c r="M4" s="7"/>
      <c r="N4" s="7"/>
      <c r="O4" s="99"/>
    </row>
    <row r="5" spans="1:15" s="1" customFormat="1" ht="15" customHeight="1" x14ac:dyDescent="0.25">
      <c r="A5" s="35" t="s">
        <v>87</v>
      </c>
      <c r="B5" s="103"/>
      <c r="C5" s="32"/>
      <c r="D5" s="7"/>
      <c r="E5" s="7"/>
      <c r="F5" s="7"/>
      <c r="G5" s="7"/>
      <c r="H5" s="7"/>
      <c r="I5" s="7"/>
      <c r="J5" s="7"/>
      <c r="K5" s="33"/>
      <c r="L5" s="7"/>
      <c r="M5" s="7"/>
      <c r="N5" s="7"/>
      <c r="O5" s="99"/>
    </row>
    <row r="6" spans="1:15" s="1" customFormat="1" ht="15" customHeight="1" x14ac:dyDescent="0.25">
      <c r="A6" s="35"/>
      <c r="B6" s="103"/>
      <c r="C6" s="32"/>
      <c r="D6" s="7"/>
      <c r="E6" s="7"/>
      <c r="F6" s="7"/>
      <c r="G6" s="7"/>
      <c r="H6" s="7"/>
      <c r="I6" s="7"/>
      <c r="J6" s="7"/>
      <c r="K6" s="33"/>
      <c r="L6" s="7"/>
      <c r="M6" s="7"/>
      <c r="N6" s="7"/>
      <c r="O6" s="99"/>
    </row>
    <row r="7" spans="1:15" s="1" customFormat="1" ht="15" customHeight="1" x14ac:dyDescent="0.25">
      <c r="A7" s="35" t="s">
        <v>4</v>
      </c>
      <c r="B7" s="103"/>
      <c r="C7" s="32"/>
      <c r="D7" s="7"/>
      <c r="E7" s="7"/>
      <c r="F7" s="7"/>
      <c r="G7" s="7"/>
      <c r="H7" s="7"/>
      <c r="I7" s="7"/>
      <c r="J7" s="7"/>
      <c r="K7" s="33"/>
      <c r="L7" s="7"/>
      <c r="M7" s="7"/>
      <c r="N7" s="7"/>
      <c r="O7" s="99"/>
    </row>
    <row r="8" spans="1:15" ht="13.5" thickBot="1" x14ac:dyDescent="0.25">
      <c r="A8" s="95"/>
      <c r="B8" s="96"/>
      <c r="C8" s="96"/>
      <c r="D8" s="97"/>
      <c r="E8" s="97"/>
      <c r="F8" s="97"/>
      <c r="G8" s="97"/>
      <c r="H8" s="97"/>
      <c r="I8" s="97"/>
      <c r="J8" s="97"/>
      <c r="K8" s="100"/>
      <c r="L8" s="97"/>
      <c r="M8" s="97"/>
      <c r="N8" s="98"/>
    </row>
    <row r="9" spans="1:15" x14ac:dyDescent="0.2">
      <c r="A9" s="359" t="s">
        <v>3</v>
      </c>
      <c r="B9" s="362" t="s">
        <v>0</v>
      </c>
      <c r="C9" s="362" t="s">
        <v>1</v>
      </c>
      <c r="D9" s="104"/>
      <c r="E9" s="104"/>
      <c r="F9" s="355"/>
      <c r="G9" s="355"/>
      <c r="H9" s="355"/>
      <c r="I9" s="355"/>
      <c r="J9" s="355"/>
      <c r="K9" s="356"/>
      <c r="L9" s="108"/>
      <c r="M9" s="4"/>
      <c r="N9" s="4"/>
      <c r="O9" s="101"/>
    </row>
    <row r="10" spans="1:15" x14ac:dyDescent="0.2">
      <c r="A10" s="360"/>
      <c r="B10" s="363"/>
      <c r="C10" s="363"/>
      <c r="D10" s="105"/>
      <c r="E10" s="105">
        <v>2006</v>
      </c>
      <c r="F10" s="3">
        <v>2014</v>
      </c>
      <c r="G10" s="3">
        <v>2015</v>
      </c>
      <c r="H10" s="365">
        <v>2015</v>
      </c>
      <c r="I10" s="366"/>
      <c r="J10" s="367"/>
      <c r="K10" s="5"/>
      <c r="L10" s="107">
        <v>2015</v>
      </c>
      <c r="M10" s="5">
        <v>2016</v>
      </c>
      <c r="N10" s="5"/>
      <c r="O10" s="101"/>
    </row>
    <row r="11" spans="1:15" ht="33.75" customHeight="1" thickBot="1" x14ac:dyDescent="0.25">
      <c r="A11" s="361"/>
      <c r="B11" s="364"/>
      <c r="C11" s="364"/>
      <c r="D11" s="106"/>
      <c r="E11" s="106" t="s">
        <v>84</v>
      </c>
      <c r="F11" s="106" t="s">
        <v>84</v>
      </c>
      <c r="G11" s="106" t="s">
        <v>2</v>
      </c>
      <c r="H11" s="106" t="s">
        <v>85</v>
      </c>
      <c r="I11" s="106" t="s">
        <v>89</v>
      </c>
      <c r="J11" s="106" t="s">
        <v>91</v>
      </c>
      <c r="K11" s="6" t="s">
        <v>94</v>
      </c>
      <c r="L11" s="94" t="s">
        <v>2</v>
      </c>
      <c r="M11" s="6" t="s">
        <v>2</v>
      </c>
      <c r="N11" s="6"/>
    </row>
    <row r="12" spans="1:15" ht="13.5" thickBot="1" x14ac:dyDescent="0.25">
      <c r="A12" s="52" t="s">
        <v>57</v>
      </c>
      <c r="B12" s="53"/>
      <c r="C12" s="53"/>
      <c r="D12" s="53"/>
      <c r="E12" s="53"/>
      <c r="F12" s="53"/>
      <c r="G12" s="53"/>
      <c r="H12" s="53"/>
      <c r="I12" s="53"/>
      <c r="J12" s="53"/>
      <c r="K12" s="127"/>
      <c r="L12" s="45"/>
      <c r="M12" s="46"/>
      <c r="N12" s="46"/>
    </row>
    <row r="13" spans="1:15" s="10" customFormat="1" ht="12" x14ac:dyDescent="0.2">
      <c r="A13" s="39" t="s">
        <v>58</v>
      </c>
      <c r="B13" s="40" t="s">
        <v>5</v>
      </c>
      <c r="C13" s="40" t="s">
        <v>59</v>
      </c>
      <c r="D13" s="40"/>
      <c r="E13" s="41"/>
      <c r="F13" s="30">
        <v>1</v>
      </c>
      <c r="G13" s="42">
        <v>1</v>
      </c>
      <c r="H13" s="42">
        <v>1</v>
      </c>
      <c r="I13" s="30">
        <v>1</v>
      </c>
      <c r="J13" s="43">
        <v>0</v>
      </c>
      <c r="K13" s="128">
        <v>0</v>
      </c>
      <c r="L13" s="109"/>
      <c r="M13" s="44"/>
      <c r="N13" s="44"/>
    </row>
    <row r="14" spans="1:15" s="10" customFormat="1" ht="12" x14ac:dyDescent="0.2">
      <c r="A14" s="8" t="s">
        <v>99</v>
      </c>
      <c r="B14" s="9" t="s">
        <v>5</v>
      </c>
      <c r="C14" s="9" t="s">
        <v>59</v>
      </c>
      <c r="D14" s="9"/>
      <c r="E14" s="27"/>
      <c r="F14" s="16">
        <v>281</v>
      </c>
      <c r="G14" s="38">
        <v>400</v>
      </c>
      <c r="H14" s="29">
        <v>83</v>
      </c>
      <c r="I14" s="16">
        <v>57</v>
      </c>
      <c r="J14" s="25">
        <v>61</v>
      </c>
      <c r="K14" s="91">
        <v>60</v>
      </c>
      <c r="L14" s="110"/>
      <c r="M14" s="18"/>
      <c r="N14" s="18"/>
    </row>
    <row r="15" spans="1:15" s="10" customFormat="1" ht="12" x14ac:dyDescent="0.2">
      <c r="A15" s="8" t="s">
        <v>100</v>
      </c>
      <c r="B15" s="9" t="s">
        <v>5</v>
      </c>
      <c r="C15" s="9" t="s">
        <v>59</v>
      </c>
      <c r="D15" s="9"/>
      <c r="E15" s="27"/>
      <c r="F15" s="16">
        <v>1012</v>
      </c>
      <c r="G15" s="38">
        <v>1300</v>
      </c>
      <c r="H15" s="29">
        <v>77</v>
      </c>
      <c r="I15" s="16">
        <v>252</v>
      </c>
      <c r="J15" s="25">
        <v>124</v>
      </c>
      <c r="K15" s="91">
        <v>112</v>
      </c>
      <c r="L15" s="110"/>
      <c r="M15" s="18"/>
      <c r="N15" s="18"/>
    </row>
    <row r="16" spans="1:15" s="10" customFormat="1" ht="12" x14ac:dyDescent="0.2">
      <c r="A16" s="11" t="s">
        <v>60</v>
      </c>
      <c r="B16" s="9" t="s">
        <v>5</v>
      </c>
      <c r="C16" s="9" t="s">
        <v>59</v>
      </c>
      <c r="D16" s="9"/>
      <c r="E16" s="27"/>
      <c r="F16" s="16">
        <v>92</v>
      </c>
      <c r="G16" s="29">
        <v>400</v>
      </c>
      <c r="H16" s="29">
        <v>13</v>
      </c>
      <c r="I16" s="16">
        <v>26</v>
      </c>
      <c r="J16" s="25">
        <v>19</v>
      </c>
      <c r="K16" s="92">
        <v>16</v>
      </c>
      <c r="L16" s="111"/>
      <c r="M16" s="17"/>
      <c r="N16" s="17"/>
    </row>
    <row r="17" spans="1:16" s="10" customFormat="1" ht="12" x14ac:dyDescent="0.2">
      <c r="A17" s="11" t="s">
        <v>61</v>
      </c>
      <c r="B17" s="9" t="s">
        <v>5</v>
      </c>
      <c r="C17" s="9" t="s">
        <v>59</v>
      </c>
      <c r="D17" s="9"/>
      <c r="E17" s="27"/>
      <c r="F17" s="16">
        <v>171</v>
      </c>
      <c r="G17" s="29">
        <v>200</v>
      </c>
      <c r="H17" s="29">
        <v>21</v>
      </c>
      <c r="I17" s="16">
        <v>34</v>
      </c>
      <c r="J17" s="25">
        <v>27</v>
      </c>
      <c r="K17" s="92">
        <v>27</v>
      </c>
      <c r="L17" s="111"/>
      <c r="M17" s="17"/>
      <c r="N17" s="17"/>
      <c r="P17" s="12"/>
    </row>
    <row r="18" spans="1:16" s="10" customFormat="1" ht="12" x14ac:dyDescent="0.2">
      <c r="A18" s="8" t="s">
        <v>62</v>
      </c>
      <c r="B18" s="9" t="s">
        <v>5</v>
      </c>
      <c r="C18" s="9" t="s">
        <v>59</v>
      </c>
      <c r="D18" s="9">
        <v>642</v>
      </c>
      <c r="E18" s="27"/>
      <c r="F18" s="16">
        <v>1182</v>
      </c>
      <c r="G18" s="29">
        <v>1500</v>
      </c>
      <c r="H18" s="29">
        <v>209</v>
      </c>
      <c r="I18" s="16">
        <v>260</v>
      </c>
      <c r="J18" s="25">
        <v>295</v>
      </c>
      <c r="K18" s="91">
        <v>327</v>
      </c>
      <c r="L18" s="110"/>
      <c r="M18" s="17"/>
      <c r="N18" s="17"/>
    </row>
    <row r="19" spans="1:16" s="10" customFormat="1" ht="12" x14ac:dyDescent="0.2">
      <c r="A19" s="8" t="s">
        <v>63</v>
      </c>
      <c r="B19" s="9" t="s">
        <v>5</v>
      </c>
      <c r="C19" s="9" t="s">
        <v>59</v>
      </c>
      <c r="D19" s="9">
        <v>44</v>
      </c>
      <c r="E19" s="27"/>
      <c r="F19" s="16">
        <v>85</v>
      </c>
      <c r="G19" s="29">
        <v>90</v>
      </c>
      <c r="H19" s="29">
        <v>15</v>
      </c>
      <c r="I19" s="16">
        <v>11</v>
      </c>
      <c r="J19" s="25">
        <v>17</v>
      </c>
      <c r="K19" s="92">
        <v>14</v>
      </c>
      <c r="L19" s="111"/>
      <c r="M19" s="17"/>
      <c r="N19" s="17"/>
    </row>
    <row r="20" spans="1:16" s="13" customFormat="1" ht="12" x14ac:dyDescent="0.2">
      <c r="A20" s="21" t="s">
        <v>64</v>
      </c>
      <c r="B20" s="22" t="s">
        <v>5</v>
      </c>
      <c r="C20" s="22" t="s">
        <v>59</v>
      </c>
      <c r="D20" s="22"/>
      <c r="E20" s="28"/>
      <c r="F20" s="16">
        <v>40</v>
      </c>
      <c r="G20" s="37">
        <v>40</v>
      </c>
      <c r="H20" s="37">
        <v>10</v>
      </c>
      <c r="I20" s="24">
        <v>10</v>
      </c>
      <c r="J20" s="26">
        <v>10</v>
      </c>
      <c r="K20" s="129">
        <v>9</v>
      </c>
      <c r="L20" s="112"/>
      <c r="M20" s="23"/>
      <c r="N20" s="23"/>
      <c r="O20" s="10"/>
    </row>
    <row r="21" spans="1:16" s="13" customFormat="1" ht="12" x14ac:dyDescent="0.2">
      <c r="A21" s="36" t="s">
        <v>96</v>
      </c>
      <c r="B21" s="9" t="s">
        <v>5</v>
      </c>
      <c r="C21" s="9" t="s">
        <v>59</v>
      </c>
      <c r="D21" s="9"/>
      <c r="E21" s="27"/>
      <c r="F21" s="16">
        <v>110</v>
      </c>
      <c r="G21" s="29">
        <v>120</v>
      </c>
      <c r="H21" s="29">
        <v>18</v>
      </c>
      <c r="I21" s="16">
        <v>0</v>
      </c>
      <c r="J21" s="25" t="s">
        <v>224</v>
      </c>
      <c r="K21" s="92">
        <v>0</v>
      </c>
      <c r="L21" s="111"/>
      <c r="M21" s="17"/>
      <c r="N21" s="17"/>
      <c r="O21" s="10"/>
    </row>
    <row r="22" spans="1:16" s="13" customFormat="1" ht="12" x14ac:dyDescent="0.2">
      <c r="A22" s="36" t="s">
        <v>97</v>
      </c>
      <c r="B22" s="9" t="s">
        <v>5</v>
      </c>
      <c r="C22" s="9" t="s">
        <v>59</v>
      </c>
      <c r="D22" s="9"/>
      <c r="E22" s="27"/>
      <c r="F22" s="16">
        <v>871</v>
      </c>
      <c r="G22" s="29">
        <v>900</v>
      </c>
      <c r="H22" s="29">
        <v>218</v>
      </c>
      <c r="I22" s="16">
        <v>122</v>
      </c>
      <c r="J22" s="25">
        <v>131</v>
      </c>
      <c r="K22" s="92">
        <v>55</v>
      </c>
      <c r="L22" s="111"/>
      <c r="M22" s="17"/>
      <c r="N22" s="17"/>
      <c r="O22" s="10"/>
    </row>
    <row r="23" spans="1:16" s="13" customFormat="1" thickBot="1" x14ac:dyDescent="0.25">
      <c r="A23" s="21" t="s">
        <v>98</v>
      </c>
      <c r="B23" s="22" t="s">
        <v>5</v>
      </c>
      <c r="C23" s="22" t="s">
        <v>59</v>
      </c>
      <c r="D23" s="22"/>
      <c r="E23" s="28"/>
      <c r="F23" s="24">
        <v>306</v>
      </c>
      <c r="G23" s="37">
        <v>310</v>
      </c>
      <c r="H23" s="37">
        <v>34</v>
      </c>
      <c r="I23" s="24">
        <v>40</v>
      </c>
      <c r="J23" s="26">
        <v>51</v>
      </c>
      <c r="K23" s="129">
        <v>67</v>
      </c>
      <c r="L23" s="112"/>
      <c r="M23" s="23"/>
      <c r="N23" s="23"/>
      <c r="O23" s="10"/>
    </row>
    <row r="24" spans="1:16" ht="13.5" customHeight="1" thickBot="1" x14ac:dyDescent="0.25">
      <c r="A24" s="54" t="s">
        <v>65</v>
      </c>
      <c r="B24" s="55"/>
      <c r="C24" s="55"/>
      <c r="D24" s="55"/>
      <c r="E24" s="56"/>
      <c r="F24" s="55"/>
      <c r="G24" s="57"/>
      <c r="H24" s="58"/>
      <c r="I24" s="59"/>
      <c r="J24" s="59"/>
      <c r="K24" s="130"/>
      <c r="L24" s="45"/>
      <c r="M24" s="47"/>
      <c r="N24" s="47"/>
      <c r="O24" s="10"/>
    </row>
    <row r="25" spans="1:16" hidden="1" x14ac:dyDescent="0.2">
      <c r="A25" s="60"/>
      <c r="B25" s="40"/>
      <c r="C25" s="40"/>
      <c r="D25" s="40">
        <v>7.3</v>
      </c>
      <c r="E25" s="41"/>
      <c r="F25" s="30"/>
      <c r="G25" s="61"/>
      <c r="H25" s="62"/>
      <c r="I25" s="63"/>
      <c r="J25" s="63"/>
      <c r="K25" s="131"/>
      <c r="L25" s="113"/>
      <c r="M25" s="14"/>
      <c r="N25" s="14"/>
      <c r="O25" s="10"/>
    </row>
    <row r="26" spans="1:16" hidden="1" x14ac:dyDescent="0.2">
      <c r="A26" s="36"/>
      <c r="B26" s="9"/>
      <c r="C26" s="9"/>
      <c r="D26" s="9">
        <f>+D25*6</f>
        <v>43.8</v>
      </c>
      <c r="E26" s="27"/>
      <c r="F26" s="16"/>
      <c r="G26" s="64"/>
      <c r="H26" s="65"/>
      <c r="I26" s="66"/>
      <c r="J26" s="66"/>
      <c r="K26" s="132"/>
      <c r="L26" s="114"/>
      <c r="M26" s="15"/>
      <c r="N26" s="15"/>
      <c r="O26" s="10"/>
    </row>
    <row r="27" spans="1:16" hidden="1" x14ac:dyDescent="0.2">
      <c r="A27" s="36"/>
      <c r="B27" s="9"/>
      <c r="C27" s="9"/>
      <c r="D27" s="9">
        <v>642</v>
      </c>
      <c r="E27" s="27"/>
      <c r="F27" s="16"/>
      <c r="G27" s="64"/>
      <c r="H27" s="65"/>
      <c r="I27" s="66"/>
      <c r="J27" s="66"/>
      <c r="K27" s="132"/>
      <c r="L27" s="114"/>
      <c r="M27" s="15"/>
      <c r="N27" s="15"/>
      <c r="O27" s="10"/>
    </row>
    <row r="28" spans="1:16" hidden="1" x14ac:dyDescent="0.2">
      <c r="A28" s="36"/>
      <c r="B28" s="9"/>
      <c r="C28" s="9"/>
      <c r="D28" s="9">
        <f>+D27/6</f>
        <v>107</v>
      </c>
      <c r="E28" s="27"/>
      <c r="F28" s="16"/>
      <c r="G28" s="64"/>
      <c r="H28" s="65"/>
      <c r="I28" s="66"/>
      <c r="J28" s="66"/>
      <c r="K28" s="132"/>
      <c r="L28" s="114"/>
      <c r="M28" s="15"/>
      <c r="N28" s="15"/>
      <c r="O28" s="10"/>
    </row>
    <row r="29" spans="1:16" hidden="1" x14ac:dyDescent="0.2">
      <c r="A29" s="36"/>
      <c r="B29" s="9"/>
      <c r="C29" s="9"/>
      <c r="D29" s="9" t="e">
        <f>+#REF!/D28</f>
        <v>#REF!</v>
      </c>
      <c r="E29" s="27"/>
      <c r="F29" s="16"/>
      <c r="G29" s="64"/>
      <c r="H29" s="65"/>
      <c r="I29" s="66"/>
      <c r="J29" s="66"/>
      <c r="K29" s="132"/>
      <c r="L29" s="114"/>
      <c r="M29" s="15"/>
      <c r="N29" s="15"/>
      <c r="O29" s="10"/>
    </row>
    <row r="30" spans="1:16" hidden="1" x14ac:dyDescent="0.2">
      <c r="A30" s="36"/>
      <c r="B30" s="9"/>
      <c r="C30" s="9"/>
      <c r="D30" s="9">
        <f>+D28*6</f>
        <v>642</v>
      </c>
      <c r="E30" s="27"/>
      <c r="F30" s="16"/>
      <c r="G30" s="64"/>
      <c r="H30" s="65"/>
      <c r="I30" s="66"/>
      <c r="J30" s="66"/>
      <c r="K30" s="132"/>
      <c r="L30" s="114"/>
      <c r="M30" s="15"/>
      <c r="N30" s="15"/>
      <c r="O30" s="10"/>
    </row>
    <row r="31" spans="1:16" hidden="1" x14ac:dyDescent="0.2">
      <c r="A31" s="36"/>
      <c r="B31" s="9"/>
      <c r="C31" s="9"/>
      <c r="D31" s="9"/>
      <c r="E31" s="27"/>
      <c r="F31" s="16"/>
      <c r="G31" s="64"/>
      <c r="H31" s="65"/>
      <c r="I31" s="66"/>
      <c r="J31" s="66"/>
      <c r="K31" s="132"/>
      <c r="L31" s="114"/>
      <c r="M31" s="15"/>
      <c r="N31" s="15"/>
      <c r="O31" s="10"/>
    </row>
    <row r="32" spans="1:16" hidden="1" x14ac:dyDescent="0.2">
      <c r="A32" s="36"/>
      <c r="B32" s="9"/>
      <c r="C32" s="9"/>
      <c r="D32" s="9"/>
      <c r="E32" s="27"/>
      <c r="F32" s="16"/>
      <c r="G32" s="64"/>
      <c r="H32" s="65"/>
      <c r="I32" s="66"/>
      <c r="J32" s="66"/>
      <c r="K32" s="132"/>
      <c r="L32" s="114"/>
      <c r="M32" s="15"/>
      <c r="N32" s="15"/>
      <c r="O32" s="10"/>
    </row>
    <row r="33" spans="1:18" hidden="1" x14ac:dyDescent="0.2">
      <c r="A33" s="36"/>
      <c r="B33" s="9" t="e">
        <f>+#REF!/#REF!</f>
        <v>#REF!</v>
      </c>
      <c r="C33" s="9"/>
      <c r="D33" s="9"/>
      <c r="E33" s="27"/>
      <c r="F33" s="16"/>
      <c r="G33" s="64"/>
      <c r="H33" s="65"/>
      <c r="I33" s="66"/>
      <c r="J33" s="66"/>
      <c r="K33" s="132"/>
      <c r="L33" s="114"/>
      <c r="M33" s="15"/>
      <c r="N33" s="15"/>
      <c r="O33" s="10"/>
    </row>
    <row r="34" spans="1:18" hidden="1" x14ac:dyDescent="0.2">
      <c r="A34" s="36"/>
      <c r="B34" s="9" t="e">
        <f>+#REF!/#REF!</f>
        <v>#REF!</v>
      </c>
      <c r="C34" s="9"/>
      <c r="D34" s="9"/>
      <c r="E34" s="27"/>
      <c r="F34" s="16"/>
      <c r="G34" s="64"/>
      <c r="H34" s="65"/>
      <c r="I34" s="66"/>
      <c r="J34" s="66"/>
      <c r="K34" s="132"/>
      <c r="L34" s="114"/>
      <c r="M34" s="15"/>
      <c r="N34" s="15"/>
      <c r="O34" s="10"/>
    </row>
    <row r="35" spans="1:18" hidden="1" x14ac:dyDescent="0.2">
      <c r="A35" s="36"/>
      <c r="B35" s="9"/>
      <c r="C35" s="9"/>
      <c r="D35" s="9"/>
      <c r="E35" s="27"/>
      <c r="F35" s="16"/>
      <c r="G35" s="64"/>
      <c r="H35" s="65"/>
      <c r="I35" s="66"/>
      <c r="J35" s="66"/>
      <c r="K35" s="132"/>
      <c r="L35" s="114"/>
      <c r="M35" s="15"/>
      <c r="N35" s="15"/>
      <c r="O35" s="10"/>
    </row>
    <row r="36" spans="1:18" s="2" customFormat="1" x14ac:dyDescent="0.2">
      <c r="A36" s="36" t="s">
        <v>66</v>
      </c>
      <c r="B36" s="25" t="s">
        <v>5</v>
      </c>
      <c r="C36" s="25" t="s">
        <v>67</v>
      </c>
      <c r="D36" s="9"/>
      <c r="E36" s="27"/>
      <c r="F36" s="16">
        <v>8090</v>
      </c>
      <c r="G36" s="29">
        <v>10000</v>
      </c>
      <c r="H36" s="16">
        <v>2500</v>
      </c>
      <c r="I36" s="16">
        <v>2103</v>
      </c>
      <c r="J36" s="25">
        <v>2314</v>
      </c>
      <c r="K36" s="92">
        <v>3083</v>
      </c>
      <c r="L36" s="115"/>
      <c r="M36" s="19"/>
      <c r="N36" s="19"/>
      <c r="O36" s="10"/>
    </row>
    <row r="37" spans="1:18" s="2" customFormat="1" x14ac:dyDescent="0.2">
      <c r="A37" s="36" t="s">
        <v>68</v>
      </c>
      <c r="B37" s="25" t="s">
        <v>5</v>
      </c>
      <c r="C37" s="25" t="s">
        <v>67</v>
      </c>
      <c r="D37" s="9"/>
      <c r="E37" s="27"/>
      <c r="F37" s="16">
        <v>3094</v>
      </c>
      <c r="G37" s="29">
        <v>1800</v>
      </c>
      <c r="H37" s="16">
        <v>450</v>
      </c>
      <c r="I37" s="16">
        <v>980</v>
      </c>
      <c r="J37" s="25">
        <v>1078</v>
      </c>
      <c r="K37" s="133">
        <v>900</v>
      </c>
      <c r="L37" s="116"/>
      <c r="M37" s="19"/>
      <c r="N37" s="19"/>
      <c r="O37" s="10"/>
      <c r="R37" s="90"/>
    </row>
    <row r="38" spans="1:18" s="2" customFormat="1" x14ac:dyDescent="0.2">
      <c r="A38" s="36" t="s">
        <v>69</v>
      </c>
      <c r="B38" s="25" t="s">
        <v>5</v>
      </c>
      <c r="C38" s="25" t="s">
        <v>67</v>
      </c>
      <c r="D38" s="9"/>
      <c r="E38" s="27"/>
      <c r="F38" s="16">
        <v>1100</v>
      </c>
      <c r="G38" s="29">
        <v>1168</v>
      </c>
      <c r="H38" s="16">
        <v>292</v>
      </c>
      <c r="I38" s="16">
        <v>298</v>
      </c>
      <c r="J38" s="25">
        <v>312</v>
      </c>
      <c r="K38" s="92">
        <v>300</v>
      </c>
      <c r="L38" s="115"/>
      <c r="M38" s="19"/>
      <c r="N38" s="19"/>
      <c r="O38" s="10"/>
    </row>
    <row r="39" spans="1:18" s="2" customFormat="1" x14ac:dyDescent="0.2">
      <c r="A39" s="36" t="s">
        <v>70</v>
      </c>
      <c r="B39" s="25" t="s">
        <v>5</v>
      </c>
      <c r="C39" s="25" t="s">
        <v>67</v>
      </c>
      <c r="D39" s="9"/>
      <c r="E39" s="27"/>
      <c r="F39" s="16">
        <v>3954</v>
      </c>
      <c r="G39" s="29">
        <v>4420</v>
      </c>
      <c r="H39" s="16">
        <v>1105</v>
      </c>
      <c r="I39" s="16">
        <v>1100</v>
      </c>
      <c r="J39" s="25">
        <v>1320</v>
      </c>
      <c r="K39" s="92">
        <v>895</v>
      </c>
      <c r="L39" s="115"/>
      <c r="M39" s="19"/>
      <c r="N39" s="19"/>
      <c r="O39" s="10"/>
    </row>
    <row r="40" spans="1:18" s="2" customFormat="1" ht="13.5" thickBot="1" x14ac:dyDescent="0.25">
      <c r="A40" s="67" t="s">
        <v>71</v>
      </c>
      <c r="B40" s="68" t="s">
        <v>5</v>
      </c>
      <c r="C40" s="68" t="s">
        <v>67</v>
      </c>
      <c r="D40" s="69"/>
      <c r="E40" s="70"/>
      <c r="F40" s="16">
        <v>289</v>
      </c>
      <c r="G40" s="71">
        <v>192</v>
      </c>
      <c r="H40" s="16">
        <v>48</v>
      </c>
      <c r="I40" s="72">
        <v>68</v>
      </c>
      <c r="J40" s="68">
        <v>85</v>
      </c>
      <c r="K40" s="93">
        <v>90</v>
      </c>
      <c r="L40" s="117"/>
      <c r="M40" s="20"/>
      <c r="N40" s="20"/>
      <c r="O40" s="10"/>
    </row>
    <row r="41" spans="1:18" ht="13.5" thickBot="1" x14ac:dyDescent="0.25">
      <c r="A41" s="73" t="s">
        <v>72</v>
      </c>
      <c r="B41" s="53"/>
      <c r="C41" s="53"/>
      <c r="D41" s="53"/>
      <c r="E41" s="53"/>
      <c r="F41" s="53"/>
      <c r="G41" s="58"/>
      <c r="H41" s="74"/>
      <c r="I41" s="74"/>
      <c r="J41" s="74"/>
      <c r="K41" s="134"/>
      <c r="L41" s="49"/>
      <c r="M41" s="50"/>
      <c r="N41" s="50"/>
      <c r="O41" s="10"/>
    </row>
    <row r="42" spans="1:18" s="2" customFormat="1" x14ac:dyDescent="0.2">
      <c r="A42" s="75" t="s">
        <v>73</v>
      </c>
      <c r="B42" s="40" t="s">
        <v>5</v>
      </c>
      <c r="C42" s="40" t="s">
        <v>74</v>
      </c>
      <c r="D42" s="40"/>
      <c r="E42" s="41"/>
      <c r="F42" s="30">
        <v>21131</v>
      </c>
      <c r="G42" s="42">
        <v>22188</v>
      </c>
      <c r="H42" s="76">
        <v>4415</v>
      </c>
      <c r="I42" s="77">
        <v>3120</v>
      </c>
      <c r="J42" s="78">
        <v>4474</v>
      </c>
      <c r="K42" s="135">
        <v>5457</v>
      </c>
      <c r="L42" s="118"/>
      <c r="M42" s="48"/>
      <c r="N42" s="48"/>
      <c r="O42" s="10"/>
    </row>
    <row r="43" spans="1:18" s="2" customFormat="1" ht="13.5" thickBot="1" x14ac:dyDescent="0.25">
      <c r="A43" s="79" t="s">
        <v>75</v>
      </c>
      <c r="B43" s="22" t="s">
        <v>5</v>
      </c>
      <c r="C43" s="22" t="s">
        <v>74</v>
      </c>
      <c r="D43" s="22"/>
      <c r="E43" s="28"/>
      <c r="F43" s="24">
        <v>20880</v>
      </c>
      <c r="G43" s="37">
        <v>21924</v>
      </c>
      <c r="H43" s="80">
        <v>4415</v>
      </c>
      <c r="I43" s="81">
        <v>3566</v>
      </c>
      <c r="J43" s="82">
        <v>4567</v>
      </c>
      <c r="K43" s="136">
        <v>5654</v>
      </c>
      <c r="L43" s="119"/>
      <c r="M43" s="51"/>
      <c r="N43" s="51"/>
      <c r="O43" s="10"/>
    </row>
    <row r="44" spans="1:18" ht="13.5" thickBot="1" x14ac:dyDescent="0.25">
      <c r="A44" s="73" t="s">
        <v>95</v>
      </c>
      <c r="B44" s="53"/>
      <c r="C44" s="53"/>
      <c r="D44" s="53"/>
      <c r="E44" s="53"/>
      <c r="F44" s="53"/>
      <c r="G44" s="58"/>
      <c r="H44" s="74"/>
      <c r="I44" s="74"/>
      <c r="J44" s="74"/>
      <c r="K44" s="134"/>
      <c r="L44" s="49"/>
      <c r="M44" s="50"/>
      <c r="N44" s="50"/>
      <c r="O44" s="10"/>
    </row>
    <row r="45" spans="1:18" s="2" customFormat="1" x14ac:dyDescent="0.2">
      <c r="A45" s="75" t="s">
        <v>76</v>
      </c>
      <c r="B45" s="40" t="s">
        <v>5</v>
      </c>
      <c r="C45" s="40" t="s">
        <v>77</v>
      </c>
      <c r="D45" s="40"/>
      <c r="E45" s="41"/>
      <c r="F45" s="30">
        <v>1107</v>
      </c>
      <c r="G45" s="61">
        <v>1200</v>
      </c>
      <c r="H45" s="42">
        <v>170</v>
      </c>
      <c r="I45" s="30">
        <v>81</v>
      </c>
      <c r="J45" s="43">
        <v>149</v>
      </c>
      <c r="K45" s="128">
        <v>100</v>
      </c>
      <c r="L45" s="120"/>
      <c r="M45" s="48"/>
      <c r="N45" s="48"/>
      <c r="O45" s="10"/>
    </row>
    <row r="46" spans="1:18" s="2" customFormat="1" ht="13.5" thickBot="1" x14ac:dyDescent="0.25">
      <c r="A46" s="83" t="s">
        <v>78</v>
      </c>
      <c r="B46" s="84" t="s">
        <v>5</v>
      </c>
      <c r="C46" s="84" t="s">
        <v>77</v>
      </c>
      <c r="D46" s="84"/>
      <c r="E46" s="85"/>
      <c r="F46" s="88">
        <v>1100</v>
      </c>
      <c r="G46" s="86">
        <v>1200</v>
      </c>
      <c r="H46" s="87">
        <v>300</v>
      </c>
      <c r="I46" s="88">
        <v>200</v>
      </c>
      <c r="J46" s="89">
        <v>200</v>
      </c>
      <c r="K46" s="102">
        <v>200</v>
      </c>
      <c r="L46" s="121"/>
      <c r="M46" s="31"/>
      <c r="N46" s="31"/>
      <c r="O46" s="10"/>
    </row>
    <row r="47" spans="1:18" x14ac:dyDescent="0.2">
      <c r="O47" s="10"/>
    </row>
  </sheetData>
  <mergeCells count="7">
    <mergeCell ref="A1:N1"/>
    <mergeCell ref="F9:K9"/>
    <mergeCell ref="A3:C3"/>
    <mergeCell ref="A9:A11"/>
    <mergeCell ref="B9:B11"/>
    <mergeCell ref="C9:C11"/>
    <mergeCell ref="H10:J10"/>
  </mergeCells>
  <phoneticPr fontId="4" type="noConversion"/>
  <printOptions horizontalCentered="1"/>
  <pageMargins left="0.43307086614173229" right="0.19685039370078741" top="0.62992125984251968" bottom="0.74803149606299213" header="0" footer="0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zoomScale="75" zoomScaleNormal="75" zoomScaleSheetLayoutView="85" workbookViewId="0">
      <selection activeCell="A28" sqref="A28"/>
    </sheetView>
  </sheetViews>
  <sheetFormatPr baseColWidth="10" defaultRowHeight="12.75" x14ac:dyDescent="0.2"/>
  <cols>
    <col min="1" max="1" width="76.7109375" style="143" bestFit="1" customWidth="1"/>
    <col min="2" max="2" width="17" style="143" customWidth="1"/>
    <col min="3" max="3" width="13.5703125" style="143" customWidth="1"/>
    <col min="4" max="5" width="14.7109375" style="143" customWidth="1"/>
    <col min="6" max="6" width="13.5703125" style="143" customWidth="1"/>
    <col min="7" max="7" width="13.140625" style="143" customWidth="1"/>
    <col min="8" max="8" width="14" style="143" customWidth="1"/>
    <col min="9" max="16384" width="11.42578125" style="143"/>
  </cols>
  <sheetData>
    <row r="1" spans="1:10" s="137" customFormat="1" ht="15.75" x14ac:dyDescent="0.25">
      <c r="A1" s="368" t="s">
        <v>92</v>
      </c>
      <c r="B1" s="368"/>
      <c r="C1" s="368"/>
      <c r="D1" s="368"/>
      <c r="E1" s="368"/>
      <c r="F1" s="368"/>
      <c r="G1" s="368"/>
      <c r="H1" s="368"/>
    </row>
    <row r="2" spans="1:10" s="137" customFormat="1" ht="15" customHeight="1" x14ac:dyDescent="0.25">
      <c r="A2" s="138"/>
      <c r="B2" s="138"/>
      <c r="C2" s="139"/>
    </row>
    <row r="3" spans="1:10" s="137" customFormat="1" ht="15" customHeight="1" x14ac:dyDescent="0.25">
      <c r="A3" s="369" t="s">
        <v>79</v>
      </c>
      <c r="B3" s="369"/>
      <c r="C3" s="369"/>
    </row>
    <row r="4" spans="1:10" s="137" customFormat="1" ht="15" customHeight="1" x14ac:dyDescent="0.25">
      <c r="A4" s="140" t="s">
        <v>56</v>
      </c>
      <c r="B4" s="138"/>
      <c r="C4" s="139"/>
    </row>
    <row r="5" spans="1:10" s="137" customFormat="1" ht="15" customHeight="1" x14ac:dyDescent="0.25">
      <c r="A5" s="140" t="s">
        <v>205</v>
      </c>
      <c r="B5" s="138"/>
      <c r="C5" s="139"/>
    </row>
    <row r="6" spans="1:10" s="137" customFormat="1" ht="15" customHeight="1" x14ac:dyDescent="0.25">
      <c r="A6" s="140"/>
      <c r="B6" s="138"/>
      <c r="C6" s="139"/>
    </row>
    <row r="7" spans="1:10" s="137" customFormat="1" ht="15" customHeight="1" x14ac:dyDescent="0.25">
      <c r="A7" s="140" t="s">
        <v>4</v>
      </c>
      <c r="B7" s="138"/>
      <c r="C7" s="139"/>
    </row>
    <row r="8" spans="1:10" ht="15" customHeight="1" thickBot="1" x14ac:dyDescent="0.25">
      <c r="A8" s="140"/>
      <c r="B8" s="141"/>
      <c r="C8" s="142"/>
    </row>
    <row r="9" spans="1:10" ht="13.5" thickBot="1" x14ac:dyDescent="0.25">
      <c r="A9" s="370" t="s">
        <v>3</v>
      </c>
      <c r="B9" s="373" t="s">
        <v>0</v>
      </c>
      <c r="C9" s="376" t="s">
        <v>1</v>
      </c>
      <c r="D9" s="379"/>
      <c r="E9" s="379"/>
      <c r="F9" s="379"/>
      <c r="G9" s="379"/>
      <c r="H9" s="380"/>
    </row>
    <row r="10" spans="1:10" ht="16.5" thickBot="1" x14ac:dyDescent="0.25">
      <c r="A10" s="371"/>
      <c r="B10" s="374"/>
      <c r="C10" s="377"/>
      <c r="D10" s="381">
        <v>2015</v>
      </c>
      <c r="E10" s="382"/>
      <c r="F10" s="382"/>
      <c r="G10" s="382"/>
      <c r="H10" s="383"/>
    </row>
    <row r="11" spans="1:10" ht="26.25" thickBot="1" x14ac:dyDescent="0.25">
      <c r="A11" s="372"/>
      <c r="B11" s="375"/>
      <c r="C11" s="378"/>
      <c r="D11" s="144" t="s">
        <v>2</v>
      </c>
      <c r="E11" s="144" t="s">
        <v>85</v>
      </c>
      <c r="F11" s="144" t="s">
        <v>89</v>
      </c>
      <c r="G11" s="144" t="s">
        <v>91</v>
      </c>
      <c r="H11" s="145" t="s">
        <v>93</v>
      </c>
    </row>
    <row r="12" spans="1:10" s="151" customFormat="1" ht="24.95" customHeight="1" x14ac:dyDescent="0.2">
      <c r="A12" s="146" t="s">
        <v>82</v>
      </c>
      <c r="B12" s="147" t="s">
        <v>5</v>
      </c>
      <c r="C12" s="147" t="s">
        <v>80</v>
      </c>
      <c r="D12" s="148">
        <f>E12*4</f>
        <v>1040</v>
      </c>
      <c r="E12" s="148">
        <v>260</v>
      </c>
      <c r="F12" s="148">
        <v>263</v>
      </c>
      <c r="G12" s="149">
        <v>255</v>
      </c>
      <c r="H12" s="150">
        <v>251</v>
      </c>
    </row>
    <row r="13" spans="1:10" s="151" customFormat="1" ht="24.95" customHeight="1" x14ac:dyDescent="0.2">
      <c r="A13" s="152" t="s">
        <v>81</v>
      </c>
      <c r="B13" s="153" t="s">
        <v>5</v>
      </c>
      <c r="C13" s="153" t="s">
        <v>80</v>
      </c>
      <c r="D13" s="148">
        <f>E13*4</f>
        <v>136</v>
      </c>
      <c r="E13" s="154">
        <v>34</v>
      </c>
      <c r="F13" s="154">
        <v>37</v>
      </c>
      <c r="G13" s="155">
        <v>52</v>
      </c>
      <c r="H13" s="156">
        <v>224</v>
      </c>
    </row>
    <row r="14" spans="1:10" s="151" customFormat="1" ht="24.95" customHeight="1" x14ac:dyDescent="0.2">
      <c r="A14" s="152" t="s">
        <v>83</v>
      </c>
      <c r="B14" s="153" t="s">
        <v>5</v>
      </c>
      <c r="C14" s="153" t="s">
        <v>80</v>
      </c>
      <c r="D14" s="154">
        <f>E14*4</f>
        <v>132</v>
      </c>
      <c r="E14" s="154">
        <v>33</v>
      </c>
      <c r="F14" s="154">
        <v>35</v>
      </c>
      <c r="G14" s="155">
        <v>44</v>
      </c>
      <c r="H14" s="156">
        <v>40</v>
      </c>
    </row>
    <row r="15" spans="1:10" ht="24.95" customHeight="1" x14ac:dyDescent="0.2">
      <c r="A15" s="157" t="s">
        <v>90</v>
      </c>
      <c r="B15" s="153" t="s">
        <v>5</v>
      </c>
      <c r="C15" s="153" t="s">
        <v>80</v>
      </c>
      <c r="D15" s="154">
        <f>SUM(D12:D14)</f>
        <v>1308</v>
      </c>
      <c r="E15" s="154">
        <f>SUM(E12:E14)</f>
        <v>327</v>
      </c>
      <c r="F15" s="154">
        <f>SUM(F12:F14)</f>
        <v>335</v>
      </c>
      <c r="G15" s="154">
        <f>SUM(G12:G14)</f>
        <v>351</v>
      </c>
      <c r="H15" s="154">
        <f>SUM(H12:H14)</f>
        <v>515</v>
      </c>
      <c r="I15" s="158"/>
      <c r="J15" s="158"/>
    </row>
    <row r="16" spans="1:10" ht="24.95" customHeight="1" thickBot="1" x14ac:dyDescent="0.25">
      <c r="A16" s="159"/>
      <c r="B16" s="160"/>
      <c r="C16" s="160"/>
      <c r="D16" s="160"/>
      <c r="E16" s="160"/>
      <c r="F16" s="160"/>
      <c r="G16" s="161"/>
      <c r="H16" s="162"/>
    </row>
  </sheetData>
  <mergeCells count="7">
    <mergeCell ref="A1:H1"/>
    <mergeCell ref="A3:C3"/>
    <mergeCell ref="A9:A11"/>
    <mergeCell ref="B9:B11"/>
    <mergeCell ref="C9:C11"/>
    <mergeCell ref="D9:H9"/>
    <mergeCell ref="D10:H10"/>
  </mergeCells>
  <printOptions horizontalCentered="1"/>
  <pageMargins left="0.70866141732283472" right="0.51181102362204722" top="0.74803149606299213" bottom="0.74803149606299213" header="0.31496062992125984" footer="0.31496062992125984"/>
  <pageSetup paperSize="9" scale="76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topLeftCell="A16" zoomScaleNormal="100" zoomScaleSheetLayoutView="100" workbookViewId="0">
      <selection activeCell="A23" sqref="A23"/>
    </sheetView>
  </sheetViews>
  <sheetFormatPr baseColWidth="10" defaultRowHeight="12.75" x14ac:dyDescent="0.2"/>
  <cols>
    <col min="1" max="1" width="42.5703125" style="169" customWidth="1"/>
    <col min="2" max="3" width="11.42578125" style="169"/>
    <col min="4" max="4" width="13.140625" style="169" customWidth="1"/>
    <col min="5" max="7" width="12.5703125" style="169" hidden="1" customWidth="1"/>
    <col min="8" max="9" width="13.42578125" style="169" hidden="1" customWidth="1"/>
    <col min="10" max="10" width="13.140625" style="169" customWidth="1"/>
    <col min="11" max="12" width="11.7109375" style="169" customWidth="1"/>
    <col min="13" max="13" width="11.85546875" style="169" customWidth="1"/>
    <col min="14" max="14" width="14.140625" style="169" customWidth="1"/>
    <col min="15" max="16" width="11.85546875" style="169" customWidth="1"/>
    <col min="17" max="17" width="12.140625" style="215" customWidth="1"/>
    <col min="18" max="18" width="13.42578125" style="297" bestFit="1" customWidth="1"/>
    <col min="19" max="256" width="11.42578125" style="169"/>
    <col min="257" max="257" width="42.5703125" style="169" customWidth="1"/>
    <col min="258" max="259" width="11.42578125" style="169"/>
    <col min="260" max="260" width="13.140625" style="169" customWidth="1"/>
    <col min="261" max="265" width="0" style="169" hidden="1" customWidth="1"/>
    <col min="266" max="266" width="13.140625" style="169" customWidth="1"/>
    <col min="267" max="268" width="11.7109375" style="169" customWidth="1"/>
    <col min="269" max="269" width="11.85546875" style="169" customWidth="1"/>
    <col min="270" max="270" width="14.140625" style="169" customWidth="1"/>
    <col min="271" max="272" width="11.85546875" style="169" customWidth="1"/>
    <col min="273" max="273" width="12.140625" style="169" customWidth="1"/>
    <col min="274" max="274" width="13.42578125" style="169" bestFit="1" customWidth="1"/>
    <col min="275" max="512" width="11.42578125" style="169"/>
    <col min="513" max="513" width="42.5703125" style="169" customWidth="1"/>
    <col min="514" max="515" width="11.42578125" style="169"/>
    <col min="516" max="516" width="13.140625" style="169" customWidth="1"/>
    <col min="517" max="521" width="0" style="169" hidden="1" customWidth="1"/>
    <col min="522" max="522" width="13.140625" style="169" customWidth="1"/>
    <col min="523" max="524" width="11.7109375" style="169" customWidth="1"/>
    <col min="525" max="525" width="11.85546875" style="169" customWidth="1"/>
    <col min="526" max="526" width="14.140625" style="169" customWidth="1"/>
    <col min="527" max="528" width="11.85546875" style="169" customWidth="1"/>
    <col min="529" max="529" width="12.140625" style="169" customWidth="1"/>
    <col min="530" max="530" width="13.42578125" style="169" bestFit="1" customWidth="1"/>
    <col min="531" max="768" width="11.42578125" style="169"/>
    <col min="769" max="769" width="42.5703125" style="169" customWidth="1"/>
    <col min="770" max="771" width="11.42578125" style="169"/>
    <col min="772" max="772" width="13.140625" style="169" customWidth="1"/>
    <col min="773" max="777" width="0" style="169" hidden="1" customWidth="1"/>
    <col min="778" max="778" width="13.140625" style="169" customWidth="1"/>
    <col min="779" max="780" width="11.7109375" style="169" customWidth="1"/>
    <col min="781" max="781" width="11.85546875" style="169" customWidth="1"/>
    <col min="782" max="782" width="14.140625" style="169" customWidth="1"/>
    <col min="783" max="784" width="11.85546875" style="169" customWidth="1"/>
    <col min="785" max="785" width="12.140625" style="169" customWidth="1"/>
    <col min="786" max="786" width="13.42578125" style="169" bestFit="1" customWidth="1"/>
    <col min="787" max="1024" width="11.42578125" style="169"/>
    <col min="1025" max="1025" width="42.5703125" style="169" customWidth="1"/>
    <col min="1026" max="1027" width="11.42578125" style="169"/>
    <col min="1028" max="1028" width="13.140625" style="169" customWidth="1"/>
    <col min="1029" max="1033" width="0" style="169" hidden="1" customWidth="1"/>
    <col min="1034" max="1034" width="13.140625" style="169" customWidth="1"/>
    <col min="1035" max="1036" width="11.7109375" style="169" customWidth="1"/>
    <col min="1037" max="1037" width="11.85546875" style="169" customWidth="1"/>
    <col min="1038" max="1038" width="14.140625" style="169" customWidth="1"/>
    <col min="1039" max="1040" width="11.85546875" style="169" customWidth="1"/>
    <col min="1041" max="1041" width="12.140625" style="169" customWidth="1"/>
    <col min="1042" max="1042" width="13.42578125" style="169" bestFit="1" customWidth="1"/>
    <col min="1043" max="1280" width="11.42578125" style="169"/>
    <col min="1281" max="1281" width="42.5703125" style="169" customWidth="1"/>
    <col min="1282" max="1283" width="11.42578125" style="169"/>
    <col min="1284" max="1284" width="13.140625" style="169" customWidth="1"/>
    <col min="1285" max="1289" width="0" style="169" hidden="1" customWidth="1"/>
    <col min="1290" max="1290" width="13.140625" style="169" customWidth="1"/>
    <col min="1291" max="1292" width="11.7109375" style="169" customWidth="1"/>
    <col min="1293" max="1293" width="11.85546875" style="169" customWidth="1"/>
    <col min="1294" max="1294" width="14.140625" style="169" customWidth="1"/>
    <col min="1295" max="1296" width="11.85546875" style="169" customWidth="1"/>
    <col min="1297" max="1297" width="12.140625" style="169" customWidth="1"/>
    <col min="1298" max="1298" width="13.42578125" style="169" bestFit="1" customWidth="1"/>
    <col min="1299" max="1536" width="11.42578125" style="169"/>
    <col min="1537" max="1537" width="42.5703125" style="169" customWidth="1"/>
    <col min="1538" max="1539" width="11.42578125" style="169"/>
    <col min="1540" max="1540" width="13.140625" style="169" customWidth="1"/>
    <col min="1541" max="1545" width="0" style="169" hidden="1" customWidth="1"/>
    <col min="1546" max="1546" width="13.140625" style="169" customWidth="1"/>
    <col min="1547" max="1548" width="11.7109375" style="169" customWidth="1"/>
    <col min="1549" max="1549" width="11.85546875" style="169" customWidth="1"/>
    <col min="1550" max="1550" width="14.140625" style="169" customWidth="1"/>
    <col min="1551" max="1552" width="11.85546875" style="169" customWidth="1"/>
    <col min="1553" max="1553" width="12.140625" style="169" customWidth="1"/>
    <col min="1554" max="1554" width="13.42578125" style="169" bestFit="1" customWidth="1"/>
    <col min="1555" max="1792" width="11.42578125" style="169"/>
    <col min="1793" max="1793" width="42.5703125" style="169" customWidth="1"/>
    <col min="1794" max="1795" width="11.42578125" style="169"/>
    <col min="1796" max="1796" width="13.140625" style="169" customWidth="1"/>
    <col min="1797" max="1801" width="0" style="169" hidden="1" customWidth="1"/>
    <col min="1802" max="1802" width="13.140625" style="169" customWidth="1"/>
    <col min="1803" max="1804" width="11.7109375" style="169" customWidth="1"/>
    <col min="1805" max="1805" width="11.85546875" style="169" customWidth="1"/>
    <col min="1806" max="1806" width="14.140625" style="169" customWidth="1"/>
    <col min="1807" max="1808" width="11.85546875" style="169" customWidth="1"/>
    <col min="1809" max="1809" width="12.140625" style="169" customWidth="1"/>
    <col min="1810" max="1810" width="13.42578125" style="169" bestFit="1" customWidth="1"/>
    <col min="1811" max="2048" width="11.42578125" style="169"/>
    <col min="2049" max="2049" width="42.5703125" style="169" customWidth="1"/>
    <col min="2050" max="2051" width="11.42578125" style="169"/>
    <col min="2052" max="2052" width="13.140625" style="169" customWidth="1"/>
    <col min="2053" max="2057" width="0" style="169" hidden="1" customWidth="1"/>
    <col min="2058" max="2058" width="13.140625" style="169" customWidth="1"/>
    <col min="2059" max="2060" width="11.7109375" style="169" customWidth="1"/>
    <col min="2061" max="2061" width="11.85546875" style="169" customWidth="1"/>
    <col min="2062" max="2062" width="14.140625" style="169" customWidth="1"/>
    <col min="2063" max="2064" width="11.85546875" style="169" customWidth="1"/>
    <col min="2065" max="2065" width="12.140625" style="169" customWidth="1"/>
    <col min="2066" max="2066" width="13.42578125" style="169" bestFit="1" customWidth="1"/>
    <col min="2067" max="2304" width="11.42578125" style="169"/>
    <col min="2305" max="2305" width="42.5703125" style="169" customWidth="1"/>
    <col min="2306" max="2307" width="11.42578125" style="169"/>
    <col min="2308" max="2308" width="13.140625" style="169" customWidth="1"/>
    <col min="2309" max="2313" width="0" style="169" hidden="1" customWidth="1"/>
    <col min="2314" max="2314" width="13.140625" style="169" customWidth="1"/>
    <col min="2315" max="2316" width="11.7109375" style="169" customWidth="1"/>
    <col min="2317" max="2317" width="11.85546875" style="169" customWidth="1"/>
    <col min="2318" max="2318" width="14.140625" style="169" customWidth="1"/>
    <col min="2319" max="2320" width="11.85546875" style="169" customWidth="1"/>
    <col min="2321" max="2321" width="12.140625" style="169" customWidth="1"/>
    <col min="2322" max="2322" width="13.42578125" style="169" bestFit="1" customWidth="1"/>
    <col min="2323" max="2560" width="11.42578125" style="169"/>
    <col min="2561" max="2561" width="42.5703125" style="169" customWidth="1"/>
    <col min="2562" max="2563" width="11.42578125" style="169"/>
    <col min="2564" max="2564" width="13.140625" style="169" customWidth="1"/>
    <col min="2565" max="2569" width="0" style="169" hidden="1" customWidth="1"/>
    <col min="2570" max="2570" width="13.140625" style="169" customWidth="1"/>
    <col min="2571" max="2572" width="11.7109375" style="169" customWidth="1"/>
    <col min="2573" max="2573" width="11.85546875" style="169" customWidth="1"/>
    <col min="2574" max="2574" width="14.140625" style="169" customWidth="1"/>
    <col min="2575" max="2576" width="11.85546875" style="169" customWidth="1"/>
    <col min="2577" max="2577" width="12.140625" style="169" customWidth="1"/>
    <col min="2578" max="2578" width="13.42578125" style="169" bestFit="1" customWidth="1"/>
    <col min="2579" max="2816" width="11.42578125" style="169"/>
    <col min="2817" max="2817" width="42.5703125" style="169" customWidth="1"/>
    <col min="2818" max="2819" width="11.42578125" style="169"/>
    <col min="2820" max="2820" width="13.140625" style="169" customWidth="1"/>
    <col min="2821" max="2825" width="0" style="169" hidden="1" customWidth="1"/>
    <col min="2826" max="2826" width="13.140625" style="169" customWidth="1"/>
    <col min="2827" max="2828" width="11.7109375" style="169" customWidth="1"/>
    <col min="2829" max="2829" width="11.85546875" style="169" customWidth="1"/>
    <col min="2830" max="2830" width="14.140625" style="169" customWidth="1"/>
    <col min="2831" max="2832" width="11.85546875" style="169" customWidth="1"/>
    <col min="2833" max="2833" width="12.140625" style="169" customWidth="1"/>
    <col min="2834" max="2834" width="13.42578125" style="169" bestFit="1" customWidth="1"/>
    <col min="2835" max="3072" width="11.42578125" style="169"/>
    <col min="3073" max="3073" width="42.5703125" style="169" customWidth="1"/>
    <col min="3074" max="3075" width="11.42578125" style="169"/>
    <col min="3076" max="3076" width="13.140625" style="169" customWidth="1"/>
    <col min="3077" max="3081" width="0" style="169" hidden="1" customWidth="1"/>
    <col min="3082" max="3082" width="13.140625" style="169" customWidth="1"/>
    <col min="3083" max="3084" width="11.7109375" style="169" customWidth="1"/>
    <col min="3085" max="3085" width="11.85546875" style="169" customWidth="1"/>
    <col min="3086" max="3086" width="14.140625" style="169" customWidth="1"/>
    <col min="3087" max="3088" width="11.85546875" style="169" customWidth="1"/>
    <col min="3089" max="3089" width="12.140625" style="169" customWidth="1"/>
    <col min="3090" max="3090" width="13.42578125" style="169" bestFit="1" customWidth="1"/>
    <col min="3091" max="3328" width="11.42578125" style="169"/>
    <col min="3329" max="3329" width="42.5703125" style="169" customWidth="1"/>
    <col min="3330" max="3331" width="11.42578125" style="169"/>
    <col min="3332" max="3332" width="13.140625" style="169" customWidth="1"/>
    <col min="3333" max="3337" width="0" style="169" hidden="1" customWidth="1"/>
    <col min="3338" max="3338" width="13.140625" style="169" customWidth="1"/>
    <col min="3339" max="3340" width="11.7109375" style="169" customWidth="1"/>
    <col min="3341" max="3341" width="11.85546875" style="169" customWidth="1"/>
    <col min="3342" max="3342" width="14.140625" style="169" customWidth="1"/>
    <col min="3343" max="3344" width="11.85546875" style="169" customWidth="1"/>
    <col min="3345" max="3345" width="12.140625" style="169" customWidth="1"/>
    <col min="3346" max="3346" width="13.42578125" style="169" bestFit="1" customWidth="1"/>
    <col min="3347" max="3584" width="11.42578125" style="169"/>
    <col min="3585" max="3585" width="42.5703125" style="169" customWidth="1"/>
    <col min="3586" max="3587" width="11.42578125" style="169"/>
    <col min="3588" max="3588" width="13.140625" style="169" customWidth="1"/>
    <col min="3589" max="3593" width="0" style="169" hidden="1" customWidth="1"/>
    <col min="3594" max="3594" width="13.140625" style="169" customWidth="1"/>
    <col min="3595" max="3596" width="11.7109375" style="169" customWidth="1"/>
    <col min="3597" max="3597" width="11.85546875" style="169" customWidth="1"/>
    <col min="3598" max="3598" width="14.140625" style="169" customWidth="1"/>
    <col min="3599" max="3600" width="11.85546875" style="169" customWidth="1"/>
    <col min="3601" max="3601" width="12.140625" style="169" customWidth="1"/>
    <col min="3602" max="3602" width="13.42578125" style="169" bestFit="1" customWidth="1"/>
    <col min="3603" max="3840" width="11.42578125" style="169"/>
    <col min="3841" max="3841" width="42.5703125" style="169" customWidth="1"/>
    <col min="3842" max="3843" width="11.42578125" style="169"/>
    <col min="3844" max="3844" width="13.140625" style="169" customWidth="1"/>
    <col min="3845" max="3849" width="0" style="169" hidden="1" customWidth="1"/>
    <col min="3850" max="3850" width="13.140625" style="169" customWidth="1"/>
    <col min="3851" max="3852" width="11.7109375" style="169" customWidth="1"/>
    <col min="3853" max="3853" width="11.85546875" style="169" customWidth="1"/>
    <col min="3854" max="3854" width="14.140625" style="169" customWidth="1"/>
    <col min="3855" max="3856" width="11.85546875" style="169" customWidth="1"/>
    <col min="3857" max="3857" width="12.140625" style="169" customWidth="1"/>
    <col min="3858" max="3858" width="13.42578125" style="169" bestFit="1" customWidth="1"/>
    <col min="3859" max="4096" width="11.42578125" style="169"/>
    <col min="4097" max="4097" width="42.5703125" style="169" customWidth="1"/>
    <col min="4098" max="4099" width="11.42578125" style="169"/>
    <col min="4100" max="4100" width="13.140625" style="169" customWidth="1"/>
    <col min="4101" max="4105" width="0" style="169" hidden="1" customWidth="1"/>
    <col min="4106" max="4106" width="13.140625" style="169" customWidth="1"/>
    <col min="4107" max="4108" width="11.7109375" style="169" customWidth="1"/>
    <col min="4109" max="4109" width="11.85546875" style="169" customWidth="1"/>
    <col min="4110" max="4110" width="14.140625" style="169" customWidth="1"/>
    <col min="4111" max="4112" width="11.85546875" style="169" customWidth="1"/>
    <col min="4113" max="4113" width="12.140625" style="169" customWidth="1"/>
    <col min="4114" max="4114" width="13.42578125" style="169" bestFit="1" customWidth="1"/>
    <col min="4115" max="4352" width="11.42578125" style="169"/>
    <col min="4353" max="4353" width="42.5703125" style="169" customWidth="1"/>
    <col min="4354" max="4355" width="11.42578125" style="169"/>
    <col min="4356" max="4356" width="13.140625" style="169" customWidth="1"/>
    <col min="4357" max="4361" width="0" style="169" hidden="1" customWidth="1"/>
    <col min="4362" max="4362" width="13.140625" style="169" customWidth="1"/>
    <col min="4363" max="4364" width="11.7109375" style="169" customWidth="1"/>
    <col min="4365" max="4365" width="11.85546875" style="169" customWidth="1"/>
    <col min="4366" max="4366" width="14.140625" style="169" customWidth="1"/>
    <col min="4367" max="4368" width="11.85546875" style="169" customWidth="1"/>
    <col min="4369" max="4369" width="12.140625" style="169" customWidth="1"/>
    <col min="4370" max="4370" width="13.42578125" style="169" bestFit="1" customWidth="1"/>
    <col min="4371" max="4608" width="11.42578125" style="169"/>
    <col min="4609" max="4609" width="42.5703125" style="169" customWidth="1"/>
    <col min="4610" max="4611" width="11.42578125" style="169"/>
    <col min="4612" max="4612" width="13.140625" style="169" customWidth="1"/>
    <col min="4613" max="4617" width="0" style="169" hidden="1" customWidth="1"/>
    <col min="4618" max="4618" width="13.140625" style="169" customWidth="1"/>
    <col min="4619" max="4620" width="11.7109375" style="169" customWidth="1"/>
    <col min="4621" max="4621" width="11.85546875" style="169" customWidth="1"/>
    <col min="4622" max="4622" width="14.140625" style="169" customWidth="1"/>
    <col min="4623" max="4624" width="11.85546875" style="169" customWidth="1"/>
    <col min="4625" max="4625" width="12.140625" style="169" customWidth="1"/>
    <col min="4626" max="4626" width="13.42578125" style="169" bestFit="1" customWidth="1"/>
    <col min="4627" max="4864" width="11.42578125" style="169"/>
    <col min="4865" max="4865" width="42.5703125" style="169" customWidth="1"/>
    <col min="4866" max="4867" width="11.42578125" style="169"/>
    <col min="4868" max="4868" width="13.140625" style="169" customWidth="1"/>
    <col min="4869" max="4873" width="0" style="169" hidden="1" customWidth="1"/>
    <col min="4874" max="4874" width="13.140625" style="169" customWidth="1"/>
    <col min="4875" max="4876" width="11.7109375" style="169" customWidth="1"/>
    <col min="4877" max="4877" width="11.85546875" style="169" customWidth="1"/>
    <col min="4878" max="4878" width="14.140625" style="169" customWidth="1"/>
    <col min="4879" max="4880" width="11.85546875" style="169" customWidth="1"/>
    <col min="4881" max="4881" width="12.140625" style="169" customWidth="1"/>
    <col min="4882" max="4882" width="13.42578125" style="169" bestFit="1" customWidth="1"/>
    <col min="4883" max="5120" width="11.42578125" style="169"/>
    <col min="5121" max="5121" width="42.5703125" style="169" customWidth="1"/>
    <col min="5122" max="5123" width="11.42578125" style="169"/>
    <col min="5124" max="5124" width="13.140625" style="169" customWidth="1"/>
    <col min="5125" max="5129" width="0" style="169" hidden="1" customWidth="1"/>
    <col min="5130" max="5130" width="13.140625" style="169" customWidth="1"/>
    <col min="5131" max="5132" width="11.7109375" style="169" customWidth="1"/>
    <col min="5133" max="5133" width="11.85546875" style="169" customWidth="1"/>
    <col min="5134" max="5134" width="14.140625" style="169" customWidth="1"/>
    <col min="5135" max="5136" width="11.85546875" style="169" customWidth="1"/>
    <col min="5137" max="5137" width="12.140625" style="169" customWidth="1"/>
    <col min="5138" max="5138" width="13.42578125" style="169" bestFit="1" customWidth="1"/>
    <col min="5139" max="5376" width="11.42578125" style="169"/>
    <col min="5377" max="5377" width="42.5703125" style="169" customWidth="1"/>
    <col min="5378" max="5379" width="11.42578125" style="169"/>
    <col min="5380" max="5380" width="13.140625" style="169" customWidth="1"/>
    <col min="5381" max="5385" width="0" style="169" hidden="1" customWidth="1"/>
    <col min="5386" max="5386" width="13.140625" style="169" customWidth="1"/>
    <col min="5387" max="5388" width="11.7109375" style="169" customWidth="1"/>
    <col min="5389" max="5389" width="11.85546875" style="169" customWidth="1"/>
    <col min="5390" max="5390" width="14.140625" style="169" customWidth="1"/>
    <col min="5391" max="5392" width="11.85546875" style="169" customWidth="1"/>
    <col min="5393" max="5393" width="12.140625" style="169" customWidth="1"/>
    <col min="5394" max="5394" width="13.42578125" style="169" bestFit="1" customWidth="1"/>
    <col min="5395" max="5632" width="11.42578125" style="169"/>
    <col min="5633" max="5633" width="42.5703125" style="169" customWidth="1"/>
    <col min="5634" max="5635" width="11.42578125" style="169"/>
    <col min="5636" max="5636" width="13.140625" style="169" customWidth="1"/>
    <col min="5637" max="5641" width="0" style="169" hidden="1" customWidth="1"/>
    <col min="5642" max="5642" width="13.140625" style="169" customWidth="1"/>
    <col min="5643" max="5644" width="11.7109375" style="169" customWidth="1"/>
    <col min="5645" max="5645" width="11.85546875" style="169" customWidth="1"/>
    <col min="5646" max="5646" width="14.140625" style="169" customWidth="1"/>
    <col min="5647" max="5648" width="11.85546875" style="169" customWidth="1"/>
    <col min="5649" max="5649" width="12.140625" style="169" customWidth="1"/>
    <col min="5650" max="5650" width="13.42578125" style="169" bestFit="1" customWidth="1"/>
    <col min="5651" max="5888" width="11.42578125" style="169"/>
    <col min="5889" max="5889" width="42.5703125" style="169" customWidth="1"/>
    <col min="5890" max="5891" width="11.42578125" style="169"/>
    <col min="5892" max="5892" width="13.140625" style="169" customWidth="1"/>
    <col min="5893" max="5897" width="0" style="169" hidden="1" customWidth="1"/>
    <col min="5898" max="5898" width="13.140625" style="169" customWidth="1"/>
    <col min="5899" max="5900" width="11.7109375" style="169" customWidth="1"/>
    <col min="5901" max="5901" width="11.85546875" style="169" customWidth="1"/>
    <col min="5902" max="5902" width="14.140625" style="169" customWidth="1"/>
    <col min="5903" max="5904" width="11.85546875" style="169" customWidth="1"/>
    <col min="5905" max="5905" width="12.140625" style="169" customWidth="1"/>
    <col min="5906" max="5906" width="13.42578125" style="169" bestFit="1" customWidth="1"/>
    <col min="5907" max="6144" width="11.42578125" style="169"/>
    <col min="6145" max="6145" width="42.5703125" style="169" customWidth="1"/>
    <col min="6146" max="6147" width="11.42578125" style="169"/>
    <col min="6148" max="6148" width="13.140625" style="169" customWidth="1"/>
    <col min="6149" max="6153" width="0" style="169" hidden="1" customWidth="1"/>
    <col min="6154" max="6154" width="13.140625" style="169" customWidth="1"/>
    <col min="6155" max="6156" width="11.7109375" style="169" customWidth="1"/>
    <col min="6157" max="6157" width="11.85546875" style="169" customWidth="1"/>
    <col min="6158" max="6158" width="14.140625" style="169" customWidth="1"/>
    <col min="6159" max="6160" width="11.85546875" style="169" customWidth="1"/>
    <col min="6161" max="6161" width="12.140625" style="169" customWidth="1"/>
    <col min="6162" max="6162" width="13.42578125" style="169" bestFit="1" customWidth="1"/>
    <col min="6163" max="6400" width="11.42578125" style="169"/>
    <col min="6401" max="6401" width="42.5703125" style="169" customWidth="1"/>
    <col min="6402" max="6403" width="11.42578125" style="169"/>
    <col min="6404" max="6404" width="13.140625" style="169" customWidth="1"/>
    <col min="6405" max="6409" width="0" style="169" hidden="1" customWidth="1"/>
    <col min="6410" max="6410" width="13.140625" style="169" customWidth="1"/>
    <col min="6411" max="6412" width="11.7109375" style="169" customWidth="1"/>
    <col min="6413" max="6413" width="11.85546875" style="169" customWidth="1"/>
    <col min="6414" max="6414" width="14.140625" style="169" customWidth="1"/>
    <col min="6415" max="6416" width="11.85546875" style="169" customWidth="1"/>
    <col min="6417" max="6417" width="12.140625" style="169" customWidth="1"/>
    <col min="6418" max="6418" width="13.42578125" style="169" bestFit="1" customWidth="1"/>
    <col min="6419" max="6656" width="11.42578125" style="169"/>
    <col min="6657" max="6657" width="42.5703125" style="169" customWidth="1"/>
    <col min="6658" max="6659" width="11.42578125" style="169"/>
    <col min="6660" max="6660" width="13.140625" style="169" customWidth="1"/>
    <col min="6661" max="6665" width="0" style="169" hidden="1" customWidth="1"/>
    <col min="6666" max="6666" width="13.140625" style="169" customWidth="1"/>
    <col min="6667" max="6668" width="11.7109375" style="169" customWidth="1"/>
    <col min="6669" max="6669" width="11.85546875" style="169" customWidth="1"/>
    <col min="6670" max="6670" width="14.140625" style="169" customWidth="1"/>
    <col min="6671" max="6672" width="11.85546875" style="169" customWidth="1"/>
    <col min="6673" max="6673" width="12.140625" style="169" customWidth="1"/>
    <col min="6674" max="6674" width="13.42578125" style="169" bestFit="1" customWidth="1"/>
    <col min="6675" max="6912" width="11.42578125" style="169"/>
    <col min="6913" max="6913" width="42.5703125" style="169" customWidth="1"/>
    <col min="6914" max="6915" width="11.42578125" style="169"/>
    <col min="6916" max="6916" width="13.140625" style="169" customWidth="1"/>
    <col min="6917" max="6921" width="0" style="169" hidden="1" customWidth="1"/>
    <col min="6922" max="6922" width="13.140625" style="169" customWidth="1"/>
    <col min="6923" max="6924" width="11.7109375" style="169" customWidth="1"/>
    <col min="6925" max="6925" width="11.85546875" style="169" customWidth="1"/>
    <col min="6926" max="6926" width="14.140625" style="169" customWidth="1"/>
    <col min="6927" max="6928" width="11.85546875" style="169" customWidth="1"/>
    <col min="6929" max="6929" width="12.140625" style="169" customWidth="1"/>
    <col min="6930" max="6930" width="13.42578125" style="169" bestFit="1" customWidth="1"/>
    <col min="6931" max="7168" width="11.42578125" style="169"/>
    <col min="7169" max="7169" width="42.5703125" style="169" customWidth="1"/>
    <col min="7170" max="7171" width="11.42578125" style="169"/>
    <col min="7172" max="7172" width="13.140625" style="169" customWidth="1"/>
    <col min="7173" max="7177" width="0" style="169" hidden="1" customWidth="1"/>
    <col min="7178" max="7178" width="13.140625" style="169" customWidth="1"/>
    <col min="7179" max="7180" width="11.7109375" style="169" customWidth="1"/>
    <col min="7181" max="7181" width="11.85546875" style="169" customWidth="1"/>
    <col min="7182" max="7182" width="14.140625" style="169" customWidth="1"/>
    <col min="7183" max="7184" width="11.85546875" style="169" customWidth="1"/>
    <col min="7185" max="7185" width="12.140625" style="169" customWidth="1"/>
    <col min="7186" max="7186" width="13.42578125" style="169" bestFit="1" customWidth="1"/>
    <col min="7187" max="7424" width="11.42578125" style="169"/>
    <col min="7425" max="7425" width="42.5703125" style="169" customWidth="1"/>
    <col min="7426" max="7427" width="11.42578125" style="169"/>
    <col min="7428" max="7428" width="13.140625" style="169" customWidth="1"/>
    <col min="7429" max="7433" width="0" style="169" hidden="1" customWidth="1"/>
    <col min="7434" max="7434" width="13.140625" style="169" customWidth="1"/>
    <col min="7435" max="7436" width="11.7109375" style="169" customWidth="1"/>
    <col min="7437" max="7437" width="11.85546875" style="169" customWidth="1"/>
    <col min="7438" max="7438" width="14.140625" style="169" customWidth="1"/>
    <col min="7439" max="7440" width="11.85546875" style="169" customWidth="1"/>
    <col min="7441" max="7441" width="12.140625" style="169" customWidth="1"/>
    <col min="7442" max="7442" width="13.42578125" style="169" bestFit="1" customWidth="1"/>
    <col min="7443" max="7680" width="11.42578125" style="169"/>
    <col min="7681" max="7681" width="42.5703125" style="169" customWidth="1"/>
    <col min="7682" max="7683" width="11.42578125" style="169"/>
    <col min="7684" max="7684" width="13.140625" style="169" customWidth="1"/>
    <col min="7685" max="7689" width="0" style="169" hidden="1" customWidth="1"/>
    <col min="7690" max="7690" width="13.140625" style="169" customWidth="1"/>
    <col min="7691" max="7692" width="11.7109375" style="169" customWidth="1"/>
    <col min="7693" max="7693" width="11.85546875" style="169" customWidth="1"/>
    <col min="7694" max="7694" width="14.140625" style="169" customWidth="1"/>
    <col min="7695" max="7696" width="11.85546875" style="169" customWidth="1"/>
    <col min="7697" max="7697" width="12.140625" style="169" customWidth="1"/>
    <col min="7698" max="7698" width="13.42578125" style="169" bestFit="1" customWidth="1"/>
    <col min="7699" max="7936" width="11.42578125" style="169"/>
    <col min="7937" max="7937" width="42.5703125" style="169" customWidth="1"/>
    <col min="7938" max="7939" width="11.42578125" style="169"/>
    <col min="7940" max="7940" width="13.140625" style="169" customWidth="1"/>
    <col min="7941" max="7945" width="0" style="169" hidden="1" customWidth="1"/>
    <col min="7946" max="7946" width="13.140625" style="169" customWidth="1"/>
    <col min="7947" max="7948" width="11.7109375" style="169" customWidth="1"/>
    <col min="7949" max="7949" width="11.85546875" style="169" customWidth="1"/>
    <col min="7950" max="7950" width="14.140625" style="169" customWidth="1"/>
    <col min="7951" max="7952" width="11.85546875" style="169" customWidth="1"/>
    <col min="7953" max="7953" width="12.140625" style="169" customWidth="1"/>
    <col min="7954" max="7954" width="13.42578125" style="169" bestFit="1" customWidth="1"/>
    <col min="7955" max="8192" width="11.42578125" style="169"/>
    <col min="8193" max="8193" width="42.5703125" style="169" customWidth="1"/>
    <col min="8194" max="8195" width="11.42578125" style="169"/>
    <col min="8196" max="8196" width="13.140625" style="169" customWidth="1"/>
    <col min="8197" max="8201" width="0" style="169" hidden="1" customWidth="1"/>
    <col min="8202" max="8202" width="13.140625" style="169" customWidth="1"/>
    <col min="8203" max="8204" width="11.7109375" style="169" customWidth="1"/>
    <col min="8205" max="8205" width="11.85546875" style="169" customWidth="1"/>
    <col min="8206" max="8206" width="14.140625" style="169" customWidth="1"/>
    <col min="8207" max="8208" width="11.85546875" style="169" customWidth="1"/>
    <col min="8209" max="8209" width="12.140625" style="169" customWidth="1"/>
    <col min="8210" max="8210" width="13.42578125" style="169" bestFit="1" customWidth="1"/>
    <col min="8211" max="8448" width="11.42578125" style="169"/>
    <col min="8449" max="8449" width="42.5703125" style="169" customWidth="1"/>
    <col min="8450" max="8451" width="11.42578125" style="169"/>
    <col min="8452" max="8452" width="13.140625" style="169" customWidth="1"/>
    <col min="8453" max="8457" width="0" style="169" hidden="1" customWidth="1"/>
    <col min="8458" max="8458" width="13.140625" style="169" customWidth="1"/>
    <col min="8459" max="8460" width="11.7109375" style="169" customWidth="1"/>
    <col min="8461" max="8461" width="11.85546875" style="169" customWidth="1"/>
    <col min="8462" max="8462" width="14.140625" style="169" customWidth="1"/>
    <col min="8463" max="8464" width="11.85546875" style="169" customWidth="1"/>
    <col min="8465" max="8465" width="12.140625" style="169" customWidth="1"/>
    <col min="8466" max="8466" width="13.42578125" style="169" bestFit="1" customWidth="1"/>
    <col min="8467" max="8704" width="11.42578125" style="169"/>
    <col min="8705" max="8705" width="42.5703125" style="169" customWidth="1"/>
    <col min="8706" max="8707" width="11.42578125" style="169"/>
    <col min="8708" max="8708" width="13.140625" style="169" customWidth="1"/>
    <col min="8709" max="8713" width="0" style="169" hidden="1" customWidth="1"/>
    <col min="8714" max="8714" width="13.140625" style="169" customWidth="1"/>
    <col min="8715" max="8716" width="11.7109375" style="169" customWidth="1"/>
    <col min="8717" max="8717" width="11.85546875" style="169" customWidth="1"/>
    <col min="8718" max="8718" width="14.140625" style="169" customWidth="1"/>
    <col min="8719" max="8720" width="11.85546875" style="169" customWidth="1"/>
    <col min="8721" max="8721" width="12.140625" style="169" customWidth="1"/>
    <col min="8722" max="8722" width="13.42578125" style="169" bestFit="1" customWidth="1"/>
    <col min="8723" max="8960" width="11.42578125" style="169"/>
    <col min="8961" max="8961" width="42.5703125" style="169" customWidth="1"/>
    <col min="8962" max="8963" width="11.42578125" style="169"/>
    <col min="8964" max="8964" width="13.140625" style="169" customWidth="1"/>
    <col min="8965" max="8969" width="0" style="169" hidden="1" customWidth="1"/>
    <col min="8970" max="8970" width="13.140625" style="169" customWidth="1"/>
    <col min="8971" max="8972" width="11.7109375" style="169" customWidth="1"/>
    <col min="8973" max="8973" width="11.85546875" style="169" customWidth="1"/>
    <col min="8974" max="8974" width="14.140625" style="169" customWidth="1"/>
    <col min="8975" max="8976" width="11.85546875" style="169" customWidth="1"/>
    <col min="8977" max="8977" width="12.140625" style="169" customWidth="1"/>
    <col min="8978" max="8978" width="13.42578125" style="169" bestFit="1" customWidth="1"/>
    <col min="8979" max="9216" width="11.42578125" style="169"/>
    <col min="9217" max="9217" width="42.5703125" style="169" customWidth="1"/>
    <col min="9218" max="9219" width="11.42578125" style="169"/>
    <col min="9220" max="9220" width="13.140625" style="169" customWidth="1"/>
    <col min="9221" max="9225" width="0" style="169" hidden="1" customWidth="1"/>
    <col min="9226" max="9226" width="13.140625" style="169" customWidth="1"/>
    <col min="9227" max="9228" width="11.7109375" style="169" customWidth="1"/>
    <col min="9229" max="9229" width="11.85546875" style="169" customWidth="1"/>
    <col min="9230" max="9230" width="14.140625" style="169" customWidth="1"/>
    <col min="9231" max="9232" width="11.85546875" style="169" customWidth="1"/>
    <col min="9233" max="9233" width="12.140625" style="169" customWidth="1"/>
    <col min="9234" max="9234" width="13.42578125" style="169" bestFit="1" customWidth="1"/>
    <col min="9235" max="9472" width="11.42578125" style="169"/>
    <col min="9473" max="9473" width="42.5703125" style="169" customWidth="1"/>
    <col min="9474" max="9475" width="11.42578125" style="169"/>
    <col min="9476" max="9476" width="13.140625" style="169" customWidth="1"/>
    <col min="9477" max="9481" width="0" style="169" hidden="1" customWidth="1"/>
    <col min="9482" max="9482" width="13.140625" style="169" customWidth="1"/>
    <col min="9483" max="9484" width="11.7109375" style="169" customWidth="1"/>
    <col min="9485" max="9485" width="11.85546875" style="169" customWidth="1"/>
    <col min="9486" max="9486" width="14.140625" style="169" customWidth="1"/>
    <col min="9487" max="9488" width="11.85546875" style="169" customWidth="1"/>
    <col min="9489" max="9489" width="12.140625" style="169" customWidth="1"/>
    <col min="9490" max="9490" width="13.42578125" style="169" bestFit="1" customWidth="1"/>
    <col min="9491" max="9728" width="11.42578125" style="169"/>
    <col min="9729" max="9729" width="42.5703125" style="169" customWidth="1"/>
    <col min="9730" max="9731" width="11.42578125" style="169"/>
    <col min="9732" max="9732" width="13.140625" style="169" customWidth="1"/>
    <col min="9733" max="9737" width="0" style="169" hidden="1" customWidth="1"/>
    <col min="9738" max="9738" width="13.140625" style="169" customWidth="1"/>
    <col min="9739" max="9740" width="11.7109375" style="169" customWidth="1"/>
    <col min="9741" max="9741" width="11.85546875" style="169" customWidth="1"/>
    <col min="9742" max="9742" width="14.140625" style="169" customWidth="1"/>
    <col min="9743" max="9744" width="11.85546875" style="169" customWidth="1"/>
    <col min="9745" max="9745" width="12.140625" style="169" customWidth="1"/>
    <col min="9746" max="9746" width="13.42578125" style="169" bestFit="1" customWidth="1"/>
    <col min="9747" max="9984" width="11.42578125" style="169"/>
    <col min="9985" max="9985" width="42.5703125" style="169" customWidth="1"/>
    <col min="9986" max="9987" width="11.42578125" style="169"/>
    <col min="9988" max="9988" width="13.140625" style="169" customWidth="1"/>
    <col min="9989" max="9993" width="0" style="169" hidden="1" customWidth="1"/>
    <col min="9994" max="9994" width="13.140625" style="169" customWidth="1"/>
    <col min="9995" max="9996" width="11.7109375" style="169" customWidth="1"/>
    <col min="9997" max="9997" width="11.85546875" style="169" customWidth="1"/>
    <col min="9998" max="9998" width="14.140625" style="169" customWidth="1"/>
    <col min="9999" max="10000" width="11.85546875" style="169" customWidth="1"/>
    <col min="10001" max="10001" width="12.140625" style="169" customWidth="1"/>
    <col min="10002" max="10002" width="13.42578125" style="169" bestFit="1" customWidth="1"/>
    <col min="10003" max="10240" width="11.42578125" style="169"/>
    <col min="10241" max="10241" width="42.5703125" style="169" customWidth="1"/>
    <col min="10242" max="10243" width="11.42578125" style="169"/>
    <col min="10244" max="10244" width="13.140625" style="169" customWidth="1"/>
    <col min="10245" max="10249" width="0" style="169" hidden="1" customWidth="1"/>
    <col min="10250" max="10250" width="13.140625" style="169" customWidth="1"/>
    <col min="10251" max="10252" width="11.7109375" style="169" customWidth="1"/>
    <col min="10253" max="10253" width="11.85546875" style="169" customWidth="1"/>
    <col min="10254" max="10254" width="14.140625" style="169" customWidth="1"/>
    <col min="10255" max="10256" width="11.85546875" style="169" customWidth="1"/>
    <col min="10257" max="10257" width="12.140625" style="169" customWidth="1"/>
    <col min="10258" max="10258" width="13.42578125" style="169" bestFit="1" customWidth="1"/>
    <col min="10259" max="10496" width="11.42578125" style="169"/>
    <col min="10497" max="10497" width="42.5703125" style="169" customWidth="1"/>
    <col min="10498" max="10499" width="11.42578125" style="169"/>
    <col min="10500" max="10500" width="13.140625" style="169" customWidth="1"/>
    <col min="10501" max="10505" width="0" style="169" hidden="1" customWidth="1"/>
    <col min="10506" max="10506" width="13.140625" style="169" customWidth="1"/>
    <col min="10507" max="10508" width="11.7109375" style="169" customWidth="1"/>
    <col min="10509" max="10509" width="11.85546875" style="169" customWidth="1"/>
    <col min="10510" max="10510" width="14.140625" style="169" customWidth="1"/>
    <col min="10511" max="10512" width="11.85546875" style="169" customWidth="1"/>
    <col min="10513" max="10513" width="12.140625" style="169" customWidth="1"/>
    <col min="10514" max="10514" width="13.42578125" style="169" bestFit="1" customWidth="1"/>
    <col min="10515" max="10752" width="11.42578125" style="169"/>
    <col min="10753" max="10753" width="42.5703125" style="169" customWidth="1"/>
    <col min="10754" max="10755" width="11.42578125" style="169"/>
    <col min="10756" max="10756" width="13.140625" style="169" customWidth="1"/>
    <col min="10757" max="10761" width="0" style="169" hidden="1" customWidth="1"/>
    <col min="10762" max="10762" width="13.140625" style="169" customWidth="1"/>
    <col min="10763" max="10764" width="11.7109375" style="169" customWidth="1"/>
    <col min="10765" max="10765" width="11.85546875" style="169" customWidth="1"/>
    <col min="10766" max="10766" width="14.140625" style="169" customWidth="1"/>
    <col min="10767" max="10768" width="11.85546875" style="169" customWidth="1"/>
    <col min="10769" max="10769" width="12.140625" style="169" customWidth="1"/>
    <col min="10770" max="10770" width="13.42578125" style="169" bestFit="1" customWidth="1"/>
    <col min="10771" max="11008" width="11.42578125" style="169"/>
    <col min="11009" max="11009" width="42.5703125" style="169" customWidth="1"/>
    <col min="11010" max="11011" width="11.42578125" style="169"/>
    <col min="11012" max="11012" width="13.140625" style="169" customWidth="1"/>
    <col min="11013" max="11017" width="0" style="169" hidden="1" customWidth="1"/>
    <col min="11018" max="11018" width="13.140625" style="169" customWidth="1"/>
    <col min="11019" max="11020" width="11.7109375" style="169" customWidth="1"/>
    <col min="11021" max="11021" width="11.85546875" style="169" customWidth="1"/>
    <col min="11022" max="11022" width="14.140625" style="169" customWidth="1"/>
    <col min="11023" max="11024" width="11.85546875" style="169" customWidth="1"/>
    <col min="11025" max="11025" width="12.140625" style="169" customWidth="1"/>
    <col min="11026" max="11026" width="13.42578125" style="169" bestFit="1" customWidth="1"/>
    <col min="11027" max="11264" width="11.42578125" style="169"/>
    <col min="11265" max="11265" width="42.5703125" style="169" customWidth="1"/>
    <col min="11266" max="11267" width="11.42578125" style="169"/>
    <col min="11268" max="11268" width="13.140625" style="169" customWidth="1"/>
    <col min="11269" max="11273" width="0" style="169" hidden="1" customWidth="1"/>
    <col min="11274" max="11274" width="13.140625" style="169" customWidth="1"/>
    <col min="11275" max="11276" width="11.7109375" style="169" customWidth="1"/>
    <col min="11277" max="11277" width="11.85546875" style="169" customWidth="1"/>
    <col min="11278" max="11278" width="14.140625" style="169" customWidth="1"/>
    <col min="11279" max="11280" width="11.85546875" style="169" customWidth="1"/>
    <col min="11281" max="11281" width="12.140625" style="169" customWidth="1"/>
    <col min="11282" max="11282" width="13.42578125" style="169" bestFit="1" customWidth="1"/>
    <col min="11283" max="11520" width="11.42578125" style="169"/>
    <col min="11521" max="11521" width="42.5703125" style="169" customWidth="1"/>
    <col min="11522" max="11523" width="11.42578125" style="169"/>
    <col min="11524" max="11524" width="13.140625" style="169" customWidth="1"/>
    <col min="11525" max="11529" width="0" style="169" hidden="1" customWidth="1"/>
    <col min="11530" max="11530" width="13.140625" style="169" customWidth="1"/>
    <col min="11531" max="11532" width="11.7109375" style="169" customWidth="1"/>
    <col min="11533" max="11533" width="11.85546875" style="169" customWidth="1"/>
    <col min="11534" max="11534" width="14.140625" style="169" customWidth="1"/>
    <col min="11535" max="11536" width="11.85546875" style="169" customWidth="1"/>
    <col min="11537" max="11537" width="12.140625" style="169" customWidth="1"/>
    <col min="11538" max="11538" width="13.42578125" style="169" bestFit="1" customWidth="1"/>
    <col min="11539" max="11776" width="11.42578125" style="169"/>
    <col min="11777" max="11777" width="42.5703125" style="169" customWidth="1"/>
    <col min="11778" max="11779" width="11.42578125" style="169"/>
    <col min="11780" max="11780" width="13.140625" style="169" customWidth="1"/>
    <col min="11781" max="11785" width="0" style="169" hidden="1" customWidth="1"/>
    <col min="11786" max="11786" width="13.140625" style="169" customWidth="1"/>
    <col min="11787" max="11788" width="11.7109375" style="169" customWidth="1"/>
    <col min="11789" max="11789" width="11.85546875" style="169" customWidth="1"/>
    <col min="11790" max="11790" width="14.140625" style="169" customWidth="1"/>
    <col min="11791" max="11792" width="11.85546875" style="169" customWidth="1"/>
    <col min="11793" max="11793" width="12.140625" style="169" customWidth="1"/>
    <col min="11794" max="11794" width="13.42578125" style="169" bestFit="1" customWidth="1"/>
    <col min="11795" max="12032" width="11.42578125" style="169"/>
    <col min="12033" max="12033" width="42.5703125" style="169" customWidth="1"/>
    <col min="12034" max="12035" width="11.42578125" style="169"/>
    <col min="12036" max="12036" width="13.140625" style="169" customWidth="1"/>
    <col min="12037" max="12041" width="0" style="169" hidden="1" customWidth="1"/>
    <col min="12042" max="12042" width="13.140625" style="169" customWidth="1"/>
    <col min="12043" max="12044" width="11.7109375" style="169" customWidth="1"/>
    <col min="12045" max="12045" width="11.85546875" style="169" customWidth="1"/>
    <col min="12046" max="12046" width="14.140625" style="169" customWidth="1"/>
    <col min="12047" max="12048" width="11.85546875" style="169" customWidth="1"/>
    <col min="12049" max="12049" width="12.140625" style="169" customWidth="1"/>
    <col min="12050" max="12050" width="13.42578125" style="169" bestFit="1" customWidth="1"/>
    <col min="12051" max="12288" width="11.42578125" style="169"/>
    <col min="12289" max="12289" width="42.5703125" style="169" customWidth="1"/>
    <col min="12290" max="12291" width="11.42578125" style="169"/>
    <col min="12292" max="12292" width="13.140625" style="169" customWidth="1"/>
    <col min="12293" max="12297" width="0" style="169" hidden="1" customWidth="1"/>
    <col min="12298" max="12298" width="13.140625" style="169" customWidth="1"/>
    <col min="12299" max="12300" width="11.7109375" style="169" customWidth="1"/>
    <col min="12301" max="12301" width="11.85546875" style="169" customWidth="1"/>
    <col min="12302" max="12302" width="14.140625" style="169" customWidth="1"/>
    <col min="12303" max="12304" width="11.85546875" style="169" customWidth="1"/>
    <col min="12305" max="12305" width="12.140625" style="169" customWidth="1"/>
    <col min="12306" max="12306" width="13.42578125" style="169" bestFit="1" customWidth="1"/>
    <col min="12307" max="12544" width="11.42578125" style="169"/>
    <col min="12545" max="12545" width="42.5703125" style="169" customWidth="1"/>
    <col min="12546" max="12547" width="11.42578125" style="169"/>
    <col min="12548" max="12548" width="13.140625" style="169" customWidth="1"/>
    <col min="12549" max="12553" width="0" style="169" hidden="1" customWidth="1"/>
    <col min="12554" max="12554" width="13.140625" style="169" customWidth="1"/>
    <col min="12555" max="12556" width="11.7109375" style="169" customWidth="1"/>
    <col min="12557" max="12557" width="11.85546875" style="169" customWidth="1"/>
    <col min="12558" max="12558" width="14.140625" style="169" customWidth="1"/>
    <col min="12559" max="12560" width="11.85546875" style="169" customWidth="1"/>
    <col min="12561" max="12561" width="12.140625" style="169" customWidth="1"/>
    <col min="12562" max="12562" width="13.42578125" style="169" bestFit="1" customWidth="1"/>
    <col min="12563" max="12800" width="11.42578125" style="169"/>
    <col min="12801" max="12801" width="42.5703125" style="169" customWidth="1"/>
    <col min="12802" max="12803" width="11.42578125" style="169"/>
    <col min="12804" max="12804" width="13.140625" style="169" customWidth="1"/>
    <col min="12805" max="12809" width="0" style="169" hidden="1" customWidth="1"/>
    <col min="12810" max="12810" width="13.140625" style="169" customWidth="1"/>
    <col min="12811" max="12812" width="11.7109375" style="169" customWidth="1"/>
    <col min="12813" max="12813" width="11.85546875" style="169" customWidth="1"/>
    <col min="12814" max="12814" width="14.140625" style="169" customWidth="1"/>
    <col min="12815" max="12816" width="11.85546875" style="169" customWidth="1"/>
    <col min="12817" max="12817" width="12.140625" style="169" customWidth="1"/>
    <col min="12818" max="12818" width="13.42578125" style="169" bestFit="1" customWidth="1"/>
    <col min="12819" max="13056" width="11.42578125" style="169"/>
    <col min="13057" max="13057" width="42.5703125" style="169" customWidth="1"/>
    <col min="13058" max="13059" width="11.42578125" style="169"/>
    <col min="13060" max="13060" width="13.140625" style="169" customWidth="1"/>
    <col min="13061" max="13065" width="0" style="169" hidden="1" customWidth="1"/>
    <col min="13066" max="13066" width="13.140625" style="169" customWidth="1"/>
    <col min="13067" max="13068" width="11.7109375" style="169" customWidth="1"/>
    <col min="13069" max="13069" width="11.85546875" style="169" customWidth="1"/>
    <col min="13070" max="13070" width="14.140625" style="169" customWidth="1"/>
    <col min="13071" max="13072" width="11.85546875" style="169" customWidth="1"/>
    <col min="13073" max="13073" width="12.140625" style="169" customWidth="1"/>
    <col min="13074" max="13074" width="13.42578125" style="169" bestFit="1" customWidth="1"/>
    <col min="13075" max="13312" width="11.42578125" style="169"/>
    <col min="13313" max="13313" width="42.5703125" style="169" customWidth="1"/>
    <col min="13314" max="13315" width="11.42578125" style="169"/>
    <col min="13316" max="13316" width="13.140625" style="169" customWidth="1"/>
    <col min="13317" max="13321" width="0" style="169" hidden="1" customWidth="1"/>
    <col min="13322" max="13322" width="13.140625" style="169" customWidth="1"/>
    <col min="13323" max="13324" width="11.7109375" style="169" customWidth="1"/>
    <col min="13325" max="13325" width="11.85546875" style="169" customWidth="1"/>
    <col min="13326" max="13326" width="14.140625" style="169" customWidth="1"/>
    <col min="13327" max="13328" width="11.85546875" style="169" customWidth="1"/>
    <col min="13329" max="13329" width="12.140625" style="169" customWidth="1"/>
    <col min="13330" max="13330" width="13.42578125" style="169" bestFit="1" customWidth="1"/>
    <col min="13331" max="13568" width="11.42578125" style="169"/>
    <col min="13569" max="13569" width="42.5703125" style="169" customWidth="1"/>
    <col min="13570" max="13571" width="11.42578125" style="169"/>
    <col min="13572" max="13572" width="13.140625" style="169" customWidth="1"/>
    <col min="13573" max="13577" width="0" style="169" hidden="1" customWidth="1"/>
    <col min="13578" max="13578" width="13.140625" style="169" customWidth="1"/>
    <col min="13579" max="13580" width="11.7109375" style="169" customWidth="1"/>
    <col min="13581" max="13581" width="11.85546875" style="169" customWidth="1"/>
    <col min="13582" max="13582" width="14.140625" style="169" customWidth="1"/>
    <col min="13583" max="13584" width="11.85546875" style="169" customWidth="1"/>
    <col min="13585" max="13585" width="12.140625" style="169" customWidth="1"/>
    <col min="13586" max="13586" width="13.42578125" style="169" bestFit="1" customWidth="1"/>
    <col min="13587" max="13824" width="11.42578125" style="169"/>
    <col min="13825" max="13825" width="42.5703125" style="169" customWidth="1"/>
    <col min="13826" max="13827" width="11.42578125" style="169"/>
    <col min="13828" max="13828" width="13.140625" style="169" customWidth="1"/>
    <col min="13829" max="13833" width="0" style="169" hidden="1" customWidth="1"/>
    <col min="13834" max="13834" width="13.140625" style="169" customWidth="1"/>
    <col min="13835" max="13836" width="11.7109375" style="169" customWidth="1"/>
    <col min="13837" max="13837" width="11.85546875" style="169" customWidth="1"/>
    <col min="13838" max="13838" width="14.140625" style="169" customWidth="1"/>
    <col min="13839" max="13840" width="11.85546875" style="169" customWidth="1"/>
    <col min="13841" max="13841" width="12.140625" style="169" customWidth="1"/>
    <col min="13842" max="13842" width="13.42578125" style="169" bestFit="1" customWidth="1"/>
    <col min="13843" max="14080" width="11.42578125" style="169"/>
    <col min="14081" max="14081" width="42.5703125" style="169" customWidth="1"/>
    <col min="14082" max="14083" width="11.42578125" style="169"/>
    <col min="14084" max="14084" width="13.140625" style="169" customWidth="1"/>
    <col min="14085" max="14089" width="0" style="169" hidden="1" customWidth="1"/>
    <col min="14090" max="14090" width="13.140625" style="169" customWidth="1"/>
    <col min="14091" max="14092" width="11.7109375" style="169" customWidth="1"/>
    <col min="14093" max="14093" width="11.85546875" style="169" customWidth="1"/>
    <col min="14094" max="14094" width="14.140625" style="169" customWidth="1"/>
    <col min="14095" max="14096" width="11.85546875" style="169" customWidth="1"/>
    <col min="14097" max="14097" width="12.140625" style="169" customWidth="1"/>
    <col min="14098" max="14098" width="13.42578125" style="169" bestFit="1" customWidth="1"/>
    <col min="14099" max="14336" width="11.42578125" style="169"/>
    <col min="14337" max="14337" width="42.5703125" style="169" customWidth="1"/>
    <col min="14338" max="14339" width="11.42578125" style="169"/>
    <col min="14340" max="14340" width="13.140625" style="169" customWidth="1"/>
    <col min="14341" max="14345" width="0" style="169" hidden="1" customWidth="1"/>
    <col min="14346" max="14346" width="13.140625" style="169" customWidth="1"/>
    <col min="14347" max="14348" width="11.7109375" style="169" customWidth="1"/>
    <col min="14349" max="14349" width="11.85546875" style="169" customWidth="1"/>
    <col min="14350" max="14350" width="14.140625" style="169" customWidth="1"/>
    <col min="14351" max="14352" width="11.85546875" style="169" customWidth="1"/>
    <col min="14353" max="14353" width="12.140625" style="169" customWidth="1"/>
    <col min="14354" max="14354" width="13.42578125" style="169" bestFit="1" customWidth="1"/>
    <col min="14355" max="14592" width="11.42578125" style="169"/>
    <col min="14593" max="14593" width="42.5703125" style="169" customWidth="1"/>
    <col min="14594" max="14595" width="11.42578125" style="169"/>
    <col min="14596" max="14596" width="13.140625" style="169" customWidth="1"/>
    <col min="14597" max="14601" width="0" style="169" hidden="1" customWidth="1"/>
    <col min="14602" max="14602" width="13.140625" style="169" customWidth="1"/>
    <col min="14603" max="14604" width="11.7109375" style="169" customWidth="1"/>
    <col min="14605" max="14605" width="11.85546875" style="169" customWidth="1"/>
    <col min="14606" max="14606" width="14.140625" style="169" customWidth="1"/>
    <col min="14607" max="14608" width="11.85546875" style="169" customWidth="1"/>
    <col min="14609" max="14609" width="12.140625" style="169" customWidth="1"/>
    <col min="14610" max="14610" width="13.42578125" style="169" bestFit="1" customWidth="1"/>
    <col min="14611" max="14848" width="11.42578125" style="169"/>
    <col min="14849" max="14849" width="42.5703125" style="169" customWidth="1"/>
    <col min="14850" max="14851" width="11.42578125" style="169"/>
    <col min="14852" max="14852" width="13.140625" style="169" customWidth="1"/>
    <col min="14853" max="14857" width="0" style="169" hidden="1" customWidth="1"/>
    <col min="14858" max="14858" width="13.140625" style="169" customWidth="1"/>
    <col min="14859" max="14860" width="11.7109375" style="169" customWidth="1"/>
    <col min="14861" max="14861" width="11.85546875" style="169" customWidth="1"/>
    <col min="14862" max="14862" width="14.140625" style="169" customWidth="1"/>
    <col min="14863" max="14864" width="11.85546875" style="169" customWidth="1"/>
    <col min="14865" max="14865" width="12.140625" style="169" customWidth="1"/>
    <col min="14866" max="14866" width="13.42578125" style="169" bestFit="1" customWidth="1"/>
    <col min="14867" max="15104" width="11.42578125" style="169"/>
    <col min="15105" max="15105" width="42.5703125" style="169" customWidth="1"/>
    <col min="15106" max="15107" width="11.42578125" style="169"/>
    <col min="15108" max="15108" width="13.140625" style="169" customWidth="1"/>
    <col min="15109" max="15113" width="0" style="169" hidden="1" customWidth="1"/>
    <col min="15114" max="15114" width="13.140625" style="169" customWidth="1"/>
    <col min="15115" max="15116" width="11.7109375" style="169" customWidth="1"/>
    <col min="15117" max="15117" width="11.85546875" style="169" customWidth="1"/>
    <col min="15118" max="15118" width="14.140625" style="169" customWidth="1"/>
    <col min="15119" max="15120" width="11.85546875" style="169" customWidth="1"/>
    <col min="15121" max="15121" width="12.140625" style="169" customWidth="1"/>
    <col min="15122" max="15122" width="13.42578125" style="169" bestFit="1" customWidth="1"/>
    <col min="15123" max="15360" width="11.42578125" style="169"/>
    <col min="15361" max="15361" width="42.5703125" style="169" customWidth="1"/>
    <col min="15362" max="15363" width="11.42578125" style="169"/>
    <col min="15364" max="15364" width="13.140625" style="169" customWidth="1"/>
    <col min="15365" max="15369" width="0" style="169" hidden="1" customWidth="1"/>
    <col min="15370" max="15370" width="13.140625" style="169" customWidth="1"/>
    <col min="15371" max="15372" width="11.7109375" style="169" customWidth="1"/>
    <col min="15373" max="15373" width="11.85546875" style="169" customWidth="1"/>
    <col min="15374" max="15374" width="14.140625" style="169" customWidth="1"/>
    <col min="15375" max="15376" width="11.85546875" style="169" customWidth="1"/>
    <col min="15377" max="15377" width="12.140625" style="169" customWidth="1"/>
    <col min="15378" max="15378" width="13.42578125" style="169" bestFit="1" customWidth="1"/>
    <col min="15379" max="15616" width="11.42578125" style="169"/>
    <col min="15617" max="15617" width="42.5703125" style="169" customWidth="1"/>
    <col min="15618" max="15619" width="11.42578125" style="169"/>
    <col min="15620" max="15620" width="13.140625" style="169" customWidth="1"/>
    <col min="15621" max="15625" width="0" style="169" hidden="1" customWidth="1"/>
    <col min="15626" max="15626" width="13.140625" style="169" customWidth="1"/>
    <col min="15627" max="15628" width="11.7109375" style="169" customWidth="1"/>
    <col min="15629" max="15629" width="11.85546875" style="169" customWidth="1"/>
    <col min="15630" max="15630" width="14.140625" style="169" customWidth="1"/>
    <col min="15631" max="15632" width="11.85546875" style="169" customWidth="1"/>
    <col min="15633" max="15633" width="12.140625" style="169" customWidth="1"/>
    <col min="15634" max="15634" width="13.42578125" style="169" bestFit="1" customWidth="1"/>
    <col min="15635" max="15872" width="11.42578125" style="169"/>
    <col min="15873" max="15873" width="42.5703125" style="169" customWidth="1"/>
    <col min="15874" max="15875" width="11.42578125" style="169"/>
    <col min="15876" max="15876" width="13.140625" style="169" customWidth="1"/>
    <col min="15877" max="15881" width="0" style="169" hidden="1" customWidth="1"/>
    <col min="15882" max="15882" width="13.140625" style="169" customWidth="1"/>
    <col min="15883" max="15884" width="11.7109375" style="169" customWidth="1"/>
    <col min="15885" max="15885" width="11.85546875" style="169" customWidth="1"/>
    <col min="15886" max="15886" width="14.140625" style="169" customWidth="1"/>
    <col min="15887" max="15888" width="11.85546875" style="169" customWidth="1"/>
    <col min="15889" max="15889" width="12.140625" style="169" customWidth="1"/>
    <col min="15890" max="15890" width="13.42578125" style="169" bestFit="1" customWidth="1"/>
    <col min="15891" max="16128" width="11.42578125" style="169"/>
    <col min="16129" max="16129" width="42.5703125" style="169" customWidth="1"/>
    <col min="16130" max="16131" width="11.42578125" style="169"/>
    <col min="16132" max="16132" width="13.140625" style="169" customWidth="1"/>
    <col min="16133" max="16137" width="0" style="169" hidden="1" customWidth="1"/>
    <col min="16138" max="16138" width="13.140625" style="169" customWidth="1"/>
    <col min="16139" max="16140" width="11.7109375" style="169" customWidth="1"/>
    <col min="16141" max="16141" width="11.85546875" style="169" customWidth="1"/>
    <col min="16142" max="16142" width="14.140625" style="169" customWidth="1"/>
    <col min="16143" max="16144" width="11.85546875" style="169" customWidth="1"/>
    <col min="16145" max="16145" width="12.140625" style="169" customWidth="1"/>
    <col min="16146" max="16146" width="13.42578125" style="169" bestFit="1" customWidth="1"/>
    <col min="16147" max="16384" width="11.42578125" style="169"/>
  </cols>
  <sheetData>
    <row r="1" spans="1:18" s="213" customFormat="1" ht="15.75" x14ac:dyDescent="0.2">
      <c r="A1" s="392" t="s">
        <v>92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  <c r="O1" s="392"/>
      <c r="P1" s="392"/>
      <c r="Q1" s="392"/>
      <c r="R1" s="212"/>
    </row>
    <row r="2" spans="1:18" ht="12" customHeight="1" x14ac:dyDescent="0.2">
      <c r="A2" s="214"/>
      <c r="R2" s="216"/>
    </row>
    <row r="3" spans="1:18" s="218" customFormat="1" ht="15.75" x14ac:dyDescent="0.2">
      <c r="A3" s="217" t="s">
        <v>231</v>
      </c>
      <c r="Q3" s="219"/>
      <c r="R3" s="220"/>
    </row>
    <row r="4" spans="1:18" s="218" customFormat="1" ht="15.75" x14ac:dyDescent="0.2">
      <c r="A4" s="217" t="s">
        <v>8</v>
      </c>
      <c r="Q4" s="219"/>
      <c r="R4" s="220"/>
    </row>
    <row r="5" spans="1:18" s="218" customFormat="1" ht="15.75" x14ac:dyDescent="0.2">
      <c r="A5" s="217" t="s">
        <v>204</v>
      </c>
      <c r="Q5" s="219"/>
      <c r="R5" s="220"/>
    </row>
    <row r="6" spans="1:18" x14ac:dyDescent="0.2">
      <c r="R6" s="220"/>
    </row>
    <row r="7" spans="1:18" ht="21" customHeight="1" thickBot="1" x14ac:dyDescent="0.25">
      <c r="A7" s="221" t="s">
        <v>4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0"/>
    </row>
    <row r="8" spans="1:18" s="223" customFormat="1" ht="23.25" customHeight="1" thickBot="1" x14ac:dyDescent="0.25">
      <c r="A8" s="393" t="s">
        <v>9</v>
      </c>
      <c r="B8" s="396" t="s">
        <v>10</v>
      </c>
      <c r="C8" s="396" t="s">
        <v>11</v>
      </c>
      <c r="D8" s="396" t="s">
        <v>12</v>
      </c>
      <c r="E8" s="222" t="s">
        <v>13</v>
      </c>
      <c r="F8" s="222"/>
      <c r="G8" s="222"/>
      <c r="H8" s="222"/>
      <c r="I8" s="222"/>
      <c r="J8" s="399" t="s">
        <v>88</v>
      </c>
      <c r="K8" s="399"/>
      <c r="L8" s="399"/>
      <c r="M8" s="399"/>
      <c r="N8" s="399"/>
      <c r="O8" s="399"/>
      <c r="P8" s="399"/>
      <c r="Q8" s="400"/>
      <c r="R8" s="220"/>
    </row>
    <row r="9" spans="1:18" s="223" customFormat="1" ht="12.75" customHeight="1" x14ac:dyDescent="0.2">
      <c r="A9" s="394"/>
      <c r="B9" s="397"/>
      <c r="C9" s="397"/>
      <c r="D9" s="397"/>
      <c r="E9" s="224">
        <v>2002</v>
      </c>
      <c r="F9" s="224">
        <v>2003</v>
      </c>
      <c r="G9" s="224">
        <v>2004</v>
      </c>
      <c r="H9" s="224">
        <v>2005</v>
      </c>
      <c r="I9" s="225">
        <v>2006</v>
      </c>
      <c r="J9" s="226">
        <v>2012</v>
      </c>
      <c r="K9" s="227">
        <v>2013</v>
      </c>
      <c r="L9" s="228">
        <v>2014</v>
      </c>
      <c r="M9" s="401">
        <v>2015</v>
      </c>
      <c r="N9" s="402"/>
      <c r="O9" s="402"/>
      <c r="P9" s="403"/>
      <c r="Q9" s="229">
        <v>2016</v>
      </c>
      <c r="R9" s="220"/>
    </row>
    <row r="10" spans="1:18" s="223" customFormat="1" ht="36.75" thickBot="1" x14ac:dyDescent="0.25">
      <c r="A10" s="395"/>
      <c r="B10" s="398"/>
      <c r="C10" s="398"/>
      <c r="D10" s="398"/>
      <c r="E10" s="230" t="s">
        <v>14</v>
      </c>
      <c r="F10" s="230" t="s">
        <v>14</v>
      </c>
      <c r="G10" s="230" t="s">
        <v>14</v>
      </c>
      <c r="H10" s="230" t="s">
        <v>15</v>
      </c>
      <c r="I10" s="231" t="s">
        <v>84</v>
      </c>
      <c r="J10" s="232" t="s">
        <v>84</v>
      </c>
      <c r="K10" s="231" t="s">
        <v>2</v>
      </c>
      <c r="L10" s="232" t="s">
        <v>84</v>
      </c>
      <c r="M10" s="232" t="s">
        <v>85</v>
      </c>
      <c r="N10" s="230" t="s">
        <v>89</v>
      </c>
      <c r="O10" s="230" t="s">
        <v>91</v>
      </c>
      <c r="P10" s="233" t="s">
        <v>94</v>
      </c>
      <c r="Q10" s="234" t="s">
        <v>2</v>
      </c>
      <c r="R10" s="220"/>
    </row>
    <row r="11" spans="1:18" s="223" customFormat="1" ht="20.25" customHeight="1" thickBot="1" x14ac:dyDescent="0.25">
      <c r="A11" s="384" t="s">
        <v>16</v>
      </c>
      <c r="B11" s="385"/>
      <c r="C11" s="385"/>
      <c r="D11" s="385"/>
      <c r="E11" s="385"/>
      <c r="F11" s="385"/>
      <c r="G11" s="385"/>
      <c r="H11" s="385"/>
      <c r="I11" s="385"/>
      <c r="J11" s="386"/>
      <c r="K11" s="386"/>
      <c r="L11" s="387"/>
      <c r="M11" s="387"/>
      <c r="N11" s="387"/>
      <c r="O11" s="387"/>
      <c r="P11" s="387"/>
      <c r="Q11" s="388"/>
      <c r="R11" s="220"/>
    </row>
    <row r="12" spans="1:18" s="223" customFormat="1" ht="12" x14ac:dyDescent="0.2">
      <c r="A12" s="235" t="s">
        <v>17</v>
      </c>
      <c r="B12" s="236" t="s">
        <v>5</v>
      </c>
      <c r="C12" s="236" t="s">
        <v>18</v>
      </c>
      <c r="D12" s="236" t="s">
        <v>19</v>
      </c>
      <c r="E12" s="237" t="s">
        <v>20</v>
      </c>
      <c r="F12" s="237" t="s">
        <v>20</v>
      </c>
      <c r="G12" s="237" t="s">
        <v>20</v>
      </c>
      <c r="H12" s="238">
        <v>150</v>
      </c>
      <c r="I12" s="238">
        <v>100</v>
      </c>
      <c r="J12" s="236">
        <v>76</v>
      </c>
      <c r="K12" s="239">
        <v>75</v>
      </c>
      <c r="L12" s="240">
        <v>75</v>
      </c>
      <c r="M12" s="241">
        <v>75</v>
      </c>
      <c r="N12" s="242">
        <v>75</v>
      </c>
      <c r="O12" s="242">
        <v>75</v>
      </c>
      <c r="P12" s="243">
        <v>75</v>
      </c>
      <c r="Q12" s="244">
        <v>70</v>
      </c>
      <c r="R12" s="220"/>
    </row>
    <row r="13" spans="1:18" s="223" customFormat="1" ht="12" x14ac:dyDescent="0.2">
      <c r="A13" s="235" t="s">
        <v>21</v>
      </c>
      <c r="B13" s="236" t="s">
        <v>5</v>
      </c>
      <c r="C13" s="236" t="s">
        <v>18</v>
      </c>
      <c r="D13" s="236" t="s">
        <v>19</v>
      </c>
      <c r="E13" s="237" t="s">
        <v>20</v>
      </c>
      <c r="F13" s="237" t="s">
        <v>20</v>
      </c>
      <c r="G13" s="237" t="s">
        <v>20</v>
      </c>
      <c r="H13" s="236">
        <v>130</v>
      </c>
      <c r="I13" s="236">
        <v>122</v>
      </c>
      <c r="J13" s="236">
        <v>402</v>
      </c>
      <c r="K13" s="239">
        <v>405</v>
      </c>
      <c r="L13" s="240">
        <v>405</v>
      </c>
      <c r="M13" s="245">
        <v>405</v>
      </c>
      <c r="N13" s="246">
        <v>405</v>
      </c>
      <c r="O13" s="246">
        <v>405</v>
      </c>
      <c r="P13" s="247">
        <v>405</v>
      </c>
      <c r="Q13" s="244">
        <v>405</v>
      </c>
      <c r="R13" s="220"/>
    </row>
    <row r="14" spans="1:18" s="223" customFormat="1" ht="12" x14ac:dyDescent="0.2">
      <c r="A14" s="235" t="s">
        <v>22</v>
      </c>
      <c r="B14" s="236" t="s">
        <v>5</v>
      </c>
      <c r="C14" s="236" t="s">
        <v>23</v>
      </c>
      <c r="D14" s="236" t="s">
        <v>19</v>
      </c>
      <c r="E14" s="237" t="s">
        <v>20</v>
      </c>
      <c r="F14" s="237" t="s">
        <v>20</v>
      </c>
      <c r="G14" s="237" t="s">
        <v>20</v>
      </c>
      <c r="H14" s="237" t="s">
        <v>20</v>
      </c>
      <c r="I14" s="237" t="s">
        <v>86</v>
      </c>
      <c r="J14" s="236">
        <v>3</v>
      </c>
      <c r="K14" s="248">
        <v>2</v>
      </c>
      <c r="L14" s="249">
        <v>1</v>
      </c>
      <c r="M14" s="250">
        <v>0</v>
      </c>
      <c r="N14" s="251">
        <v>0</v>
      </c>
      <c r="O14" s="251">
        <v>0</v>
      </c>
      <c r="P14" s="252">
        <v>0</v>
      </c>
      <c r="Q14" s="253">
        <v>0</v>
      </c>
      <c r="R14" s="220"/>
    </row>
    <row r="15" spans="1:18" s="223" customFormat="1" ht="12" x14ac:dyDescent="0.2">
      <c r="A15" s="235" t="s">
        <v>24</v>
      </c>
      <c r="B15" s="236" t="s">
        <v>5</v>
      </c>
      <c r="C15" s="236" t="s">
        <v>23</v>
      </c>
      <c r="D15" s="236" t="s">
        <v>19</v>
      </c>
      <c r="E15" s="237" t="s">
        <v>20</v>
      </c>
      <c r="F15" s="237" t="s">
        <v>20</v>
      </c>
      <c r="G15" s="237" t="s">
        <v>20</v>
      </c>
      <c r="H15" s="237" t="s">
        <v>20</v>
      </c>
      <c r="I15" s="237" t="s">
        <v>86</v>
      </c>
      <c r="J15" s="236">
        <v>0</v>
      </c>
      <c r="K15" s="248">
        <v>0</v>
      </c>
      <c r="L15" s="249">
        <v>0</v>
      </c>
      <c r="M15" s="250">
        <v>0</v>
      </c>
      <c r="N15" s="251">
        <v>0</v>
      </c>
      <c r="O15" s="254">
        <v>0</v>
      </c>
      <c r="P15" s="255">
        <v>0</v>
      </c>
      <c r="Q15" s="253">
        <v>0</v>
      </c>
      <c r="R15" s="220"/>
    </row>
    <row r="16" spans="1:18" s="223" customFormat="1" ht="12" x14ac:dyDescent="0.2">
      <c r="A16" s="235" t="s">
        <v>24</v>
      </c>
      <c r="B16" s="236" t="s">
        <v>25</v>
      </c>
      <c r="C16" s="236" t="s">
        <v>23</v>
      </c>
      <c r="D16" s="236" t="s">
        <v>19</v>
      </c>
      <c r="E16" s="237" t="s">
        <v>20</v>
      </c>
      <c r="F16" s="237" t="s">
        <v>20</v>
      </c>
      <c r="G16" s="237" t="s">
        <v>20</v>
      </c>
      <c r="H16" s="237" t="s">
        <v>20</v>
      </c>
      <c r="I16" s="237" t="s">
        <v>86</v>
      </c>
      <c r="J16" s="236">
        <v>0</v>
      </c>
      <c r="K16" s="248">
        <v>0</v>
      </c>
      <c r="L16" s="249">
        <v>0</v>
      </c>
      <c r="M16" s="250">
        <v>0</v>
      </c>
      <c r="N16" s="251">
        <v>0</v>
      </c>
      <c r="O16" s="251">
        <v>0</v>
      </c>
      <c r="P16" s="252">
        <v>0</v>
      </c>
      <c r="Q16" s="253">
        <v>0</v>
      </c>
      <c r="R16" s="220"/>
    </row>
    <row r="17" spans="1:18" s="223" customFormat="1" ht="12" x14ac:dyDescent="0.2">
      <c r="A17" s="235" t="s">
        <v>26</v>
      </c>
      <c r="B17" s="236" t="s">
        <v>25</v>
      </c>
      <c r="C17" s="236" t="s">
        <v>27</v>
      </c>
      <c r="D17" s="236" t="s">
        <v>19</v>
      </c>
      <c r="E17" s="256">
        <v>6026929</v>
      </c>
      <c r="F17" s="256">
        <v>4858726</v>
      </c>
      <c r="G17" s="256">
        <v>4801465</v>
      </c>
      <c r="H17" s="257">
        <v>5760000</v>
      </c>
      <c r="I17" s="257">
        <v>9200000</v>
      </c>
      <c r="J17" s="258">
        <v>8709097.6999999993</v>
      </c>
      <c r="K17" s="259">
        <f>888336+1596665+2281798+1793662</f>
        <v>6560461</v>
      </c>
      <c r="L17" s="260">
        <v>4427648.09</v>
      </c>
      <c r="M17" s="261">
        <v>966016.35</v>
      </c>
      <c r="N17" s="262">
        <v>675580.93</v>
      </c>
      <c r="O17" s="263">
        <v>2362666.9900000002</v>
      </c>
      <c r="P17" s="264">
        <v>1121744.74</v>
      </c>
      <c r="Q17" s="265">
        <v>6000000</v>
      </c>
      <c r="R17" s="266">
        <f>SUM(M17:P17)</f>
        <v>5126009.0100000007</v>
      </c>
    </row>
    <row r="18" spans="1:18" s="223" customFormat="1" ht="12" x14ac:dyDescent="0.2">
      <c r="A18" s="235" t="s">
        <v>28</v>
      </c>
      <c r="B18" s="236" t="s">
        <v>25</v>
      </c>
      <c r="C18" s="236" t="s">
        <v>18</v>
      </c>
      <c r="D18" s="236" t="s">
        <v>19</v>
      </c>
      <c r="E18" s="267">
        <v>14280</v>
      </c>
      <c r="F18" s="267">
        <v>14280</v>
      </c>
      <c r="G18" s="267">
        <v>14280</v>
      </c>
      <c r="H18" s="268">
        <v>14280</v>
      </c>
      <c r="I18" s="268">
        <v>14280</v>
      </c>
      <c r="J18" s="258">
        <v>30000</v>
      </c>
      <c r="K18" s="259">
        <v>30000</v>
      </c>
      <c r="L18" s="260">
        <v>15000</v>
      </c>
      <c r="M18" s="269">
        <v>0</v>
      </c>
      <c r="N18" s="270">
        <v>0</v>
      </c>
      <c r="O18" s="270">
        <v>0</v>
      </c>
      <c r="P18" s="271">
        <v>0</v>
      </c>
      <c r="Q18" s="265">
        <v>0</v>
      </c>
      <c r="R18" s="220"/>
    </row>
    <row r="19" spans="1:18" s="223" customFormat="1" ht="12" x14ac:dyDescent="0.2">
      <c r="A19" s="235" t="s">
        <v>29</v>
      </c>
      <c r="B19" s="236" t="s">
        <v>25</v>
      </c>
      <c r="C19" s="236" t="s">
        <v>23</v>
      </c>
      <c r="D19" s="236" t="s">
        <v>19</v>
      </c>
      <c r="E19" s="267">
        <v>20492</v>
      </c>
      <c r="F19" s="267">
        <v>971505</v>
      </c>
      <c r="G19" s="267">
        <v>3837</v>
      </c>
      <c r="H19" s="237" t="s">
        <v>20</v>
      </c>
      <c r="I19" s="272"/>
      <c r="J19" s="258">
        <v>1779169.37</v>
      </c>
      <c r="K19" s="273">
        <f>413604+6228413.11+457409+259734</f>
        <v>7359160.1100000003</v>
      </c>
      <c r="L19" s="274">
        <v>2936379.82</v>
      </c>
      <c r="M19" s="275">
        <v>49182.32</v>
      </c>
      <c r="N19" s="276">
        <v>17606.78</v>
      </c>
      <c r="O19" s="277">
        <v>56846.73</v>
      </c>
      <c r="P19" s="278">
        <v>132345.37</v>
      </c>
      <c r="Q19" s="279">
        <v>2500000</v>
      </c>
      <c r="R19" s="266">
        <f>SUM(M19:P19)</f>
        <v>255981.2</v>
      </c>
    </row>
    <row r="20" spans="1:18" s="223" customFormat="1" thickBot="1" x14ac:dyDescent="0.25">
      <c r="A20" s="235"/>
      <c r="B20" s="236"/>
      <c r="C20" s="236"/>
      <c r="D20" s="236"/>
      <c r="E20" s="236"/>
      <c r="F20" s="236"/>
      <c r="G20" s="236"/>
      <c r="H20" s="236"/>
      <c r="I20" s="236"/>
      <c r="J20" s="258">
        <v>0</v>
      </c>
      <c r="K20" s="239"/>
      <c r="L20" s="240"/>
      <c r="M20" s="280"/>
      <c r="N20" s="281"/>
      <c r="O20" s="282"/>
      <c r="P20" s="283" t="s">
        <v>225</v>
      </c>
      <c r="Q20" s="244"/>
      <c r="R20" s="220"/>
    </row>
    <row r="21" spans="1:18" s="223" customFormat="1" ht="18" customHeight="1" thickBot="1" x14ac:dyDescent="0.25">
      <c r="A21" s="389"/>
      <c r="B21" s="390"/>
      <c r="C21" s="390"/>
      <c r="D21" s="390"/>
      <c r="E21" s="390"/>
      <c r="F21" s="390"/>
      <c r="G21" s="390"/>
      <c r="H21" s="390"/>
      <c r="I21" s="390"/>
      <c r="J21" s="390"/>
      <c r="K21" s="390"/>
      <c r="L21" s="387"/>
      <c r="M21" s="387"/>
      <c r="N21" s="387"/>
      <c r="O21" s="387"/>
      <c r="P21" s="387"/>
      <c r="Q21" s="391"/>
      <c r="R21" s="220"/>
    </row>
    <row r="22" spans="1:18" s="223" customFormat="1" ht="12" x14ac:dyDescent="0.2">
      <c r="A22" s="284" t="s">
        <v>31</v>
      </c>
      <c r="B22" s="285"/>
      <c r="C22" s="285"/>
      <c r="D22" s="285"/>
      <c r="E22" s="285"/>
      <c r="F22" s="285"/>
      <c r="G22" s="285"/>
      <c r="H22" s="285"/>
      <c r="I22" s="285"/>
      <c r="J22" s="285"/>
      <c r="K22" s="286"/>
      <c r="L22" s="287"/>
      <c r="M22" s="288"/>
      <c r="N22" s="289"/>
      <c r="O22" s="289"/>
      <c r="P22" s="290"/>
      <c r="Q22" s="291"/>
      <c r="R22" s="220"/>
    </row>
    <row r="23" spans="1:18" s="223" customFormat="1" ht="12" x14ac:dyDescent="0.2">
      <c r="A23" s="292" t="s">
        <v>32</v>
      </c>
      <c r="B23" s="236" t="s">
        <v>5</v>
      </c>
      <c r="C23" s="236" t="s">
        <v>33</v>
      </c>
      <c r="D23" s="236" t="s">
        <v>34</v>
      </c>
      <c r="E23" s="236">
        <v>33</v>
      </c>
      <c r="F23" s="236">
        <v>33</v>
      </c>
      <c r="G23" s="236">
        <v>48</v>
      </c>
      <c r="H23" s="236">
        <v>48</v>
      </c>
      <c r="I23" s="236">
        <v>47</v>
      </c>
      <c r="J23" s="258">
        <v>38</v>
      </c>
      <c r="K23" s="239">
        <v>36</v>
      </c>
      <c r="L23" s="293">
        <v>34</v>
      </c>
      <c r="M23" s="294">
        <v>34</v>
      </c>
      <c r="N23" s="295">
        <v>34</v>
      </c>
      <c r="O23" s="296">
        <v>34</v>
      </c>
      <c r="P23" s="296">
        <v>34</v>
      </c>
      <c r="Q23" s="244"/>
      <c r="R23" s="220"/>
    </row>
    <row r="24" spans="1:18" s="223" customFormat="1" ht="12" x14ac:dyDescent="0.2">
      <c r="A24" s="292" t="s">
        <v>35</v>
      </c>
      <c r="B24" s="236" t="s">
        <v>5</v>
      </c>
      <c r="C24" s="236" t="s">
        <v>33</v>
      </c>
      <c r="D24" s="236" t="s">
        <v>34</v>
      </c>
      <c r="E24" s="236">
        <v>16</v>
      </c>
      <c r="F24" s="236">
        <v>16</v>
      </c>
      <c r="G24" s="236">
        <v>22</v>
      </c>
      <c r="H24" s="236">
        <v>22</v>
      </c>
      <c r="I24" s="236">
        <v>19</v>
      </c>
      <c r="J24" s="258">
        <v>20</v>
      </c>
      <c r="K24" s="239">
        <v>20</v>
      </c>
      <c r="L24" s="293">
        <v>17</v>
      </c>
      <c r="M24" s="294">
        <v>17</v>
      </c>
      <c r="N24" s="295">
        <v>17</v>
      </c>
      <c r="O24" s="296">
        <v>17</v>
      </c>
      <c r="P24" s="296">
        <v>17</v>
      </c>
      <c r="Q24" s="244"/>
      <c r="R24" s="220"/>
    </row>
    <row r="25" spans="1:18" s="223" customFormat="1" ht="12" x14ac:dyDescent="0.2">
      <c r="A25" s="235" t="s">
        <v>36</v>
      </c>
      <c r="B25" s="236" t="s">
        <v>5</v>
      </c>
      <c r="C25" s="236" t="s">
        <v>33</v>
      </c>
      <c r="D25" s="236" t="s">
        <v>34</v>
      </c>
      <c r="E25" s="236">
        <v>1</v>
      </c>
      <c r="F25" s="236">
        <v>1</v>
      </c>
      <c r="G25" s="236">
        <v>1</v>
      </c>
      <c r="H25" s="236">
        <v>1</v>
      </c>
      <c r="I25" s="236">
        <v>1</v>
      </c>
      <c r="J25" s="258">
        <v>2</v>
      </c>
      <c r="K25" s="239">
        <v>2</v>
      </c>
      <c r="L25" s="293">
        <v>2</v>
      </c>
      <c r="M25" s="294">
        <v>2</v>
      </c>
      <c r="N25" s="295">
        <v>2</v>
      </c>
      <c r="O25" s="296">
        <v>2</v>
      </c>
      <c r="P25" s="296">
        <v>2</v>
      </c>
      <c r="Q25" s="244"/>
      <c r="R25" s="220" t="s">
        <v>226</v>
      </c>
    </row>
    <row r="26" spans="1:18" s="223" customFormat="1" ht="12" x14ac:dyDescent="0.2">
      <c r="A26" s="235" t="s">
        <v>37</v>
      </c>
      <c r="B26" s="236" t="s">
        <v>5</v>
      </c>
      <c r="C26" s="236" t="s">
        <v>33</v>
      </c>
      <c r="D26" s="236" t="s">
        <v>34</v>
      </c>
      <c r="E26" s="236">
        <v>5</v>
      </c>
      <c r="F26" s="236">
        <v>5</v>
      </c>
      <c r="G26" s="236">
        <v>6</v>
      </c>
      <c r="H26" s="236">
        <v>6</v>
      </c>
      <c r="I26" s="236">
        <v>5</v>
      </c>
      <c r="J26" s="258">
        <v>3</v>
      </c>
      <c r="K26" s="239">
        <v>3</v>
      </c>
      <c r="L26" s="293">
        <v>2</v>
      </c>
      <c r="M26" s="294">
        <v>2</v>
      </c>
      <c r="N26" s="295">
        <v>2</v>
      </c>
      <c r="O26" s="296">
        <v>2</v>
      </c>
      <c r="P26" s="296">
        <v>2</v>
      </c>
      <c r="Q26" s="244"/>
      <c r="R26" s="220" t="s">
        <v>227</v>
      </c>
    </row>
    <row r="27" spans="1:18" s="223" customFormat="1" ht="12" x14ac:dyDescent="0.2">
      <c r="A27" s="235" t="s">
        <v>38</v>
      </c>
      <c r="B27" s="236" t="s">
        <v>5</v>
      </c>
      <c r="C27" s="236" t="s">
        <v>33</v>
      </c>
      <c r="D27" s="236" t="s">
        <v>34</v>
      </c>
      <c r="E27" s="236">
        <v>10</v>
      </c>
      <c r="F27" s="236">
        <v>10</v>
      </c>
      <c r="G27" s="236">
        <v>15</v>
      </c>
      <c r="H27" s="236">
        <v>15</v>
      </c>
      <c r="I27" s="236">
        <v>13</v>
      </c>
      <c r="J27" s="258">
        <v>15</v>
      </c>
      <c r="K27" s="239">
        <v>15</v>
      </c>
      <c r="L27" s="293">
        <v>13</v>
      </c>
      <c r="M27" s="294">
        <v>13</v>
      </c>
      <c r="N27" s="295">
        <v>13</v>
      </c>
      <c r="O27" s="296">
        <v>13</v>
      </c>
      <c r="P27" s="296">
        <v>13</v>
      </c>
      <c r="Q27" s="244"/>
      <c r="R27" s="220" t="s">
        <v>228</v>
      </c>
    </row>
    <row r="28" spans="1:18" s="223" customFormat="1" ht="12" x14ac:dyDescent="0.2">
      <c r="A28" s="292" t="s">
        <v>39</v>
      </c>
      <c r="B28" s="236" t="s">
        <v>5</v>
      </c>
      <c r="C28" s="236" t="s">
        <v>33</v>
      </c>
      <c r="D28" s="236" t="s">
        <v>34</v>
      </c>
      <c r="E28" s="236">
        <v>15</v>
      </c>
      <c r="F28" s="236">
        <v>15</v>
      </c>
      <c r="G28" s="236">
        <v>24</v>
      </c>
      <c r="H28" s="236">
        <v>24</v>
      </c>
      <c r="I28" s="236">
        <v>26</v>
      </c>
      <c r="J28" s="258">
        <v>16</v>
      </c>
      <c r="K28" s="239">
        <v>14</v>
      </c>
      <c r="L28" s="293">
        <v>15</v>
      </c>
      <c r="M28" s="294">
        <v>15</v>
      </c>
      <c r="N28" s="295">
        <v>15</v>
      </c>
      <c r="O28" s="296">
        <v>15</v>
      </c>
      <c r="P28" s="296">
        <v>15</v>
      </c>
      <c r="Q28" s="244"/>
      <c r="R28" s="220" t="s">
        <v>229</v>
      </c>
    </row>
    <row r="29" spans="1:18" s="223" customFormat="1" ht="12" x14ac:dyDescent="0.2">
      <c r="A29" s="235" t="s">
        <v>40</v>
      </c>
      <c r="B29" s="236" t="s">
        <v>5</v>
      </c>
      <c r="C29" s="236" t="s">
        <v>33</v>
      </c>
      <c r="D29" s="236" t="s">
        <v>34</v>
      </c>
      <c r="E29" s="236">
        <v>2</v>
      </c>
      <c r="F29" s="236">
        <v>2</v>
      </c>
      <c r="G29" s="236">
        <v>2</v>
      </c>
      <c r="H29" s="236">
        <v>2</v>
      </c>
      <c r="I29" s="236">
        <v>2</v>
      </c>
      <c r="J29" s="258">
        <v>3</v>
      </c>
      <c r="K29" s="239">
        <v>3</v>
      </c>
      <c r="L29" s="293">
        <v>1</v>
      </c>
      <c r="M29" s="294">
        <v>1</v>
      </c>
      <c r="N29" s="295">
        <v>1</v>
      </c>
      <c r="O29" s="296">
        <v>1</v>
      </c>
      <c r="P29" s="296">
        <v>1</v>
      </c>
      <c r="Q29" s="244"/>
      <c r="R29" s="220" t="s">
        <v>230</v>
      </c>
    </row>
    <row r="30" spans="1:18" s="223" customFormat="1" ht="12" x14ac:dyDescent="0.2">
      <c r="A30" s="235" t="s">
        <v>41</v>
      </c>
      <c r="B30" s="236" t="s">
        <v>5</v>
      </c>
      <c r="C30" s="236" t="s">
        <v>33</v>
      </c>
      <c r="D30" s="236" t="s">
        <v>34</v>
      </c>
      <c r="E30" s="236">
        <v>35</v>
      </c>
      <c r="F30" s="236">
        <v>33</v>
      </c>
      <c r="G30" s="236">
        <v>48</v>
      </c>
      <c r="H30" s="236">
        <v>48</v>
      </c>
      <c r="I30" s="236">
        <v>47</v>
      </c>
      <c r="J30" s="258">
        <v>38</v>
      </c>
      <c r="K30" s="239">
        <v>36</v>
      </c>
      <c r="L30" s="293">
        <v>34</v>
      </c>
      <c r="M30" s="294">
        <v>34</v>
      </c>
      <c r="N30" s="295">
        <v>34</v>
      </c>
      <c r="O30" s="296">
        <v>34</v>
      </c>
      <c r="P30" s="296">
        <v>34</v>
      </c>
      <c r="Q30" s="244"/>
      <c r="R30" s="220"/>
    </row>
    <row r="31" spans="1:18" s="223" customFormat="1" ht="12" x14ac:dyDescent="0.2">
      <c r="A31" s="235" t="s">
        <v>42</v>
      </c>
      <c r="B31" s="236" t="s">
        <v>5</v>
      </c>
      <c r="C31" s="236" t="s">
        <v>33</v>
      </c>
      <c r="D31" s="236" t="s">
        <v>34</v>
      </c>
      <c r="E31" s="236">
        <v>1</v>
      </c>
      <c r="F31" s="236">
        <v>1</v>
      </c>
      <c r="G31" s="236">
        <v>1</v>
      </c>
      <c r="H31" s="236">
        <v>1</v>
      </c>
      <c r="I31" s="236">
        <v>1</v>
      </c>
      <c r="J31" s="258">
        <v>1</v>
      </c>
      <c r="K31" s="239">
        <v>1</v>
      </c>
      <c r="L31" s="293">
        <v>1</v>
      </c>
      <c r="M31" s="294">
        <v>1</v>
      </c>
      <c r="N31" s="295">
        <v>1</v>
      </c>
      <c r="O31" s="296">
        <v>1</v>
      </c>
      <c r="P31" s="296">
        <v>1</v>
      </c>
      <c r="Q31" s="244"/>
      <c r="R31" s="220"/>
    </row>
    <row r="32" spans="1:18" s="223" customFormat="1" ht="12" x14ac:dyDescent="0.2">
      <c r="A32" s="235" t="s">
        <v>43</v>
      </c>
      <c r="B32" s="236" t="s">
        <v>5</v>
      </c>
      <c r="C32" s="236" t="s">
        <v>33</v>
      </c>
      <c r="D32" s="236" t="s">
        <v>34</v>
      </c>
      <c r="E32" s="236">
        <v>6</v>
      </c>
      <c r="F32" s="236">
        <v>6</v>
      </c>
      <c r="G32" s="236">
        <v>28</v>
      </c>
      <c r="H32" s="236">
        <v>30</v>
      </c>
      <c r="I32" s="236">
        <v>30</v>
      </c>
      <c r="J32" s="258">
        <v>26</v>
      </c>
      <c r="K32" s="239">
        <v>24</v>
      </c>
      <c r="L32" s="293">
        <v>24</v>
      </c>
      <c r="M32" s="294">
        <v>24</v>
      </c>
      <c r="N32" s="295">
        <v>24</v>
      </c>
      <c r="O32" s="296">
        <v>28</v>
      </c>
      <c r="P32" s="296">
        <v>28</v>
      </c>
      <c r="Q32" s="244"/>
      <c r="R32" s="220"/>
    </row>
    <row r="33" spans="1:18" s="223" customFormat="1" ht="12" x14ac:dyDescent="0.2">
      <c r="A33" s="235" t="s">
        <v>44</v>
      </c>
      <c r="B33" s="236" t="s">
        <v>5</v>
      </c>
      <c r="C33" s="236" t="s">
        <v>33</v>
      </c>
      <c r="D33" s="236" t="s">
        <v>34</v>
      </c>
      <c r="E33" s="236">
        <v>22</v>
      </c>
      <c r="F33" s="236">
        <v>22</v>
      </c>
      <c r="G33" s="236">
        <v>2</v>
      </c>
      <c r="H33" s="236">
        <v>2</v>
      </c>
      <c r="I33" s="236">
        <v>3</v>
      </c>
      <c r="J33" s="258">
        <v>2</v>
      </c>
      <c r="K33" s="239">
        <v>2</v>
      </c>
      <c r="L33" s="293">
        <v>2</v>
      </c>
      <c r="M33" s="294">
        <v>2</v>
      </c>
      <c r="N33" s="295">
        <v>2</v>
      </c>
      <c r="O33" s="296">
        <v>2</v>
      </c>
      <c r="P33" s="296">
        <v>2</v>
      </c>
      <c r="Q33" s="244"/>
      <c r="R33" s="220"/>
    </row>
    <row r="34" spans="1:18" s="223" customFormat="1" ht="12" x14ac:dyDescent="0.2">
      <c r="A34" s="235" t="s">
        <v>45</v>
      </c>
      <c r="B34" s="236" t="s">
        <v>5</v>
      </c>
      <c r="C34" s="236" t="s">
        <v>33</v>
      </c>
      <c r="D34" s="236" t="s">
        <v>34</v>
      </c>
      <c r="E34" s="236">
        <v>2</v>
      </c>
      <c r="F34" s="236">
        <v>2</v>
      </c>
      <c r="G34" s="236">
        <v>4</v>
      </c>
      <c r="H34" s="236">
        <v>2</v>
      </c>
      <c r="I34" s="236">
        <v>3</v>
      </c>
      <c r="J34" s="258">
        <v>1</v>
      </c>
      <c r="K34" s="239">
        <v>1</v>
      </c>
      <c r="L34" s="293">
        <v>2</v>
      </c>
      <c r="M34" s="294">
        <v>2</v>
      </c>
      <c r="N34" s="295">
        <v>2</v>
      </c>
      <c r="O34" s="296">
        <v>2</v>
      </c>
      <c r="P34" s="296">
        <v>2</v>
      </c>
      <c r="Q34" s="244"/>
      <c r="R34" s="220"/>
    </row>
    <row r="35" spans="1:18" s="223" customFormat="1" ht="12" x14ac:dyDescent="0.2">
      <c r="A35" s="235" t="s">
        <v>46</v>
      </c>
      <c r="B35" s="236" t="s">
        <v>5</v>
      </c>
      <c r="C35" s="236" t="s">
        <v>33</v>
      </c>
      <c r="D35" s="236" t="s">
        <v>34</v>
      </c>
      <c r="E35" s="236">
        <v>2</v>
      </c>
      <c r="F35" s="236">
        <v>2</v>
      </c>
      <c r="G35" s="236">
        <v>13</v>
      </c>
      <c r="H35" s="236">
        <v>13</v>
      </c>
      <c r="I35" s="236">
        <v>13</v>
      </c>
      <c r="J35" s="258">
        <v>12</v>
      </c>
      <c r="K35" s="239">
        <v>9</v>
      </c>
      <c r="L35" s="293">
        <v>5</v>
      </c>
      <c r="M35" s="294">
        <v>5</v>
      </c>
      <c r="N35" s="295">
        <v>5</v>
      </c>
      <c r="O35" s="296">
        <v>1</v>
      </c>
      <c r="P35" s="296">
        <v>1</v>
      </c>
      <c r="Q35" s="244"/>
      <c r="R35" s="220"/>
    </row>
    <row r="36" spans="1:18" s="223" customFormat="1" ht="12" x14ac:dyDescent="0.2">
      <c r="A36" s="235" t="s">
        <v>47</v>
      </c>
      <c r="B36" s="236" t="s">
        <v>5</v>
      </c>
      <c r="C36" s="236" t="s">
        <v>33</v>
      </c>
      <c r="D36" s="236" t="s">
        <v>34</v>
      </c>
      <c r="E36" s="236">
        <v>0</v>
      </c>
      <c r="F36" s="236">
        <v>0</v>
      </c>
      <c r="G36" s="236">
        <v>0</v>
      </c>
      <c r="H36" s="236">
        <v>0</v>
      </c>
      <c r="I36" s="236">
        <v>0</v>
      </c>
      <c r="J36" s="258">
        <v>9</v>
      </c>
      <c r="K36" s="239">
        <v>5</v>
      </c>
      <c r="L36" s="293">
        <v>0</v>
      </c>
      <c r="M36" s="294">
        <v>0</v>
      </c>
      <c r="N36" s="295">
        <v>0</v>
      </c>
      <c r="O36" s="296">
        <v>0</v>
      </c>
      <c r="P36" s="296">
        <v>0</v>
      </c>
      <c r="Q36" s="244"/>
      <c r="R36" s="220"/>
    </row>
    <row r="37" spans="1:18" s="223" customFormat="1" x14ac:dyDescent="0.2">
      <c r="A37" s="235" t="s">
        <v>48</v>
      </c>
      <c r="B37" s="236" t="s">
        <v>5</v>
      </c>
      <c r="C37" s="236"/>
      <c r="D37" s="236" t="s">
        <v>34</v>
      </c>
      <c r="E37" s="236">
        <v>2</v>
      </c>
      <c r="F37" s="236">
        <v>2</v>
      </c>
      <c r="G37" s="236">
        <v>2</v>
      </c>
      <c r="H37" s="236">
        <v>2</v>
      </c>
      <c r="I37" s="236">
        <v>0</v>
      </c>
      <c r="J37" s="258">
        <v>0</v>
      </c>
      <c r="K37" s="239">
        <v>0</v>
      </c>
      <c r="L37" s="293">
        <v>0</v>
      </c>
      <c r="M37" s="294">
        <v>0</v>
      </c>
      <c r="N37" s="295">
        <v>0</v>
      </c>
      <c r="O37" s="296">
        <v>0</v>
      </c>
      <c r="P37" s="296">
        <v>0</v>
      </c>
      <c r="Q37" s="244"/>
      <c r="R37" s="297"/>
    </row>
    <row r="38" spans="1:18" s="223" customFormat="1" x14ac:dyDescent="0.2">
      <c r="A38" s="284" t="s">
        <v>49</v>
      </c>
      <c r="B38" s="285"/>
      <c r="C38" s="285"/>
      <c r="D38" s="285"/>
      <c r="E38" s="285"/>
      <c r="F38" s="285"/>
      <c r="G38" s="285"/>
      <c r="H38" s="285"/>
      <c r="I38" s="285"/>
      <c r="J38" s="285"/>
      <c r="K38" s="298"/>
      <c r="L38" s="298"/>
      <c r="M38" s="299"/>
      <c r="N38" s="300"/>
      <c r="O38" s="285"/>
      <c r="P38" s="301"/>
      <c r="Q38" s="291"/>
      <c r="R38" s="297"/>
    </row>
    <row r="39" spans="1:18" s="223" customFormat="1" x14ac:dyDescent="0.2">
      <c r="A39" s="292" t="s">
        <v>50</v>
      </c>
      <c r="B39" s="236" t="s">
        <v>5</v>
      </c>
      <c r="C39" s="236" t="s">
        <v>33</v>
      </c>
      <c r="D39" s="236" t="s">
        <v>19</v>
      </c>
      <c r="E39" s="236">
        <v>0</v>
      </c>
      <c r="F39" s="236">
        <v>0</v>
      </c>
      <c r="G39" s="236">
        <v>0</v>
      </c>
      <c r="H39" s="236">
        <v>0</v>
      </c>
      <c r="I39" s="236">
        <v>0</v>
      </c>
      <c r="J39" s="258">
        <v>0</v>
      </c>
      <c r="K39" s="239">
        <v>0</v>
      </c>
      <c r="L39" s="239"/>
      <c r="M39" s="294">
        <v>0</v>
      </c>
      <c r="N39" s="302">
        <v>0</v>
      </c>
      <c r="O39" s="296">
        <v>0</v>
      </c>
      <c r="P39" s="247">
        <v>0</v>
      </c>
      <c r="Q39" s="244">
        <v>0</v>
      </c>
      <c r="R39" s="297"/>
    </row>
    <row r="40" spans="1:18" s="223" customFormat="1" x14ac:dyDescent="0.2">
      <c r="A40" s="292" t="s">
        <v>51</v>
      </c>
      <c r="B40" s="236" t="s">
        <v>5</v>
      </c>
      <c r="C40" s="236" t="s">
        <v>33</v>
      </c>
      <c r="D40" s="236" t="s">
        <v>34</v>
      </c>
      <c r="E40" s="236">
        <v>77</v>
      </c>
      <c r="F40" s="236">
        <v>77</v>
      </c>
      <c r="G40" s="236">
        <v>83</v>
      </c>
      <c r="H40" s="236">
        <v>111</v>
      </c>
      <c r="I40" s="236">
        <v>99</v>
      </c>
      <c r="J40" s="258">
        <v>109</v>
      </c>
      <c r="K40" s="239">
        <v>109</v>
      </c>
      <c r="L40" s="239"/>
      <c r="M40" s="294">
        <v>109</v>
      </c>
      <c r="N40" s="295">
        <v>109</v>
      </c>
      <c r="O40" s="296">
        <v>109</v>
      </c>
      <c r="P40" s="247">
        <v>109</v>
      </c>
      <c r="Q40" s="244">
        <v>109</v>
      </c>
      <c r="R40" s="297"/>
    </row>
    <row r="41" spans="1:18" s="223" customFormat="1" x14ac:dyDescent="0.2">
      <c r="A41" s="235" t="s">
        <v>52</v>
      </c>
      <c r="B41" s="236" t="s">
        <v>5</v>
      </c>
      <c r="C41" s="236" t="s">
        <v>33</v>
      </c>
      <c r="D41" s="236" t="s">
        <v>34</v>
      </c>
      <c r="E41" s="236">
        <v>58</v>
      </c>
      <c r="F41" s="236">
        <v>58</v>
      </c>
      <c r="G41" s="236">
        <v>64</v>
      </c>
      <c r="H41" s="236">
        <v>87</v>
      </c>
      <c r="I41" s="236">
        <v>80</v>
      </c>
      <c r="J41" s="258">
        <v>78</v>
      </c>
      <c r="K41" s="239">
        <v>78</v>
      </c>
      <c r="L41" s="239"/>
      <c r="M41" s="294">
        <v>78</v>
      </c>
      <c r="N41" s="295">
        <v>78</v>
      </c>
      <c r="O41" s="296">
        <v>78</v>
      </c>
      <c r="P41" s="247">
        <v>78</v>
      </c>
      <c r="Q41" s="244">
        <v>78</v>
      </c>
      <c r="R41" s="297"/>
    </row>
    <row r="42" spans="1:18" s="223" customFormat="1" ht="13.5" thickBot="1" x14ac:dyDescent="0.25">
      <c r="A42" s="303" t="s">
        <v>53</v>
      </c>
      <c r="B42" s="304" t="s">
        <v>5</v>
      </c>
      <c r="C42" s="304" t="s">
        <v>33</v>
      </c>
      <c r="D42" s="304" t="s">
        <v>34</v>
      </c>
      <c r="E42" s="304">
        <v>19</v>
      </c>
      <c r="F42" s="304">
        <v>19</v>
      </c>
      <c r="G42" s="304">
        <v>19</v>
      </c>
      <c r="H42" s="304">
        <v>24</v>
      </c>
      <c r="I42" s="304">
        <v>19</v>
      </c>
      <c r="J42" s="258">
        <v>31</v>
      </c>
      <c r="K42" s="305">
        <v>31</v>
      </c>
      <c r="L42" s="305"/>
      <c r="M42" s="306">
        <v>31</v>
      </c>
      <c r="N42" s="307">
        <v>31</v>
      </c>
      <c r="O42" s="282">
        <v>31</v>
      </c>
      <c r="P42" s="283">
        <v>31</v>
      </c>
      <c r="Q42" s="308">
        <v>31</v>
      </c>
      <c r="R42" s="297"/>
    </row>
    <row r="43" spans="1:18" x14ac:dyDescent="0.2">
      <c r="N43" s="309"/>
      <c r="O43" s="309"/>
    </row>
  </sheetData>
  <mergeCells count="9">
    <mergeCell ref="A11:Q11"/>
    <mergeCell ref="A21:Q21"/>
    <mergeCell ref="A1:Q1"/>
    <mergeCell ref="A8:A10"/>
    <mergeCell ref="B8:B10"/>
    <mergeCell ref="C8:C10"/>
    <mergeCell ref="D8:D10"/>
    <mergeCell ref="J8:Q8"/>
    <mergeCell ref="M9:P9"/>
  </mergeCells>
  <printOptions horizontalCentered="1"/>
  <pageMargins left="0.43307086614173229" right="0.47244094488188981" top="0.47244094488188981" bottom="0.15748031496062992" header="0" footer="0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7"/>
  <sheetViews>
    <sheetView topLeftCell="C16" zoomScale="75" workbookViewId="0">
      <selection activeCell="B22" sqref="B22"/>
    </sheetView>
  </sheetViews>
  <sheetFormatPr baseColWidth="10" defaultRowHeight="12.75" x14ac:dyDescent="0.2"/>
  <cols>
    <col min="1" max="1" width="13.85546875" style="163" customWidth="1"/>
    <col min="2" max="2" width="46.28515625" style="163" customWidth="1"/>
    <col min="3" max="3" width="8.85546875" style="163" customWidth="1"/>
    <col min="4" max="4" width="10.5703125" style="163" customWidth="1"/>
    <col min="5" max="5" width="21.85546875" style="163" customWidth="1"/>
    <col min="6" max="6" width="26.5703125" style="163" customWidth="1"/>
    <col min="7" max="7" width="24" style="163" customWidth="1"/>
    <col min="8" max="8" width="21.5703125" style="163" customWidth="1"/>
    <col min="9" max="9" width="15.28515625" style="163" customWidth="1"/>
    <col min="10" max="10" width="18.28515625" style="163" customWidth="1"/>
    <col min="11" max="12" width="21.140625" style="163" customWidth="1"/>
    <col min="13" max="14" width="19.85546875" style="163" customWidth="1"/>
    <col min="15" max="256" width="11.42578125" style="163"/>
    <col min="257" max="257" width="13.85546875" style="163" customWidth="1"/>
    <col min="258" max="258" width="46.28515625" style="163" customWidth="1"/>
    <col min="259" max="259" width="8.85546875" style="163" customWidth="1"/>
    <col min="260" max="260" width="10.5703125" style="163" customWidth="1"/>
    <col min="261" max="261" width="21.85546875" style="163" customWidth="1"/>
    <col min="262" max="262" width="26.5703125" style="163" customWidth="1"/>
    <col min="263" max="263" width="24" style="163" customWidth="1"/>
    <col min="264" max="264" width="21.5703125" style="163" customWidth="1"/>
    <col min="265" max="265" width="15.28515625" style="163" customWidth="1"/>
    <col min="266" max="266" width="18.28515625" style="163" customWidth="1"/>
    <col min="267" max="268" width="21.140625" style="163" customWidth="1"/>
    <col min="269" max="270" width="19.85546875" style="163" customWidth="1"/>
    <col min="271" max="512" width="11.42578125" style="163"/>
    <col min="513" max="513" width="13.85546875" style="163" customWidth="1"/>
    <col min="514" max="514" width="46.28515625" style="163" customWidth="1"/>
    <col min="515" max="515" width="8.85546875" style="163" customWidth="1"/>
    <col min="516" max="516" width="10.5703125" style="163" customWidth="1"/>
    <col min="517" max="517" width="21.85546875" style="163" customWidth="1"/>
    <col min="518" max="518" width="26.5703125" style="163" customWidth="1"/>
    <col min="519" max="519" width="24" style="163" customWidth="1"/>
    <col min="520" max="520" width="21.5703125" style="163" customWidth="1"/>
    <col min="521" max="521" width="15.28515625" style="163" customWidth="1"/>
    <col min="522" max="522" width="18.28515625" style="163" customWidth="1"/>
    <col min="523" max="524" width="21.140625" style="163" customWidth="1"/>
    <col min="525" max="526" width="19.85546875" style="163" customWidth="1"/>
    <col min="527" max="768" width="11.42578125" style="163"/>
    <col min="769" max="769" width="13.85546875" style="163" customWidth="1"/>
    <col min="770" max="770" width="46.28515625" style="163" customWidth="1"/>
    <col min="771" max="771" width="8.85546875" style="163" customWidth="1"/>
    <col min="772" max="772" width="10.5703125" style="163" customWidth="1"/>
    <col min="773" max="773" width="21.85546875" style="163" customWidth="1"/>
    <col min="774" max="774" width="26.5703125" style="163" customWidth="1"/>
    <col min="775" max="775" width="24" style="163" customWidth="1"/>
    <col min="776" max="776" width="21.5703125" style="163" customWidth="1"/>
    <col min="777" max="777" width="15.28515625" style="163" customWidth="1"/>
    <col min="778" max="778" width="18.28515625" style="163" customWidth="1"/>
    <col min="779" max="780" width="21.140625" style="163" customWidth="1"/>
    <col min="781" max="782" width="19.85546875" style="163" customWidth="1"/>
    <col min="783" max="1024" width="11.42578125" style="163"/>
    <col min="1025" max="1025" width="13.85546875" style="163" customWidth="1"/>
    <col min="1026" max="1026" width="46.28515625" style="163" customWidth="1"/>
    <col min="1027" max="1027" width="8.85546875" style="163" customWidth="1"/>
    <col min="1028" max="1028" width="10.5703125" style="163" customWidth="1"/>
    <col min="1029" max="1029" width="21.85546875" style="163" customWidth="1"/>
    <col min="1030" max="1030" width="26.5703125" style="163" customWidth="1"/>
    <col min="1031" max="1031" width="24" style="163" customWidth="1"/>
    <col min="1032" max="1032" width="21.5703125" style="163" customWidth="1"/>
    <col min="1033" max="1033" width="15.28515625" style="163" customWidth="1"/>
    <col min="1034" max="1034" width="18.28515625" style="163" customWidth="1"/>
    <col min="1035" max="1036" width="21.140625" style="163" customWidth="1"/>
    <col min="1037" max="1038" width="19.85546875" style="163" customWidth="1"/>
    <col min="1039" max="1280" width="11.42578125" style="163"/>
    <col min="1281" max="1281" width="13.85546875" style="163" customWidth="1"/>
    <col min="1282" max="1282" width="46.28515625" style="163" customWidth="1"/>
    <col min="1283" max="1283" width="8.85546875" style="163" customWidth="1"/>
    <col min="1284" max="1284" width="10.5703125" style="163" customWidth="1"/>
    <col min="1285" max="1285" width="21.85546875" style="163" customWidth="1"/>
    <col min="1286" max="1286" width="26.5703125" style="163" customWidth="1"/>
    <col min="1287" max="1287" width="24" style="163" customWidth="1"/>
    <col min="1288" max="1288" width="21.5703125" style="163" customWidth="1"/>
    <col min="1289" max="1289" width="15.28515625" style="163" customWidth="1"/>
    <col min="1290" max="1290" width="18.28515625" style="163" customWidth="1"/>
    <col min="1291" max="1292" width="21.140625" style="163" customWidth="1"/>
    <col min="1293" max="1294" width="19.85546875" style="163" customWidth="1"/>
    <col min="1295" max="1536" width="11.42578125" style="163"/>
    <col min="1537" max="1537" width="13.85546875" style="163" customWidth="1"/>
    <col min="1538" max="1538" width="46.28515625" style="163" customWidth="1"/>
    <col min="1539" max="1539" width="8.85546875" style="163" customWidth="1"/>
    <col min="1540" max="1540" width="10.5703125" style="163" customWidth="1"/>
    <col min="1541" max="1541" width="21.85546875" style="163" customWidth="1"/>
    <col min="1542" max="1542" width="26.5703125" style="163" customWidth="1"/>
    <col min="1543" max="1543" width="24" style="163" customWidth="1"/>
    <col min="1544" max="1544" width="21.5703125" style="163" customWidth="1"/>
    <col min="1545" max="1545" width="15.28515625" style="163" customWidth="1"/>
    <col min="1546" max="1546" width="18.28515625" style="163" customWidth="1"/>
    <col min="1547" max="1548" width="21.140625" style="163" customWidth="1"/>
    <col min="1549" max="1550" width="19.85546875" style="163" customWidth="1"/>
    <col min="1551" max="1792" width="11.42578125" style="163"/>
    <col min="1793" max="1793" width="13.85546875" style="163" customWidth="1"/>
    <col min="1794" max="1794" width="46.28515625" style="163" customWidth="1"/>
    <col min="1795" max="1795" width="8.85546875" style="163" customWidth="1"/>
    <col min="1796" max="1796" width="10.5703125" style="163" customWidth="1"/>
    <col min="1797" max="1797" width="21.85546875" style="163" customWidth="1"/>
    <col min="1798" max="1798" width="26.5703125" style="163" customWidth="1"/>
    <col min="1799" max="1799" width="24" style="163" customWidth="1"/>
    <col min="1800" max="1800" width="21.5703125" style="163" customWidth="1"/>
    <col min="1801" max="1801" width="15.28515625" style="163" customWidth="1"/>
    <col min="1802" max="1802" width="18.28515625" style="163" customWidth="1"/>
    <col min="1803" max="1804" width="21.140625" style="163" customWidth="1"/>
    <col min="1805" max="1806" width="19.85546875" style="163" customWidth="1"/>
    <col min="1807" max="2048" width="11.42578125" style="163"/>
    <col min="2049" max="2049" width="13.85546875" style="163" customWidth="1"/>
    <col min="2050" max="2050" width="46.28515625" style="163" customWidth="1"/>
    <col min="2051" max="2051" width="8.85546875" style="163" customWidth="1"/>
    <col min="2052" max="2052" width="10.5703125" style="163" customWidth="1"/>
    <col min="2053" max="2053" width="21.85546875" style="163" customWidth="1"/>
    <col min="2054" max="2054" width="26.5703125" style="163" customWidth="1"/>
    <col min="2055" max="2055" width="24" style="163" customWidth="1"/>
    <col min="2056" max="2056" width="21.5703125" style="163" customWidth="1"/>
    <col min="2057" max="2057" width="15.28515625" style="163" customWidth="1"/>
    <col min="2058" max="2058" width="18.28515625" style="163" customWidth="1"/>
    <col min="2059" max="2060" width="21.140625" style="163" customWidth="1"/>
    <col min="2061" max="2062" width="19.85546875" style="163" customWidth="1"/>
    <col min="2063" max="2304" width="11.42578125" style="163"/>
    <col min="2305" max="2305" width="13.85546875" style="163" customWidth="1"/>
    <col min="2306" max="2306" width="46.28515625" style="163" customWidth="1"/>
    <col min="2307" max="2307" width="8.85546875" style="163" customWidth="1"/>
    <col min="2308" max="2308" width="10.5703125" style="163" customWidth="1"/>
    <col min="2309" max="2309" width="21.85546875" style="163" customWidth="1"/>
    <col min="2310" max="2310" width="26.5703125" style="163" customWidth="1"/>
    <col min="2311" max="2311" width="24" style="163" customWidth="1"/>
    <col min="2312" max="2312" width="21.5703125" style="163" customWidth="1"/>
    <col min="2313" max="2313" width="15.28515625" style="163" customWidth="1"/>
    <col min="2314" max="2314" width="18.28515625" style="163" customWidth="1"/>
    <col min="2315" max="2316" width="21.140625" style="163" customWidth="1"/>
    <col min="2317" max="2318" width="19.85546875" style="163" customWidth="1"/>
    <col min="2319" max="2560" width="11.42578125" style="163"/>
    <col min="2561" max="2561" width="13.85546875" style="163" customWidth="1"/>
    <col min="2562" max="2562" width="46.28515625" style="163" customWidth="1"/>
    <col min="2563" max="2563" width="8.85546875" style="163" customWidth="1"/>
    <col min="2564" max="2564" width="10.5703125" style="163" customWidth="1"/>
    <col min="2565" max="2565" width="21.85546875" style="163" customWidth="1"/>
    <col min="2566" max="2566" width="26.5703125" style="163" customWidth="1"/>
    <col min="2567" max="2567" width="24" style="163" customWidth="1"/>
    <col min="2568" max="2568" width="21.5703125" style="163" customWidth="1"/>
    <col min="2569" max="2569" width="15.28515625" style="163" customWidth="1"/>
    <col min="2570" max="2570" width="18.28515625" style="163" customWidth="1"/>
    <col min="2571" max="2572" width="21.140625" style="163" customWidth="1"/>
    <col min="2573" max="2574" width="19.85546875" style="163" customWidth="1"/>
    <col min="2575" max="2816" width="11.42578125" style="163"/>
    <col min="2817" max="2817" width="13.85546875" style="163" customWidth="1"/>
    <col min="2818" max="2818" width="46.28515625" style="163" customWidth="1"/>
    <col min="2819" max="2819" width="8.85546875" style="163" customWidth="1"/>
    <col min="2820" max="2820" width="10.5703125" style="163" customWidth="1"/>
    <col min="2821" max="2821" width="21.85546875" style="163" customWidth="1"/>
    <col min="2822" max="2822" width="26.5703125" style="163" customWidth="1"/>
    <col min="2823" max="2823" width="24" style="163" customWidth="1"/>
    <col min="2824" max="2824" width="21.5703125" style="163" customWidth="1"/>
    <col min="2825" max="2825" width="15.28515625" style="163" customWidth="1"/>
    <col min="2826" max="2826" width="18.28515625" style="163" customWidth="1"/>
    <col min="2827" max="2828" width="21.140625" style="163" customWidth="1"/>
    <col min="2829" max="2830" width="19.85546875" style="163" customWidth="1"/>
    <col min="2831" max="3072" width="11.42578125" style="163"/>
    <col min="3073" max="3073" width="13.85546875" style="163" customWidth="1"/>
    <col min="3074" max="3074" width="46.28515625" style="163" customWidth="1"/>
    <col min="3075" max="3075" width="8.85546875" style="163" customWidth="1"/>
    <col min="3076" max="3076" width="10.5703125" style="163" customWidth="1"/>
    <col min="3077" max="3077" width="21.85546875" style="163" customWidth="1"/>
    <col min="3078" max="3078" width="26.5703125" style="163" customWidth="1"/>
    <col min="3079" max="3079" width="24" style="163" customWidth="1"/>
    <col min="3080" max="3080" width="21.5703125" style="163" customWidth="1"/>
    <col min="3081" max="3081" width="15.28515625" style="163" customWidth="1"/>
    <col min="3082" max="3082" width="18.28515625" style="163" customWidth="1"/>
    <col min="3083" max="3084" width="21.140625" style="163" customWidth="1"/>
    <col min="3085" max="3086" width="19.85546875" style="163" customWidth="1"/>
    <col min="3087" max="3328" width="11.42578125" style="163"/>
    <col min="3329" max="3329" width="13.85546875" style="163" customWidth="1"/>
    <col min="3330" max="3330" width="46.28515625" style="163" customWidth="1"/>
    <col min="3331" max="3331" width="8.85546875" style="163" customWidth="1"/>
    <col min="3332" max="3332" width="10.5703125" style="163" customWidth="1"/>
    <col min="3333" max="3333" width="21.85546875" style="163" customWidth="1"/>
    <col min="3334" max="3334" width="26.5703125" style="163" customWidth="1"/>
    <col min="3335" max="3335" width="24" style="163" customWidth="1"/>
    <col min="3336" max="3336" width="21.5703125" style="163" customWidth="1"/>
    <col min="3337" max="3337" width="15.28515625" style="163" customWidth="1"/>
    <col min="3338" max="3338" width="18.28515625" style="163" customWidth="1"/>
    <col min="3339" max="3340" width="21.140625" style="163" customWidth="1"/>
    <col min="3341" max="3342" width="19.85546875" style="163" customWidth="1"/>
    <col min="3343" max="3584" width="11.42578125" style="163"/>
    <col min="3585" max="3585" width="13.85546875" style="163" customWidth="1"/>
    <col min="3586" max="3586" width="46.28515625" style="163" customWidth="1"/>
    <col min="3587" max="3587" width="8.85546875" style="163" customWidth="1"/>
    <col min="3588" max="3588" width="10.5703125" style="163" customWidth="1"/>
    <col min="3589" max="3589" width="21.85546875" style="163" customWidth="1"/>
    <col min="3590" max="3590" width="26.5703125" style="163" customWidth="1"/>
    <col min="3591" max="3591" width="24" style="163" customWidth="1"/>
    <col min="3592" max="3592" width="21.5703125" style="163" customWidth="1"/>
    <col min="3593" max="3593" width="15.28515625" style="163" customWidth="1"/>
    <col min="3594" max="3594" width="18.28515625" style="163" customWidth="1"/>
    <col min="3595" max="3596" width="21.140625" style="163" customWidth="1"/>
    <col min="3597" max="3598" width="19.85546875" style="163" customWidth="1"/>
    <col min="3599" max="3840" width="11.42578125" style="163"/>
    <col min="3841" max="3841" width="13.85546875" style="163" customWidth="1"/>
    <col min="3842" max="3842" width="46.28515625" style="163" customWidth="1"/>
    <col min="3843" max="3843" width="8.85546875" style="163" customWidth="1"/>
    <col min="3844" max="3844" width="10.5703125" style="163" customWidth="1"/>
    <col min="3845" max="3845" width="21.85546875" style="163" customWidth="1"/>
    <col min="3846" max="3846" width="26.5703125" style="163" customWidth="1"/>
    <col min="3847" max="3847" width="24" style="163" customWidth="1"/>
    <col min="3848" max="3848" width="21.5703125" style="163" customWidth="1"/>
    <col min="3849" max="3849" width="15.28515625" style="163" customWidth="1"/>
    <col min="3850" max="3850" width="18.28515625" style="163" customWidth="1"/>
    <col min="3851" max="3852" width="21.140625" style="163" customWidth="1"/>
    <col min="3853" max="3854" width="19.85546875" style="163" customWidth="1"/>
    <col min="3855" max="4096" width="11.42578125" style="163"/>
    <col min="4097" max="4097" width="13.85546875" style="163" customWidth="1"/>
    <col min="4098" max="4098" width="46.28515625" style="163" customWidth="1"/>
    <col min="4099" max="4099" width="8.85546875" style="163" customWidth="1"/>
    <col min="4100" max="4100" width="10.5703125" style="163" customWidth="1"/>
    <col min="4101" max="4101" width="21.85546875" style="163" customWidth="1"/>
    <col min="4102" max="4102" width="26.5703125" style="163" customWidth="1"/>
    <col min="4103" max="4103" width="24" style="163" customWidth="1"/>
    <col min="4104" max="4104" width="21.5703125" style="163" customWidth="1"/>
    <col min="4105" max="4105" width="15.28515625" style="163" customWidth="1"/>
    <col min="4106" max="4106" width="18.28515625" style="163" customWidth="1"/>
    <col min="4107" max="4108" width="21.140625" style="163" customWidth="1"/>
    <col min="4109" max="4110" width="19.85546875" style="163" customWidth="1"/>
    <col min="4111" max="4352" width="11.42578125" style="163"/>
    <col min="4353" max="4353" width="13.85546875" style="163" customWidth="1"/>
    <col min="4354" max="4354" width="46.28515625" style="163" customWidth="1"/>
    <col min="4355" max="4355" width="8.85546875" style="163" customWidth="1"/>
    <col min="4356" max="4356" width="10.5703125" style="163" customWidth="1"/>
    <col min="4357" max="4357" width="21.85546875" style="163" customWidth="1"/>
    <col min="4358" max="4358" width="26.5703125" style="163" customWidth="1"/>
    <col min="4359" max="4359" width="24" style="163" customWidth="1"/>
    <col min="4360" max="4360" width="21.5703125" style="163" customWidth="1"/>
    <col min="4361" max="4361" width="15.28515625" style="163" customWidth="1"/>
    <col min="4362" max="4362" width="18.28515625" style="163" customWidth="1"/>
    <col min="4363" max="4364" width="21.140625" style="163" customWidth="1"/>
    <col min="4365" max="4366" width="19.85546875" style="163" customWidth="1"/>
    <col min="4367" max="4608" width="11.42578125" style="163"/>
    <col min="4609" max="4609" width="13.85546875" style="163" customWidth="1"/>
    <col min="4610" max="4610" width="46.28515625" style="163" customWidth="1"/>
    <col min="4611" max="4611" width="8.85546875" style="163" customWidth="1"/>
    <col min="4612" max="4612" width="10.5703125" style="163" customWidth="1"/>
    <col min="4613" max="4613" width="21.85546875" style="163" customWidth="1"/>
    <col min="4614" max="4614" width="26.5703125" style="163" customWidth="1"/>
    <col min="4615" max="4615" width="24" style="163" customWidth="1"/>
    <col min="4616" max="4616" width="21.5703125" style="163" customWidth="1"/>
    <col min="4617" max="4617" width="15.28515625" style="163" customWidth="1"/>
    <col min="4618" max="4618" width="18.28515625" style="163" customWidth="1"/>
    <col min="4619" max="4620" width="21.140625" style="163" customWidth="1"/>
    <col min="4621" max="4622" width="19.85546875" style="163" customWidth="1"/>
    <col min="4623" max="4864" width="11.42578125" style="163"/>
    <col min="4865" max="4865" width="13.85546875" style="163" customWidth="1"/>
    <col min="4866" max="4866" width="46.28515625" style="163" customWidth="1"/>
    <col min="4867" max="4867" width="8.85546875" style="163" customWidth="1"/>
    <col min="4868" max="4868" width="10.5703125" style="163" customWidth="1"/>
    <col min="4869" max="4869" width="21.85546875" style="163" customWidth="1"/>
    <col min="4870" max="4870" width="26.5703125" style="163" customWidth="1"/>
    <col min="4871" max="4871" width="24" style="163" customWidth="1"/>
    <col min="4872" max="4872" width="21.5703125" style="163" customWidth="1"/>
    <col min="4873" max="4873" width="15.28515625" style="163" customWidth="1"/>
    <col min="4874" max="4874" width="18.28515625" style="163" customWidth="1"/>
    <col min="4875" max="4876" width="21.140625" style="163" customWidth="1"/>
    <col min="4877" max="4878" width="19.85546875" style="163" customWidth="1"/>
    <col min="4879" max="5120" width="11.42578125" style="163"/>
    <col min="5121" max="5121" width="13.85546875" style="163" customWidth="1"/>
    <col min="5122" max="5122" width="46.28515625" style="163" customWidth="1"/>
    <col min="5123" max="5123" width="8.85546875" style="163" customWidth="1"/>
    <col min="5124" max="5124" width="10.5703125" style="163" customWidth="1"/>
    <col min="5125" max="5125" width="21.85546875" style="163" customWidth="1"/>
    <col min="5126" max="5126" width="26.5703125" style="163" customWidth="1"/>
    <col min="5127" max="5127" width="24" style="163" customWidth="1"/>
    <col min="5128" max="5128" width="21.5703125" style="163" customWidth="1"/>
    <col min="5129" max="5129" width="15.28515625" style="163" customWidth="1"/>
    <col min="5130" max="5130" width="18.28515625" style="163" customWidth="1"/>
    <col min="5131" max="5132" width="21.140625" style="163" customWidth="1"/>
    <col min="5133" max="5134" width="19.85546875" style="163" customWidth="1"/>
    <col min="5135" max="5376" width="11.42578125" style="163"/>
    <col min="5377" max="5377" width="13.85546875" style="163" customWidth="1"/>
    <col min="5378" max="5378" width="46.28515625" style="163" customWidth="1"/>
    <col min="5379" max="5379" width="8.85546875" style="163" customWidth="1"/>
    <col min="5380" max="5380" width="10.5703125" style="163" customWidth="1"/>
    <col min="5381" max="5381" width="21.85546875" style="163" customWidth="1"/>
    <col min="5382" max="5382" width="26.5703125" style="163" customWidth="1"/>
    <col min="5383" max="5383" width="24" style="163" customWidth="1"/>
    <col min="5384" max="5384" width="21.5703125" style="163" customWidth="1"/>
    <col min="5385" max="5385" width="15.28515625" style="163" customWidth="1"/>
    <col min="5386" max="5386" width="18.28515625" style="163" customWidth="1"/>
    <col min="5387" max="5388" width="21.140625" style="163" customWidth="1"/>
    <col min="5389" max="5390" width="19.85546875" style="163" customWidth="1"/>
    <col min="5391" max="5632" width="11.42578125" style="163"/>
    <col min="5633" max="5633" width="13.85546875" style="163" customWidth="1"/>
    <col min="5634" max="5634" width="46.28515625" style="163" customWidth="1"/>
    <col min="5635" max="5635" width="8.85546875" style="163" customWidth="1"/>
    <col min="5636" max="5636" width="10.5703125" style="163" customWidth="1"/>
    <col min="5637" max="5637" width="21.85546875" style="163" customWidth="1"/>
    <col min="5638" max="5638" width="26.5703125" style="163" customWidth="1"/>
    <col min="5639" max="5639" width="24" style="163" customWidth="1"/>
    <col min="5640" max="5640" width="21.5703125" style="163" customWidth="1"/>
    <col min="5641" max="5641" width="15.28515625" style="163" customWidth="1"/>
    <col min="5642" max="5642" width="18.28515625" style="163" customWidth="1"/>
    <col min="5643" max="5644" width="21.140625" style="163" customWidth="1"/>
    <col min="5645" max="5646" width="19.85546875" style="163" customWidth="1"/>
    <col min="5647" max="5888" width="11.42578125" style="163"/>
    <col min="5889" max="5889" width="13.85546875" style="163" customWidth="1"/>
    <col min="5890" max="5890" width="46.28515625" style="163" customWidth="1"/>
    <col min="5891" max="5891" width="8.85546875" style="163" customWidth="1"/>
    <col min="5892" max="5892" width="10.5703125" style="163" customWidth="1"/>
    <col min="5893" max="5893" width="21.85546875" style="163" customWidth="1"/>
    <col min="5894" max="5894" width="26.5703125" style="163" customWidth="1"/>
    <col min="5895" max="5895" width="24" style="163" customWidth="1"/>
    <col min="5896" max="5896" width="21.5703125" style="163" customWidth="1"/>
    <col min="5897" max="5897" width="15.28515625" style="163" customWidth="1"/>
    <col min="5898" max="5898" width="18.28515625" style="163" customWidth="1"/>
    <col min="5899" max="5900" width="21.140625" style="163" customWidth="1"/>
    <col min="5901" max="5902" width="19.85546875" style="163" customWidth="1"/>
    <col min="5903" max="6144" width="11.42578125" style="163"/>
    <col min="6145" max="6145" width="13.85546875" style="163" customWidth="1"/>
    <col min="6146" max="6146" width="46.28515625" style="163" customWidth="1"/>
    <col min="6147" max="6147" width="8.85546875" style="163" customWidth="1"/>
    <col min="6148" max="6148" width="10.5703125" style="163" customWidth="1"/>
    <col min="6149" max="6149" width="21.85546875" style="163" customWidth="1"/>
    <col min="6150" max="6150" width="26.5703125" style="163" customWidth="1"/>
    <col min="6151" max="6151" width="24" style="163" customWidth="1"/>
    <col min="6152" max="6152" width="21.5703125" style="163" customWidth="1"/>
    <col min="6153" max="6153" width="15.28515625" style="163" customWidth="1"/>
    <col min="6154" max="6154" width="18.28515625" style="163" customWidth="1"/>
    <col min="6155" max="6156" width="21.140625" style="163" customWidth="1"/>
    <col min="6157" max="6158" width="19.85546875" style="163" customWidth="1"/>
    <col min="6159" max="6400" width="11.42578125" style="163"/>
    <col min="6401" max="6401" width="13.85546875" style="163" customWidth="1"/>
    <col min="6402" max="6402" width="46.28515625" style="163" customWidth="1"/>
    <col min="6403" max="6403" width="8.85546875" style="163" customWidth="1"/>
    <col min="6404" max="6404" width="10.5703125" style="163" customWidth="1"/>
    <col min="6405" max="6405" width="21.85546875" style="163" customWidth="1"/>
    <col min="6406" max="6406" width="26.5703125" style="163" customWidth="1"/>
    <col min="6407" max="6407" width="24" style="163" customWidth="1"/>
    <col min="6408" max="6408" width="21.5703125" style="163" customWidth="1"/>
    <col min="6409" max="6409" width="15.28515625" style="163" customWidth="1"/>
    <col min="6410" max="6410" width="18.28515625" style="163" customWidth="1"/>
    <col min="6411" max="6412" width="21.140625" style="163" customWidth="1"/>
    <col min="6413" max="6414" width="19.85546875" style="163" customWidth="1"/>
    <col min="6415" max="6656" width="11.42578125" style="163"/>
    <col min="6657" max="6657" width="13.85546875" style="163" customWidth="1"/>
    <col min="6658" max="6658" width="46.28515625" style="163" customWidth="1"/>
    <col min="6659" max="6659" width="8.85546875" style="163" customWidth="1"/>
    <col min="6660" max="6660" width="10.5703125" style="163" customWidth="1"/>
    <col min="6661" max="6661" width="21.85546875" style="163" customWidth="1"/>
    <col min="6662" max="6662" width="26.5703125" style="163" customWidth="1"/>
    <col min="6663" max="6663" width="24" style="163" customWidth="1"/>
    <col min="6664" max="6664" width="21.5703125" style="163" customWidth="1"/>
    <col min="6665" max="6665" width="15.28515625" style="163" customWidth="1"/>
    <col min="6666" max="6666" width="18.28515625" style="163" customWidth="1"/>
    <col min="6667" max="6668" width="21.140625" style="163" customWidth="1"/>
    <col min="6669" max="6670" width="19.85546875" style="163" customWidth="1"/>
    <col min="6671" max="6912" width="11.42578125" style="163"/>
    <col min="6913" max="6913" width="13.85546875" style="163" customWidth="1"/>
    <col min="6914" max="6914" width="46.28515625" style="163" customWidth="1"/>
    <col min="6915" max="6915" width="8.85546875" style="163" customWidth="1"/>
    <col min="6916" max="6916" width="10.5703125" style="163" customWidth="1"/>
    <col min="6917" max="6917" width="21.85546875" style="163" customWidth="1"/>
    <col min="6918" max="6918" width="26.5703125" style="163" customWidth="1"/>
    <col min="6919" max="6919" width="24" style="163" customWidth="1"/>
    <col min="6920" max="6920" width="21.5703125" style="163" customWidth="1"/>
    <col min="6921" max="6921" width="15.28515625" style="163" customWidth="1"/>
    <col min="6922" max="6922" width="18.28515625" style="163" customWidth="1"/>
    <col min="6923" max="6924" width="21.140625" style="163" customWidth="1"/>
    <col min="6925" max="6926" width="19.85546875" style="163" customWidth="1"/>
    <col min="6927" max="7168" width="11.42578125" style="163"/>
    <col min="7169" max="7169" width="13.85546875" style="163" customWidth="1"/>
    <col min="7170" max="7170" width="46.28515625" style="163" customWidth="1"/>
    <col min="7171" max="7171" width="8.85546875" style="163" customWidth="1"/>
    <col min="7172" max="7172" width="10.5703125" style="163" customWidth="1"/>
    <col min="7173" max="7173" width="21.85546875" style="163" customWidth="1"/>
    <col min="7174" max="7174" width="26.5703125" style="163" customWidth="1"/>
    <col min="7175" max="7175" width="24" style="163" customWidth="1"/>
    <col min="7176" max="7176" width="21.5703125" style="163" customWidth="1"/>
    <col min="7177" max="7177" width="15.28515625" style="163" customWidth="1"/>
    <col min="7178" max="7178" width="18.28515625" style="163" customWidth="1"/>
    <col min="7179" max="7180" width="21.140625" style="163" customWidth="1"/>
    <col min="7181" max="7182" width="19.85546875" style="163" customWidth="1"/>
    <col min="7183" max="7424" width="11.42578125" style="163"/>
    <col min="7425" max="7425" width="13.85546875" style="163" customWidth="1"/>
    <col min="7426" max="7426" width="46.28515625" style="163" customWidth="1"/>
    <col min="7427" max="7427" width="8.85546875" style="163" customWidth="1"/>
    <col min="7428" max="7428" width="10.5703125" style="163" customWidth="1"/>
    <col min="7429" max="7429" width="21.85546875" style="163" customWidth="1"/>
    <col min="7430" max="7430" width="26.5703125" style="163" customWidth="1"/>
    <col min="7431" max="7431" width="24" style="163" customWidth="1"/>
    <col min="7432" max="7432" width="21.5703125" style="163" customWidth="1"/>
    <col min="7433" max="7433" width="15.28515625" style="163" customWidth="1"/>
    <col min="7434" max="7434" width="18.28515625" style="163" customWidth="1"/>
    <col min="7435" max="7436" width="21.140625" style="163" customWidth="1"/>
    <col min="7437" max="7438" width="19.85546875" style="163" customWidth="1"/>
    <col min="7439" max="7680" width="11.42578125" style="163"/>
    <col min="7681" max="7681" width="13.85546875" style="163" customWidth="1"/>
    <col min="7682" max="7682" width="46.28515625" style="163" customWidth="1"/>
    <col min="7683" max="7683" width="8.85546875" style="163" customWidth="1"/>
    <col min="7684" max="7684" width="10.5703125" style="163" customWidth="1"/>
    <col min="7685" max="7685" width="21.85546875" style="163" customWidth="1"/>
    <col min="7686" max="7686" width="26.5703125" style="163" customWidth="1"/>
    <col min="7687" max="7687" width="24" style="163" customWidth="1"/>
    <col min="7688" max="7688" width="21.5703125" style="163" customWidth="1"/>
    <col min="7689" max="7689" width="15.28515625" style="163" customWidth="1"/>
    <col min="7690" max="7690" width="18.28515625" style="163" customWidth="1"/>
    <col min="7691" max="7692" width="21.140625" style="163" customWidth="1"/>
    <col min="7693" max="7694" width="19.85546875" style="163" customWidth="1"/>
    <col min="7695" max="7936" width="11.42578125" style="163"/>
    <col min="7937" max="7937" width="13.85546875" style="163" customWidth="1"/>
    <col min="7938" max="7938" width="46.28515625" style="163" customWidth="1"/>
    <col min="7939" max="7939" width="8.85546875" style="163" customWidth="1"/>
    <col min="7940" max="7940" width="10.5703125" style="163" customWidth="1"/>
    <col min="7941" max="7941" width="21.85546875" style="163" customWidth="1"/>
    <col min="7942" max="7942" width="26.5703125" style="163" customWidth="1"/>
    <col min="7943" max="7943" width="24" style="163" customWidth="1"/>
    <col min="7944" max="7944" width="21.5703125" style="163" customWidth="1"/>
    <col min="7945" max="7945" width="15.28515625" style="163" customWidth="1"/>
    <col min="7946" max="7946" width="18.28515625" style="163" customWidth="1"/>
    <col min="7947" max="7948" width="21.140625" style="163" customWidth="1"/>
    <col min="7949" max="7950" width="19.85546875" style="163" customWidth="1"/>
    <col min="7951" max="8192" width="11.42578125" style="163"/>
    <col min="8193" max="8193" width="13.85546875" style="163" customWidth="1"/>
    <col min="8194" max="8194" width="46.28515625" style="163" customWidth="1"/>
    <col min="8195" max="8195" width="8.85546875" style="163" customWidth="1"/>
    <col min="8196" max="8196" width="10.5703125" style="163" customWidth="1"/>
    <col min="8197" max="8197" width="21.85546875" style="163" customWidth="1"/>
    <col min="8198" max="8198" width="26.5703125" style="163" customWidth="1"/>
    <col min="8199" max="8199" width="24" style="163" customWidth="1"/>
    <col min="8200" max="8200" width="21.5703125" style="163" customWidth="1"/>
    <col min="8201" max="8201" width="15.28515625" style="163" customWidth="1"/>
    <col min="8202" max="8202" width="18.28515625" style="163" customWidth="1"/>
    <col min="8203" max="8204" width="21.140625" style="163" customWidth="1"/>
    <col min="8205" max="8206" width="19.85546875" style="163" customWidth="1"/>
    <col min="8207" max="8448" width="11.42578125" style="163"/>
    <col min="8449" max="8449" width="13.85546875" style="163" customWidth="1"/>
    <col min="8450" max="8450" width="46.28515625" style="163" customWidth="1"/>
    <col min="8451" max="8451" width="8.85546875" style="163" customWidth="1"/>
    <col min="8452" max="8452" width="10.5703125" style="163" customWidth="1"/>
    <col min="8453" max="8453" width="21.85546875" style="163" customWidth="1"/>
    <col min="8454" max="8454" width="26.5703125" style="163" customWidth="1"/>
    <col min="8455" max="8455" width="24" style="163" customWidth="1"/>
    <col min="8456" max="8456" width="21.5703125" style="163" customWidth="1"/>
    <col min="8457" max="8457" width="15.28515625" style="163" customWidth="1"/>
    <col min="8458" max="8458" width="18.28515625" style="163" customWidth="1"/>
    <col min="8459" max="8460" width="21.140625" style="163" customWidth="1"/>
    <col min="8461" max="8462" width="19.85546875" style="163" customWidth="1"/>
    <col min="8463" max="8704" width="11.42578125" style="163"/>
    <col min="8705" max="8705" width="13.85546875" style="163" customWidth="1"/>
    <col min="8706" max="8706" width="46.28515625" style="163" customWidth="1"/>
    <col min="8707" max="8707" width="8.85546875" style="163" customWidth="1"/>
    <col min="8708" max="8708" width="10.5703125" style="163" customWidth="1"/>
    <col min="8709" max="8709" width="21.85546875" style="163" customWidth="1"/>
    <col min="8710" max="8710" width="26.5703125" style="163" customWidth="1"/>
    <col min="8711" max="8711" width="24" style="163" customWidth="1"/>
    <col min="8712" max="8712" width="21.5703125" style="163" customWidth="1"/>
    <col min="8713" max="8713" width="15.28515625" style="163" customWidth="1"/>
    <col min="8714" max="8714" width="18.28515625" style="163" customWidth="1"/>
    <col min="8715" max="8716" width="21.140625" style="163" customWidth="1"/>
    <col min="8717" max="8718" width="19.85546875" style="163" customWidth="1"/>
    <col min="8719" max="8960" width="11.42578125" style="163"/>
    <col min="8961" max="8961" width="13.85546875" style="163" customWidth="1"/>
    <col min="8962" max="8962" width="46.28515625" style="163" customWidth="1"/>
    <col min="8963" max="8963" width="8.85546875" style="163" customWidth="1"/>
    <col min="8964" max="8964" width="10.5703125" style="163" customWidth="1"/>
    <col min="8965" max="8965" width="21.85546875" style="163" customWidth="1"/>
    <col min="8966" max="8966" width="26.5703125" style="163" customWidth="1"/>
    <col min="8967" max="8967" width="24" style="163" customWidth="1"/>
    <col min="8968" max="8968" width="21.5703125" style="163" customWidth="1"/>
    <col min="8969" max="8969" width="15.28515625" style="163" customWidth="1"/>
    <col min="8970" max="8970" width="18.28515625" style="163" customWidth="1"/>
    <col min="8971" max="8972" width="21.140625" style="163" customWidth="1"/>
    <col min="8973" max="8974" width="19.85546875" style="163" customWidth="1"/>
    <col min="8975" max="9216" width="11.42578125" style="163"/>
    <col min="9217" max="9217" width="13.85546875" style="163" customWidth="1"/>
    <col min="9218" max="9218" width="46.28515625" style="163" customWidth="1"/>
    <col min="9219" max="9219" width="8.85546875" style="163" customWidth="1"/>
    <col min="9220" max="9220" width="10.5703125" style="163" customWidth="1"/>
    <col min="9221" max="9221" width="21.85546875" style="163" customWidth="1"/>
    <col min="9222" max="9222" width="26.5703125" style="163" customWidth="1"/>
    <col min="9223" max="9223" width="24" style="163" customWidth="1"/>
    <col min="9224" max="9224" width="21.5703125" style="163" customWidth="1"/>
    <col min="9225" max="9225" width="15.28515625" style="163" customWidth="1"/>
    <col min="9226" max="9226" width="18.28515625" style="163" customWidth="1"/>
    <col min="9227" max="9228" width="21.140625" style="163" customWidth="1"/>
    <col min="9229" max="9230" width="19.85546875" style="163" customWidth="1"/>
    <col min="9231" max="9472" width="11.42578125" style="163"/>
    <col min="9473" max="9473" width="13.85546875" style="163" customWidth="1"/>
    <col min="9474" max="9474" width="46.28515625" style="163" customWidth="1"/>
    <col min="9475" max="9475" width="8.85546875" style="163" customWidth="1"/>
    <col min="9476" max="9476" width="10.5703125" style="163" customWidth="1"/>
    <col min="9477" max="9477" width="21.85546875" style="163" customWidth="1"/>
    <col min="9478" max="9478" width="26.5703125" style="163" customWidth="1"/>
    <col min="9479" max="9479" width="24" style="163" customWidth="1"/>
    <col min="9480" max="9480" width="21.5703125" style="163" customWidth="1"/>
    <col min="9481" max="9481" width="15.28515625" style="163" customWidth="1"/>
    <col min="9482" max="9482" width="18.28515625" style="163" customWidth="1"/>
    <col min="9483" max="9484" width="21.140625" style="163" customWidth="1"/>
    <col min="9485" max="9486" width="19.85546875" style="163" customWidth="1"/>
    <col min="9487" max="9728" width="11.42578125" style="163"/>
    <col min="9729" max="9729" width="13.85546875" style="163" customWidth="1"/>
    <col min="9730" max="9730" width="46.28515625" style="163" customWidth="1"/>
    <col min="9731" max="9731" width="8.85546875" style="163" customWidth="1"/>
    <col min="9732" max="9732" width="10.5703125" style="163" customWidth="1"/>
    <col min="9733" max="9733" width="21.85546875" style="163" customWidth="1"/>
    <col min="9734" max="9734" width="26.5703125" style="163" customWidth="1"/>
    <col min="9735" max="9735" width="24" style="163" customWidth="1"/>
    <col min="9736" max="9736" width="21.5703125" style="163" customWidth="1"/>
    <col min="9737" max="9737" width="15.28515625" style="163" customWidth="1"/>
    <col min="9738" max="9738" width="18.28515625" style="163" customWidth="1"/>
    <col min="9739" max="9740" width="21.140625" style="163" customWidth="1"/>
    <col min="9741" max="9742" width="19.85546875" style="163" customWidth="1"/>
    <col min="9743" max="9984" width="11.42578125" style="163"/>
    <col min="9985" max="9985" width="13.85546875" style="163" customWidth="1"/>
    <col min="9986" max="9986" width="46.28515625" style="163" customWidth="1"/>
    <col min="9987" max="9987" width="8.85546875" style="163" customWidth="1"/>
    <col min="9988" max="9988" width="10.5703125" style="163" customWidth="1"/>
    <col min="9989" max="9989" width="21.85546875" style="163" customWidth="1"/>
    <col min="9990" max="9990" width="26.5703125" style="163" customWidth="1"/>
    <col min="9991" max="9991" width="24" style="163" customWidth="1"/>
    <col min="9992" max="9992" width="21.5703125" style="163" customWidth="1"/>
    <col min="9993" max="9993" width="15.28515625" style="163" customWidth="1"/>
    <col min="9994" max="9994" width="18.28515625" style="163" customWidth="1"/>
    <col min="9995" max="9996" width="21.140625" style="163" customWidth="1"/>
    <col min="9997" max="9998" width="19.85546875" style="163" customWidth="1"/>
    <col min="9999" max="10240" width="11.42578125" style="163"/>
    <col min="10241" max="10241" width="13.85546875" style="163" customWidth="1"/>
    <col min="10242" max="10242" width="46.28515625" style="163" customWidth="1"/>
    <col min="10243" max="10243" width="8.85546875" style="163" customWidth="1"/>
    <col min="10244" max="10244" width="10.5703125" style="163" customWidth="1"/>
    <col min="10245" max="10245" width="21.85546875" style="163" customWidth="1"/>
    <col min="10246" max="10246" width="26.5703125" style="163" customWidth="1"/>
    <col min="10247" max="10247" width="24" style="163" customWidth="1"/>
    <col min="10248" max="10248" width="21.5703125" style="163" customWidth="1"/>
    <col min="10249" max="10249" width="15.28515625" style="163" customWidth="1"/>
    <col min="10250" max="10250" width="18.28515625" style="163" customWidth="1"/>
    <col min="10251" max="10252" width="21.140625" style="163" customWidth="1"/>
    <col min="10253" max="10254" width="19.85546875" style="163" customWidth="1"/>
    <col min="10255" max="10496" width="11.42578125" style="163"/>
    <col min="10497" max="10497" width="13.85546875" style="163" customWidth="1"/>
    <col min="10498" max="10498" width="46.28515625" style="163" customWidth="1"/>
    <col min="10499" max="10499" width="8.85546875" style="163" customWidth="1"/>
    <col min="10500" max="10500" width="10.5703125" style="163" customWidth="1"/>
    <col min="10501" max="10501" width="21.85546875" style="163" customWidth="1"/>
    <col min="10502" max="10502" width="26.5703125" style="163" customWidth="1"/>
    <col min="10503" max="10503" width="24" style="163" customWidth="1"/>
    <col min="10504" max="10504" width="21.5703125" style="163" customWidth="1"/>
    <col min="10505" max="10505" width="15.28515625" style="163" customWidth="1"/>
    <col min="10506" max="10506" width="18.28515625" style="163" customWidth="1"/>
    <col min="10507" max="10508" width="21.140625" style="163" customWidth="1"/>
    <col min="10509" max="10510" width="19.85546875" style="163" customWidth="1"/>
    <col min="10511" max="10752" width="11.42578125" style="163"/>
    <col min="10753" max="10753" width="13.85546875" style="163" customWidth="1"/>
    <col min="10754" max="10754" width="46.28515625" style="163" customWidth="1"/>
    <col min="10755" max="10755" width="8.85546875" style="163" customWidth="1"/>
    <col min="10756" max="10756" width="10.5703125" style="163" customWidth="1"/>
    <col min="10757" max="10757" width="21.85546875" style="163" customWidth="1"/>
    <col min="10758" max="10758" width="26.5703125" style="163" customWidth="1"/>
    <col min="10759" max="10759" width="24" style="163" customWidth="1"/>
    <col min="10760" max="10760" width="21.5703125" style="163" customWidth="1"/>
    <col min="10761" max="10761" width="15.28515625" style="163" customWidth="1"/>
    <col min="10762" max="10762" width="18.28515625" style="163" customWidth="1"/>
    <col min="10763" max="10764" width="21.140625" style="163" customWidth="1"/>
    <col min="10765" max="10766" width="19.85546875" style="163" customWidth="1"/>
    <col min="10767" max="11008" width="11.42578125" style="163"/>
    <col min="11009" max="11009" width="13.85546875" style="163" customWidth="1"/>
    <col min="11010" max="11010" width="46.28515625" style="163" customWidth="1"/>
    <col min="11011" max="11011" width="8.85546875" style="163" customWidth="1"/>
    <col min="11012" max="11012" width="10.5703125" style="163" customWidth="1"/>
    <col min="11013" max="11013" width="21.85546875" style="163" customWidth="1"/>
    <col min="11014" max="11014" width="26.5703125" style="163" customWidth="1"/>
    <col min="11015" max="11015" width="24" style="163" customWidth="1"/>
    <col min="11016" max="11016" width="21.5703125" style="163" customWidth="1"/>
    <col min="11017" max="11017" width="15.28515625" style="163" customWidth="1"/>
    <col min="11018" max="11018" width="18.28515625" style="163" customWidth="1"/>
    <col min="11019" max="11020" width="21.140625" style="163" customWidth="1"/>
    <col min="11021" max="11022" width="19.85546875" style="163" customWidth="1"/>
    <col min="11023" max="11264" width="11.42578125" style="163"/>
    <col min="11265" max="11265" width="13.85546875" style="163" customWidth="1"/>
    <col min="11266" max="11266" width="46.28515625" style="163" customWidth="1"/>
    <col min="11267" max="11267" width="8.85546875" style="163" customWidth="1"/>
    <col min="11268" max="11268" width="10.5703125" style="163" customWidth="1"/>
    <col min="11269" max="11269" width="21.85546875" style="163" customWidth="1"/>
    <col min="11270" max="11270" width="26.5703125" style="163" customWidth="1"/>
    <col min="11271" max="11271" width="24" style="163" customWidth="1"/>
    <col min="11272" max="11272" width="21.5703125" style="163" customWidth="1"/>
    <col min="11273" max="11273" width="15.28515625" style="163" customWidth="1"/>
    <col min="11274" max="11274" width="18.28515625" style="163" customWidth="1"/>
    <col min="11275" max="11276" width="21.140625" style="163" customWidth="1"/>
    <col min="11277" max="11278" width="19.85546875" style="163" customWidth="1"/>
    <col min="11279" max="11520" width="11.42578125" style="163"/>
    <col min="11521" max="11521" width="13.85546875" style="163" customWidth="1"/>
    <col min="11522" max="11522" width="46.28515625" style="163" customWidth="1"/>
    <col min="11523" max="11523" width="8.85546875" style="163" customWidth="1"/>
    <col min="11524" max="11524" width="10.5703125" style="163" customWidth="1"/>
    <col min="11525" max="11525" width="21.85546875" style="163" customWidth="1"/>
    <col min="11526" max="11526" width="26.5703125" style="163" customWidth="1"/>
    <col min="11527" max="11527" width="24" style="163" customWidth="1"/>
    <col min="11528" max="11528" width="21.5703125" style="163" customWidth="1"/>
    <col min="11529" max="11529" width="15.28515625" style="163" customWidth="1"/>
    <col min="11530" max="11530" width="18.28515625" style="163" customWidth="1"/>
    <col min="11531" max="11532" width="21.140625" style="163" customWidth="1"/>
    <col min="11533" max="11534" width="19.85546875" style="163" customWidth="1"/>
    <col min="11535" max="11776" width="11.42578125" style="163"/>
    <col min="11777" max="11777" width="13.85546875" style="163" customWidth="1"/>
    <col min="11778" max="11778" width="46.28515625" style="163" customWidth="1"/>
    <col min="11779" max="11779" width="8.85546875" style="163" customWidth="1"/>
    <col min="11780" max="11780" width="10.5703125" style="163" customWidth="1"/>
    <col min="11781" max="11781" width="21.85546875" style="163" customWidth="1"/>
    <col min="11782" max="11782" width="26.5703125" style="163" customWidth="1"/>
    <col min="11783" max="11783" width="24" style="163" customWidth="1"/>
    <col min="11784" max="11784" width="21.5703125" style="163" customWidth="1"/>
    <col min="11785" max="11785" width="15.28515625" style="163" customWidth="1"/>
    <col min="11786" max="11786" width="18.28515625" style="163" customWidth="1"/>
    <col min="11787" max="11788" width="21.140625" style="163" customWidth="1"/>
    <col min="11789" max="11790" width="19.85546875" style="163" customWidth="1"/>
    <col min="11791" max="12032" width="11.42578125" style="163"/>
    <col min="12033" max="12033" width="13.85546875" style="163" customWidth="1"/>
    <col min="12034" max="12034" width="46.28515625" style="163" customWidth="1"/>
    <col min="12035" max="12035" width="8.85546875" style="163" customWidth="1"/>
    <col min="12036" max="12036" width="10.5703125" style="163" customWidth="1"/>
    <col min="12037" max="12037" width="21.85546875" style="163" customWidth="1"/>
    <col min="12038" max="12038" width="26.5703125" style="163" customWidth="1"/>
    <col min="12039" max="12039" width="24" style="163" customWidth="1"/>
    <col min="12040" max="12040" width="21.5703125" style="163" customWidth="1"/>
    <col min="12041" max="12041" width="15.28515625" style="163" customWidth="1"/>
    <col min="12042" max="12042" width="18.28515625" style="163" customWidth="1"/>
    <col min="12043" max="12044" width="21.140625" style="163" customWidth="1"/>
    <col min="12045" max="12046" width="19.85546875" style="163" customWidth="1"/>
    <col min="12047" max="12288" width="11.42578125" style="163"/>
    <col min="12289" max="12289" width="13.85546875" style="163" customWidth="1"/>
    <col min="12290" max="12290" width="46.28515625" style="163" customWidth="1"/>
    <col min="12291" max="12291" width="8.85546875" style="163" customWidth="1"/>
    <col min="12292" max="12292" width="10.5703125" style="163" customWidth="1"/>
    <col min="12293" max="12293" width="21.85546875" style="163" customWidth="1"/>
    <col min="12294" max="12294" width="26.5703125" style="163" customWidth="1"/>
    <col min="12295" max="12295" width="24" style="163" customWidth="1"/>
    <col min="12296" max="12296" width="21.5703125" style="163" customWidth="1"/>
    <col min="12297" max="12297" width="15.28515625" style="163" customWidth="1"/>
    <col min="12298" max="12298" width="18.28515625" style="163" customWidth="1"/>
    <col min="12299" max="12300" width="21.140625" style="163" customWidth="1"/>
    <col min="12301" max="12302" width="19.85546875" style="163" customWidth="1"/>
    <col min="12303" max="12544" width="11.42578125" style="163"/>
    <col min="12545" max="12545" width="13.85546875" style="163" customWidth="1"/>
    <col min="12546" max="12546" width="46.28515625" style="163" customWidth="1"/>
    <col min="12547" max="12547" width="8.85546875" style="163" customWidth="1"/>
    <col min="12548" max="12548" width="10.5703125" style="163" customWidth="1"/>
    <col min="12549" max="12549" width="21.85546875" style="163" customWidth="1"/>
    <col min="12550" max="12550" width="26.5703125" style="163" customWidth="1"/>
    <col min="12551" max="12551" width="24" style="163" customWidth="1"/>
    <col min="12552" max="12552" width="21.5703125" style="163" customWidth="1"/>
    <col min="12553" max="12553" width="15.28515625" style="163" customWidth="1"/>
    <col min="12554" max="12554" width="18.28515625" style="163" customWidth="1"/>
    <col min="12555" max="12556" width="21.140625" style="163" customWidth="1"/>
    <col min="12557" max="12558" width="19.85546875" style="163" customWidth="1"/>
    <col min="12559" max="12800" width="11.42578125" style="163"/>
    <col min="12801" max="12801" width="13.85546875" style="163" customWidth="1"/>
    <col min="12802" max="12802" width="46.28515625" style="163" customWidth="1"/>
    <col min="12803" max="12803" width="8.85546875" style="163" customWidth="1"/>
    <col min="12804" max="12804" width="10.5703125" style="163" customWidth="1"/>
    <col min="12805" max="12805" width="21.85546875" style="163" customWidth="1"/>
    <col min="12806" max="12806" width="26.5703125" style="163" customWidth="1"/>
    <col min="12807" max="12807" width="24" style="163" customWidth="1"/>
    <col min="12808" max="12808" width="21.5703125" style="163" customWidth="1"/>
    <col min="12809" max="12809" width="15.28515625" style="163" customWidth="1"/>
    <col min="12810" max="12810" width="18.28515625" style="163" customWidth="1"/>
    <col min="12811" max="12812" width="21.140625" style="163" customWidth="1"/>
    <col min="12813" max="12814" width="19.85546875" style="163" customWidth="1"/>
    <col min="12815" max="13056" width="11.42578125" style="163"/>
    <col min="13057" max="13057" width="13.85546875" style="163" customWidth="1"/>
    <col min="13058" max="13058" width="46.28515625" style="163" customWidth="1"/>
    <col min="13059" max="13059" width="8.85546875" style="163" customWidth="1"/>
    <col min="13060" max="13060" width="10.5703125" style="163" customWidth="1"/>
    <col min="13061" max="13061" width="21.85546875" style="163" customWidth="1"/>
    <col min="13062" max="13062" width="26.5703125" style="163" customWidth="1"/>
    <col min="13063" max="13063" width="24" style="163" customWidth="1"/>
    <col min="13064" max="13064" width="21.5703125" style="163" customWidth="1"/>
    <col min="13065" max="13065" width="15.28515625" style="163" customWidth="1"/>
    <col min="13066" max="13066" width="18.28515625" style="163" customWidth="1"/>
    <col min="13067" max="13068" width="21.140625" style="163" customWidth="1"/>
    <col min="13069" max="13070" width="19.85546875" style="163" customWidth="1"/>
    <col min="13071" max="13312" width="11.42578125" style="163"/>
    <col min="13313" max="13313" width="13.85546875" style="163" customWidth="1"/>
    <col min="13314" max="13314" width="46.28515625" style="163" customWidth="1"/>
    <col min="13315" max="13315" width="8.85546875" style="163" customWidth="1"/>
    <col min="13316" max="13316" width="10.5703125" style="163" customWidth="1"/>
    <col min="13317" max="13317" width="21.85546875" style="163" customWidth="1"/>
    <col min="13318" max="13318" width="26.5703125" style="163" customWidth="1"/>
    <col min="13319" max="13319" width="24" style="163" customWidth="1"/>
    <col min="13320" max="13320" width="21.5703125" style="163" customWidth="1"/>
    <col min="13321" max="13321" width="15.28515625" style="163" customWidth="1"/>
    <col min="13322" max="13322" width="18.28515625" style="163" customWidth="1"/>
    <col min="13323" max="13324" width="21.140625" style="163" customWidth="1"/>
    <col min="13325" max="13326" width="19.85546875" style="163" customWidth="1"/>
    <col min="13327" max="13568" width="11.42578125" style="163"/>
    <col min="13569" max="13569" width="13.85546875" style="163" customWidth="1"/>
    <col min="13570" max="13570" width="46.28515625" style="163" customWidth="1"/>
    <col min="13571" max="13571" width="8.85546875" style="163" customWidth="1"/>
    <col min="13572" max="13572" width="10.5703125" style="163" customWidth="1"/>
    <col min="13573" max="13573" width="21.85546875" style="163" customWidth="1"/>
    <col min="13574" max="13574" width="26.5703125" style="163" customWidth="1"/>
    <col min="13575" max="13575" width="24" style="163" customWidth="1"/>
    <col min="13576" max="13576" width="21.5703125" style="163" customWidth="1"/>
    <col min="13577" max="13577" width="15.28515625" style="163" customWidth="1"/>
    <col min="13578" max="13578" width="18.28515625" style="163" customWidth="1"/>
    <col min="13579" max="13580" width="21.140625" style="163" customWidth="1"/>
    <col min="13581" max="13582" width="19.85546875" style="163" customWidth="1"/>
    <col min="13583" max="13824" width="11.42578125" style="163"/>
    <col min="13825" max="13825" width="13.85546875" style="163" customWidth="1"/>
    <col min="13826" max="13826" width="46.28515625" style="163" customWidth="1"/>
    <col min="13827" max="13827" width="8.85546875" style="163" customWidth="1"/>
    <col min="13828" max="13828" width="10.5703125" style="163" customWidth="1"/>
    <col min="13829" max="13829" width="21.85546875" style="163" customWidth="1"/>
    <col min="13830" max="13830" width="26.5703125" style="163" customWidth="1"/>
    <col min="13831" max="13831" width="24" style="163" customWidth="1"/>
    <col min="13832" max="13832" width="21.5703125" style="163" customWidth="1"/>
    <col min="13833" max="13833" width="15.28515625" style="163" customWidth="1"/>
    <col min="13834" max="13834" width="18.28515625" style="163" customWidth="1"/>
    <col min="13835" max="13836" width="21.140625" style="163" customWidth="1"/>
    <col min="13837" max="13838" width="19.85546875" style="163" customWidth="1"/>
    <col min="13839" max="14080" width="11.42578125" style="163"/>
    <col min="14081" max="14081" width="13.85546875" style="163" customWidth="1"/>
    <col min="14082" max="14082" width="46.28515625" style="163" customWidth="1"/>
    <col min="14083" max="14083" width="8.85546875" style="163" customWidth="1"/>
    <col min="14084" max="14084" width="10.5703125" style="163" customWidth="1"/>
    <col min="14085" max="14085" width="21.85546875" style="163" customWidth="1"/>
    <col min="14086" max="14086" width="26.5703125" style="163" customWidth="1"/>
    <col min="14087" max="14087" width="24" style="163" customWidth="1"/>
    <col min="14088" max="14088" width="21.5703125" style="163" customWidth="1"/>
    <col min="14089" max="14089" width="15.28515625" style="163" customWidth="1"/>
    <col min="14090" max="14090" width="18.28515625" style="163" customWidth="1"/>
    <col min="14091" max="14092" width="21.140625" style="163" customWidth="1"/>
    <col min="14093" max="14094" width="19.85546875" style="163" customWidth="1"/>
    <col min="14095" max="14336" width="11.42578125" style="163"/>
    <col min="14337" max="14337" width="13.85546875" style="163" customWidth="1"/>
    <col min="14338" max="14338" width="46.28515625" style="163" customWidth="1"/>
    <col min="14339" max="14339" width="8.85546875" style="163" customWidth="1"/>
    <col min="14340" max="14340" width="10.5703125" style="163" customWidth="1"/>
    <col min="14341" max="14341" width="21.85546875" style="163" customWidth="1"/>
    <col min="14342" max="14342" width="26.5703125" style="163" customWidth="1"/>
    <col min="14343" max="14343" width="24" style="163" customWidth="1"/>
    <col min="14344" max="14344" width="21.5703125" style="163" customWidth="1"/>
    <col min="14345" max="14345" width="15.28515625" style="163" customWidth="1"/>
    <col min="14346" max="14346" width="18.28515625" style="163" customWidth="1"/>
    <col min="14347" max="14348" width="21.140625" style="163" customWidth="1"/>
    <col min="14349" max="14350" width="19.85546875" style="163" customWidth="1"/>
    <col min="14351" max="14592" width="11.42578125" style="163"/>
    <col min="14593" max="14593" width="13.85546875" style="163" customWidth="1"/>
    <col min="14594" max="14594" width="46.28515625" style="163" customWidth="1"/>
    <col min="14595" max="14595" width="8.85546875" style="163" customWidth="1"/>
    <col min="14596" max="14596" width="10.5703125" style="163" customWidth="1"/>
    <col min="14597" max="14597" width="21.85546875" style="163" customWidth="1"/>
    <col min="14598" max="14598" width="26.5703125" style="163" customWidth="1"/>
    <col min="14599" max="14599" width="24" style="163" customWidth="1"/>
    <col min="14600" max="14600" width="21.5703125" style="163" customWidth="1"/>
    <col min="14601" max="14601" width="15.28515625" style="163" customWidth="1"/>
    <col min="14602" max="14602" width="18.28515625" style="163" customWidth="1"/>
    <col min="14603" max="14604" width="21.140625" style="163" customWidth="1"/>
    <col min="14605" max="14606" width="19.85546875" style="163" customWidth="1"/>
    <col min="14607" max="14848" width="11.42578125" style="163"/>
    <col min="14849" max="14849" width="13.85546875" style="163" customWidth="1"/>
    <col min="14850" max="14850" width="46.28515625" style="163" customWidth="1"/>
    <col min="14851" max="14851" width="8.85546875" style="163" customWidth="1"/>
    <col min="14852" max="14852" width="10.5703125" style="163" customWidth="1"/>
    <col min="14853" max="14853" width="21.85546875" style="163" customWidth="1"/>
    <col min="14854" max="14854" width="26.5703125" style="163" customWidth="1"/>
    <col min="14855" max="14855" width="24" style="163" customWidth="1"/>
    <col min="14856" max="14856" width="21.5703125" style="163" customWidth="1"/>
    <col min="14857" max="14857" width="15.28515625" style="163" customWidth="1"/>
    <col min="14858" max="14858" width="18.28515625" style="163" customWidth="1"/>
    <col min="14859" max="14860" width="21.140625" style="163" customWidth="1"/>
    <col min="14861" max="14862" width="19.85546875" style="163" customWidth="1"/>
    <col min="14863" max="15104" width="11.42578125" style="163"/>
    <col min="15105" max="15105" width="13.85546875" style="163" customWidth="1"/>
    <col min="15106" max="15106" width="46.28515625" style="163" customWidth="1"/>
    <col min="15107" max="15107" width="8.85546875" style="163" customWidth="1"/>
    <col min="15108" max="15108" width="10.5703125" style="163" customWidth="1"/>
    <col min="15109" max="15109" width="21.85546875" style="163" customWidth="1"/>
    <col min="15110" max="15110" width="26.5703125" style="163" customWidth="1"/>
    <col min="15111" max="15111" width="24" style="163" customWidth="1"/>
    <col min="15112" max="15112" width="21.5703125" style="163" customWidth="1"/>
    <col min="15113" max="15113" width="15.28515625" style="163" customWidth="1"/>
    <col min="15114" max="15114" width="18.28515625" style="163" customWidth="1"/>
    <col min="15115" max="15116" width="21.140625" style="163" customWidth="1"/>
    <col min="15117" max="15118" width="19.85546875" style="163" customWidth="1"/>
    <col min="15119" max="15360" width="11.42578125" style="163"/>
    <col min="15361" max="15361" width="13.85546875" style="163" customWidth="1"/>
    <col min="15362" max="15362" width="46.28515625" style="163" customWidth="1"/>
    <col min="15363" max="15363" width="8.85546875" style="163" customWidth="1"/>
    <col min="15364" max="15364" width="10.5703125" style="163" customWidth="1"/>
    <col min="15365" max="15365" width="21.85546875" style="163" customWidth="1"/>
    <col min="15366" max="15366" width="26.5703125" style="163" customWidth="1"/>
    <col min="15367" max="15367" width="24" style="163" customWidth="1"/>
    <col min="15368" max="15368" width="21.5703125" style="163" customWidth="1"/>
    <col min="15369" max="15369" width="15.28515625" style="163" customWidth="1"/>
    <col min="15370" max="15370" width="18.28515625" style="163" customWidth="1"/>
    <col min="15371" max="15372" width="21.140625" style="163" customWidth="1"/>
    <col min="15373" max="15374" width="19.85546875" style="163" customWidth="1"/>
    <col min="15375" max="15616" width="11.42578125" style="163"/>
    <col min="15617" max="15617" width="13.85546875" style="163" customWidth="1"/>
    <col min="15618" max="15618" width="46.28515625" style="163" customWidth="1"/>
    <col min="15619" max="15619" width="8.85546875" style="163" customWidth="1"/>
    <col min="15620" max="15620" width="10.5703125" style="163" customWidth="1"/>
    <col min="15621" max="15621" width="21.85546875" style="163" customWidth="1"/>
    <col min="15622" max="15622" width="26.5703125" style="163" customWidth="1"/>
    <col min="15623" max="15623" width="24" style="163" customWidth="1"/>
    <col min="15624" max="15624" width="21.5703125" style="163" customWidth="1"/>
    <col min="15625" max="15625" width="15.28515625" style="163" customWidth="1"/>
    <col min="15626" max="15626" width="18.28515625" style="163" customWidth="1"/>
    <col min="15627" max="15628" width="21.140625" style="163" customWidth="1"/>
    <col min="15629" max="15630" width="19.85546875" style="163" customWidth="1"/>
    <col min="15631" max="15872" width="11.42578125" style="163"/>
    <col min="15873" max="15873" width="13.85546875" style="163" customWidth="1"/>
    <col min="15874" max="15874" width="46.28515625" style="163" customWidth="1"/>
    <col min="15875" max="15875" width="8.85546875" style="163" customWidth="1"/>
    <col min="15876" max="15876" width="10.5703125" style="163" customWidth="1"/>
    <col min="15877" max="15877" width="21.85546875" style="163" customWidth="1"/>
    <col min="15878" max="15878" width="26.5703125" style="163" customWidth="1"/>
    <col min="15879" max="15879" width="24" style="163" customWidth="1"/>
    <col min="15880" max="15880" width="21.5703125" style="163" customWidth="1"/>
    <col min="15881" max="15881" width="15.28515625" style="163" customWidth="1"/>
    <col min="15882" max="15882" width="18.28515625" style="163" customWidth="1"/>
    <col min="15883" max="15884" width="21.140625" style="163" customWidth="1"/>
    <col min="15885" max="15886" width="19.85546875" style="163" customWidth="1"/>
    <col min="15887" max="16128" width="11.42578125" style="163"/>
    <col min="16129" max="16129" width="13.85546875" style="163" customWidth="1"/>
    <col min="16130" max="16130" width="46.28515625" style="163" customWidth="1"/>
    <col min="16131" max="16131" width="8.85546875" style="163" customWidth="1"/>
    <col min="16132" max="16132" width="10.5703125" style="163" customWidth="1"/>
    <col min="16133" max="16133" width="21.85546875" style="163" customWidth="1"/>
    <col min="16134" max="16134" width="26.5703125" style="163" customWidth="1"/>
    <col min="16135" max="16135" width="24" style="163" customWidth="1"/>
    <col min="16136" max="16136" width="21.5703125" style="163" customWidth="1"/>
    <col min="16137" max="16137" width="15.28515625" style="163" customWidth="1"/>
    <col min="16138" max="16138" width="18.28515625" style="163" customWidth="1"/>
    <col min="16139" max="16140" width="21.140625" style="163" customWidth="1"/>
    <col min="16141" max="16142" width="19.85546875" style="163" customWidth="1"/>
    <col min="16143" max="16384" width="11.42578125" style="163"/>
  </cols>
  <sheetData>
    <row r="1" spans="1:14" ht="13.5" thickBot="1" x14ac:dyDescent="0.25"/>
    <row r="2" spans="1:14" ht="42" customHeight="1" x14ac:dyDescent="0.35">
      <c r="A2" s="404" t="s">
        <v>152</v>
      </c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6"/>
    </row>
    <row r="3" spans="1:14" ht="21.75" customHeight="1" x14ac:dyDescent="0.2">
      <c r="A3" s="407" t="s">
        <v>153</v>
      </c>
      <c r="B3" s="408"/>
      <c r="C3" s="409" t="s">
        <v>4</v>
      </c>
      <c r="D3" s="410"/>
      <c r="E3" s="410"/>
      <c r="F3" s="410"/>
      <c r="G3" s="410"/>
      <c r="H3" s="410"/>
      <c r="I3" s="410"/>
      <c r="J3" s="410"/>
      <c r="K3" s="410"/>
      <c r="L3" s="410"/>
      <c r="M3" s="410"/>
      <c r="N3" s="411"/>
    </row>
    <row r="4" spans="1:14" ht="21.75" customHeight="1" x14ac:dyDescent="0.2">
      <c r="A4" s="407" t="s">
        <v>154</v>
      </c>
      <c r="B4" s="408"/>
      <c r="C4" s="412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4"/>
    </row>
    <row r="5" spans="1:14" ht="21.75" customHeight="1" x14ac:dyDescent="0.2">
      <c r="A5" s="407" t="s">
        <v>155</v>
      </c>
      <c r="B5" s="408"/>
      <c r="C5" s="415" t="s">
        <v>156</v>
      </c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7"/>
    </row>
    <row r="6" spans="1:14" ht="15" x14ac:dyDescent="0.2">
      <c r="A6" s="421" t="s">
        <v>157</v>
      </c>
      <c r="B6" s="422"/>
      <c r="C6" s="424" t="s">
        <v>158</v>
      </c>
      <c r="D6" s="424" t="s">
        <v>159</v>
      </c>
      <c r="E6" s="427"/>
      <c r="F6" s="427"/>
      <c r="G6" s="427"/>
      <c r="H6" s="427"/>
      <c r="I6" s="427"/>
      <c r="J6" s="427"/>
      <c r="K6" s="427"/>
      <c r="L6" s="427"/>
      <c r="M6" s="427"/>
      <c r="N6" s="428"/>
    </row>
    <row r="7" spans="1:14" ht="15" x14ac:dyDescent="0.2">
      <c r="A7" s="423"/>
      <c r="B7" s="422"/>
      <c r="C7" s="425"/>
      <c r="D7" s="426"/>
      <c r="E7" s="164">
        <v>2013</v>
      </c>
      <c r="F7" s="164">
        <v>2014</v>
      </c>
      <c r="G7" s="164">
        <v>2015</v>
      </c>
      <c r="H7" s="427">
        <v>2015</v>
      </c>
      <c r="I7" s="427"/>
      <c r="J7" s="427"/>
      <c r="K7" s="427"/>
      <c r="L7" s="165">
        <v>2015</v>
      </c>
      <c r="M7" s="164">
        <v>2016</v>
      </c>
      <c r="N7" s="166">
        <v>2017</v>
      </c>
    </row>
    <row r="8" spans="1:14" s="169" customFormat="1" ht="57.75" customHeight="1" x14ac:dyDescent="0.2">
      <c r="A8" s="423"/>
      <c r="B8" s="422"/>
      <c r="C8" s="425"/>
      <c r="D8" s="426"/>
      <c r="E8" s="167" t="s">
        <v>160</v>
      </c>
      <c r="F8" s="167" t="s">
        <v>160</v>
      </c>
      <c r="G8" s="167" t="s">
        <v>161</v>
      </c>
      <c r="H8" s="167" t="s">
        <v>162</v>
      </c>
      <c r="I8" s="167" t="s">
        <v>163</v>
      </c>
      <c r="J8" s="167" t="s">
        <v>164</v>
      </c>
      <c r="K8" s="167" t="s">
        <v>165</v>
      </c>
      <c r="L8" s="167" t="s">
        <v>160</v>
      </c>
      <c r="M8" s="167" t="s">
        <v>161</v>
      </c>
      <c r="N8" s="168" t="s">
        <v>161</v>
      </c>
    </row>
    <row r="9" spans="1:14" x14ac:dyDescent="0.2">
      <c r="A9" s="429" t="s">
        <v>166</v>
      </c>
      <c r="B9" s="170" t="s">
        <v>167</v>
      </c>
      <c r="C9" s="171" t="s">
        <v>5</v>
      </c>
      <c r="D9" s="171" t="s">
        <v>54</v>
      </c>
      <c r="E9" s="172">
        <v>29932816</v>
      </c>
      <c r="F9" s="172">
        <v>34422738</v>
      </c>
      <c r="G9" s="172">
        <f>F9*1.15</f>
        <v>39586148.699999996</v>
      </c>
      <c r="H9" s="173">
        <v>7439361</v>
      </c>
      <c r="I9" s="172">
        <v>7522314</v>
      </c>
      <c r="J9" s="172">
        <v>6972940</v>
      </c>
      <c r="K9" s="172">
        <v>6603309</v>
      </c>
      <c r="L9" s="172">
        <f>H9+I9+J9+K9</f>
        <v>28537924</v>
      </c>
      <c r="M9" s="174">
        <f t="shared" ref="M9:M17" si="0">+G9*1.2</f>
        <v>47503378.43999999</v>
      </c>
      <c r="N9" s="174">
        <f t="shared" ref="N9:N17" si="1">+M9*1.2</f>
        <v>57004054.127999984</v>
      </c>
    </row>
    <row r="10" spans="1:14" x14ac:dyDescent="0.2">
      <c r="A10" s="429"/>
      <c r="B10" s="170" t="s">
        <v>168</v>
      </c>
      <c r="C10" s="171" t="s">
        <v>25</v>
      </c>
      <c r="D10" s="171" t="s">
        <v>54</v>
      </c>
      <c r="E10" s="175">
        <v>622367315</v>
      </c>
      <c r="F10" s="175">
        <v>809077509.5</v>
      </c>
      <c r="G10" s="175">
        <f>F10*1.3</f>
        <v>1051800762.35</v>
      </c>
      <c r="H10" s="175">
        <v>253943853.16999999</v>
      </c>
      <c r="I10" s="176">
        <v>270300476.08999997</v>
      </c>
      <c r="J10" s="177">
        <v>316839318.62800002</v>
      </c>
      <c r="K10" s="178">
        <v>330744325.26999998</v>
      </c>
      <c r="L10" s="172">
        <f>H10+I10+J10+K10</f>
        <v>1171827973.158</v>
      </c>
      <c r="M10" s="179">
        <f t="shared" si="0"/>
        <v>1262160914.8199999</v>
      </c>
      <c r="N10" s="179">
        <f t="shared" si="1"/>
        <v>1514593097.7839999</v>
      </c>
    </row>
    <row r="11" spans="1:14" x14ac:dyDescent="0.2">
      <c r="A11" s="429"/>
      <c r="B11" s="170" t="s">
        <v>169</v>
      </c>
      <c r="C11" s="171" t="s">
        <v>25</v>
      </c>
      <c r="D11" s="171" t="s">
        <v>54</v>
      </c>
      <c r="E11" s="175">
        <v>58109146</v>
      </c>
      <c r="F11" s="175">
        <v>75541889.799999997</v>
      </c>
      <c r="G11" s="175">
        <f>F11*1.3</f>
        <v>98204456.739999995</v>
      </c>
      <c r="H11" s="175">
        <v>17421373</v>
      </c>
      <c r="I11" s="180">
        <v>17927766</v>
      </c>
      <c r="J11" s="176">
        <v>19976191</v>
      </c>
      <c r="K11" s="178">
        <v>18312246</v>
      </c>
      <c r="L11" s="172">
        <f>H11+I11+J11+K11</f>
        <v>73637576</v>
      </c>
      <c r="M11" s="179">
        <f t="shared" si="0"/>
        <v>117845348.08799998</v>
      </c>
      <c r="N11" s="179">
        <f t="shared" si="1"/>
        <v>141414417.70559996</v>
      </c>
    </row>
    <row r="12" spans="1:14" x14ac:dyDescent="0.2">
      <c r="A12" s="429"/>
      <c r="B12" s="181" t="s">
        <v>170</v>
      </c>
      <c r="C12" s="182" t="s">
        <v>5</v>
      </c>
      <c r="D12" s="182" t="s">
        <v>54</v>
      </c>
      <c r="E12" s="183">
        <v>569</v>
      </c>
      <c r="F12" s="183">
        <v>630</v>
      </c>
      <c r="G12" s="183">
        <v>650</v>
      </c>
      <c r="H12" s="184">
        <v>596</v>
      </c>
      <c r="I12" s="185">
        <v>641</v>
      </c>
      <c r="J12" s="186">
        <v>593</v>
      </c>
      <c r="K12" s="185">
        <v>593</v>
      </c>
      <c r="L12" s="185">
        <v>593</v>
      </c>
      <c r="M12" s="185">
        <f t="shared" si="0"/>
        <v>780</v>
      </c>
      <c r="N12" s="185">
        <f t="shared" si="1"/>
        <v>936</v>
      </c>
    </row>
    <row r="13" spans="1:14" x14ac:dyDescent="0.2">
      <c r="A13" s="429"/>
      <c r="B13" s="170" t="s">
        <v>171</v>
      </c>
      <c r="C13" s="171" t="s">
        <v>25</v>
      </c>
      <c r="D13" s="171" t="s">
        <v>54</v>
      </c>
      <c r="E13" s="175">
        <v>499565742</v>
      </c>
      <c r="F13" s="175">
        <v>649435464.61000001</v>
      </c>
      <c r="G13" s="175">
        <f>F13*1.3</f>
        <v>844266103.99300003</v>
      </c>
      <c r="H13" s="175">
        <v>188666015</v>
      </c>
      <c r="I13" s="172">
        <v>201373474</v>
      </c>
      <c r="J13" s="172">
        <v>234135934</v>
      </c>
      <c r="K13" s="172">
        <v>225506351</v>
      </c>
      <c r="L13" s="172">
        <f>K13+J13+I13+H13</f>
        <v>849681774</v>
      </c>
      <c r="M13" s="175">
        <f t="shared" si="0"/>
        <v>1013119324.7916</v>
      </c>
      <c r="N13" s="175">
        <f t="shared" si="1"/>
        <v>1215743189.7499199</v>
      </c>
    </row>
    <row r="14" spans="1:14" x14ac:dyDescent="0.2">
      <c r="A14" s="429"/>
      <c r="B14" s="170" t="s">
        <v>172</v>
      </c>
      <c r="C14" s="171" t="s">
        <v>173</v>
      </c>
      <c r="D14" s="171" t="s">
        <v>54</v>
      </c>
      <c r="E14" s="175">
        <v>877971</v>
      </c>
      <c r="F14" s="175">
        <v>1109733.95</v>
      </c>
      <c r="G14" s="175">
        <f>G13/G12</f>
        <v>1298870.92922</v>
      </c>
      <c r="H14" s="175">
        <f>H13/H12</f>
        <v>316553.71644295304</v>
      </c>
      <c r="I14" s="176">
        <f>I13/I12</f>
        <v>314155.18564742588</v>
      </c>
      <c r="J14" s="176">
        <f>J13/J12</f>
        <v>394832.94097807759</v>
      </c>
      <c r="K14" s="176">
        <f>K13/K12</f>
        <v>380280.52445193927</v>
      </c>
      <c r="L14" s="172">
        <f>K14+J14+I14+H14</f>
        <v>1405822.3675203959</v>
      </c>
      <c r="M14" s="175">
        <f t="shared" si="0"/>
        <v>1558645.115064</v>
      </c>
      <c r="N14" s="175">
        <f t="shared" si="1"/>
        <v>1870374.1380767999</v>
      </c>
    </row>
    <row r="15" spans="1:14" x14ac:dyDescent="0.2">
      <c r="A15" s="429"/>
      <c r="B15" s="181" t="s">
        <v>174</v>
      </c>
      <c r="C15" s="182" t="s">
        <v>5</v>
      </c>
      <c r="D15" s="182" t="s">
        <v>54</v>
      </c>
      <c r="E15" s="183">
        <v>1669</v>
      </c>
      <c r="F15" s="183">
        <v>1720</v>
      </c>
      <c r="G15" s="187">
        <v>1727</v>
      </c>
      <c r="H15" s="188">
        <v>1671</v>
      </c>
      <c r="I15" s="185">
        <v>1727</v>
      </c>
      <c r="J15" s="186">
        <v>1725</v>
      </c>
      <c r="K15" s="185">
        <v>1722</v>
      </c>
      <c r="L15" s="185">
        <v>1722</v>
      </c>
      <c r="M15" s="185">
        <f t="shared" si="0"/>
        <v>2072.4</v>
      </c>
      <c r="N15" s="185">
        <f t="shared" si="1"/>
        <v>2486.88</v>
      </c>
    </row>
    <row r="16" spans="1:14" x14ac:dyDescent="0.2">
      <c r="A16" s="429"/>
      <c r="B16" s="170" t="s">
        <v>175</v>
      </c>
      <c r="C16" s="171" t="s">
        <v>25</v>
      </c>
      <c r="D16" s="171" t="s">
        <v>54</v>
      </c>
      <c r="E16" s="175">
        <v>1193497992</v>
      </c>
      <c r="F16" s="175">
        <v>1551547389.6000001</v>
      </c>
      <c r="G16" s="175">
        <f>F16*1.3</f>
        <v>2017011606.4800003</v>
      </c>
      <c r="H16" s="175">
        <v>407138921</v>
      </c>
      <c r="I16" s="176">
        <v>456689940</v>
      </c>
      <c r="J16" s="176">
        <v>500150986</v>
      </c>
      <c r="K16" s="176">
        <v>483221234</v>
      </c>
      <c r="L16" s="176">
        <f>K16+J16+I16+H16</f>
        <v>1847201081</v>
      </c>
      <c r="M16" s="175">
        <f t="shared" si="0"/>
        <v>2420413927.776</v>
      </c>
      <c r="N16" s="175">
        <f t="shared" si="1"/>
        <v>2904496713.3312001</v>
      </c>
    </row>
    <row r="17" spans="1:16" x14ac:dyDescent="0.2">
      <c r="A17" s="429"/>
      <c r="B17" s="170" t="s">
        <v>176</v>
      </c>
      <c r="C17" s="171" t="s">
        <v>173</v>
      </c>
      <c r="D17" s="171" t="s">
        <v>7</v>
      </c>
      <c r="E17" s="175">
        <v>715098</v>
      </c>
      <c r="F17" s="175">
        <v>929627</v>
      </c>
      <c r="G17" s="175">
        <f>G16/G15</f>
        <v>1167927.9713259989</v>
      </c>
      <c r="H17" s="175">
        <f>H16/H15</f>
        <v>243649.86295631359</v>
      </c>
      <c r="I17" s="172">
        <f>I16/I15</f>
        <v>264441.19281991891</v>
      </c>
      <c r="J17" s="172">
        <f>J16/J15</f>
        <v>289942.60057971015</v>
      </c>
      <c r="K17" s="172">
        <f>K16-K15</f>
        <v>483219512</v>
      </c>
      <c r="L17" s="176">
        <f>K17+J17+I17+H17</f>
        <v>484017545.65635592</v>
      </c>
      <c r="M17" s="175">
        <f t="shared" si="0"/>
        <v>1401513.5655911986</v>
      </c>
      <c r="N17" s="175">
        <f t="shared" si="1"/>
        <v>1681816.2787094384</v>
      </c>
    </row>
    <row r="18" spans="1:16" x14ac:dyDescent="0.2">
      <c r="A18" s="429"/>
      <c r="B18" s="170" t="s">
        <v>177</v>
      </c>
      <c r="C18" s="171" t="s">
        <v>5</v>
      </c>
      <c r="D18" s="171" t="s">
        <v>54</v>
      </c>
      <c r="E18" s="175">
        <f>+H18+I18+J18+K18</f>
        <v>0</v>
      </c>
      <c r="F18" s="175">
        <v>0</v>
      </c>
      <c r="G18" s="175">
        <v>0</v>
      </c>
      <c r="H18" s="175">
        <v>0</v>
      </c>
      <c r="I18" s="172">
        <v>0</v>
      </c>
      <c r="J18" s="172">
        <v>0</v>
      </c>
      <c r="K18" s="172">
        <v>0</v>
      </c>
      <c r="L18" s="176">
        <f>K18+J18+I18+H18</f>
        <v>0</v>
      </c>
      <c r="M18" s="172">
        <v>0</v>
      </c>
      <c r="N18" s="172">
        <v>0</v>
      </c>
    </row>
    <row r="19" spans="1:16" x14ac:dyDescent="0.2">
      <c r="A19" s="429"/>
      <c r="B19" s="170" t="s">
        <v>178</v>
      </c>
      <c r="C19" s="171" t="s">
        <v>5</v>
      </c>
      <c r="D19" s="171" t="s">
        <v>54</v>
      </c>
      <c r="E19" s="189">
        <v>19</v>
      </c>
      <c r="F19" s="189">
        <v>22</v>
      </c>
      <c r="G19" s="189">
        <v>22</v>
      </c>
      <c r="H19" s="189">
        <v>4</v>
      </c>
      <c r="I19" s="172">
        <v>6</v>
      </c>
      <c r="J19" s="172">
        <v>5</v>
      </c>
      <c r="K19" s="172">
        <v>6</v>
      </c>
      <c r="L19" s="172">
        <v>21</v>
      </c>
      <c r="M19" s="172">
        <v>22</v>
      </c>
      <c r="N19" s="172">
        <v>22</v>
      </c>
    </row>
    <row r="20" spans="1:16" s="193" customFormat="1" x14ac:dyDescent="0.2">
      <c r="A20" s="429"/>
      <c r="B20" s="170" t="s">
        <v>179</v>
      </c>
      <c r="C20" s="190" t="s">
        <v>25</v>
      </c>
      <c r="D20" s="190" t="s">
        <v>54</v>
      </c>
      <c r="E20" s="191">
        <v>1550064.05</v>
      </c>
      <c r="F20" s="191">
        <v>2092586.4675000003</v>
      </c>
      <c r="G20" s="191">
        <f>F20*1.3</f>
        <v>2720362.4077500002</v>
      </c>
      <c r="H20" s="191">
        <v>460521.71</v>
      </c>
      <c r="I20" s="192">
        <v>569686.66</v>
      </c>
      <c r="J20" s="191">
        <v>686827.61</v>
      </c>
      <c r="K20" s="192">
        <v>691723.55</v>
      </c>
      <c r="L20" s="192">
        <f>K20+J20+I20+H20</f>
        <v>2408759.5300000003</v>
      </c>
      <c r="M20" s="191">
        <f>+G20*1.2</f>
        <v>3264434.8893000004</v>
      </c>
      <c r="N20" s="191">
        <f>+M20*1.2</f>
        <v>3917321.8671600004</v>
      </c>
    </row>
    <row r="21" spans="1:16" x14ac:dyDescent="0.2">
      <c r="A21" s="429"/>
      <c r="B21" s="170" t="s">
        <v>180</v>
      </c>
      <c r="C21" s="171" t="s">
        <v>5</v>
      </c>
      <c r="D21" s="171" t="s">
        <v>54</v>
      </c>
      <c r="E21" s="189">
        <v>237</v>
      </c>
      <c r="F21" s="189">
        <v>284</v>
      </c>
      <c r="G21" s="194">
        <f>F21*1.1</f>
        <v>312.40000000000003</v>
      </c>
      <c r="H21" s="189">
        <v>71</v>
      </c>
      <c r="I21" s="172">
        <v>65</v>
      </c>
      <c r="J21" s="172">
        <v>80</v>
      </c>
      <c r="K21" s="172">
        <v>93</v>
      </c>
      <c r="L21" s="172">
        <f>K21+J21+I21+H21</f>
        <v>309</v>
      </c>
      <c r="M21" s="172">
        <f>+G21*1.1</f>
        <v>343.64000000000004</v>
      </c>
      <c r="N21" s="172">
        <f>+M21*1.1</f>
        <v>378.00400000000008</v>
      </c>
      <c r="P21" s="195"/>
    </row>
    <row r="22" spans="1:16" x14ac:dyDescent="0.2">
      <c r="A22" s="429"/>
      <c r="B22" s="170" t="s">
        <v>181</v>
      </c>
      <c r="C22" s="171" t="s">
        <v>5</v>
      </c>
      <c r="D22" s="171" t="s">
        <v>54</v>
      </c>
      <c r="E22" s="189">
        <v>253</v>
      </c>
      <c r="F22" s="189">
        <v>304</v>
      </c>
      <c r="G22" s="194">
        <f>F22*1.1</f>
        <v>334.40000000000003</v>
      </c>
      <c r="H22" s="189">
        <f>F22/4</f>
        <v>76</v>
      </c>
      <c r="I22" s="172">
        <v>83</v>
      </c>
      <c r="J22" s="172">
        <v>90</v>
      </c>
      <c r="K22" s="172">
        <v>79</v>
      </c>
      <c r="L22" s="172">
        <f>K22+J22+I22+H22</f>
        <v>328</v>
      </c>
      <c r="M22" s="172">
        <f>+G22*1.1</f>
        <v>367.84000000000009</v>
      </c>
      <c r="N22" s="172">
        <f>+M22*1.1</f>
        <v>404.62400000000014</v>
      </c>
    </row>
    <row r="23" spans="1:16" s="200" customFormat="1" x14ac:dyDescent="0.2">
      <c r="A23" s="196"/>
      <c r="B23" s="197"/>
      <c r="C23" s="182"/>
      <c r="D23" s="197"/>
      <c r="E23" s="198"/>
      <c r="F23" s="198">
        <v>0</v>
      </c>
      <c r="G23" s="198"/>
      <c r="H23" s="198"/>
      <c r="I23" s="182"/>
      <c r="J23" s="182"/>
      <c r="K23" s="182"/>
      <c r="L23" s="182"/>
      <c r="M23" s="182"/>
      <c r="N23" s="199"/>
    </row>
    <row r="24" spans="1:16" s="200" customFormat="1" x14ac:dyDescent="0.2">
      <c r="A24" s="418" t="s">
        <v>30</v>
      </c>
      <c r="B24" s="181" t="s">
        <v>182</v>
      </c>
      <c r="C24" s="182"/>
      <c r="D24" s="197"/>
      <c r="E24" s="198"/>
      <c r="F24" s="198">
        <v>0</v>
      </c>
      <c r="G24" s="198"/>
      <c r="H24" s="198"/>
      <c r="I24" s="182"/>
      <c r="J24" s="182"/>
      <c r="K24" s="182"/>
      <c r="L24" s="182"/>
      <c r="M24" s="182"/>
      <c r="N24" s="199"/>
    </row>
    <row r="25" spans="1:16" x14ac:dyDescent="0.2">
      <c r="A25" s="418"/>
      <c r="B25" s="170" t="s">
        <v>183</v>
      </c>
      <c r="C25" s="190" t="s">
        <v>5</v>
      </c>
      <c r="D25" s="190" t="s">
        <v>54</v>
      </c>
      <c r="E25" s="201">
        <f>+E26+E27+E28</f>
        <v>692</v>
      </c>
      <c r="F25" s="201">
        <v>708</v>
      </c>
      <c r="G25" s="202">
        <f>F25*0.1+F25</f>
        <v>778.8</v>
      </c>
      <c r="H25" s="201">
        <f>H29+H30</f>
        <v>770</v>
      </c>
      <c r="I25" s="192">
        <f>H25</f>
        <v>770</v>
      </c>
      <c r="J25" s="192">
        <f>J29+J30</f>
        <v>758</v>
      </c>
      <c r="K25" s="192">
        <f>K29+K30</f>
        <v>738</v>
      </c>
      <c r="L25" s="192">
        <f>K25</f>
        <v>738</v>
      </c>
      <c r="M25" s="192">
        <f>+G25*1.1</f>
        <v>856.68000000000006</v>
      </c>
      <c r="N25" s="203">
        <f>+M25*1.1</f>
        <v>942.34800000000018</v>
      </c>
    </row>
    <row r="26" spans="1:16" x14ac:dyDescent="0.2">
      <c r="A26" s="418"/>
      <c r="B26" s="170" t="s">
        <v>184</v>
      </c>
      <c r="C26" s="190" t="s">
        <v>5</v>
      </c>
      <c r="D26" s="190" t="s">
        <v>54</v>
      </c>
      <c r="E26" s="201">
        <v>43</v>
      </c>
      <c r="F26" s="201">
        <v>69</v>
      </c>
      <c r="G26" s="202">
        <f>F26*0.02+F26</f>
        <v>70.38</v>
      </c>
      <c r="H26" s="201">
        <v>62</v>
      </c>
      <c r="I26" s="192">
        <f t="shared" ref="I26:I35" si="2">H26</f>
        <v>62</v>
      </c>
      <c r="J26" s="192">
        <v>62</v>
      </c>
      <c r="K26" s="192">
        <v>65</v>
      </c>
      <c r="L26" s="192">
        <f t="shared" ref="L26:L35" si="3">K26</f>
        <v>65</v>
      </c>
      <c r="M26" s="192">
        <v>74</v>
      </c>
      <c r="N26" s="203">
        <v>79</v>
      </c>
    </row>
    <row r="27" spans="1:16" x14ac:dyDescent="0.2">
      <c r="A27" s="418"/>
      <c r="B27" s="170" t="s">
        <v>185</v>
      </c>
      <c r="C27" s="190" t="s">
        <v>5</v>
      </c>
      <c r="D27" s="190" t="s">
        <v>54</v>
      </c>
      <c r="E27" s="201">
        <v>135</v>
      </c>
      <c r="F27" s="201">
        <v>130</v>
      </c>
      <c r="G27" s="202">
        <f>F27*0.02+F27</f>
        <v>132.6</v>
      </c>
      <c r="H27" s="201">
        <v>127</v>
      </c>
      <c r="I27" s="192">
        <f t="shared" si="2"/>
        <v>127</v>
      </c>
      <c r="J27" s="192">
        <v>122</v>
      </c>
      <c r="K27" s="192">
        <v>119</v>
      </c>
      <c r="L27" s="192">
        <f t="shared" si="3"/>
        <v>119</v>
      </c>
      <c r="M27" s="192">
        <v>138</v>
      </c>
      <c r="N27" s="203">
        <v>146</v>
      </c>
    </row>
    <row r="28" spans="1:16" x14ac:dyDescent="0.2">
      <c r="A28" s="418"/>
      <c r="B28" s="170" t="s">
        <v>186</v>
      </c>
      <c r="C28" s="190" t="s">
        <v>5</v>
      </c>
      <c r="D28" s="190" t="s">
        <v>54</v>
      </c>
      <c r="E28" s="201">
        <v>514</v>
      </c>
      <c r="F28" s="201">
        <v>509</v>
      </c>
      <c r="G28" s="202">
        <f>F28*0.02+F28</f>
        <v>519.17999999999995</v>
      </c>
      <c r="H28" s="201">
        <v>670</v>
      </c>
      <c r="I28" s="192">
        <f t="shared" si="2"/>
        <v>670</v>
      </c>
      <c r="J28" s="192">
        <v>616</v>
      </c>
      <c r="K28" s="192">
        <v>633</v>
      </c>
      <c r="L28" s="192">
        <f t="shared" si="3"/>
        <v>633</v>
      </c>
      <c r="M28" s="192">
        <v>518</v>
      </c>
      <c r="N28" s="203">
        <v>525</v>
      </c>
    </row>
    <row r="29" spans="1:16" s="200" customFormat="1" x14ac:dyDescent="0.2">
      <c r="A29" s="418"/>
      <c r="B29" s="170" t="s">
        <v>187</v>
      </c>
      <c r="C29" s="190" t="s">
        <v>5</v>
      </c>
      <c r="D29" s="190" t="s">
        <v>54</v>
      </c>
      <c r="E29" s="201">
        <v>687</v>
      </c>
      <c r="F29" s="201">
        <v>736</v>
      </c>
      <c r="G29" s="202">
        <f>F29*0.07+F29</f>
        <v>787.52</v>
      </c>
      <c r="H29" s="201">
        <v>765</v>
      </c>
      <c r="I29" s="192">
        <f>H29</f>
        <v>765</v>
      </c>
      <c r="J29" s="192">
        <f>J31+J32+J33+J34-J35</f>
        <v>754</v>
      </c>
      <c r="K29" s="192">
        <f>K31+K32+K33+K34-K35</f>
        <v>733</v>
      </c>
      <c r="L29" s="192">
        <f t="shared" si="3"/>
        <v>733</v>
      </c>
      <c r="M29" s="192">
        <f>+G29*1.1</f>
        <v>866.27200000000005</v>
      </c>
      <c r="N29" s="203">
        <f>+M29*1.1</f>
        <v>952.89920000000018</v>
      </c>
    </row>
    <row r="30" spans="1:16" x14ac:dyDescent="0.2">
      <c r="A30" s="418"/>
      <c r="B30" s="170" t="s">
        <v>188</v>
      </c>
      <c r="C30" s="190" t="s">
        <v>5</v>
      </c>
      <c r="D30" s="190" t="s">
        <v>54</v>
      </c>
      <c r="E30" s="201">
        <v>5</v>
      </c>
      <c r="F30" s="201">
        <v>5</v>
      </c>
      <c r="G30" s="202">
        <f t="shared" ref="G30:G35" si="4">F30*0.07+F30</f>
        <v>5.35</v>
      </c>
      <c r="H30" s="201">
        <v>5</v>
      </c>
      <c r="I30" s="192">
        <f t="shared" si="2"/>
        <v>5</v>
      </c>
      <c r="J30" s="192">
        <v>4</v>
      </c>
      <c r="K30" s="192">
        <v>5</v>
      </c>
      <c r="L30" s="192">
        <f t="shared" si="3"/>
        <v>5</v>
      </c>
      <c r="M30" s="192">
        <v>5</v>
      </c>
      <c r="N30" s="203">
        <v>5</v>
      </c>
    </row>
    <row r="31" spans="1:16" x14ac:dyDescent="0.2">
      <c r="A31" s="418"/>
      <c r="B31" s="170" t="s">
        <v>189</v>
      </c>
      <c r="C31" s="190" t="s">
        <v>5</v>
      </c>
      <c r="D31" s="190" t="s">
        <v>54</v>
      </c>
      <c r="E31" s="201">
        <v>548</v>
      </c>
      <c r="F31" s="201">
        <v>541</v>
      </c>
      <c r="G31" s="202">
        <f t="shared" si="4"/>
        <v>578.87</v>
      </c>
      <c r="H31" s="201">
        <v>536</v>
      </c>
      <c r="I31" s="192">
        <f t="shared" si="2"/>
        <v>536</v>
      </c>
      <c r="J31" s="192">
        <v>650</v>
      </c>
      <c r="K31" s="192">
        <v>633</v>
      </c>
      <c r="L31" s="192">
        <f t="shared" si="3"/>
        <v>633</v>
      </c>
      <c r="M31" s="192">
        <f>+G31*1.1</f>
        <v>636.75700000000006</v>
      </c>
      <c r="N31" s="203">
        <f>+M31*1.1</f>
        <v>700.43270000000007</v>
      </c>
    </row>
    <row r="32" spans="1:16" x14ac:dyDescent="0.2">
      <c r="A32" s="418"/>
      <c r="B32" s="170" t="s">
        <v>190</v>
      </c>
      <c r="C32" s="190" t="s">
        <v>5</v>
      </c>
      <c r="D32" s="190" t="s">
        <v>54</v>
      </c>
      <c r="E32" s="201">
        <v>5</v>
      </c>
      <c r="F32" s="201">
        <v>98</v>
      </c>
      <c r="G32" s="202">
        <f t="shared" si="4"/>
        <v>104.86</v>
      </c>
      <c r="H32" s="201">
        <v>113</v>
      </c>
      <c r="I32" s="192">
        <f t="shared" si="2"/>
        <v>113</v>
      </c>
      <c r="J32" s="192">
        <v>88</v>
      </c>
      <c r="K32" s="192">
        <v>84</v>
      </c>
      <c r="L32" s="192">
        <f t="shared" si="3"/>
        <v>84</v>
      </c>
      <c r="M32" s="192">
        <f>+G32*1.1</f>
        <v>115.346</v>
      </c>
      <c r="N32" s="203">
        <f>+M32*1.1</f>
        <v>126.88060000000002</v>
      </c>
    </row>
    <row r="33" spans="1:16" x14ac:dyDescent="0.2">
      <c r="A33" s="418"/>
      <c r="B33" s="170" t="s">
        <v>191</v>
      </c>
      <c r="C33" s="190" t="s">
        <v>5</v>
      </c>
      <c r="D33" s="190" t="s">
        <v>54</v>
      </c>
      <c r="E33" s="201">
        <v>6</v>
      </c>
      <c r="F33" s="201">
        <v>6</v>
      </c>
      <c r="G33" s="202">
        <f t="shared" si="4"/>
        <v>6.42</v>
      </c>
      <c r="H33" s="201">
        <v>7</v>
      </c>
      <c r="I33" s="192">
        <f t="shared" si="2"/>
        <v>7</v>
      </c>
      <c r="J33" s="192">
        <v>3</v>
      </c>
      <c r="K33" s="192">
        <v>2</v>
      </c>
      <c r="L33" s="192">
        <f t="shared" si="3"/>
        <v>2</v>
      </c>
      <c r="M33" s="192">
        <f>+G33*1.1</f>
        <v>7.0620000000000003</v>
      </c>
      <c r="N33" s="203">
        <f>+M33*1.1</f>
        <v>7.7682000000000011</v>
      </c>
    </row>
    <row r="34" spans="1:16" x14ac:dyDescent="0.2">
      <c r="A34" s="418"/>
      <c r="B34" s="170" t="s">
        <v>192</v>
      </c>
      <c r="C34" s="190" t="s">
        <v>5</v>
      </c>
      <c r="D34" s="190" t="s">
        <v>54</v>
      </c>
      <c r="E34" s="201">
        <v>125</v>
      </c>
      <c r="F34" s="201">
        <v>88</v>
      </c>
      <c r="G34" s="202">
        <f t="shared" si="4"/>
        <v>94.16</v>
      </c>
      <c r="H34" s="201">
        <v>105</v>
      </c>
      <c r="I34" s="192">
        <f t="shared" si="2"/>
        <v>105</v>
      </c>
      <c r="J34" s="192">
        <v>17</v>
      </c>
      <c r="K34" s="192">
        <v>18</v>
      </c>
      <c r="L34" s="192">
        <f t="shared" si="3"/>
        <v>18</v>
      </c>
      <c r="M34" s="192">
        <f>+G34*1.1</f>
        <v>103.57600000000001</v>
      </c>
      <c r="N34" s="203">
        <f>+M34*1.1</f>
        <v>113.93360000000001</v>
      </c>
    </row>
    <row r="35" spans="1:16" x14ac:dyDescent="0.2">
      <c r="A35" s="418"/>
      <c r="B35" s="170" t="s">
        <v>193</v>
      </c>
      <c r="C35" s="190" t="s">
        <v>5</v>
      </c>
      <c r="D35" s="190" t="s">
        <v>54</v>
      </c>
      <c r="E35" s="201">
        <v>3</v>
      </c>
      <c r="F35" s="201">
        <v>3</v>
      </c>
      <c r="G35" s="202">
        <f t="shared" si="4"/>
        <v>3.21</v>
      </c>
      <c r="H35" s="201">
        <v>4</v>
      </c>
      <c r="I35" s="192">
        <f t="shared" si="2"/>
        <v>4</v>
      </c>
      <c r="J35" s="192">
        <v>4</v>
      </c>
      <c r="K35" s="192">
        <v>4</v>
      </c>
      <c r="L35" s="192">
        <f t="shared" si="3"/>
        <v>4</v>
      </c>
      <c r="M35" s="192">
        <f>+G35*1.1</f>
        <v>3.5310000000000001</v>
      </c>
      <c r="N35" s="203">
        <f>+M35*1.1</f>
        <v>3.8841000000000006</v>
      </c>
    </row>
    <row r="36" spans="1:16" s="200" customFormat="1" x14ac:dyDescent="0.2">
      <c r="A36" s="418"/>
      <c r="B36" s="181" t="s">
        <v>194</v>
      </c>
      <c r="C36" s="182"/>
      <c r="D36" s="197"/>
      <c r="E36" s="198"/>
      <c r="F36" s="198">
        <v>0</v>
      </c>
      <c r="G36" s="198"/>
      <c r="H36" s="198"/>
      <c r="I36" s="185"/>
      <c r="J36" s="185"/>
      <c r="K36" s="185"/>
      <c r="L36" s="185"/>
      <c r="M36" s="185"/>
      <c r="N36" s="204"/>
    </row>
    <row r="37" spans="1:16" x14ac:dyDescent="0.2">
      <c r="A37" s="418"/>
      <c r="B37" s="170" t="s">
        <v>195</v>
      </c>
      <c r="C37" s="171" t="s">
        <v>5</v>
      </c>
      <c r="D37" s="171" t="s">
        <v>54</v>
      </c>
      <c r="E37" s="189">
        <v>11</v>
      </c>
      <c r="F37" s="189">
        <v>11</v>
      </c>
      <c r="G37" s="189">
        <v>15</v>
      </c>
      <c r="H37" s="189">
        <v>11</v>
      </c>
      <c r="I37" s="172">
        <v>11</v>
      </c>
      <c r="J37" s="172">
        <v>11</v>
      </c>
      <c r="K37" s="172">
        <v>11</v>
      </c>
      <c r="L37" s="172">
        <v>11</v>
      </c>
      <c r="M37" s="172">
        <v>14</v>
      </c>
      <c r="N37" s="205">
        <v>14</v>
      </c>
    </row>
    <row r="38" spans="1:16" x14ac:dyDescent="0.2">
      <c r="A38" s="419"/>
      <c r="B38" s="170" t="s">
        <v>196</v>
      </c>
      <c r="C38" s="171" t="s">
        <v>5</v>
      </c>
      <c r="D38" s="171" t="s">
        <v>54</v>
      </c>
      <c r="E38" s="189">
        <v>602</v>
      </c>
      <c r="F38" s="189">
        <v>611</v>
      </c>
      <c r="G38" s="189">
        <f>G39+G40</f>
        <v>623</v>
      </c>
      <c r="H38" s="189">
        <f>H39+H40</f>
        <v>616</v>
      </c>
      <c r="I38" s="172">
        <f>I39+I40</f>
        <v>627</v>
      </c>
      <c r="J38" s="172">
        <f>I38+16+2</f>
        <v>645</v>
      </c>
      <c r="K38" s="172">
        <f>K39+K40</f>
        <v>669</v>
      </c>
      <c r="L38" s="172">
        <f>K38</f>
        <v>669</v>
      </c>
      <c r="M38" s="172">
        <v>630</v>
      </c>
      <c r="N38" s="205">
        <v>640</v>
      </c>
    </row>
    <row r="39" spans="1:16" x14ac:dyDescent="0.2">
      <c r="A39" s="419"/>
      <c r="B39" s="170" t="s">
        <v>197</v>
      </c>
      <c r="C39" s="171" t="s">
        <v>5</v>
      </c>
      <c r="D39" s="171" t="s">
        <v>54</v>
      </c>
      <c r="E39" s="189">
        <v>439</v>
      </c>
      <c r="F39" s="189">
        <v>447</v>
      </c>
      <c r="G39" s="189">
        <v>457</v>
      </c>
      <c r="H39" s="189">
        <f>F39+5</f>
        <v>452</v>
      </c>
      <c r="I39" s="172">
        <f>H39+5</f>
        <v>457</v>
      </c>
      <c r="J39" s="172">
        <f>I39+16</f>
        <v>473</v>
      </c>
      <c r="K39" s="172">
        <f>J39+19</f>
        <v>492</v>
      </c>
      <c r="L39" s="172">
        <f>K39</f>
        <v>492</v>
      </c>
      <c r="M39" s="172">
        <v>455</v>
      </c>
      <c r="N39" s="205">
        <v>463</v>
      </c>
      <c r="O39" s="193"/>
      <c r="P39" s="193"/>
    </row>
    <row r="40" spans="1:16" x14ac:dyDescent="0.2">
      <c r="A40" s="419"/>
      <c r="B40" s="170" t="s">
        <v>198</v>
      </c>
      <c r="C40" s="171" t="s">
        <v>5</v>
      </c>
      <c r="D40" s="171" t="s">
        <v>54</v>
      </c>
      <c r="E40" s="189">
        <f>+E38-E39</f>
        <v>163</v>
      </c>
      <c r="F40" s="189">
        <v>164</v>
      </c>
      <c r="G40" s="189">
        <v>166</v>
      </c>
      <c r="H40" s="189">
        <v>164</v>
      </c>
      <c r="I40" s="172">
        <f>H40+6</f>
        <v>170</v>
      </c>
      <c r="J40" s="172">
        <f>I40+2</f>
        <v>172</v>
      </c>
      <c r="K40" s="172">
        <f>J40+5</f>
        <v>177</v>
      </c>
      <c r="L40" s="172">
        <f>K40</f>
        <v>177</v>
      </c>
      <c r="M40" s="172">
        <f>+M38-M39</f>
        <v>175</v>
      </c>
      <c r="N40" s="205">
        <f>+N38-N39</f>
        <v>177</v>
      </c>
    </row>
    <row r="41" spans="1:16" s="200" customFormat="1" x14ac:dyDescent="0.2">
      <c r="A41" s="419"/>
      <c r="B41" s="181" t="s">
        <v>199</v>
      </c>
      <c r="C41" s="182"/>
      <c r="D41" s="197"/>
      <c r="E41" s="198"/>
      <c r="F41" s="198">
        <v>0</v>
      </c>
      <c r="G41" s="198"/>
      <c r="H41" s="198"/>
      <c r="I41" s="185"/>
      <c r="J41" s="185"/>
      <c r="K41" s="185"/>
      <c r="L41" s="185"/>
      <c r="M41" s="185"/>
      <c r="N41" s="204"/>
    </row>
    <row r="42" spans="1:16" x14ac:dyDescent="0.2">
      <c r="A42" s="419"/>
      <c r="B42" s="170" t="s">
        <v>200</v>
      </c>
      <c r="C42" s="171" t="s">
        <v>25</v>
      </c>
      <c r="D42" s="171" t="s">
        <v>54</v>
      </c>
      <c r="E42" s="175">
        <v>2083038239</v>
      </c>
      <c r="F42" s="175">
        <v>3032866400</v>
      </c>
      <c r="G42" s="175">
        <v>3091560044.54</v>
      </c>
      <c r="H42" s="175">
        <f>H44</f>
        <v>711984929.74000001</v>
      </c>
      <c r="I42" s="192">
        <f>1744653407.65-H42</f>
        <v>1032668477.9100001</v>
      </c>
      <c r="J42" s="172">
        <f>2738391095.4-I42-H42</f>
        <v>993737687.75</v>
      </c>
      <c r="K42" s="172">
        <f>3867338447.74-J42-I42-H42</f>
        <v>1128947352.3399997</v>
      </c>
      <c r="L42" s="172">
        <f>K42+J42+I42+H42</f>
        <v>3867338447.7399998</v>
      </c>
      <c r="M42" s="172">
        <f>+G42*1.2</f>
        <v>3709872053.448</v>
      </c>
      <c r="N42" s="172">
        <f>+M42*1.2</f>
        <v>4451846464.1375999</v>
      </c>
    </row>
    <row r="43" spans="1:16" x14ac:dyDescent="0.2">
      <c r="A43" s="419"/>
      <c r="B43" s="170" t="s">
        <v>201</v>
      </c>
      <c r="C43" s="171" t="s">
        <v>25</v>
      </c>
      <c r="D43" s="171" t="s">
        <v>54</v>
      </c>
      <c r="E43" s="175">
        <v>2083038239</v>
      </c>
      <c r="F43" s="175">
        <f>F42</f>
        <v>3032866400</v>
      </c>
      <c r="G43" s="175">
        <v>3997762696.3899999</v>
      </c>
      <c r="H43" s="175">
        <f>H44</f>
        <v>711984929.74000001</v>
      </c>
      <c r="I43" s="172">
        <f>I42</f>
        <v>1032668477.9100001</v>
      </c>
      <c r="J43" s="172">
        <f>J42</f>
        <v>993737687.75</v>
      </c>
      <c r="K43" s="172">
        <f>3867338447.74-J43-I43-H43</f>
        <v>1128947352.3399997</v>
      </c>
      <c r="L43" s="172">
        <f>K43+J43+I43+H43</f>
        <v>3867338447.7399998</v>
      </c>
      <c r="M43" s="172">
        <f>M42</f>
        <v>3709872053.448</v>
      </c>
      <c r="N43" s="172">
        <f>+M43*1.2</f>
        <v>4451846464.1375999</v>
      </c>
    </row>
    <row r="44" spans="1:16" x14ac:dyDescent="0.2">
      <c r="A44" s="419"/>
      <c r="B44" s="170" t="s">
        <v>202</v>
      </c>
      <c r="C44" s="171" t="s">
        <v>25</v>
      </c>
      <c r="D44" s="171" t="s">
        <v>54</v>
      </c>
      <c r="E44" s="175">
        <v>2083038239</v>
      </c>
      <c r="F44" s="175">
        <v>2937489267.6700001</v>
      </c>
      <c r="G44" s="175">
        <v>0</v>
      </c>
      <c r="H44" s="175">
        <v>711984929.74000001</v>
      </c>
      <c r="I44" s="172">
        <f>I43</f>
        <v>1032668477.9100001</v>
      </c>
      <c r="J44" s="172">
        <f>J43</f>
        <v>993737687.75</v>
      </c>
      <c r="K44" s="172">
        <f>3867338447.74-J44-I44-H44</f>
        <v>1128947352.3399997</v>
      </c>
      <c r="L44" s="172">
        <f>K44+J44+I44+H44</f>
        <v>3867338447.7399998</v>
      </c>
      <c r="M44" s="172">
        <f>M43</f>
        <v>3709872053.448</v>
      </c>
      <c r="N44" s="172">
        <f>+M44*1.2</f>
        <v>4451846464.1375999</v>
      </c>
    </row>
    <row r="45" spans="1:16" ht="13.5" thickBot="1" x14ac:dyDescent="0.25">
      <c r="A45" s="420"/>
      <c r="B45" s="170" t="s">
        <v>203</v>
      </c>
      <c r="C45" s="171" t="s">
        <v>6</v>
      </c>
      <c r="D45" s="171" t="s">
        <v>54</v>
      </c>
      <c r="E45" s="175">
        <v>2083038239</v>
      </c>
      <c r="F45" s="206">
        <f>-G45</f>
        <v>0</v>
      </c>
      <c r="G45" s="175">
        <v>0</v>
      </c>
      <c r="H45" s="207">
        <f>H44/G43</f>
        <v>0.17809584605482612</v>
      </c>
      <c r="I45" s="207">
        <f>I44/G43</f>
        <v>0.25831159984621022</v>
      </c>
      <c r="J45" s="208">
        <f>J44/G43</f>
        <v>0.24857345550984059</v>
      </c>
      <c r="K45" s="207">
        <f>K44/G43</f>
        <v>0.28239478880510965</v>
      </c>
      <c r="L45" s="207">
        <f>K45+J45+I45+H45</f>
        <v>0.96737569021598657</v>
      </c>
      <c r="M45" s="172">
        <f>+G45*1.2</f>
        <v>0</v>
      </c>
      <c r="N45" s="172">
        <f>+M45*1.2</f>
        <v>0</v>
      </c>
    </row>
    <row r="46" spans="1:16" x14ac:dyDescent="0.2">
      <c r="E46" s="209"/>
      <c r="F46" s="209"/>
      <c r="G46" s="209"/>
      <c r="H46" s="209"/>
      <c r="I46" s="209"/>
      <c r="J46" s="209"/>
      <c r="K46" s="209"/>
      <c r="L46" s="209"/>
      <c r="M46" s="209"/>
      <c r="N46" s="209"/>
    </row>
    <row r="47" spans="1:16" x14ac:dyDescent="0.2">
      <c r="B47" s="210"/>
      <c r="F47" s="195"/>
      <c r="K47" s="211"/>
      <c r="L47" s="211"/>
    </row>
  </sheetData>
  <mergeCells count="13">
    <mergeCell ref="A24:A45"/>
    <mergeCell ref="A6:B8"/>
    <mergeCell ref="C6:C8"/>
    <mergeCell ref="D6:D8"/>
    <mergeCell ref="E6:N6"/>
    <mergeCell ref="H7:K7"/>
    <mergeCell ref="A9:A22"/>
    <mergeCell ref="A2:N2"/>
    <mergeCell ref="A3:B3"/>
    <mergeCell ref="C3:N4"/>
    <mergeCell ref="A4:B4"/>
    <mergeCell ref="A5:B5"/>
    <mergeCell ref="C5:N5"/>
  </mergeCells>
  <pageMargins left="0.23622047244094491" right="0.19685039370078741" top="0.55118110236220474" bottom="0.35433070866141736" header="0" footer="0"/>
  <pageSetup paperSize="9" scale="4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tabSelected="1" topLeftCell="A40" workbookViewId="0">
      <selection activeCell="A30" sqref="A30"/>
    </sheetView>
  </sheetViews>
  <sheetFormatPr baseColWidth="10" defaultRowHeight="12" x14ac:dyDescent="0.2"/>
  <cols>
    <col min="1" max="1" width="75.7109375" style="315" customWidth="1"/>
    <col min="2" max="2" width="15.28515625" style="315" customWidth="1"/>
    <col min="3" max="3" width="14" style="315" customWidth="1"/>
    <col min="4" max="4" width="17.140625" style="315" customWidth="1"/>
    <col min="5" max="256" width="11.42578125" style="315"/>
    <col min="257" max="257" width="75.7109375" style="315" customWidth="1"/>
    <col min="258" max="258" width="15.28515625" style="315" customWidth="1"/>
    <col min="259" max="259" width="14" style="315" customWidth="1"/>
    <col min="260" max="260" width="17.140625" style="315" customWidth="1"/>
    <col min="261" max="512" width="11.42578125" style="315"/>
    <col min="513" max="513" width="75.7109375" style="315" customWidth="1"/>
    <col min="514" max="514" width="15.28515625" style="315" customWidth="1"/>
    <col min="515" max="515" width="14" style="315" customWidth="1"/>
    <col min="516" max="516" width="17.140625" style="315" customWidth="1"/>
    <col min="517" max="768" width="11.42578125" style="315"/>
    <col min="769" max="769" width="75.7109375" style="315" customWidth="1"/>
    <col min="770" max="770" width="15.28515625" style="315" customWidth="1"/>
    <col min="771" max="771" width="14" style="315" customWidth="1"/>
    <col min="772" max="772" width="17.140625" style="315" customWidth="1"/>
    <col min="773" max="1024" width="11.42578125" style="315"/>
    <col min="1025" max="1025" width="75.7109375" style="315" customWidth="1"/>
    <col min="1026" max="1026" width="15.28515625" style="315" customWidth="1"/>
    <col min="1027" max="1027" width="14" style="315" customWidth="1"/>
    <col min="1028" max="1028" width="17.140625" style="315" customWidth="1"/>
    <col min="1029" max="1280" width="11.42578125" style="315"/>
    <col min="1281" max="1281" width="75.7109375" style="315" customWidth="1"/>
    <col min="1282" max="1282" width="15.28515625" style="315" customWidth="1"/>
    <col min="1283" max="1283" width="14" style="315" customWidth="1"/>
    <col min="1284" max="1284" width="17.140625" style="315" customWidth="1"/>
    <col min="1285" max="1536" width="11.42578125" style="315"/>
    <col min="1537" max="1537" width="75.7109375" style="315" customWidth="1"/>
    <col min="1538" max="1538" width="15.28515625" style="315" customWidth="1"/>
    <col min="1539" max="1539" width="14" style="315" customWidth="1"/>
    <col min="1540" max="1540" width="17.140625" style="315" customWidth="1"/>
    <col min="1541" max="1792" width="11.42578125" style="315"/>
    <col min="1793" max="1793" width="75.7109375" style="315" customWidth="1"/>
    <col min="1794" max="1794" width="15.28515625" style="315" customWidth="1"/>
    <col min="1795" max="1795" width="14" style="315" customWidth="1"/>
    <col min="1796" max="1796" width="17.140625" style="315" customWidth="1"/>
    <col min="1797" max="2048" width="11.42578125" style="315"/>
    <col min="2049" max="2049" width="75.7109375" style="315" customWidth="1"/>
    <col min="2050" max="2050" width="15.28515625" style="315" customWidth="1"/>
    <col min="2051" max="2051" width="14" style="315" customWidth="1"/>
    <col min="2052" max="2052" width="17.140625" style="315" customWidth="1"/>
    <col min="2053" max="2304" width="11.42578125" style="315"/>
    <col min="2305" max="2305" width="75.7109375" style="315" customWidth="1"/>
    <col min="2306" max="2306" width="15.28515625" style="315" customWidth="1"/>
    <col min="2307" max="2307" width="14" style="315" customWidth="1"/>
    <col min="2308" max="2308" width="17.140625" style="315" customWidth="1"/>
    <col min="2309" max="2560" width="11.42578125" style="315"/>
    <col min="2561" max="2561" width="75.7109375" style="315" customWidth="1"/>
    <col min="2562" max="2562" width="15.28515625" style="315" customWidth="1"/>
    <col min="2563" max="2563" width="14" style="315" customWidth="1"/>
    <col min="2564" max="2564" width="17.140625" style="315" customWidth="1"/>
    <col min="2565" max="2816" width="11.42578125" style="315"/>
    <col min="2817" max="2817" width="75.7109375" style="315" customWidth="1"/>
    <col min="2818" max="2818" width="15.28515625" style="315" customWidth="1"/>
    <col min="2819" max="2819" width="14" style="315" customWidth="1"/>
    <col min="2820" max="2820" width="17.140625" style="315" customWidth="1"/>
    <col min="2821" max="3072" width="11.42578125" style="315"/>
    <col min="3073" max="3073" width="75.7109375" style="315" customWidth="1"/>
    <col min="3074" max="3074" width="15.28515625" style="315" customWidth="1"/>
    <col min="3075" max="3075" width="14" style="315" customWidth="1"/>
    <col min="3076" max="3076" width="17.140625" style="315" customWidth="1"/>
    <col min="3077" max="3328" width="11.42578125" style="315"/>
    <col min="3329" max="3329" width="75.7109375" style="315" customWidth="1"/>
    <col min="3330" max="3330" width="15.28515625" style="315" customWidth="1"/>
    <col min="3331" max="3331" width="14" style="315" customWidth="1"/>
    <col min="3332" max="3332" width="17.140625" style="315" customWidth="1"/>
    <col min="3333" max="3584" width="11.42578125" style="315"/>
    <col min="3585" max="3585" width="75.7109375" style="315" customWidth="1"/>
    <col min="3586" max="3586" width="15.28515625" style="315" customWidth="1"/>
    <col min="3587" max="3587" width="14" style="315" customWidth="1"/>
    <col min="3588" max="3588" width="17.140625" style="315" customWidth="1"/>
    <col min="3589" max="3840" width="11.42578125" style="315"/>
    <col min="3841" max="3841" width="75.7109375" style="315" customWidth="1"/>
    <col min="3842" max="3842" width="15.28515625" style="315" customWidth="1"/>
    <col min="3843" max="3843" width="14" style="315" customWidth="1"/>
    <col min="3844" max="3844" width="17.140625" style="315" customWidth="1"/>
    <col min="3845" max="4096" width="11.42578125" style="315"/>
    <col min="4097" max="4097" width="75.7109375" style="315" customWidth="1"/>
    <col min="4098" max="4098" width="15.28515625" style="315" customWidth="1"/>
    <col min="4099" max="4099" width="14" style="315" customWidth="1"/>
    <col min="4100" max="4100" width="17.140625" style="315" customWidth="1"/>
    <col min="4101" max="4352" width="11.42578125" style="315"/>
    <col min="4353" max="4353" width="75.7109375" style="315" customWidth="1"/>
    <col min="4354" max="4354" width="15.28515625" style="315" customWidth="1"/>
    <col min="4355" max="4355" width="14" style="315" customWidth="1"/>
    <col min="4356" max="4356" width="17.140625" style="315" customWidth="1"/>
    <col min="4357" max="4608" width="11.42578125" style="315"/>
    <col min="4609" max="4609" width="75.7109375" style="315" customWidth="1"/>
    <col min="4610" max="4610" width="15.28515625" style="315" customWidth="1"/>
    <col min="4611" max="4611" width="14" style="315" customWidth="1"/>
    <col min="4612" max="4612" width="17.140625" style="315" customWidth="1"/>
    <col min="4613" max="4864" width="11.42578125" style="315"/>
    <col min="4865" max="4865" width="75.7109375" style="315" customWidth="1"/>
    <col min="4866" max="4866" width="15.28515625" style="315" customWidth="1"/>
    <col min="4867" max="4867" width="14" style="315" customWidth="1"/>
    <col min="4868" max="4868" width="17.140625" style="315" customWidth="1"/>
    <col min="4869" max="5120" width="11.42578125" style="315"/>
    <col min="5121" max="5121" width="75.7109375" style="315" customWidth="1"/>
    <col min="5122" max="5122" width="15.28515625" style="315" customWidth="1"/>
    <col min="5123" max="5123" width="14" style="315" customWidth="1"/>
    <col min="5124" max="5124" width="17.140625" style="315" customWidth="1"/>
    <col min="5125" max="5376" width="11.42578125" style="315"/>
    <col min="5377" max="5377" width="75.7109375" style="315" customWidth="1"/>
    <col min="5378" max="5378" width="15.28515625" style="315" customWidth="1"/>
    <col min="5379" max="5379" width="14" style="315" customWidth="1"/>
    <col min="5380" max="5380" width="17.140625" style="315" customWidth="1"/>
    <col min="5381" max="5632" width="11.42578125" style="315"/>
    <col min="5633" max="5633" width="75.7109375" style="315" customWidth="1"/>
    <col min="5634" max="5634" width="15.28515625" style="315" customWidth="1"/>
    <col min="5635" max="5635" width="14" style="315" customWidth="1"/>
    <col min="5636" max="5636" width="17.140625" style="315" customWidth="1"/>
    <col min="5637" max="5888" width="11.42578125" style="315"/>
    <col min="5889" max="5889" width="75.7109375" style="315" customWidth="1"/>
    <col min="5890" max="5890" width="15.28515625" style="315" customWidth="1"/>
    <col min="5891" max="5891" width="14" style="315" customWidth="1"/>
    <col min="5892" max="5892" width="17.140625" style="315" customWidth="1"/>
    <col min="5893" max="6144" width="11.42578125" style="315"/>
    <col min="6145" max="6145" width="75.7109375" style="315" customWidth="1"/>
    <col min="6146" max="6146" width="15.28515625" style="315" customWidth="1"/>
    <col min="6147" max="6147" width="14" style="315" customWidth="1"/>
    <col min="6148" max="6148" width="17.140625" style="315" customWidth="1"/>
    <col min="6149" max="6400" width="11.42578125" style="315"/>
    <col min="6401" max="6401" width="75.7109375" style="315" customWidth="1"/>
    <col min="6402" max="6402" width="15.28515625" style="315" customWidth="1"/>
    <col min="6403" max="6403" width="14" style="315" customWidth="1"/>
    <col min="6404" max="6404" width="17.140625" style="315" customWidth="1"/>
    <col min="6405" max="6656" width="11.42578125" style="315"/>
    <col min="6657" max="6657" width="75.7109375" style="315" customWidth="1"/>
    <col min="6658" max="6658" width="15.28515625" style="315" customWidth="1"/>
    <col min="6659" max="6659" width="14" style="315" customWidth="1"/>
    <col min="6660" max="6660" width="17.140625" style="315" customWidth="1"/>
    <col min="6661" max="6912" width="11.42578125" style="315"/>
    <col min="6913" max="6913" width="75.7109375" style="315" customWidth="1"/>
    <col min="6914" max="6914" width="15.28515625" style="315" customWidth="1"/>
    <col min="6915" max="6915" width="14" style="315" customWidth="1"/>
    <col min="6916" max="6916" width="17.140625" style="315" customWidth="1"/>
    <col min="6917" max="7168" width="11.42578125" style="315"/>
    <col min="7169" max="7169" width="75.7109375" style="315" customWidth="1"/>
    <col min="7170" max="7170" width="15.28515625" style="315" customWidth="1"/>
    <col min="7171" max="7171" width="14" style="315" customWidth="1"/>
    <col min="7172" max="7172" width="17.140625" style="315" customWidth="1"/>
    <col min="7173" max="7424" width="11.42578125" style="315"/>
    <col min="7425" max="7425" width="75.7109375" style="315" customWidth="1"/>
    <col min="7426" max="7426" width="15.28515625" style="315" customWidth="1"/>
    <col min="7427" max="7427" width="14" style="315" customWidth="1"/>
    <col min="7428" max="7428" width="17.140625" style="315" customWidth="1"/>
    <col min="7429" max="7680" width="11.42578125" style="315"/>
    <col min="7681" max="7681" width="75.7109375" style="315" customWidth="1"/>
    <col min="7682" max="7682" width="15.28515625" style="315" customWidth="1"/>
    <col min="7683" max="7683" width="14" style="315" customWidth="1"/>
    <col min="7684" max="7684" width="17.140625" style="315" customWidth="1"/>
    <col min="7685" max="7936" width="11.42578125" style="315"/>
    <col min="7937" max="7937" width="75.7109375" style="315" customWidth="1"/>
    <col min="7938" max="7938" width="15.28515625" style="315" customWidth="1"/>
    <col min="7939" max="7939" width="14" style="315" customWidth="1"/>
    <col min="7940" max="7940" width="17.140625" style="315" customWidth="1"/>
    <col min="7941" max="8192" width="11.42578125" style="315"/>
    <col min="8193" max="8193" width="75.7109375" style="315" customWidth="1"/>
    <col min="8194" max="8194" width="15.28515625" style="315" customWidth="1"/>
    <col min="8195" max="8195" width="14" style="315" customWidth="1"/>
    <col min="8196" max="8196" width="17.140625" style="315" customWidth="1"/>
    <col min="8197" max="8448" width="11.42578125" style="315"/>
    <col min="8449" max="8449" width="75.7109375" style="315" customWidth="1"/>
    <col min="8450" max="8450" width="15.28515625" style="315" customWidth="1"/>
    <col min="8451" max="8451" width="14" style="315" customWidth="1"/>
    <col min="8452" max="8452" width="17.140625" style="315" customWidth="1"/>
    <col min="8453" max="8704" width="11.42578125" style="315"/>
    <col min="8705" max="8705" width="75.7109375" style="315" customWidth="1"/>
    <col min="8706" max="8706" width="15.28515625" style="315" customWidth="1"/>
    <col min="8707" max="8707" width="14" style="315" customWidth="1"/>
    <col min="8708" max="8708" width="17.140625" style="315" customWidth="1"/>
    <col min="8709" max="8960" width="11.42578125" style="315"/>
    <col min="8961" max="8961" width="75.7109375" style="315" customWidth="1"/>
    <col min="8962" max="8962" width="15.28515625" style="315" customWidth="1"/>
    <col min="8963" max="8963" width="14" style="315" customWidth="1"/>
    <col min="8964" max="8964" width="17.140625" style="315" customWidth="1"/>
    <col min="8965" max="9216" width="11.42578125" style="315"/>
    <col min="9217" max="9217" width="75.7109375" style="315" customWidth="1"/>
    <col min="9218" max="9218" width="15.28515625" style="315" customWidth="1"/>
    <col min="9219" max="9219" width="14" style="315" customWidth="1"/>
    <col min="9220" max="9220" width="17.140625" style="315" customWidth="1"/>
    <col min="9221" max="9472" width="11.42578125" style="315"/>
    <col min="9473" max="9473" width="75.7109375" style="315" customWidth="1"/>
    <col min="9474" max="9474" width="15.28515625" style="315" customWidth="1"/>
    <col min="9475" max="9475" width="14" style="315" customWidth="1"/>
    <col min="9476" max="9476" width="17.140625" style="315" customWidth="1"/>
    <col min="9477" max="9728" width="11.42578125" style="315"/>
    <col min="9729" max="9729" width="75.7109375" style="315" customWidth="1"/>
    <col min="9730" max="9730" width="15.28515625" style="315" customWidth="1"/>
    <col min="9731" max="9731" width="14" style="315" customWidth="1"/>
    <col min="9732" max="9732" width="17.140625" style="315" customWidth="1"/>
    <col min="9733" max="9984" width="11.42578125" style="315"/>
    <col min="9985" max="9985" width="75.7109375" style="315" customWidth="1"/>
    <col min="9986" max="9986" width="15.28515625" style="315" customWidth="1"/>
    <col min="9987" max="9987" width="14" style="315" customWidth="1"/>
    <col min="9988" max="9988" width="17.140625" style="315" customWidth="1"/>
    <col min="9989" max="10240" width="11.42578125" style="315"/>
    <col min="10241" max="10241" width="75.7109375" style="315" customWidth="1"/>
    <col min="10242" max="10242" width="15.28515625" style="315" customWidth="1"/>
    <col min="10243" max="10243" width="14" style="315" customWidth="1"/>
    <col min="10244" max="10244" width="17.140625" style="315" customWidth="1"/>
    <col min="10245" max="10496" width="11.42578125" style="315"/>
    <col min="10497" max="10497" width="75.7109375" style="315" customWidth="1"/>
    <col min="10498" max="10498" width="15.28515625" style="315" customWidth="1"/>
    <col min="10499" max="10499" width="14" style="315" customWidth="1"/>
    <col min="10500" max="10500" width="17.140625" style="315" customWidth="1"/>
    <col min="10501" max="10752" width="11.42578125" style="315"/>
    <col min="10753" max="10753" width="75.7109375" style="315" customWidth="1"/>
    <col min="10754" max="10754" width="15.28515625" style="315" customWidth="1"/>
    <col min="10755" max="10755" width="14" style="315" customWidth="1"/>
    <col min="10756" max="10756" width="17.140625" style="315" customWidth="1"/>
    <col min="10757" max="11008" width="11.42578125" style="315"/>
    <col min="11009" max="11009" width="75.7109375" style="315" customWidth="1"/>
    <col min="11010" max="11010" width="15.28515625" style="315" customWidth="1"/>
    <col min="11011" max="11011" width="14" style="315" customWidth="1"/>
    <col min="11012" max="11012" width="17.140625" style="315" customWidth="1"/>
    <col min="11013" max="11264" width="11.42578125" style="315"/>
    <col min="11265" max="11265" width="75.7109375" style="315" customWidth="1"/>
    <col min="11266" max="11266" width="15.28515625" style="315" customWidth="1"/>
    <col min="11267" max="11267" width="14" style="315" customWidth="1"/>
    <col min="11268" max="11268" width="17.140625" style="315" customWidth="1"/>
    <col min="11269" max="11520" width="11.42578125" style="315"/>
    <col min="11521" max="11521" width="75.7109375" style="315" customWidth="1"/>
    <col min="11522" max="11522" width="15.28515625" style="315" customWidth="1"/>
    <col min="11523" max="11523" width="14" style="315" customWidth="1"/>
    <col min="11524" max="11524" width="17.140625" style="315" customWidth="1"/>
    <col min="11525" max="11776" width="11.42578125" style="315"/>
    <col min="11777" max="11777" width="75.7109375" style="315" customWidth="1"/>
    <col min="11778" max="11778" width="15.28515625" style="315" customWidth="1"/>
    <col min="11779" max="11779" width="14" style="315" customWidth="1"/>
    <col min="11780" max="11780" width="17.140625" style="315" customWidth="1"/>
    <col min="11781" max="12032" width="11.42578125" style="315"/>
    <col min="12033" max="12033" width="75.7109375" style="315" customWidth="1"/>
    <col min="12034" max="12034" width="15.28515625" style="315" customWidth="1"/>
    <col min="12035" max="12035" width="14" style="315" customWidth="1"/>
    <col min="12036" max="12036" width="17.140625" style="315" customWidth="1"/>
    <col min="12037" max="12288" width="11.42578125" style="315"/>
    <col min="12289" max="12289" width="75.7109375" style="315" customWidth="1"/>
    <col min="12290" max="12290" width="15.28515625" style="315" customWidth="1"/>
    <col min="12291" max="12291" width="14" style="315" customWidth="1"/>
    <col min="12292" max="12292" width="17.140625" style="315" customWidth="1"/>
    <col min="12293" max="12544" width="11.42578125" style="315"/>
    <col min="12545" max="12545" width="75.7109375" style="315" customWidth="1"/>
    <col min="12546" max="12546" width="15.28515625" style="315" customWidth="1"/>
    <col min="12547" max="12547" width="14" style="315" customWidth="1"/>
    <col min="12548" max="12548" width="17.140625" style="315" customWidth="1"/>
    <col min="12549" max="12800" width="11.42578125" style="315"/>
    <col min="12801" max="12801" width="75.7109375" style="315" customWidth="1"/>
    <col min="12802" max="12802" width="15.28515625" style="315" customWidth="1"/>
    <col min="12803" max="12803" width="14" style="315" customWidth="1"/>
    <col min="12804" max="12804" width="17.140625" style="315" customWidth="1"/>
    <col min="12805" max="13056" width="11.42578125" style="315"/>
    <col min="13057" max="13057" width="75.7109375" style="315" customWidth="1"/>
    <col min="13058" max="13058" width="15.28515625" style="315" customWidth="1"/>
    <col min="13059" max="13059" width="14" style="315" customWidth="1"/>
    <col min="13060" max="13060" width="17.140625" style="315" customWidth="1"/>
    <col min="13061" max="13312" width="11.42578125" style="315"/>
    <col min="13313" max="13313" width="75.7109375" style="315" customWidth="1"/>
    <col min="13314" max="13314" width="15.28515625" style="315" customWidth="1"/>
    <col min="13315" max="13315" width="14" style="315" customWidth="1"/>
    <col min="13316" max="13316" width="17.140625" style="315" customWidth="1"/>
    <col min="13317" max="13568" width="11.42578125" style="315"/>
    <col min="13569" max="13569" width="75.7109375" style="315" customWidth="1"/>
    <col min="13570" max="13570" width="15.28515625" style="315" customWidth="1"/>
    <col min="13571" max="13571" width="14" style="315" customWidth="1"/>
    <col min="13572" max="13572" width="17.140625" style="315" customWidth="1"/>
    <col min="13573" max="13824" width="11.42578125" style="315"/>
    <col min="13825" max="13825" width="75.7109375" style="315" customWidth="1"/>
    <col min="13826" max="13826" width="15.28515625" style="315" customWidth="1"/>
    <col min="13827" max="13827" width="14" style="315" customWidth="1"/>
    <col min="13828" max="13828" width="17.140625" style="315" customWidth="1"/>
    <col min="13829" max="14080" width="11.42578125" style="315"/>
    <col min="14081" max="14081" width="75.7109375" style="315" customWidth="1"/>
    <col min="14082" max="14082" width="15.28515625" style="315" customWidth="1"/>
    <col min="14083" max="14083" width="14" style="315" customWidth="1"/>
    <col min="14084" max="14084" width="17.140625" style="315" customWidth="1"/>
    <col min="14085" max="14336" width="11.42578125" style="315"/>
    <col min="14337" max="14337" width="75.7109375" style="315" customWidth="1"/>
    <col min="14338" max="14338" width="15.28515625" style="315" customWidth="1"/>
    <col min="14339" max="14339" width="14" style="315" customWidth="1"/>
    <col min="14340" max="14340" width="17.140625" style="315" customWidth="1"/>
    <col min="14341" max="14592" width="11.42578125" style="315"/>
    <col min="14593" max="14593" width="75.7109375" style="315" customWidth="1"/>
    <col min="14594" max="14594" width="15.28515625" style="315" customWidth="1"/>
    <col min="14595" max="14595" width="14" style="315" customWidth="1"/>
    <col min="14596" max="14596" width="17.140625" style="315" customWidth="1"/>
    <col min="14597" max="14848" width="11.42578125" style="315"/>
    <col min="14849" max="14849" width="75.7109375" style="315" customWidth="1"/>
    <col min="14850" max="14850" width="15.28515625" style="315" customWidth="1"/>
    <col min="14851" max="14851" width="14" style="315" customWidth="1"/>
    <col min="14852" max="14852" width="17.140625" style="315" customWidth="1"/>
    <col min="14853" max="15104" width="11.42578125" style="315"/>
    <col min="15105" max="15105" width="75.7109375" style="315" customWidth="1"/>
    <col min="15106" max="15106" width="15.28515625" style="315" customWidth="1"/>
    <col min="15107" max="15107" width="14" style="315" customWidth="1"/>
    <col min="15108" max="15108" width="17.140625" style="315" customWidth="1"/>
    <col min="15109" max="15360" width="11.42578125" style="315"/>
    <col min="15361" max="15361" width="75.7109375" style="315" customWidth="1"/>
    <col min="15362" max="15362" width="15.28515625" style="315" customWidth="1"/>
    <col min="15363" max="15363" width="14" style="315" customWidth="1"/>
    <col min="15364" max="15364" width="17.140625" style="315" customWidth="1"/>
    <col min="15365" max="15616" width="11.42578125" style="315"/>
    <col min="15617" max="15617" width="75.7109375" style="315" customWidth="1"/>
    <col min="15618" max="15618" width="15.28515625" style="315" customWidth="1"/>
    <col min="15619" max="15619" width="14" style="315" customWidth="1"/>
    <col min="15620" max="15620" width="17.140625" style="315" customWidth="1"/>
    <col min="15621" max="15872" width="11.42578125" style="315"/>
    <col min="15873" max="15873" width="75.7109375" style="315" customWidth="1"/>
    <col min="15874" max="15874" width="15.28515625" style="315" customWidth="1"/>
    <col min="15875" max="15875" width="14" style="315" customWidth="1"/>
    <col min="15876" max="15876" width="17.140625" style="315" customWidth="1"/>
    <col min="15877" max="16128" width="11.42578125" style="315"/>
    <col min="16129" max="16129" width="75.7109375" style="315" customWidth="1"/>
    <col min="16130" max="16130" width="15.28515625" style="315" customWidth="1"/>
    <col min="16131" max="16131" width="14" style="315" customWidth="1"/>
    <col min="16132" max="16132" width="17.140625" style="315" customWidth="1"/>
    <col min="16133" max="16384" width="11.42578125" style="315"/>
  </cols>
  <sheetData>
    <row r="1" spans="1:8" s="310" customFormat="1" ht="15" customHeight="1" x14ac:dyDescent="0.2">
      <c r="A1" s="430" t="s">
        <v>101</v>
      </c>
      <c r="B1" s="430"/>
      <c r="C1" s="430"/>
      <c r="D1" s="430"/>
      <c r="E1" s="430"/>
      <c r="F1" s="430"/>
      <c r="G1" s="430"/>
      <c r="H1" s="430"/>
    </row>
    <row r="2" spans="1:8" s="310" customFormat="1" ht="15" customHeight="1" x14ac:dyDescent="0.2">
      <c r="A2" s="430" t="s">
        <v>102</v>
      </c>
      <c r="B2" s="430"/>
      <c r="C2" s="430"/>
      <c r="D2" s="430"/>
      <c r="E2" s="430"/>
      <c r="F2" s="430"/>
      <c r="G2" s="430"/>
      <c r="H2" s="430"/>
    </row>
    <row r="3" spans="1:8" s="314" customFormat="1" x14ac:dyDescent="0.2">
      <c r="A3" s="311" t="s">
        <v>103</v>
      </c>
      <c r="B3" s="312"/>
      <c r="C3" s="313"/>
      <c r="D3" s="313"/>
      <c r="E3" s="313"/>
      <c r="F3" s="313"/>
      <c r="G3" s="313"/>
      <c r="H3" s="313"/>
    </row>
    <row r="4" spans="1:8" s="314" customFormat="1" ht="5.25" customHeight="1" x14ac:dyDescent="0.2">
      <c r="A4" s="311"/>
      <c r="B4" s="312"/>
      <c r="C4" s="313"/>
      <c r="D4" s="313"/>
      <c r="E4" s="313"/>
      <c r="F4" s="313"/>
      <c r="G4" s="313"/>
      <c r="H4" s="313"/>
    </row>
    <row r="5" spans="1:8" s="314" customFormat="1" ht="15" customHeight="1" x14ac:dyDescent="0.2">
      <c r="A5" s="311" t="s">
        <v>104</v>
      </c>
      <c r="B5" s="312"/>
      <c r="C5" s="313"/>
      <c r="D5" s="313"/>
      <c r="E5" s="313"/>
      <c r="F5" s="313"/>
      <c r="G5" s="313"/>
      <c r="H5" s="313"/>
    </row>
    <row r="6" spans="1:8" s="314" customFormat="1" ht="5.25" customHeight="1" x14ac:dyDescent="0.2">
      <c r="A6" s="311"/>
      <c r="B6" s="312"/>
      <c r="C6" s="313"/>
      <c r="D6" s="313"/>
      <c r="E6" s="313"/>
      <c r="F6" s="313"/>
      <c r="G6" s="313"/>
      <c r="H6" s="313"/>
    </row>
    <row r="7" spans="1:8" s="314" customFormat="1" ht="15" customHeight="1" x14ac:dyDescent="0.2">
      <c r="A7" s="311" t="s">
        <v>105</v>
      </c>
      <c r="B7" s="312"/>
      <c r="C7" s="313"/>
      <c r="D7" s="313"/>
      <c r="E7" s="313"/>
      <c r="F7" s="313"/>
      <c r="G7" s="313"/>
      <c r="H7" s="313"/>
    </row>
    <row r="8" spans="1:8" s="314" customFormat="1" ht="5.25" customHeight="1" x14ac:dyDescent="0.2">
      <c r="A8" s="311"/>
      <c r="B8" s="312"/>
      <c r="C8" s="313"/>
      <c r="D8" s="313"/>
      <c r="E8" s="313"/>
      <c r="F8" s="313"/>
      <c r="G8" s="313"/>
      <c r="H8" s="313"/>
    </row>
    <row r="9" spans="1:8" ht="12.75" thickBot="1" x14ac:dyDescent="0.25">
      <c r="A9" s="311" t="s">
        <v>208</v>
      </c>
      <c r="B9" s="312"/>
      <c r="C9" s="313"/>
      <c r="D9" s="313"/>
      <c r="E9" s="313"/>
      <c r="F9" s="313"/>
      <c r="G9" s="313"/>
      <c r="H9" s="313"/>
    </row>
    <row r="10" spans="1:8" s="316" customFormat="1" ht="12" customHeight="1" thickBot="1" x14ac:dyDescent="0.25">
      <c r="A10" s="431" t="s">
        <v>3</v>
      </c>
      <c r="B10" s="432" t="s">
        <v>0</v>
      </c>
      <c r="C10" s="433" t="s">
        <v>1</v>
      </c>
      <c r="D10" s="434" t="s">
        <v>106</v>
      </c>
      <c r="E10" s="434"/>
      <c r="F10" s="434"/>
      <c r="G10" s="434"/>
      <c r="H10" s="434"/>
    </row>
    <row r="11" spans="1:8" s="316" customFormat="1" ht="12.75" thickBot="1" x14ac:dyDescent="0.25">
      <c r="A11" s="431"/>
      <c r="B11" s="432"/>
      <c r="C11" s="433"/>
      <c r="D11" s="435">
        <v>2015</v>
      </c>
      <c r="E11" s="435"/>
      <c r="F11" s="435"/>
      <c r="G11" s="435"/>
      <c r="H11" s="435"/>
    </row>
    <row r="12" spans="1:8" s="316" customFormat="1" ht="45.75" customHeight="1" thickBot="1" x14ac:dyDescent="0.25">
      <c r="A12" s="431"/>
      <c r="B12" s="432"/>
      <c r="C12" s="433"/>
      <c r="D12" s="317" t="s">
        <v>2</v>
      </c>
      <c r="E12" s="317" t="s">
        <v>107</v>
      </c>
      <c r="F12" s="317" t="s">
        <v>108</v>
      </c>
      <c r="G12" s="317" t="s">
        <v>109</v>
      </c>
      <c r="H12" s="318" t="s">
        <v>110</v>
      </c>
    </row>
    <row r="13" spans="1:8" x14ac:dyDescent="0.2">
      <c r="A13" s="319"/>
      <c r="B13" s="320"/>
      <c r="C13" s="320"/>
      <c r="D13" s="320"/>
      <c r="E13" s="321"/>
      <c r="F13" s="321"/>
      <c r="G13" s="320"/>
      <c r="H13" s="322"/>
    </row>
    <row r="14" spans="1:8" x14ac:dyDescent="0.2">
      <c r="A14" s="323" t="s">
        <v>111</v>
      </c>
      <c r="B14" s="324" t="s">
        <v>5</v>
      </c>
      <c r="C14" s="324" t="s">
        <v>112</v>
      </c>
      <c r="D14" s="325">
        <v>505461</v>
      </c>
      <c r="E14" s="325">
        <v>146167</v>
      </c>
      <c r="F14" s="325">
        <v>150189</v>
      </c>
      <c r="G14" s="325">
        <v>159633</v>
      </c>
      <c r="H14" s="326">
        <v>141252</v>
      </c>
    </row>
    <row r="15" spans="1:8" x14ac:dyDescent="0.2">
      <c r="A15" s="323" t="s">
        <v>113</v>
      </c>
      <c r="B15" s="324" t="s">
        <v>5</v>
      </c>
      <c r="C15" s="324" t="s">
        <v>112</v>
      </c>
      <c r="D15" s="325">
        <v>59396</v>
      </c>
      <c r="E15" s="325">
        <v>17486</v>
      </c>
      <c r="F15" s="325">
        <v>19310</v>
      </c>
      <c r="G15" s="325">
        <v>19724</v>
      </c>
      <c r="H15" s="326">
        <v>18415</v>
      </c>
    </row>
    <row r="16" spans="1:8" x14ac:dyDescent="0.2">
      <c r="A16" s="323" t="s">
        <v>114</v>
      </c>
      <c r="B16" s="324" t="s">
        <v>5</v>
      </c>
      <c r="C16" s="324" t="s">
        <v>112</v>
      </c>
      <c r="D16" s="325">
        <v>37588</v>
      </c>
      <c r="E16" s="325">
        <v>8925</v>
      </c>
      <c r="F16" s="325">
        <v>6712</v>
      </c>
      <c r="G16" s="325">
        <v>7882</v>
      </c>
      <c r="H16" s="326">
        <v>13823</v>
      </c>
    </row>
    <row r="17" spans="1:8" x14ac:dyDescent="0.2">
      <c r="A17" s="323" t="s">
        <v>115</v>
      </c>
      <c r="B17" s="324" t="s">
        <v>5</v>
      </c>
      <c r="C17" s="324" t="s">
        <v>112</v>
      </c>
      <c r="D17" s="325">
        <v>173540</v>
      </c>
      <c r="E17" s="325">
        <v>26942</v>
      </c>
      <c r="F17" s="325">
        <v>30745</v>
      </c>
      <c r="G17" s="325">
        <v>111413</v>
      </c>
      <c r="H17" s="326">
        <v>50702</v>
      </c>
    </row>
    <row r="18" spans="1:8" x14ac:dyDescent="0.2">
      <c r="A18" s="323" t="s">
        <v>116</v>
      </c>
      <c r="B18" s="324" t="s">
        <v>5</v>
      </c>
      <c r="C18" s="324" t="s">
        <v>112</v>
      </c>
      <c r="D18" s="325">
        <v>53610</v>
      </c>
      <c r="E18" s="325">
        <v>15373</v>
      </c>
      <c r="F18" s="325">
        <v>9770</v>
      </c>
      <c r="G18" s="325">
        <v>12580</v>
      </c>
      <c r="H18" s="326">
        <v>18053</v>
      </c>
    </row>
    <row r="19" spans="1:8" s="312" customFormat="1" x14ac:dyDescent="0.2">
      <c r="A19" s="323" t="s">
        <v>117</v>
      </c>
      <c r="B19" s="324" t="s">
        <v>5</v>
      </c>
      <c r="C19" s="324" t="s">
        <v>112</v>
      </c>
      <c r="D19" s="325">
        <v>34200</v>
      </c>
      <c r="E19" s="325">
        <v>7196</v>
      </c>
      <c r="F19" s="325">
        <v>4270</v>
      </c>
      <c r="G19" s="325">
        <v>5578</v>
      </c>
      <c r="H19" s="326">
        <v>10834</v>
      </c>
    </row>
    <row r="20" spans="1:8" x14ac:dyDescent="0.2">
      <c r="A20" s="323" t="s">
        <v>118</v>
      </c>
      <c r="B20" s="324" t="s">
        <v>119</v>
      </c>
      <c r="C20" s="324" t="s">
        <v>112</v>
      </c>
      <c r="D20" s="327" t="s">
        <v>206</v>
      </c>
      <c r="E20" s="328">
        <v>0.62</v>
      </c>
      <c r="F20" s="328">
        <v>0.6</v>
      </c>
      <c r="G20" s="328">
        <v>0.63</v>
      </c>
      <c r="H20" s="329">
        <v>0.54</v>
      </c>
    </row>
    <row r="21" spans="1:8" x14ac:dyDescent="0.2">
      <c r="A21" s="323" t="s">
        <v>120</v>
      </c>
      <c r="B21" s="324" t="s">
        <v>5</v>
      </c>
      <c r="C21" s="324" t="s">
        <v>121</v>
      </c>
      <c r="D21" s="330">
        <v>58330</v>
      </c>
      <c r="E21" s="331">
        <v>15320</v>
      </c>
      <c r="F21" s="325">
        <v>19323</v>
      </c>
      <c r="G21" s="325">
        <v>22486</v>
      </c>
      <c r="H21" s="326">
        <v>18459</v>
      </c>
    </row>
    <row r="22" spans="1:8" x14ac:dyDescent="0.2">
      <c r="A22" s="323" t="s">
        <v>209</v>
      </c>
      <c r="B22" s="324" t="s">
        <v>5</v>
      </c>
      <c r="C22" s="324" t="s">
        <v>121</v>
      </c>
      <c r="D22" s="330">
        <v>14300</v>
      </c>
      <c r="E22" s="331">
        <v>3886</v>
      </c>
      <c r="F22" s="325">
        <v>5319</v>
      </c>
      <c r="G22" s="325">
        <v>5760</v>
      </c>
      <c r="H22" s="326">
        <v>5350</v>
      </c>
    </row>
    <row r="23" spans="1:8" x14ac:dyDescent="0.2">
      <c r="A23" s="323" t="s">
        <v>232</v>
      </c>
      <c r="B23" s="324" t="s">
        <v>5</v>
      </c>
      <c r="C23" s="324" t="s">
        <v>121</v>
      </c>
      <c r="D23" s="330">
        <v>27432</v>
      </c>
      <c r="E23" s="331">
        <v>4938</v>
      </c>
      <c r="F23" s="325">
        <v>8069</v>
      </c>
      <c r="G23" s="325">
        <v>9005</v>
      </c>
      <c r="H23" s="326">
        <v>6779</v>
      </c>
    </row>
    <row r="24" spans="1:8" x14ac:dyDescent="0.2">
      <c r="A24" s="323" t="s">
        <v>122</v>
      </c>
      <c r="B24" s="324" t="s">
        <v>5</v>
      </c>
      <c r="C24" s="324" t="s">
        <v>121</v>
      </c>
      <c r="D24" s="330">
        <v>6000</v>
      </c>
      <c r="E24" s="331">
        <v>1141</v>
      </c>
      <c r="F24" s="325">
        <v>1477</v>
      </c>
      <c r="G24" s="325">
        <v>1253</v>
      </c>
      <c r="H24" s="326">
        <v>1379</v>
      </c>
    </row>
    <row r="25" spans="1:8" x14ac:dyDescent="0.2">
      <c r="A25" s="323" t="s">
        <v>123</v>
      </c>
      <c r="B25" s="324" t="s">
        <v>5</v>
      </c>
      <c r="C25" s="324" t="s">
        <v>121</v>
      </c>
      <c r="D25" s="330">
        <v>68400</v>
      </c>
      <c r="E25" s="331">
        <v>14932</v>
      </c>
      <c r="F25" s="325">
        <v>21969</v>
      </c>
      <c r="G25" s="325">
        <v>23137</v>
      </c>
      <c r="H25" s="326">
        <v>22437</v>
      </c>
    </row>
    <row r="26" spans="1:8" x14ac:dyDescent="0.2">
      <c r="A26" s="323" t="s">
        <v>124</v>
      </c>
      <c r="B26" s="324" t="s">
        <v>5</v>
      </c>
      <c r="C26" s="324" t="s">
        <v>121</v>
      </c>
      <c r="D26" s="330">
        <v>600000</v>
      </c>
      <c r="E26" s="331">
        <v>124115</v>
      </c>
      <c r="F26" s="325">
        <v>266719</v>
      </c>
      <c r="G26" s="325">
        <v>221786</v>
      </c>
      <c r="H26" s="326">
        <v>234842</v>
      </c>
    </row>
    <row r="27" spans="1:8" x14ac:dyDescent="0.2">
      <c r="A27" s="323" t="s">
        <v>125</v>
      </c>
      <c r="B27" s="324" t="s">
        <v>5</v>
      </c>
      <c r="C27" s="324" t="s">
        <v>121</v>
      </c>
      <c r="D27" s="330">
        <v>34000</v>
      </c>
      <c r="E27" s="331">
        <v>8456</v>
      </c>
      <c r="F27" s="325">
        <v>12457</v>
      </c>
      <c r="G27" s="325">
        <v>12843</v>
      </c>
      <c r="H27" s="326">
        <v>17739</v>
      </c>
    </row>
    <row r="28" spans="1:8" x14ac:dyDescent="0.2">
      <c r="A28" s="323" t="s">
        <v>210</v>
      </c>
      <c r="B28" s="324" t="s">
        <v>5</v>
      </c>
      <c r="C28" s="324" t="s">
        <v>121</v>
      </c>
      <c r="D28" s="330">
        <v>23550</v>
      </c>
      <c r="E28" s="331">
        <v>8946</v>
      </c>
      <c r="F28" s="325">
        <v>12717</v>
      </c>
      <c r="G28" s="325">
        <v>11352</v>
      </c>
      <c r="H28" s="326">
        <v>6787</v>
      </c>
    </row>
    <row r="29" spans="1:8" x14ac:dyDescent="0.2">
      <c r="A29" s="323" t="s">
        <v>126</v>
      </c>
      <c r="B29" s="324" t="s">
        <v>5</v>
      </c>
      <c r="C29" s="324" t="s">
        <v>121</v>
      </c>
      <c r="D29" s="330">
        <v>91000</v>
      </c>
      <c r="E29" s="331">
        <v>18078</v>
      </c>
      <c r="F29" s="325">
        <v>24136</v>
      </c>
      <c r="G29" s="325">
        <v>30037</v>
      </c>
      <c r="H29" s="326">
        <v>42478</v>
      </c>
    </row>
    <row r="30" spans="1:8" x14ac:dyDescent="0.2">
      <c r="A30" s="323" t="s">
        <v>127</v>
      </c>
      <c r="B30" s="324" t="s">
        <v>5</v>
      </c>
      <c r="C30" s="324" t="s">
        <v>121</v>
      </c>
      <c r="D30" s="330">
        <v>50000</v>
      </c>
      <c r="E30" s="331">
        <v>10600</v>
      </c>
      <c r="F30" s="325">
        <v>13840</v>
      </c>
      <c r="G30" s="325">
        <v>16510</v>
      </c>
      <c r="H30" s="326">
        <v>12121</v>
      </c>
    </row>
    <row r="31" spans="1:8" x14ac:dyDescent="0.2">
      <c r="A31" s="323" t="s">
        <v>211</v>
      </c>
      <c r="B31" s="324" t="s">
        <v>5</v>
      </c>
      <c r="C31" s="324" t="s">
        <v>121</v>
      </c>
      <c r="D31" s="330">
        <v>16080</v>
      </c>
      <c r="E31" s="331">
        <v>3969</v>
      </c>
      <c r="F31" s="325">
        <v>5421</v>
      </c>
      <c r="G31" s="325">
        <v>6355</v>
      </c>
      <c r="H31" s="326">
        <v>5206</v>
      </c>
    </row>
    <row r="32" spans="1:8" x14ac:dyDescent="0.2">
      <c r="A32" s="323" t="s">
        <v>128</v>
      </c>
      <c r="B32" s="324" t="s">
        <v>5</v>
      </c>
      <c r="C32" s="324" t="s">
        <v>129</v>
      </c>
      <c r="D32" s="330">
        <v>348</v>
      </c>
      <c r="E32" s="331">
        <v>82</v>
      </c>
      <c r="F32" s="325">
        <v>92</v>
      </c>
      <c r="G32" s="325">
        <v>90</v>
      </c>
      <c r="H32" s="326">
        <v>94</v>
      </c>
    </row>
    <row r="33" spans="1:8" x14ac:dyDescent="0.2">
      <c r="A33" s="323" t="s">
        <v>130</v>
      </c>
      <c r="B33" s="324" t="s">
        <v>5</v>
      </c>
      <c r="C33" s="324" t="s">
        <v>129</v>
      </c>
      <c r="D33" s="330">
        <v>348</v>
      </c>
      <c r="E33" s="331">
        <v>59</v>
      </c>
      <c r="F33" s="325">
        <v>76</v>
      </c>
      <c r="G33" s="325">
        <v>79</v>
      </c>
      <c r="H33" s="326">
        <v>86</v>
      </c>
    </row>
    <row r="34" spans="1:8" x14ac:dyDescent="0.2">
      <c r="A34" s="323" t="s">
        <v>131</v>
      </c>
      <c r="B34" s="324" t="s">
        <v>5</v>
      </c>
      <c r="C34" s="324" t="s">
        <v>129</v>
      </c>
      <c r="D34" s="330">
        <v>180</v>
      </c>
      <c r="E34" s="331">
        <v>37</v>
      </c>
      <c r="F34" s="325">
        <v>49</v>
      </c>
      <c r="G34" s="325">
        <v>43</v>
      </c>
      <c r="H34" s="326">
        <v>42</v>
      </c>
    </row>
    <row r="35" spans="1:8" x14ac:dyDescent="0.2">
      <c r="A35" s="323" t="s">
        <v>212</v>
      </c>
      <c r="B35" s="324" t="s">
        <v>5</v>
      </c>
      <c r="C35" s="324" t="s">
        <v>129</v>
      </c>
      <c r="D35" s="330">
        <v>720</v>
      </c>
      <c r="E35" s="331">
        <v>119</v>
      </c>
      <c r="F35" s="325">
        <v>164</v>
      </c>
      <c r="G35" s="325">
        <v>156</v>
      </c>
      <c r="H35" s="326">
        <v>192</v>
      </c>
    </row>
    <row r="36" spans="1:8" x14ac:dyDescent="0.2">
      <c r="A36" s="323" t="s">
        <v>132</v>
      </c>
      <c r="B36" s="324" t="s">
        <v>119</v>
      </c>
      <c r="C36" s="324" t="s">
        <v>129</v>
      </c>
      <c r="D36" s="332" t="s">
        <v>207</v>
      </c>
      <c r="E36" s="333">
        <v>0.96</v>
      </c>
      <c r="F36" s="333">
        <v>0.97</v>
      </c>
      <c r="G36" s="333">
        <v>0.99</v>
      </c>
      <c r="H36" s="334">
        <v>1</v>
      </c>
    </row>
    <row r="37" spans="1:8" x14ac:dyDescent="0.2">
      <c r="A37" s="323" t="s">
        <v>133</v>
      </c>
      <c r="B37" s="324" t="s">
        <v>119</v>
      </c>
      <c r="C37" s="324" t="s">
        <v>129</v>
      </c>
      <c r="D37" s="332" t="s">
        <v>207</v>
      </c>
      <c r="E37" s="333">
        <v>0.91</v>
      </c>
      <c r="F37" s="333">
        <v>0.91</v>
      </c>
      <c r="G37" s="333">
        <v>0.93</v>
      </c>
      <c r="H37" s="334">
        <v>0.94</v>
      </c>
    </row>
    <row r="38" spans="1:8" x14ac:dyDescent="0.2">
      <c r="A38" s="323" t="s">
        <v>134</v>
      </c>
      <c r="B38" s="324" t="s">
        <v>119</v>
      </c>
      <c r="C38" s="324" t="s">
        <v>129</v>
      </c>
      <c r="D38" s="332" t="s">
        <v>207</v>
      </c>
      <c r="E38" s="333">
        <v>1</v>
      </c>
      <c r="F38" s="333">
        <v>1</v>
      </c>
      <c r="G38" s="333">
        <v>1</v>
      </c>
      <c r="H38" s="334">
        <v>1</v>
      </c>
    </row>
    <row r="39" spans="1:8" x14ac:dyDescent="0.2">
      <c r="A39" s="323" t="s">
        <v>135</v>
      </c>
      <c r="B39" s="324" t="s">
        <v>119</v>
      </c>
      <c r="C39" s="324" t="s">
        <v>129</v>
      </c>
      <c r="D39" s="332" t="s">
        <v>207</v>
      </c>
      <c r="E39" s="333">
        <v>1</v>
      </c>
      <c r="F39" s="333">
        <v>1</v>
      </c>
      <c r="G39" s="333">
        <v>1</v>
      </c>
      <c r="H39" s="334">
        <v>1</v>
      </c>
    </row>
    <row r="40" spans="1:8" x14ac:dyDescent="0.2">
      <c r="A40" s="323" t="s">
        <v>136</v>
      </c>
      <c r="B40" s="324" t="s">
        <v>119</v>
      </c>
      <c r="C40" s="324" t="s">
        <v>129</v>
      </c>
      <c r="D40" s="332" t="s">
        <v>207</v>
      </c>
      <c r="E40" s="333">
        <v>1</v>
      </c>
      <c r="F40" s="333">
        <v>1</v>
      </c>
      <c r="G40" s="333">
        <v>1</v>
      </c>
      <c r="H40" s="334">
        <v>1</v>
      </c>
    </row>
    <row r="41" spans="1:8" x14ac:dyDescent="0.2">
      <c r="A41" s="335" t="s">
        <v>137</v>
      </c>
      <c r="B41" s="324" t="s">
        <v>5</v>
      </c>
      <c r="C41" s="336" t="s">
        <v>138</v>
      </c>
      <c r="D41" s="337">
        <v>58035</v>
      </c>
      <c r="E41" s="337">
        <v>14569</v>
      </c>
      <c r="F41" s="337">
        <v>18463</v>
      </c>
      <c r="G41" s="337">
        <v>18644</v>
      </c>
      <c r="H41" s="338">
        <v>17917</v>
      </c>
    </row>
    <row r="42" spans="1:8" x14ac:dyDescent="0.2">
      <c r="A42" s="335" t="s">
        <v>139</v>
      </c>
      <c r="B42" s="324" t="s">
        <v>5</v>
      </c>
      <c r="C42" s="336" t="s">
        <v>140</v>
      </c>
      <c r="D42" s="337">
        <v>13994</v>
      </c>
      <c r="E42" s="337">
        <v>3570</v>
      </c>
      <c r="F42" s="337">
        <v>3827</v>
      </c>
      <c r="G42" s="337">
        <v>3664</v>
      </c>
      <c r="H42" s="338">
        <v>3772</v>
      </c>
    </row>
    <row r="43" spans="1:8" x14ac:dyDescent="0.2">
      <c r="A43" s="335" t="s">
        <v>233</v>
      </c>
      <c r="B43" s="324" t="s">
        <v>5</v>
      </c>
      <c r="C43" s="336" t="s">
        <v>140</v>
      </c>
      <c r="D43" s="337">
        <v>17070</v>
      </c>
      <c r="E43" s="337">
        <v>6064</v>
      </c>
      <c r="F43" s="337">
        <v>8757</v>
      </c>
      <c r="G43" s="337">
        <v>13134</v>
      </c>
      <c r="H43" s="338">
        <v>8440</v>
      </c>
    </row>
    <row r="44" spans="1:8" x14ac:dyDescent="0.2">
      <c r="A44" s="335" t="s">
        <v>141</v>
      </c>
      <c r="B44" s="324" t="s">
        <v>5</v>
      </c>
      <c r="C44" s="336" t="s">
        <v>142</v>
      </c>
      <c r="D44" s="337">
        <v>5438</v>
      </c>
      <c r="E44" s="337">
        <v>1071</v>
      </c>
      <c r="F44" s="337">
        <v>1590</v>
      </c>
      <c r="G44" s="337">
        <v>1085</v>
      </c>
      <c r="H44" s="338">
        <v>1715</v>
      </c>
    </row>
    <row r="45" spans="1:8" x14ac:dyDescent="0.2">
      <c r="A45" s="339" t="s">
        <v>213</v>
      </c>
      <c r="B45" s="324" t="s">
        <v>5</v>
      </c>
      <c r="C45" s="336" t="s">
        <v>214</v>
      </c>
      <c r="D45" s="337">
        <v>3300</v>
      </c>
      <c r="E45" s="337">
        <v>830</v>
      </c>
      <c r="F45" s="337">
        <v>827</v>
      </c>
      <c r="G45" s="337">
        <v>828</v>
      </c>
      <c r="H45" s="338">
        <v>828</v>
      </c>
    </row>
    <row r="46" spans="1:8" x14ac:dyDescent="0.2">
      <c r="A46" s="335" t="s">
        <v>143</v>
      </c>
      <c r="B46" s="324" t="s">
        <v>5</v>
      </c>
      <c r="C46" s="336" t="s">
        <v>214</v>
      </c>
      <c r="D46" s="337">
        <v>472</v>
      </c>
      <c r="E46" s="337">
        <v>176</v>
      </c>
      <c r="F46" s="337">
        <v>135</v>
      </c>
      <c r="G46" s="337">
        <v>166</v>
      </c>
      <c r="H46" s="338">
        <v>196</v>
      </c>
    </row>
    <row r="47" spans="1:8" x14ac:dyDescent="0.2">
      <c r="A47" s="335" t="s">
        <v>144</v>
      </c>
      <c r="B47" s="324" t="s">
        <v>5</v>
      </c>
      <c r="C47" s="336" t="s">
        <v>214</v>
      </c>
      <c r="D47" s="337">
        <v>72</v>
      </c>
      <c r="E47" s="337">
        <v>18</v>
      </c>
      <c r="F47" s="337">
        <v>18</v>
      </c>
      <c r="G47" s="337">
        <v>18</v>
      </c>
      <c r="H47" s="338">
        <v>18</v>
      </c>
    </row>
    <row r="48" spans="1:8" x14ac:dyDescent="0.2">
      <c r="A48" s="335" t="s">
        <v>215</v>
      </c>
      <c r="B48" s="324" t="s">
        <v>5</v>
      </c>
      <c r="C48" s="324" t="s">
        <v>216</v>
      </c>
      <c r="D48" s="337">
        <v>42</v>
      </c>
      <c r="E48" s="340">
        <v>6</v>
      </c>
      <c r="F48" s="340">
        <v>18</v>
      </c>
      <c r="G48" s="337">
        <v>13</v>
      </c>
      <c r="H48" s="338">
        <v>7</v>
      </c>
    </row>
    <row r="49" spans="1:8" x14ac:dyDescent="0.2">
      <c r="A49" s="335" t="s">
        <v>145</v>
      </c>
      <c r="B49" s="324" t="s">
        <v>5</v>
      </c>
      <c r="C49" s="336" t="s">
        <v>216</v>
      </c>
      <c r="D49" s="340">
        <v>124</v>
      </c>
      <c r="E49" s="340">
        <v>3</v>
      </c>
      <c r="F49" s="340">
        <v>160</v>
      </c>
      <c r="G49" s="340">
        <v>2</v>
      </c>
      <c r="H49" s="341">
        <v>2</v>
      </c>
    </row>
    <row r="50" spans="1:8" x14ac:dyDescent="0.2">
      <c r="A50" s="335" t="s">
        <v>146</v>
      </c>
      <c r="B50" s="324" t="s">
        <v>5</v>
      </c>
      <c r="C50" s="336" t="s">
        <v>216</v>
      </c>
      <c r="D50" s="340">
        <v>52</v>
      </c>
      <c r="E50" s="340">
        <v>9</v>
      </c>
      <c r="F50" s="340">
        <v>12</v>
      </c>
      <c r="G50" s="340">
        <v>12</v>
      </c>
      <c r="H50" s="341">
        <v>5</v>
      </c>
    </row>
    <row r="51" spans="1:8" x14ac:dyDescent="0.2">
      <c r="A51" s="335" t="s">
        <v>217</v>
      </c>
      <c r="B51" s="324" t="s">
        <v>5</v>
      </c>
      <c r="C51" s="324" t="s">
        <v>148</v>
      </c>
      <c r="D51" s="337">
        <v>1700</v>
      </c>
      <c r="E51" s="340">
        <v>300</v>
      </c>
      <c r="F51" s="340">
        <v>300</v>
      </c>
      <c r="G51" s="340">
        <v>400</v>
      </c>
      <c r="H51" s="341">
        <v>600</v>
      </c>
    </row>
    <row r="52" spans="1:8" x14ac:dyDescent="0.2">
      <c r="A52" s="335" t="s">
        <v>218</v>
      </c>
      <c r="B52" s="324" t="s">
        <v>5</v>
      </c>
      <c r="C52" s="324" t="s">
        <v>147</v>
      </c>
      <c r="D52" s="340">
        <v>80</v>
      </c>
      <c r="E52" s="340">
        <v>22</v>
      </c>
      <c r="F52" s="340">
        <v>23</v>
      </c>
      <c r="G52" s="340">
        <v>25</v>
      </c>
      <c r="H52" s="341">
        <v>27</v>
      </c>
    </row>
    <row r="53" spans="1:8" x14ac:dyDescent="0.2">
      <c r="A53" s="335" t="s">
        <v>219</v>
      </c>
      <c r="B53" s="342" t="s">
        <v>119</v>
      </c>
      <c r="C53" s="324" t="s">
        <v>220</v>
      </c>
      <c r="D53" s="332" t="s">
        <v>207</v>
      </c>
      <c r="E53" s="343">
        <v>1</v>
      </c>
      <c r="F53" s="343">
        <v>1</v>
      </c>
      <c r="G53" s="343">
        <v>1</v>
      </c>
      <c r="H53" s="344">
        <v>1</v>
      </c>
    </row>
    <row r="54" spans="1:8" ht="12.75" thickBot="1" x14ac:dyDescent="0.25">
      <c r="A54" s="345" t="s">
        <v>234</v>
      </c>
      <c r="B54" s="346" t="s">
        <v>119</v>
      </c>
      <c r="C54" s="347" t="s">
        <v>221</v>
      </c>
      <c r="D54" s="348" t="s">
        <v>207</v>
      </c>
      <c r="E54" s="349">
        <v>0.82</v>
      </c>
      <c r="F54" s="349">
        <v>0.92</v>
      </c>
      <c r="G54" s="349">
        <v>1.06</v>
      </c>
      <c r="H54" s="350">
        <v>1</v>
      </c>
    </row>
    <row r="55" spans="1:8" x14ac:dyDescent="0.2">
      <c r="A55" s="351"/>
      <c r="B55" s="351"/>
      <c r="C55" s="351"/>
      <c r="D55" s="351"/>
      <c r="E55" s="351"/>
      <c r="F55" s="351"/>
      <c r="G55" s="351"/>
      <c r="H55" s="351"/>
    </row>
    <row r="56" spans="1:8" x14ac:dyDescent="0.2">
      <c r="A56" s="315" t="s">
        <v>149</v>
      </c>
    </row>
    <row r="57" spans="1:8" x14ac:dyDescent="0.2">
      <c r="A57" s="315" t="s">
        <v>150</v>
      </c>
    </row>
    <row r="58" spans="1:8" x14ac:dyDescent="0.2">
      <c r="A58" s="315" t="s">
        <v>222</v>
      </c>
    </row>
    <row r="59" spans="1:8" x14ac:dyDescent="0.2">
      <c r="A59" s="315" t="s">
        <v>223</v>
      </c>
    </row>
    <row r="60" spans="1:8" x14ac:dyDescent="0.2">
      <c r="A60" s="315" t="s">
        <v>151</v>
      </c>
    </row>
  </sheetData>
  <sheetProtection selectLockedCells="1" selectUnlockedCells="1"/>
  <mergeCells count="7">
    <mergeCell ref="A1:H1"/>
    <mergeCell ref="A2:H2"/>
    <mergeCell ref="A10:A12"/>
    <mergeCell ref="B10:B12"/>
    <mergeCell ref="C10:C12"/>
    <mergeCell ref="D10:H10"/>
    <mergeCell ref="D11:H11"/>
  </mergeCells>
  <printOptions horizontalCentered="1"/>
  <pageMargins left="0.70833333333333337" right="0.70833333333333337" top="0.74791666666666667" bottom="0.74791666666666667" header="0.51180555555555551" footer="0.51180555555555551"/>
  <pageSetup paperSize="9" scale="67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10601</vt:lpstr>
      <vt:lpstr>10602 </vt:lpstr>
      <vt:lpstr>10610</vt:lpstr>
      <vt:lpstr>50603</vt:lpstr>
      <vt:lpstr>50604</vt:lpstr>
      <vt:lpstr>'10601'!Área_de_impresión</vt:lpstr>
      <vt:lpstr>'10602 '!Área_de_impresión</vt:lpstr>
      <vt:lpstr>'10610'!Área_de_impresión</vt:lpstr>
      <vt:lpstr>'50603'!Área_de_impresión</vt:lpstr>
      <vt:lpstr>'50604'!Área_de_impresión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EFuligna</cp:lastModifiedBy>
  <cp:lastPrinted>2016-06-14T13:48:35Z</cp:lastPrinted>
  <dcterms:created xsi:type="dcterms:W3CDTF">2005-11-28T14:59:09Z</dcterms:created>
  <dcterms:modified xsi:type="dcterms:W3CDTF">2016-06-23T18:50:59Z</dcterms:modified>
</cp:coreProperties>
</file>