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5\A30\ie-27\"/>
    </mc:Choice>
  </mc:AlternateContent>
  <bookViews>
    <workbookView xWindow="480" yWindow="75" windowWidth="7980" windowHeight="6795" tabRatio="763"/>
  </bookViews>
  <sheets>
    <sheet name="10601" sheetId="6" r:id="rId1"/>
    <sheet name="10602" sheetId="7" r:id="rId2"/>
    <sheet name="10610" sheetId="8" r:id="rId3"/>
    <sheet name="50603" sheetId="11" r:id="rId4"/>
    <sheet name="50604" sheetId="12" r:id="rId5"/>
  </sheets>
  <definedNames>
    <definedName name="_xlnm.Print_Area" localSheetId="0">'10601'!$A$1:$N$46</definedName>
    <definedName name="_xlnm.Print_Area" localSheetId="1">'10602'!$A$1:$K$17</definedName>
  </definedNames>
  <calcPr calcId="152511"/>
</workbook>
</file>

<file path=xl/calcChain.xml><?xml version="1.0" encoding="utf-8"?>
<calcChain xmlns="http://schemas.openxmlformats.org/spreadsheetml/2006/main">
  <c r="L45" i="11" l="1"/>
  <c r="M45" i="11" s="1"/>
  <c r="F43" i="11"/>
  <c r="G43" i="11" s="1"/>
  <c r="H45" i="11" s="1"/>
  <c r="F45" i="11"/>
  <c r="G42" i="11"/>
  <c r="L42" i="11" s="1"/>
  <c r="H43" i="11"/>
  <c r="H42" i="11"/>
  <c r="M40" i="11"/>
  <c r="L40" i="11"/>
  <c r="E40" i="11"/>
  <c r="H39" i="11"/>
  <c r="H38" i="11" s="1"/>
  <c r="G38" i="11"/>
  <c r="G35" i="11"/>
  <c r="L35" i="11" s="1"/>
  <c r="M35" i="11" s="1"/>
  <c r="G34" i="11"/>
  <c r="L34" i="11" s="1"/>
  <c r="M34" i="11" s="1"/>
  <c r="G33" i="11"/>
  <c r="L33" i="11" s="1"/>
  <c r="M33" i="11" s="1"/>
  <c r="G32" i="11"/>
  <c r="L32" i="11" s="1"/>
  <c r="M32" i="11" s="1"/>
  <c r="G31" i="11"/>
  <c r="L31" i="11" s="1"/>
  <c r="M31" i="11" s="1"/>
  <c r="G30" i="11"/>
  <c r="G29" i="11"/>
  <c r="L29" i="11" s="1"/>
  <c r="M29" i="11" s="1"/>
  <c r="G28" i="11"/>
  <c r="G27" i="11"/>
  <c r="G26" i="11"/>
  <c r="G25" i="11"/>
  <c r="L25" i="11"/>
  <c r="M25" i="11" s="1"/>
  <c r="H25" i="11"/>
  <c r="E25" i="11"/>
  <c r="G22" i="11"/>
  <c r="L22" i="11" s="1"/>
  <c r="M22" i="11" s="1"/>
  <c r="H22" i="11"/>
  <c r="G21" i="11"/>
  <c r="L21" i="11" s="1"/>
  <c r="M21" i="11" s="1"/>
  <c r="G20" i="11"/>
  <c r="L20" i="11"/>
  <c r="M20" i="11" s="1"/>
  <c r="E18" i="11"/>
  <c r="G16" i="11"/>
  <c r="G17" i="11" s="1"/>
  <c r="L17" i="11" s="1"/>
  <c r="M17" i="11" s="1"/>
  <c r="H17" i="11"/>
  <c r="L16" i="11"/>
  <c r="M16" i="11" s="1"/>
  <c r="L15" i="11"/>
  <c r="M15" i="11" s="1"/>
  <c r="G13" i="11"/>
  <c r="G14" i="11" s="1"/>
  <c r="L14" i="11" s="1"/>
  <c r="M14" i="11" s="1"/>
  <c r="H14" i="11"/>
  <c r="L13" i="11"/>
  <c r="M13" i="11" s="1"/>
  <c r="L12" i="11"/>
  <c r="M12" i="11" s="1"/>
  <c r="G11" i="11"/>
  <c r="L11" i="11" s="1"/>
  <c r="M11" i="11" s="1"/>
  <c r="G10" i="11"/>
  <c r="L10" i="11" s="1"/>
  <c r="M10" i="11" s="1"/>
  <c r="G9" i="11"/>
  <c r="L9" i="11" s="1"/>
  <c r="M9" i="11" s="1"/>
  <c r="H15" i="7"/>
  <c r="D28" i="6"/>
  <c r="D30" i="6" s="1"/>
  <c r="B34" i="6"/>
  <c r="B33" i="6"/>
  <c r="D26" i="6"/>
  <c r="D29" i="6" l="1"/>
  <c r="M42" i="11"/>
  <c r="L43" i="11"/>
  <c r="L44" i="11" l="1"/>
  <c r="M44" i="11" s="1"/>
  <c r="M43" i="11"/>
</calcChain>
</file>

<file path=xl/sharedStrings.xml><?xml version="1.0" encoding="utf-8"?>
<sst xmlns="http://schemas.openxmlformats.org/spreadsheetml/2006/main" count="535" uniqueCount="228">
  <si>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</si>
  <si>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</si>
  <si>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</si>
  <si>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</si>
  <si>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</si>
  <si>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</si>
  <si>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</si>
  <si>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</si>
  <si>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</si>
  <si>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</si>
  <si>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</si>
  <si>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</si>
  <si>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</si>
  <si>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</si>
  <si>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</si>
  <si>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</si>
  <si>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</si>
  <si>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</si>
  <si>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</si>
  <si>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</si>
  <si>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</si>
  <si>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</si>
  <si>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</si>
  <si>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</si>
  <si>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</si>
  <si>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</si>
  <si>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</si>
  <si>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</si>
  <si>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</si>
  <si>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</si>
  <si>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</si>
  <si>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</si>
  <si>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</si>
  <si>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</si>
  <si>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</si>
  <si>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</si>
  <si>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</si>
  <si>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</si>
  <si>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</si>
  <si>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</si>
  <si>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</si>
  <si>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</si>
  <si>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</si>
  <si>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</si>
  <si>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</si>
  <si>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</si>
  <si>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</si>
  <si>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</si>
  <si>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</si>
  <si>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</si>
  <si>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</si>
  <si>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</si>
  <si>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</si>
  <si>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</si>
  <si>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</si>
  <si>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C.JU.O. : 1.06.01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</si>
  <si>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</si>
  <si>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</si>
  <si>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</si>
  <si>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</si>
  <si>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</si>
  <si>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</si>
  <si>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</si>
  <si>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</si>
  <si>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</si>
  <si>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</si>
  <si>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</si>
  <si>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</si>
  <si>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</si>
  <si>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</si>
  <si>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</si>
  <si>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</si>
  <si>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</si>
  <si>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</si>
  <si>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</si>
  <si>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</si>
  <si>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</si>
  <si>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</si>
  <si>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</si>
  <si>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</si>
  <si>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</si>
  <si>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</si>
  <si>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</si>
  <si>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</si>
  <si>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</si>
  <si>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</si>
  <si>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</si>
  <si>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</si>
  <si>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AÑOS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</si>
  <si>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</si>
  <si>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</si>
  <si>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</si>
  <si>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</si>
  <si>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</si>
  <si>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</si>
  <si>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</si>
  <si>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</si>
  <si>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</si>
  <si>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</si>
  <si>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</si>
  <si>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</si>
  <si>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Anexo 30  Ley Responsabilidad Fiscal - Ley N° 7314 - Art. 44 y 45 </t>
  </si>
  <si>
    <t xml:space="preserve">Art. 27°  y 28°  - Acuerdo N° 3949 </t>
  </si>
  <si>
    <t>C.JU.O.: 5-06-04</t>
  </si>
  <si>
    <t>MINISTERIO DE HACIENDA Y FINANZAS</t>
  </si>
  <si>
    <t xml:space="preserve">NOMENCLADOR: ADMINISTRACIÓN TRIBUTARIA MENDOZA </t>
  </si>
  <si>
    <t>Ejercicio</t>
  </si>
  <si>
    <t>Resultados alcanzados 1er. Trim.</t>
  </si>
  <si>
    <t>Resultados alcanzados 2do. Trim.</t>
  </si>
  <si>
    <t>Resultados alcanzados 3er. Trim.</t>
  </si>
  <si>
    <t>Resultados alcanzados 4to Trim.</t>
  </si>
  <si>
    <t>Atención y consultas de contribuyentes y público en general</t>
  </si>
  <si>
    <t>H30967</t>
  </si>
  <si>
    <t>Trámites Registro Automotor</t>
  </si>
  <si>
    <t>Inspecciones y Verificaciones realizadas</t>
  </si>
  <si>
    <t>Boletas de deudas emitidas / regularizadas / bajas</t>
  </si>
  <si>
    <t>Seguimiento planes de pagos y controles de cumplimiento</t>
  </si>
  <si>
    <t>Controles operativos</t>
  </si>
  <si>
    <t>Porcentaje de recaudación Ag. Ret. Percep. IIBB sobre Recaudación IIBB</t>
  </si>
  <si>
    <t>Porcentaje</t>
  </si>
  <si>
    <t>Atención, asesoramiento, consulta y reclamos</t>
  </si>
  <si>
    <t>H30968</t>
  </si>
  <si>
    <t>Verificación, Inspección e incorporación de parcelas</t>
  </si>
  <si>
    <t xml:space="preserve">Emisión de Certificados Catastrales y Avaluos </t>
  </si>
  <si>
    <t>Incorporación Superficie cubierta por Insp./Expte m2</t>
  </si>
  <si>
    <t>Actualización Información SIREPRO / SIT</t>
  </si>
  <si>
    <t>Determinación y recategorización catastral</t>
  </si>
  <si>
    <t>Cuitificación parcelas y actualización fiscal</t>
  </si>
  <si>
    <t>Actas medición de volumen</t>
  </si>
  <si>
    <t>H30969</t>
  </si>
  <si>
    <t>Actas de laboratorio</t>
  </si>
  <si>
    <t>Actas de calibración</t>
  </si>
  <si>
    <t>Auditoria de DDJJ</t>
  </si>
  <si>
    <t>Control pago de regalías</t>
  </si>
  <si>
    <t>Control obligaciones renegociables de áreas</t>
  </si>
  <si>
    <t>Verificación  tasa de control sobre regalías</t>
  </si>
  <si>
    <t>Control formal declaraciones juradas de regalías</t>
  </si>
  <si>
    <t>Expedientes, notas, actuaciones administrativas y oficios salidos</t>
  </si>
  <si>
    <t>(*)</t>
  </si>
  <si>
    <t>Costo salarial, imputaciones y grabación fondo estimulo</t>
  </si>
  <si>
    <t>H30970</t>
  </si>
  <si>
    <t>Correciones recaudación y control</t>
  </si>
  <si>
    <t>Intervención en actuaciones judiciales mediante notificaciones judiciales</t>
  </si>
  <si>
    <t>H30971</t>
  </si>
  <si>
    <t>Análisis, Diseño y programación de sistemas</t>
  </si>
  <si>
    <t>Confección de informes cartográficos y alfanuméricos</t>
  </si>
  <si>
    <t>Programa Cultura Tributaria</t>
  </si>
  <si>
    <t>Concurso Buena Compra</t>
  </si>
  <si>
    <t>H30976</t>
  </si>
  <si>
    <t>H30975</t>
  </si>
  <si>
    <t xml:space="preserve">(*) Incluye Otras Direcciones y Areas de ATM: </t>
  </si>
  <si>
    <t>Dirección de Administración (H30970), Dirección de Asuntos Técnicos y Jurídicos (H30971), Dirección de Tecnología de la Información (H30972), Dirección de Desarrollo Institucional (H30973)</t>
  </si>
  <si>
    <t>La U.G.C. utilizada en las imputaciones presupuestarias corresponde a la ATM H30966</t>
  </si>
  <si>
    <t xml:space="preserve">LEY 7314 RESPONSABILIDAD FISCAL ART 44-45 Y ANEXO 30 (ART 27) 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</si>
  <si>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</si>
  <si>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</si>
  <si>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</si>
  <si>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</si>
  <si>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</si>
  <si>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</si>
  <si>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</si>
  <si>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</si>
  <si>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</si>
  <si>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</si>
  <si>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</si>
  <si>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</si>
  <si>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</si>
  <si>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</si>
  <si>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</si>
  <si>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</si>
  <si>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</si>
  <si>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</si>
  <si>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</si>
  <si>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</si>
  <si>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</si>
  <si>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</si>
  <si>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</si>
  <si>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</si>
  <si>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</si>
  <si>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</si>
  <si>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</si>
  <si>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</si>
  <si>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</si>
  <si>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</si>
  <si>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</si>
  <si>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</si>
  <si>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</si>
  <si>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</si>
  <si>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</si>
  <si>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</si>
  <si>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</si>
  <si>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</si>
  <si>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</si>
  <si>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</si>
  <si>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</si>
  <si>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</si>
  <si>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</si>
  <si>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</si>
  <si>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</si>
  <si>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</si>
  <si>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</si>
  <si>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</si>
  <si>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</si>
  <si>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</si>
  <si>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</si>
  <si>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C.J.U.O. 1 - 06 - 10 - 2° TRIMESTRE 2014</t>
  </si>
  <si>
    <t>D.A.A.B.O.</t>
  </si>
  <si>
    <t>DIRECCION GENERAL DE PRESUPUESTO</t>
  </si>
  <si>
    <t>% mensual (50%)</t>
  </si>
  <si>
    <t xml:space="preserve">% mensual </t>
  </si>
  <si>
    <t xml:space="preserve">CUADRO DE INDICADORES Y METAS PRESUPUESTO 2015 </t>
  </si>
  <si>
    <t>Archivo, desarchivo y copia de planos</t>
  </si>
  <si>
    <t>Actualización cartografía, captura y vuelco de imágnes y superficie</t>
  </si>
  <si>
    <t>Visación y entrega de Planos de Mensura, revisión y datos varios de mensuras</t>
  </si>
  <si>
    <t>Otorgar nomenclatura y padrón urbano y rural</t>
  </si>
  <si>
    <t>Contrastación Medidores para Telesupervisión</t>
  </si>
  <si>
    <t>Ejecución de aplicativos diarios del sistema de recaudación</t>
  </si>
  <si>
    <t>H30972</t>
  </si>
  <si>
    <t>Elaboración, organización, armado e información de Capacitaciones</t>
  </si>
  <si>
    <t>H30973</t>
  </si>
  <si>
    <t>Dictar Cursos de Capacitación y seguimiento información (o/d)</t>
  </si>
  <si>
    <t>Auditorías Rutinarias y no rutinarias</t>
  </si>
  <si>
    <t>Actualización Pagina Web, difusión comunicados internos y medios masivos</t>
  </si>
  <si>
    <t>H30990</t>
  </si>
  <si>
    <t>Comportamiento evaluacion y seguimiento sistema gestión de calidad</t>
  </si>
  <si>
    <t>H31000</t>
  </si>
  <si>
    <t>Secretaría General (H30974), Subdirección de Auditoría y Control Interno (H30976) y Subdirección de Seguridad Informática (H30975)</t>
  </si>
  <si>
    <t>Norma Legal: Resolución Interna N° 114/14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</si>
</sst>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 * #,##0_ ;_ * \-#,##0_ ;_ * &quot;-&quot;_ ;_ @_ 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#,##0\ _p_t_a"/>
    <numFmt numFmtId="169" formatCode="#,##0.00\ _p_t_a"/>
    <numFmt numFmtId="170" formatCode="#,##0_ ;\-#,##0\ "/>
  </numFmts>
  <fonts count="3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sz val="11"/>
      <name val="Microsoft Sans Serif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</cellStyleXfs>
  <cellXfs count="374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1" fontId="13" fillId="24" borderId="11" xfId="32" applyNumberFormat="1" applyFont="1" applyFill="1" applyBorder="1" applyAlignment="1">
      <alignment horizontal="center" vertical="center"/>
    </xf>
    <xf numFmtId="0" fontId="13" fillId="24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13" xfId="0" applyBorder="1"/>
    <xf numFmtId="0" fontId="2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24" borderId="11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3" fontId="14" fillId="0" borderId="11" xfId="33" quotePrefix="1" applyNumberFormat="1" applyFont="1" applyBorder="1" applyAlignment="1">
      <alignment horizontal="right" vertical="center" wrapText="1"/>
    </xf>
    <xf numFmtId="3" fontId="14" fillId="0" borderId="11" xfId="33" applyNumberFormat="1" applyFont="1" applyBorder="1" applyAlignment="1">
      <alignment horizontal="right" vertical="center"/>
    </xf>
    <xf numFmtId="3" fontId="14" fillId="0" borderId="11" xfId="0" quotePrefix="1" applyNumberFormat="1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right" vertical="center"/>
    </xf>
    <xf numFmtId="168" fontId="14" fillId="0" borderId="11" xfId="0" quotePrefix="1" applyNumberFormat="1" applyFont="1" applyBorder="1" applyAlignment="1">
      <alignment horizontal="right" vertical="center" wrapText="1"/>
    </xf>
    <xf numFmtId="0" fontId="13" fillId="25" borderId="17" xfId="0" applyFont="1" applyFill="1" applyBorder="1" applyAlignment="1">
      <alignment horizontal="left" vertical="center"/>
    </xf>
    <xf numFmtId="0" fontId="14" fillId="25" borderId="11" xfId="0" applyFont="1" applyFill="1" applyBorder="1" applyAlignment="1">
      <alignment horizontal="center" vertical="center"/>
    </xf>
    <xf numFmtId="0" fontId="14" fillId="25" borderId="15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25" borderId="1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6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10" fillId="0" borderId="0" xfId="0" applyFont="1" applyAlignment="1"/>
    <xf numFmtId="0" fontId="12" fillId="0" borderId="0" xfId="0" applyFont="1" applyAlignment="1"/>
    <xf numFmtId="0" fontId="11" fillId="0" borderId="0" xfId="0" applyFont="1" applyAlignment="1">
      <alignment vertical="center"/>
    </xf>
    <xf numFmtId="0" fontId="14" fillId="0" borderId="11" xfId="0" applyFont="1" applyBorder="1" applyAlignment="1">
      <alignment horizontal="center"/>
    </xf>
    <xf numFmtId="0" fontId="6" fillId="0" borderId="0" xfId="0" applyFont="1" applyAlignment="1"/>
    <xf numFmtId="0" fontId="13" fillId="24" borderId="20" xfId="0" applyFont="1" applyFill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1" fontId="13" fillId="24" borderId="22" xfId="32" applyNumberFormat="1" applyFont="1" applyFill="1" applyBorder="1" applyAlignment="1">
      <alignment horizontal="center" vertical="center"/>
    </xf>
    <xf numFmtId="0" fontId="13" fillId="24" borderId="23" xfId="0" applyFont="1" applyFill="1" applyBorder="1" applyAlignment="1">
      <alignment horizontal="center" vertical="center" wrapText="1"/>
    </xf>
    <xf numFmtId="1" fontId="13" fillId="24" borderId="24" xfId="32" applyNumberFormat="1" applyFont="1" applyFill="1" applyBorder="1" applyAlignment="1">
      <alignment horizontal="center" vertical="center"/>
    </xf>
    <xf numFmtId="1" fontId="13" fillId="24" borderId="10" xfId="32" applyNumberFormat="1" applyFont="1" applyFill="1" applyBorder="1" applyAlignment="1">
      <alignment horizontal="center" vertical="center"/>
    </xf>
    <xf numFmtId="0" fontId="0" fillId="25" borderId="25" xfId="0" applyFill="1" applyBorder="1"/>
    <xf numFmtId="0" fontId="0" fillId="25" borderId="15" xfId="0" applyFill="1" applyBorder="1"/>
    <xf numFmtId="0" fontId="14" fillId="26" borderId="11" xfId="0" applyFont="1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8" fillId="26" borderId="15" xfId="0" applyFont="1" applyFill="1" applyBorder="1"/>
    <xf numFmtId="0" fontId="8" fillId="26" borderId="16" xfId="0" applyFont="1" applyFill="1" applyBorder="1"/>
    <xf numFmtId="0" fontId="0" fillId="26" borderId="0" xfId="0" applyFill="1" applyAlignment="1">
      <alignment horizontal="center" vertical="center"/>
    </xf>
    <xf numFmtId="0" fontId="14" fillId="26" borderId="11" xfId="0" applyFont="1" applyFill="1" applyBorder="1" applyAlignment="1">
      <alignment horizontal="center" vertical="center"/>
    </xf>
    <xf numFmtId="3" fontId="14" fillId="26" borderId="11" xfId="33" applyNumberFormat="1" applyFont="1" applyFill="1" applyBorder="1" applyAlignment="1">
      <alignment horizontal="right" vertical="center"/>
    </xf>
    <xf numFmtId="3" fontId="14" fillId="26" borderId="11" xfId="0" applyNumberFormat="1" applyFont="1" applyFill="1" applyBorder="1" applyAlignment="1">
      <alignment horizontal="right" vertical="center"/>
    </xf>
    <xf numFmtId="168" fontId="14" fillId="26" borderId="11" xfId="0" applyNumberFormat="1" applyFont="1" applyFill="1" applyBorder="1" applyAlignment="1">
      <alignment horizontal="right" vertical="center" wrapText="1"/>
    </xf>
    <xf numFmtId="0" fontId="14" fillId="26" borderId="12" xfId="0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27" xfId="0" applyFont="1" applyBorder="1"/>
    <xf numFmtId="0" fontId="14" fillId="26" borderId="28" xfId="0" applyFont="1" applyFill="1" applyBorder="1"/>
    <xf numFmtId="0" fontId="14" fillId="26" borderId="27" xfId="0" applyFont="1" applyFill="1" applyBorder="1"/>
    <xf numFmtId="168" fontId="14" fillId="26" borderId="11" xfId="0" quotePrefix="1" applyNumberFormat="1" applyFont="1" applyFill="1" applyBorder="1" applyAlignment="1">
      <alignment horizontal="right" vertical="center" wrapText="1"/>
    </xf>
    <xf numFmtId="0" fontId="14" fillId="0" borderId="11" xfId="0" applyFont="1" applyFill="1" applyBorder="1"/>
    <xf numFmtId="1" fontId="14" fillId="0" borderId="11" xfId="0" applyNumberFormat="1" applyFont="1" applyFill="1" applyBorder="1"/>
    <xf numFmtId="0" fontId="14" fillId="0" borderId="27" xfId="0" applyFont="1" applyFill="1" applyBorder="1"/>
    <xf numFmtId="0" fontId="14" fillId="0" borderId="20" xfId="0" applyFont="1" applyBorder="1"/>
    <xf numFmtId="0" fontId="14" fillId="0" borderId="29" xfId="0" applyFont="1" applyBorder="1"/>
    <xf numFmtId="0" fontId="14" fillId="26" borderId="30" xfId="0" applyFont="1" applyFill="1" applyBorder="1"/>
    <xf numFmtId="0" fontId="14" fillId="26" borderId="31" xfId="0" applyFont="1" applyFill="1" applyBorder="1"/>
    <xf numFmtId="0" fontId="8" fillId="26" borderId="32" xfId="0" applyFont="1" applyFill="1" applyBorder="1"/>
    <xf numFmtId="0" fontId="3" fillId="0" borderId="33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/>
    <xf numFmtId="0" fontId="6" fillId="0" borderId="34" xfId="0" applyFont="1" applyBorder="1"/>
    <xf numFmtId="0" fontId="3" fillId="0" borderId="0" xfId="0" applyFont="1" applyBorder="1" applyAlignment="1">
      <alignment horizontal="center"/>
    </xf>
    <xf numFmtId="0" fontId="3" fillId="0" borderId="33" xfId="0" applyFont="1" applyBorder="1" applyAlignment="1">
      <alignment vertical="center"/>
    </xf>
    <xf numFmtId="0" fontId="14" fillId="0" borderId="17" xfId="0" applyFont="1" applyBorder="1"/>
    <xf numFmtId="0" fontId="14" fillId="26" borderId="35" xfId="0" applyFont="1" applyFill="1" applyBorder="1"/>
    <xf numFmtId="1" fontId="14" fillId="26" borderId="30" xfId="0" applyNumberFormat="1" applyFont="1" applyFill="1" applyBorder="1"/>
    <xf numFmtId="0" fontId="14" fillId="0" borderId="36" xfId="0" applyFont="1" applyBorder="1" applyAlignment="1"/>
    <xf numFmtId="0" fontId="14" fillId="0" borderId="31" xfId="0" applyFont="1" applyBorder="1"/>
    <xf numFmtId="0" fontId="14" fillId="0" borderId="37" xfId="0" applyFont="1" applyBorder="1"/>
    <xf numFmtId="0" fontId="14" fillId="26" borderId="38" xfId="0" applyFont="1" applyFill="1" applyBorder="1"/>
    <xf numFmtId="0" fontId="14" fillId="0" borderId="31" xfId="0" applyFont="1" applyFill="1" applyBorder="1"/>
    <xf numFmtId="0" fontId="14" fillId="26" borderId="25" xfId="0" applyFont="1" applyFill="1" applyBorder="1"/>
    <xf numFmtId="0" fontId="0" fillId="25" borderId="39" xfId="0" applyFill="1" applyBorder="1"/>
    <xf numFmtId="0" fontId="0" fillId="25" borderId="40" xfId="0" applyFill="1" applyBorder="1"/>
    <xf numFmtId="0" fontId="0" fillId="25" borderId="41" xfId="0" applyFill="1" applyBorder="1"/>
    <xf numFmtId="0" fontId="0" fillId="25" borderId="42" xfId="0" applyFill="1" applyBorder="1"/>
    <xf numFmtId="0" fontId="8" fillId="26" borderId="25" xfId="0" applyFont="1" applyFill="1" applyBorder="1"/>
    <xf numFmtId="0" fontId="2" fillId="25" borderId="39" xfId="0" applyFont="1" applyFill="1" applyBorder="1"/>
    <xf numFmtId="0" fontId="2" fillId="25" borderId="40" xfId="0" applyFont="1" applyFill="1" applyBorder="1"/>
    <xf numFmtId="0" fontId="8" fillId="26" borderId="28" xfId="0" applyFont="1" applyFill="1" applyBorder="1"/>
    <xf numFmtId="3" fontId="14" fillId="0" borderId="11" xfId="0" applyNumberFormat="1" applyFont="1" applyBorder="1" applyAlignment="1">
      <alignment horizontal="center" vertical="center"/>
    </xf>
    <xf numFmtId="1" fontId="13" fillId="24" borderId="20" xfId="32" applyNumberFormat="1" applyFont="1" applyFill="1" applyBorder="1" applyAlignment="1">
      <alignment horizontal="center" vertical="center"/>
    </xf>
    <xf numFmtId="0" fontId="13" fillId="24" borderId="43" xfId="0" applyFont="1" applyFill="1" applyBorder="1" applyAlignment="1">
      <alignment horizontal="center"/>
    </xf>
    <xf numFmtId="0" fontId="14" fillId="0" borderId="37" xfId="0" applyFont="1" applyFill="1" applyBorder="1"/>
    <xf numFmtId="1" fontId="14" fillId="0" borderId="20" xfId="0" applyNumberFormat="1" applyFont="1" applyFill="1" applyBorder="1"/>
    <xf numFmtId="0" fontId="14" fillId="0" borderId="20" xfId="0" applyFont="1" applyFill="1" applyBorder="1"/>
    <xf numFmtId="0" fontId="14" fillId="0" borderId="29" xfId="0" applyFont="1" applyFill="1" applyBorder="1"/>
    <xf numFmtId="0" fontId="0" fillId="25" borderId="37" xfId="0" applyFill="1" applyBorder="1"/>
    <xf numFmtId="0" fontId="0" fillId="25" borderId="20" xfId="0" applyFill="1" applyBorder="1"/>
    <xf numFmtId="0" fontId="8" fillId="0" borderId="20" xfId="0" applyFont="1" applyFill="1" applyBorder="1"/>
    <xf numFmtId="3" fontId="8" fillId="0" borderId="20" xfId="0" applyNumberFormat="1" applyFont="1" applyFill="1" applyBorder="1"/>
    <xf numFmtId="0" fontId="8" fillId="0" borderId="21" xfId="0" applyFont="1" applyFill="1" applyBorder="1"/>
    <xf numFmtId="3" fontId="8" fillId="0" borderId="37" xfId="0" applyNumberFormat="1" applyFont="1" applyFill="1" applyBorder="1"/>
    <xf numFmtId="3" fontId="8" fillId="0" borderId="29" xfId="0" applyNumberFormat="1" applyFont="1" applyFill="1" applyBorder="1"/>
    <xf numFmtId="0" fontId="8" fillId="0" borderId="37" xfId="0" applyFont="1" applyFill="1" applyBorder="1"/>
    <xf numFmtId="0" fontId="8" fillId="0" borderId="44" xfId="0" applyFont="1" applyFill="1" applyBorder="1"/>
    <xf numFmtId="0" fontId="14" fillId="0" borderId="31" xfId="0" applyFont="1" applyBorder="1" applyAlignment="1">
      <alignment horizontal="center"/>
    </xf>
    <xf numFmtId="1" fontId="14" fillId="0" borderId="31" xfId="0" applyNumberFormat="1" applyFont="1" applyFill="1" applyBorder="1"/>
    <xf numFmtId="0" fontId="13" fillId="24" borderId="31" xfId="0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1" fontId="13" fillId="24" borderId="41" xfId="32" applyNumberFormat="1" applyFont="1" applyFill="1" applyBorder="1" applyAlignment="1">
      <alignment horizontal="center" vertical="center"/>
    </xf>
    <xf numFmtId="3" fontId="0" fillId="0" borderId="0" xfId="0" applyNumberFormat="1"/>
    <xf numFmtId="0" fontId="13" fillId="0" borderId="0" xfId="0" applyFont="1" applyBorder="1" applyAlignment="1">
      <alignment horizontal="left"/>
    </xf>
    <xf numFmtId="0" fontId="32" fillId="0" borderId="0" xfId="0" applyFont="1" applyBorder="1"/>
    <xf numFmtId="0" fontId="13" fillId="0" borderId="0" xfId="0" applyFont="1" applyBorder="1" applyAlignment="1">
      <alignment horizontal="center"/>
    </xf>
    <xf numFmtId="0" fontId="32" fillId="0" borderId="0" xfId="0" applyFont="1" applyFill="1"/>
    <xf numFmtId="0" fontId="32" fillId="0" borderId="0" xfId="0" applyFont="1"/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0" fontId="5" fillId="0" borderId="11" xfId="0" applyFont="1" applyFill="1" applyBorder="1"/>
    <xf numFmtId="4" fontId="0" fillId="0" borderId="0" xfId="0" applyNumberFormat="1"/>
    <xf numFmtId="0" fontId="13" fillId="25" borderId="45" xfId="0" applyFont="1" applyFill="1" applyBorder="1" applyAlignment="1"/>
    <xf numFmtId="0" fontId="14" fillId="25" borderId="39" xfId="0" applyFont="1" applyFill="1" applyBorder="1"/>
    <xf numFmtId="0" fontId="13" fillId="25" borderId="46" xfId="0" applyFont="1" applyFill="1" applyBorder="1"/>
    <xf numFmtId="0" fontId="14" fillId="25" borderId="47" xfId="0" applyFont="1" applyFill="1" applyBorder="1"/>
    <xf numFmtId="0" fontId="14" fillId="25" borderId="41" xfId="0" applyFont="1" applyFill="1" applyBorder="1"/>
    <xf numFmtId="0" fontId="14" fillId="25" borderId="48" xfId="0" applyFont="1" applyFill="1" applyBorder="1"/>
    <xf numFmtId="0" fontId="13" fillId="25" borderId="48" xfId="0" applyFont="1" applyFill="1" applyBorder="1"/>
    <xf numFmtId="0" fontId="13" fillId="25" borderId="47" xfId="0" applyFont="1" applyFill="1" applyBorder="1"/>
    <xf numFmtId="0" fontId="14" fillId="0" borderId="36" xfId="0" applyFont="1" applyBorder="1"/>
    <xf numFmtId="0" fontId="14" fillId="0" borderId="38" xfId="0" applyFont="1" applyBorder="1"/>
    <xf numFmtId="0" fontId="13" fillId="25" borderId="38" xfId="0" applyFont="1" applyFill="1" applyBorder="1"/>
    <xf numFmtId="0" fontId="13" fillId="25" borderId="31" xfId="0" applyFont="1" applyFill="1" applyBorder="1"/>
    <xf numFmtId="0" fontId="14" fillId="25" borderId="31" xfId="0" applyFont="1" applyFill="1" applyBorder="1"/>
    <xf numFmtId="0" fontId="14" fillId="0" borderId="30" xfId="0" applyFont="1" applyBorder="1"/>
    <xf numFmtId="0" fontId="13" fillId="25" borderId="30" xfId="0" applyFont="1" applyFill="1" applyBorder="1"/>
    <xf numFmtId="0" fontId="13" fillId="25" borderId="11" xfId="0" applyFont="1" applyFill="1" applyBorder="1"/>
    <xf numFmtId="0" fontId="14" fillId="25" borderId="11" xfId="0" applyFont="1" applyFill="1" applyBorder="1"/>
    <xf numFmtId="3" fontId="14" fillId="0" borderId="11" xfId="0" applyNumberFormat="1" applyFont="1" applyFill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4" fillId="26" borderId="49" xfId="0" applyFont="1" applyFill="1" applyBorder="1"/>
    <xf numFmtId="0" fontId="14" fillId="26" borderId="12" xfId="0" applyFont="1" applyFill="1" applyBorder="1"/>
    <xf numFmtId="0" fontId="13" fillId="25" borderId="45" xfId="0" applyFont="1" applyFill="1" applyBorder="1"/>
    <xf numFmtId="0" fontId="13" fillId="25" borderId="39" xfId="0" applyFont="1" applyFill="1" applyBorder="1"/>
    <xf numFmtId="0" fontId="14" fillId="0" borderId="36" xfId="0" applyFont="1" applyFill="1" applyBorder="1"/>
    <xf numFmtId="3" fontId="14" fillId="26" borderId="10" xfId="0" applyNumberFormat="1" applyFont="1" applyFill="1" applyBorder="1"/>
    <xf numFmtId="3" fontId="14" fillId="26" borderId="31" xfId="0" applyNumberFormat="1" applyFont="1" applyFill="1" applyBorder="1"/>
    <xf numFmtId="3" fontId="14" fillId="0" borderId="31" xfId="0" applyNumberFormat="1" applyFont="1" applyFill="1" applyBorder="1"/>
    <xf numFmtId="0" fontId="14" fillId="0" borderId="26" xfId="0" applyFont="1" applyFill="1" applyBorder="1"/>
    <xf numFmtId="3" fontId="14" fillId="26" borderId="50" xfId="0" applyNumberFormat="1" applyFont="1" applyFill="1" applyBorder="1"/>
    <xf numFmtId="3" fontId="14" fillId="26" borderId="27" xfId="0" applyNumberFormat="1" applyFont="1" applyFill="1" applyBorder="1"/>
    <xf numFmtId="3" fontId="14" fillId="0" borderId="27" xfId="0" applyNumberFormat="1" applyFont="1" applyFill="1" applyBorder="1"/>
    <xf numFmtId="0" fontId="14" fillId="0" borderId="51" xfId="0" applyFont="1" applyFill="1" applyBorder="1"/>
    <xf numFmtId="0" fontId="14" fillId="0" borderId="52" xfId="0" applyFont="1" applyBorder="1"/>
    <xf numFmtId="0" fontId="14" fillId="0" borderId="44" xfId="0" applyFont="1" applyBorder="1"/>
    <xf numFmtId="0" fontId="14" fillId="0" borderId="53" xfId="0" applyFont="1" applyBorder="1"/>
    <xf numFmtId="0" fontId="14" fillId="26" borderId="53" xfId="0" applyFont="1" applyFill="1" applyBorder="1"/>
    <xf numFmtId="0" fontId="14" fillId="26" borderId="52" xfId="0" applyFont="1" applyFill="1" applyBorder="1"/>
    <xf numFmtId="0" fontId="14" fillId="0" borderId="52" xfId="0" applyFont="1" applyFill="1" applyBorder="1"/>
    <xf numFmtId="1" fontId="13" fillId="24" borderId="46" xfId="32" applyNumberFormat="1" applyFont="1" applyFill="1" applyBorder="1" applyAlignment="1">
      <alignment horizontal="center" vertical="center"/>
    </xf>
    <xf numFmtId="1" fontId="13" fillId="24" borderId="42" xfId="32" applyNumberFormat="1" applyFont="1" applyFill="1" applyBorder="1" applyAlignment="1">
      <alignment horizontal="center" vertical="center"/>
    </xf>
    <xf numFmtId="1" fontId="14" fillId="0" borderId="31" xfId="0" applyNumberFormat="1" applyFont="1" applyBorder="1"/>
    <xf numFmtId="1" fontId="14" fillId="0" borderId="11" xfId="0" applyNumberFormat="1" applyFont="1" applyBorder="1"/>
    <xf numFmtId="0" fontId="14" fillId="0" borderId="19" xfId="0" applyFont="1" applyFill="1" applyBorder="1"/>
    <xf numFmtId="0" fontId="14" fillId="0" borderId="49" xfId="0" applyFont="1" applyBorder="1"/>
    <xf numFmtId="0" fontId="14" fillId="0" borderId="18" xfId="0" applyFont="1" applyBorder="1" applyAlignment="1">
      <alignment horizontal="center" vertical="center"/>
    </xf>
    <xf numFmtId="0" fontId="14" fillId="0" borderId="18" xfId="0" quotePrefix="1" applyFont="1" applyBorder="1" applyAlignment="1">
      <alignment horizontal="center" vertical="center" wrapText="1"/>
    </xf>
    <xf numFmtId="3" fontId="14" fillId="0" borderId="18" xfId="0" applyNumberFormat="1" applyFont="1" applyBorder="1" applyAlignment="1">
      <alignment horizontal="center" vertical="center"/>
    </xf>
    <xf numFmtId="168" fontId="14" fillId="0" borderId="18" xfId="0" applyNumberFormat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right" vertical="center" wrapText="1"/>
    </xf>
    <xf numFmtId="0" fontId="14" fillId="26" borderId="11" xfId="0" quotePrefix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/>
    </xf>
    <xf numFmtId="0" fontId="14" fillId="26" borderId="11" xfId="0" applyFont="1" applyFill="1" applyBorder="1" applyAlignment="1">
      <alignment horizontal="right" vertical="center"/>
    </xf>
    <xf numFmtId="168" fontId="14" fillId="0" borderId="11" xfId="0" applyNumberFormat="1" applyFont="1" applyBorder="1" applyAlignment="1">
      <alignment horizontal="right" vertical="center" wrapText="1"/>
    </xf>
    <xf numFmtId="0" fontId="34" fillId="0" borderId="12" xfId="0" applyFont="1" applyBorder="1"/>
    <xf numFmtId="0" fontId="13" fillId="24" borderId="25" xfId="0" applyFont="1" applyFill="1" applyBorder="1" applyAlignment="1">
      <alignment horizontal="center" vertical="center" wrapText="1"/>
    </xf>
    <xf numFmtId="167" fontId="32" fillId="0" borderId="54" xfId="34" applyNumberFormat="1" applyFont="1" applyBorder="1"/>
    <xf numFmtId="10" fontId="32" fillId="0" borderId="54" xfId="37" applyNumberFormat="1" applyFont="1" applyFill="1" applyBorder="1"/>
    <xf numFmtId="9" fontId="32" fillId="0" borderId="54" xfId="37" applyFont="1" applyFill="1" applyBorder="1"/>
    <xf numFmtId="3" fontId="14" fillId="0" borderId="54" xfId="0" applyNumberFormat="1" applyFont="1" applyFill="1" applyBorder="1"/>
    <xf numFmtId="0" fontId="14" fillId="0" borderId="54" xfId="0" applyFont="1" applyFill="1" applyBorder="1"/>
    <xf numFmtId="9" fontId="14" fillId="0" borderId="52" xfId="37" applyFont="1" applyFill="1" applyBorder="1"/>
    <xf numFmtId="4" fontId="8" fillId="0" borderId="0" xfId="0" applyNumberFormat="1" applyFont="1"/>
    <xf numFmtId="0" fontId="14" fillId="26" borderId="10" xfId="0" quotePrefix="1" applyFont="1" applyFill="1" applyBorder="1" applyAlignment="1">
      <alignment horizontal="right" vertical="center" wrapText="1"/>
    </xf>
    <xf numFmtId="0" fontId="14" fillId="26" borderId="11" xfId="0" applyFont="1" applyFill="1" applyBorder="1" applyAlignment="1">
      <alignment horizontal="right" vertical="center" wrapText="1"/>
    </xf>
    <xf numFmtId="4" fontId="14" fillId="26" borderId="11" xfId="33" applyNumberFormat="1" applyFont="1" applyFill="1" applyBorder="1" applyAlignment="1">
      <alignment horizontal="right" vertical="center"/>
    </xf>
    <xf numFmtId="1" fontId="14" fillId="0" borderId="25" xfId="0" applyNumberFormat="1" applyFont="1" applyFill="1" applyBorder="1"/>
    <xf numFmtId="1" fontId="14" fillId="0" borderId="15" xfId="0" applyNumberFormat="1" applyFont="1" applyFill="1" applyBorder="1"/>
    <xf numFmtId="0" fontId="14" fillId="0" borderId="15" xfId="0" applyFont="1" applyFill="1" applyBorder="1"/>
    <xf numFmtId="0" fontId="14" fillId="0" borderId="16" xfId="0" applyFont="1" applyFill="1" applyBorder="1"/>
    <xf numFmtId="0" fontId="10" fillId="0" borderId="33" xfId="0" applyFont="1" applyBorder="1"/>
    <xf numFmtId="0" fontId="13" fillId="24" borderId="62" xfId="0" applyFont="1" applyFill="1" applyBorder="1" applyAlignment="1">
      <alignment horizontal="center" vertical="center" wrapText="1"/>
    </xf>
    <xf numFmtId="0" fontId="0" fillId="0" borderId="63" xfId="0" applyBorder="1" applyAlignment="1"/>
    <xf numFmtId="0" fontId="0" fillId="0" borderId="64" xfId="0" applyBorder="1" applyAlignment="1"/>
    <xf numFmtId="0" fontId="0" fillId="0" borderId="64" xfId="0" applyBorder="1"/>
    <xf numFmtId="0" fontId="0" fillId="0" borderId="53" xfId="0" applyBorder="1"/>
    <xf numFmtId="0" fontId="6" fillId="0" borderId="33" xfId="0" applyFont="1" applyBorder="1"/>
    <xf numFmtId="0" fontId="0" fillId="0" borderId="65" xfId="0" applyBorder="1"/>
    <xf numFmtId="0" fontId="0" fillId="0" borderId="33" xfId="0" applyBorder="1"/>
    <xf numFmtId="0" fontId="14" fillId="26" borderId="14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/>
    </xf>
    <xf numFmtId="0" fontId="14" fillId="26" borderId="15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 wrapText="1"/>
    </xf>
    <xf numFmtId="4" fontId="14" fillId="26" borderId="15" xfId="33" applyNumberFormat="1" applyFont="1" applyFill="1" applyBorder="1" applyAlignment="1">
      <alignment horizontal="right" vertical="center"/>
    </xf>
    <xf numFmtId="3" fontId="14" fillId="26" borderId="15" xfId="0" applyNumberFormat="1" applyFont="1" applyFill="1" applyBorder="1" applyAlignment="1">
      <alignment horizontal="right" vertical="center"/>
    </xf>
    <xf numFmtId="169" fontId="14" fillId="26" borderId="15" xfId="0" quotePrefix="1" applyNumberFormat="1" applyFont="1" applyFill="1" applyBorder="1" applyAlignment="1">
      <alignment horizontal="right" vertical="center" wrapText="1"/>
    </xf>
    <xf numFmtId="0" fontId="14" fillId="26" borderId="16" xfId="0" applyFont="1" applyFill="1" applyBorder="1" applyAlignment="1">
      <alignment horizontal="center" vertical="center"/>
    </xf>
    <xf numFmtId="1" fontId="14" fillId="0" borderId="0" xfId="0" applyNumberFormat="1" applyFont="1"/>
    <xf numFmtId="0" fontId="0" fillId="25" borderId="11" xfId="0" applyFill="1" applyBorder="1" applyAlignment="1">
      <alignment horizontal="center" vertical="center" wrapText="1"/>
    </xf>
    <xf numFmtId="0" fontId="6" fillId="25" borderId="11" xfId="0" applyFont="1" applyFill="1" applyBorder="1" applyAlignment="1">
      <alignment horizontal="center"/>
    </xf>
    <xf numFmtId="0" fontId="6" fillId="25" borderId="15" xfId="0" applyFont="1" applyFill="1" applyBorder="1" applyAlignment="1">
      <alignment horizontal="center"/>
    </xf>
    <xf numFmtId="0" fontId="0" fillId="25" borderId="15" xfId="0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/>
    </xf>
    <xf numFmtId="0" fontId="37" fillId="0" borderId="11" xfId="0" applyNumberFormat="1" applyFont="1" applyFill="1" applyBorder="1" applyAlignment="1">
      <alignment horizontal="center"/>
    </xf>
    <xf numFmtId="41" fontId="0" fillId="0" borderId="11" xfId="0" applyNumberFormat="1" applyFill="1" applyBorder="1" applyAlignment="1">
      <alignment horizontal="center"/>
    </xf>
    <xf numFmtId="43" fontId="0" fillId="0" borderId="11" xfId="0" applyNumberFormat="1" applyFill="1" applyBorder="1" applyAlignment="1"/>
    <xf numFmtId="4" fontId="0" fillId="0" borderId="11" xfId="0" applyNumberFormat="1" applyFill="1" applyBorder="1" applyAlignment="1"/>
    <xf numFmtId="0" fontId="7" fillId="27" borderId="11" xfId="0" applyFont="1" applyFill="1" applyBorder="1"/>
    <xf numFmtId="0" fontId="0" fillId="27" borderId="11" xfId="0" applyFill="1" applyBorder="1" applyAlignment="1">
      <alignment horizontal="center"/>
    </xf>
    <xf numFmtId="0" fontId="0" fillId="27" borderId="11" xfId="0" applyNumberFormat="1" applyFill="1" applyBorder="1" applyAlignment="1">
      <alignment horizontal="center"/>
    </xf>
    <xf numFmtId="0" fontId="8" fillId="27" borderId="11" xfId="0" applyFont="1" applyFill="1" applyBorder="1" applyAlignment="1">
      <alignment horizontal="center"/>
    </xf>
    <xf numFmtId="3" fontId="0" fillId="27" borderId="11" xfId="0" applyNumberFormat="1" applyFill="1" applyBorder="1" applyAlignment="1">
      <alignment horizontal="center"/>
    </xf>
    <xf numFmtId="43" fontId="0" fillId="0" borderId="11" xfId="0" applyNumberFormat="1" applyFill="1" applyBorder="1" applyAlignment="1">
      <alignment horizontal="center"/>
    </xf>
    <xf numFmtId="170" fontId="0" fillId="27" borderId="11" xfId="0" applyNumberFormat="1" applyFill="1" applyBorder="1" applyAlignment="1">
      <alignment horizontal="center"/>
    </xf>
    <xf numFmtId="0" fontId="14" fillId="27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43" fontId="8" fillId="0" borderId="11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27" borderId="17" xfId="0" applyFill="1" applyBorder="1"/>
    <xf numFmtId="0" fontId="0" fillId="27" borderId="11" xfId="0" applyFill="1" applyBorder="1"/>
    <xf numFmtId="43" fontId="0" fillId="27" borderId="11" xfId="0" applyNumberFormat="1" applyFill="1" applyBorder="1" applyAlignment="1">
      <alignment horizontal="center"/>
    </xf>
    <xf numFmtId="0" fontId="0" fillId="27" borderId="15" xfId="0" applyFill="1" applyBorder="1" applyAlignment="1">
      <alignment horizontal="center"/>
    </xf>
    <xf numFmtId="0" fontId="8" fillId="0" borderId="11" xfId="0" applyNumberFormat="1" applyFont="1" applyFill="1" applyBorder="1" applyAlignment="1">
      <alignment horizontal="center"/>
    </xf>
    <xf numFmtId="1" fontId="8" fillId="0" borderId="11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3" fontId="0" fillId="27" borderId="15" xfId="0" applyNumberFormat="1" applyFill="1" applyBorder="1" applyAlignment="1">
      <alignment horizontal="center"/>
    </xf>
    <xf numFmtId="43" fontId="0" fillId="0" borderId="11" xfId="37" applyNumberFormat="1" applyFont="1" applyFill="1" applyBorder="1" applyAlignment="1">
      <alignment horizontal="center"/>
    </xf>
    <xf numFmtId="9" fontId="0" fillId="0" borderId="11" xfId="37" applyFont="1" applyFill="1" applyBorder="1" applyAlignment="1">
      <alignment horizontal="center"/>
    </xf>
    <xf numFmtId="0" fontId="0" fillId="0" borderId="0" xfId="0" applyAlignment="1">
      <alignment horizontal="center"/>
    </xf>
    <xf numFmtId="9" fontId="32" fillId="0" borderId="54" xfId="37" applyFont="1" applyBorder="1" applyAlignment="1">
      <alignment horizontal="center"/>
    </xf>
    <xf numFmtId="9" fontId="32" fillId="0" borderId="54" xfId="37" applyNumberFormat="1" applyFont="1" applyBorder="1"/>
    <xf numFmtId="3" fontId="32" fillId="0" borderId="54" xfId="0" applyNumberFormat="1" applyFont="1" applyBorder="1"/>
    <xf numFmtId="9" fontId="32" fillId="0" borderId="54" xfId="37" applyFont="1" applyBorder="1" applyAlignment="1">
      <alignment horizontal="right"/>
    </xf>
    <xf numFmtId="9" fontId="32" fillId="0" borderId="54" xfId="37" applyFont="1" applyBorder="1"/>
    <xf numFmtId="9" fontId="14" fillId="0" borderId="54" xfId="37" applyFont="1" applyFill="1" applyBorder="1"/>
    <xf numFmtId="9" fontId="32" fillId="0" borderId="52" xfId="37" applyFont="1" applyBorder="1" applyAlignment="1">
      <alignment horizontal="right"/>
    </xf>
    <xf numFmtId="0" fontId="13" fillId="28" borderId="12" xfId="0" applyFont="1" applyFill="1" applyBorder="1" applyAlignment="1">
      <alignment horizontal="center" vertical="center" wrapText="1"/>
    </xf>
    <xf numFmtId="0" fontId="13" fillId="28" borderId="16" xfId="0" applyFont="1" applyFill="1" applyBorder="1" applyAlignment="1">
      <alignment horizontal="center" vertical="center" wrapText="1"/>
    </xf>
    <xf numFmtId="0" fontId="32" fillId="0" borderId="74" xfId="0" applyFont="1" applyBorder="1"/>
    <xf numFmtId="0" fontId="32" fillId="0" borderId="66" xfId="0" applyFont="1" applyBorder="1"/>
    <xf numFmtId="0" fontId="32" fillId="0" borderId="66" xfId="0" applyFont="1" applyFill="1" applyBorder="1"/>
    <xf numFmtId="0" fontId="32" fillId="0" borderId="68" xfId="0" applyFont="1" applyBorder="1"/>
    <xf numFmtId="0" fontId="32" fillId="0" borderId="75" xfId="0" applyFont="1" applyBorder="1"/>
    <xf numFmtId="0" fontId="32" fillId="0" borderId="54" xfId="0" applyFont="1" applyBorder="1" applyAlignment="1">
      <alignment horizontal="center"/>
    </xf>
    <xf numFmtId="167" fontId="32" fillId="0" borderId="76" xfId="34" applyNumberFormat="1" applyFont="1" applyBorder="1"/>
    <xf numFmtId="10" fontId="32" fillId="0" borderId="76" xfId="37" applyNumberFormat="1" applyFont="1" applyFill="1" applyBorder="1"/>
    <xf numFmtId="9" fontId="32" fillId="0" borderId="76" xfId="37" applyFont="1" applyFill="1" applyBorder="1"/>
    <xf numFmtId="0" fontId="14" fillId="0" borderId="75" xfId="0" applyFont="1" applyFill="1" applyBorder="1"/>
    <xf numFmtId="0" fontId="14" fillId="0" borderId="54" xfId="0" applyFont="1" applyFill="1" applyBorder="1" applyAlignment="1">
      <alignment horizontal="center"/>
    </xf>
    <xf numFmtId="3" fontId="14" fillId="0" borderId="76" xfId="0" applyNumberFormat="1" applyFont="1" applyFill="1" applyBorder="1"/>
    <xf numFmtId="0" fontId="14" fillId="0" borderId="75" xfId="0" applyFont="1" applyFill="1" applyBorder="1" applyAlignment="1" applyProtection="1">
      <alignment horizontal="left" vertical="center" wrapText="1"/>
      <protection locked="0"/>
    </xf>
    <xf numFmtId="9" fontId="14" fillId="0" borderId="76" xfId="37" applyFont="1" applyFill="1" applyBorder="1"/>
    <xf numFmtId="0" fontId="14" fillId="0" borderId="76" xfId="0" applyFont="1" applyFill="1" applyBorder="1"/>
    <xf numFmtId="0" fontId="32" fillId="0" borderId="54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0" fontId="32" fillId="0" borderId="52" xfId="0" applyFont="1" applyBorder="1" applyAlignment="1">
      <alignment horizontal="center"/>
    </xf>
    <xf numFmtId="0" fontId="14" fillId="0" borderId="32" xfId="0" applyFont="1" applyFill="1" applyBorder="1"/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3" fillId="0" borderId="33" xfId="0" applyFont="1" applyBorder="1" applyAlignment="1"/>
    <xf numFmtId="0" fontId="3" fillId="0" borderId="0" xfId="0" applyFont="1" applyBorder="1" applyAlignment="1"/>
    <xf numFmtId="0" fontId="13" fillId="24" borderId="24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59" xfId="32" applyNumberFormat="1" applyFont="1" applyFill="1" applyBorder="1" applyAlignment="1">
      <alignment horizontal="center" vertical="center"/>
    </xf>
    <xf numFmtId="1" fontId="13" fillId="24" borderId="30" xfId="3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3" fillId="0" borderId="45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13" fillId="24" borderId="66" xfId="0" applyFont="1" applyFill="1" applyBorder="1" applyAlignment="1">
      <alignment horizontal="center"/>
    </xf>
    <xf numFmtId="0" fontId="13" fillId="24" borderId="67" xfId="0" applyFont="1" applyFill="1" applyBorder="1" applyAlignment="1">
      <alignment horizontal="center"/>
    </xf>
    <xf numFmtId="0" fontId="13" fillId="24" borderId="68" xfId="0" applyFont="1" applyFill="1" applyBorder="1" applyAlignment="1">
      <alignment horizontal="center"/>
    </xf>
    <xf numFmtId="0" fontId="3" fillId="0" borderId="0" xfId="0" applyFont="1" applyAlignment="1"/>
    <xf numFmtId="0" fontId="13" fillId="24" borderId="61" xfId="0" applyFont="1" applyFill="1" applyBorder="1" applyAlignment="1">
      <alignment horizontal="center" vertical="center"/>
    </xf>
    <xf numFmtId="0" fontId="13" fillId="24" borderId="58" xfId="0" applyFont="1" applyFill="1" applyBorder="1" applyAlignment="1">
      <alignment horizontal="center" vertical="center"/>
    </xf>
    <xf numFmtId="0" fontId="13" fillId="24" borderId="24" xfId="0" applyFont="1" applyFill="1" applyBorder="1" applyAlignment="1">
      <alignment horizontal="center" vertical="center" wrapText="1"/>
    </xf>
    <xf numFmtId="0" fontId="13" fillId="24" borderId="17" xfId="0" applyFont="1" applyFill="1" applyBorder="1" applyAlignment="1">
      <alignment horizontal="center" vertical="center" wrapText="1"/>
    </xf>
    <xf numFmtId="1" fontId="13" fillId="24" borderId="41" xfId="32" applyNumberFormat="1" applyFont="1" applyFill="1" applyBorder="1" applyAlignment="1">
      <alignment horizontal="center" vertical="center"/>
    </xf>
    <xf numFmtId="1" fontId="13" fillId="24" borderId="39" xfId="32" applyNumberFormat="1" applyFont="1" applyFill="1" applyBorder="1" applyAlignment="1">
      <alignment horizontal="center" vertical="center"/>
    </xf>
    <xf numFmtId="1" fontId="13" fillId="24" borderId="48" xfId="32" applyNumberFormat="1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60" xfId="0" applyFont="1" applyFill="1" applyBorder="1" applyAlignment="1">
      <alignment horizontal="center" vertical="center"/>
    </xf>
    <xf numFmtId="0" fontId="13" fillId="0" borderId="61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1" fontId="13" fillId="24" borderId="43" xfId="32" applyNumberFormat="1" applyFont="1" applyFill="1" applyBorder="1" applyAlignment="1">
      <alignment horizontal="center" vertical="center"/>
    </xf>
    <xf numFmtId="1" fontId="13" fillId="24" borderId="55" xfId="32" applyNumberFormat="1" applyFont="1" applyFill="1" applyBorder="1" applyAlignment="1">
      <alignment horizontal="center" vertical="center"/>
    </xf>
    <xf numFmtId="0" fontId="0" fillId="25" borderId="17" xfId="0" applyFill="1" applyBorder="1" applyAlignment="1">
      <alignment horizontal="center" vertical="center" wrapText="1"/>
    </xf>
    <xf numFmtId="0" fontId="0" fillId="25" borderId="17" xfId="0" applyFill="1" applyBorder="1" applyAlignment="1">
      <alignment wrapText="1"/>
    </xf>
    <xf numFmtId="0" fontId="0" fillId="25" borderId="19" xfId="0" applyFill="1" applyBorder="1" applyAlignment="1">
      <alignment wrapText="1"/>
    </xf>
    <xf numFmtId="0" fontId="6" fillId="25" borderId="17" xfId="0" applyFont="1" applyFill="1" applyBorder="1" applyAlignment="1"/>
    <xf numFmtId="0" fontId="6" fillId="25" borderId="11" xfId="0" applyFont="1" applyFill="1" applyBorder="1" applyAlignment="1"/>
    <xf numFmtId="0" fontId="6" fillId="25" borderId="20" xfId="0" applyFont="1" applyFill="1" applyBorder="1" applyAlignment="1">
      <alignment horizontal="center" vertical="center"/>
    </xf>
    <xf numFmtId="0" fontId="0" fillId="25" borderId="59" xfId="0" applyFill="1" applyBorder="1" applyAlignment="1"/>
    <xf numFmtId="0" fontId="0" fillId="25" borderId="18" xfId="0" applyFill="1" applyBorder="1" applyAlignment="1"/>
    <xf numFmtId="0" fontId="36" fillId="25" borderId="17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wrapText="1"/>
    </xf>
    <xf numFmtId="0" fontId="36" fillId="25" borderId="17" xfId="0" applyFont="1" applyFill="1" applyBorder="1" applyAlignment="1">
      <alignment wrapText="1"/>
    </xf>
    <xf numFmtId="0" fontId="0" fillId="25" borderId="11" xfId="0" applyFill="1" applyBorder="1" applyAlignment="1">
      <alignment horizontal="center" vertical="center" wrapText="1"/>
    </xf>
    <xf numFmtId="0" fontId="0" fillId="25" borderId="11" xfId="0" applyFill="1" applyBorder="1" applyAlignment="1"/>
    <xf numFmtId="0" fontId="0" fillId="25" borderId="11" xfId="0" applyFill="1" applyBorder="1" applyAlignment="1">
      <alignment wrapText="1"/>
    </xf>
    <xf numFmtId="0" fontId="6" fillId="25" borderId="11" xfId="0" applyFont="1" applyFill="1" applyBorder="1" applyAlignment="1">
      <alignment horizontal="center" vertical="center"/>
    </xf>
    <xf numFmtId="0" fontId="6" fillId="25" borderId="15" xfId="0" applyFont="1" applyFill="1" applyBorder="1" applyAlignment="1">
      <alignment horizontal="center" vertical="center"/>
    </xf>
    <xf numFmtId="0" fontId="35" fillId="25" borderId="24" xfId="0" applyFont="1" applyFill="1" applyBorder="1" applyAlignment="1">
      <alignment horizontal="center" vertical="center"/>
    </xf>
    <xf numFmtId="0" fontId="35" fillId="25" borderId="10" xfId="0" applyFont="1" applyFill="1" applyBorder="1" applyAlignment="1"/>
    <xf numFmtId="0" fontId="35" fillId="25" borderId="14" xfId="0" applyFont="1" applyFill="1" applyBorder="1" applyAlignment="1"/>
    <xf numFmtId="0" fontId="36" fillId="25" borderId="29" xfId="0" applyFont="1" applyFill="1" applyBorder="1" applyAlignment="1">
      <alignment horizontal="center" vertical="center"/>
    </xf>
    <xf numFmtId="0" fontId="0" fillId="25" borderId="69" xfId="0" applyFill="1" applyBorder="1" applyAlignment="1"/>
    <xf numFmtId="0" fontId="0" fillId="25" borderId="70" xfId="0" applyFill="1" applyBorder="1" applyAlignment="1"/>
    <xf numFmtId="0" fontId="0" fillId="25" borderId="37" xfId="0" applyFill="1" applyBorder="1" applyAlignment="1"/>
    <xf numFmtId="0" fontId="0" fillId="25" borderId="56" xfId="0" applyFill="1" applyBorder="1" applyAlignment="1"/>
    <xf numFmtId="0" fontId="0" fillId="25" borderId="57" xfId="0" applyFill="1" applyBorder="1" applyAlignment="1"/>
    <xf numFmtId="0" fontId="14" fillId="25" borderId="1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28" borderId="22" xfId="0" applyFont="1" applyFill="1" applyBorder="1" applyAlignment="1">
      <alignment horizontal="center" vertical="center"/>
    </xf>
    <xf numFmtId="0" fontId="13" fillId="28" borderId="73" xfId="0" applyFont="1" applyFill="1" applyBorder="1" applyAlignment="1">
      <alignment horizontal="center" vertical="center"/>
    </xf>
    <xf numFmtId="0" fontId="13" fillId="28" borderId="23" xfId="0" applyFont="1" applyFill="1" applyBorder="1" applyAlignment="1">
      <alignment horizontal="center" vertical="center"/>
    </xf>
    <xf numFmtId="0" fontId="13" fillId="28" borderId="71" xfId="0" applyFont="1" applyFill="1" applyBorder="1" applyAlignment="1">
      <alignment horizontal="center" vertical="center" wrapText="1"/>
    </xf>
    <xf numFmtId="0" fontId="13" fillId="28" borderId="30" xfId="0" applyFont="1" applyFill="1" applyBorder="1" applyAlignment="1">
      <alignment horizontal="center" vertical="center" wrapText="1"/>
    </xf>
    <xf numFmtId="0" fontId="13" fillId="28" borderId="49" xfId="0" applyFont="1" applyFill="1" applyBorder="1" applyAlignment="1">
      <alignment horizontal="center" vertical="center" wrapText="1"/>
    </xf>
    <xf numFmtId="0" fontId="13" fillId="28" borderId="10" xfId="0" applyFont="1" applyFill="1" applyBorder="1" applyAlignment="1">
      <alignment horizontal="center" vertical="center" wrapText="1"/>
    </xf>
    <xf numFmtId="0" fontId="13" fillId="28" borderId="11" xfId="0" applyFont="1" applyFill="1" applyBorder="1" applyAlignment="1">
      <alignment horizontal="center" vertical="center" wrapText="1"/>
    </xf>
    <xf numFmtId="0" fontId="13" fillId="28" borderId="27" xfId="0" applyFont="1" applyFill="1" applyBorder="1" applyAlignment="1">
      <alignment horizontal="center" vertical="center" wrapText="1"/>
    </xf>
    <xf numFmtId="0" fontId="13" fillId="28" borderId="55" xfId="0" applyFont="1" applyFill="1" applyBorder="1" applyAlignment="1">
      <alignment horizontal="center"/>
    </xf>
    <xf numFmtId="0" fontId="13" fillId="28" borderId="72" xfId="0" applyFont="1" applyFill="1" applyBorder="1" applyAlignment="1">
      <alignment horizontal="center"/>
    </xf>
    <xf numFmtId="1" fontId="13" fillId="28" borderId="20" xfId="32" applyNumberFormat="1" applyFont="1" applyFill="1" applyBorder="1" applyAlignment="1">
      <alignment horizontal="center" vertical="center"/>
    </xf>
    <xf numFmtId="1" fontId="13" fillId="28" borderId="59" xfId="32" applyNumberFormat="1" applyFont="1" applyFill="1" applyBorder="1" applyAlignment="1">
      <alignment horizontal="center" vertical="center"/>
    </xf>
    <xf numFmtId="1" fontId="13" fillId="28" borderId="18" xfId="32" applyNumberFormat="1" applyFont="1" applyFill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" xfId="33" builtinId="6"/>
    <cellStyle name="Moneda" xfId="34" builtinId="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zoomScaleNormal="75" zoomScaleSheetLayoutView="100" workbookViewId="0">
      <selection activeCell="B5" sqref="B5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2" customFormat="1" ht="16.5" thickBot="1" x14ac:dyDescent="0.25">
      <c r="A1" s="292" t="s">
        <v>92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4"/>
      <c r="O1" s="220"/>
    </row>
    <row r="2" spans="1:15" s="2" customFormat="1" ht="15" customHeight="1" x14ac:dyDescent="0.25">
      <c r="A2" s="85"/>
      <c r="B2" s="86"/>
      <c r="C2" s="87"/>
      <c r="D2" s="38"/>
      <c r="E2" s="38"/>
      <c r="F2" s="38"/>
      <c r="G2" s="38"/>
      <c r="H2" s="38"/>
      <c r="I2" s="38"/>
      <c r="J2" s="38"/>
      <c r="K2" s="88"/>
      <c r="L2" s="38"/>
      <c r="M2" s="38"/>
      <c r="N2" s="38"/>
      <c r="O2" s="220"/>
    </row>
    <row r="3" spans="1:15" s="2" customFormat="1" ht="15" customHeight="1" x14ac:dyDescent="0.25">
      <c r="A3" s="296" t="s">
        <v>55</v>
      </c>
      <c r="B3" s="297"/>
      <c r="C3" s="297"/>
      <c r="D3" s="89"/>
      <c r="E3" s="89"/>
      <c r="F3" s="38"/>
      <c r="G3" s="38"/>
      <c r="H3" s="38"/>
      <c r="I3" s="38"/>
      <c r="J3" s="38"/>
      <c r="K3" s="88"/>
      <c r="L3" s="38"/>
      <c r="M3" s="38"/>
      <c r="N3" s="38"/>
      <c r="O3" s="220"/>
    </row>
    <row r="4" spans="1:15" s="2" customFormat="1" ht="15" customHeight="1" x14ac:dyDescent="0.25">
      <c r="A4" s="90" t="s">
        <v>56</v>
      </c>
      <c r="B4" s="86"/>
      <c r="C4" s="87"/>
      <c r="D4" s="38"/>
      <c r="E4" s="38"/>
      <c r="F4" s="38"/>
      <c r="G4" s="38"/>
      <c r="H4" s="38"/>
      <c r="I4" s="38"/>
      <c r="J4" s="38"/>
      <c r="K4" s="88"/>
      <c r="L4" s="38"/>
      <c r="M4" s="38"/>
      <c r="N4" s="38"/>
      <c r="O4" s="220"/>
    </row>
    <row r="5" spans="1:15" s="2" customFormat="1" ht="15" customHeight="1" x14ac:dyDescent="0.25">
      <c r="A5" s="90" t="s">
        <v>87</v>
      </c>
      <c r="B5" s="86"/>
      <c r="C5" s="87"/>
      <c r="D5" s="38"/>
      <c r="E5" s="38"/>
      <c r="F5" s="38"/>
      <c r="G5" s="38"/>
      <c r="H5" s="38"/>
      <c r="I5" s="38"/>
      <c r="J5" s="38"/>
      <c r="K5" s="88"/>
      <c r="L5" s="38"/>
      <c r="M5" s="38"/>
      <c r="N5" s="38"/>
      <c r="O5" s="220"/>
    </row>
    <row r="6" spans="1:15" s="2" customFormat="1" ht="15" customHeight="1" x14ac:dyDescent="0.25">
      <c r="A6" s="90"/>
      <c r="B6" s="86"/>
      <c r="C6" s="87"/>
      <c r="D6" s="38"/>
      <c r="E6" s="38"/>
      <c r="F6" s="38"/>
      <c r="G6" s="38"/>
      <c r="H6" s="38"/>
      <c r="I6" s="38"/>
      <c r="J6" s="38"/>
      <c r="K6" s="88"/>
      <c r="L6" s="38"/>
      <c r="M6" s="38"/>
      <c r="N6" s="38"/>
      <c r="O6" s="220"/>
    </row>
    <row r="7" spans="1:15" s="2" customFormat="1" ht="15" customHeight="1" x14ac:dyDescent="0.25">
      <c r="A7" s="90" t="s">
        <v>4</v>
      </c>
      <c r="B7" s="86"/>
      <c r="C7" s="8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220"/>
    </row>
    <row r="8" spans="1:15" ht="13.5" thickBot="1" x14ac:dyDescent="0.25">
      <c r="A8" s="216"/>
      <c r="B8" s="217"/>
      <c r="C8" s="217"/>
      <c r="D8" s="218"/>
      <c r="E8" s="218"/>
      <c r="F8" s="218"/>
      <c r="G8" s="218"/>
      <c r="H8" s="218"/>
      <c r="I8" s="218"/>
      <c r="J8" s="218"/>
      <c r="K8" s="221"/>
      <c r="L8" s="218"/>
      <c r="M8" s="218"/>
      <c r="N8" s="219"/>
    </row>
    <row r="9" spans="1:15" x14ac:dyDescent="0.2">
      <c r="A9" s="298" t="s">
        <v>3</v>
      </c>
      <c r="B9" s="301" t="s">
        <v>0</v>
      </c>
      <c r="C9" s="301" t="s">
        <v>1</v>
      </c>
      <c r="D9" s="10"/>
      <c r="E9" s="10"/>
      <c r="F9" s="295"/>
      <c r="G9" s="295"/>
      <c r="H9" s="295"/>
      <c r="I9" s="295"/>
      <c r="J9" s="295"/>
      <c r="K9" s="295"/>
      <c r="L9" s="110"/>
      <c r="M9" s="16"/>
      <c r="N9" s="16"/>
      <c r="O9" s="222"/>
    </row>
    <row r="10" spans="1:15" x14ac:dyDescent="0.2">
      <c r="A10" s="299"/>
      <c r="B10" s="302"/>
      <c r="C10" s="302"/>
      <c r="D10" s="11"/>
      <c r="E10" s="11">
        <v>2006</v>
      </c>
      <c r="F10" s="12">
        <v>2014</v>
      </c>
      <c r="G10" s="12">
        <v>2015</v>
      </c>
      <c r="H10" s="304">
        <v>2015</v>
      </c>
      <c r="I10" s="305"/>
      <c r="J10" s="306"/>
      <c r="K10" s="12"/>
      <c r="L10" s="109">
        <v>2015</v>
      </c>
      <c r="M10" s="17">
        <v>2016</v>
      </c>
      <c r="N10" s="17"/>
      <c r="O10" s="222"/>
    </row>
    <row r="11" spans="1:15" ht="33.75" customHeight="1" thickBot="1" x14ac:dyDescent="0.25">
      <c r="A11" s="300"/>
      <c r="B11" s="303"/>
      <c r="C11" s="303"/>
      <c r="D11" s="13"/>
      <c r="E11" s="13" t="s">
        <v>84</v>
      </c>
      <c r="F11" s="13" t="s">
        <v>84</v>
      </c>
      <c r="G11" s="13" t="s">
        <v>2</v>
      </c>
      <c r="H11" s="13" t="s">
        <v>85</v>
      </c>
      <c r="I11" s="13" t="s">
        <v>89</v>
      </c>
      <c r="J11" s="13" t="s">
        <v>91</v>
      </c>
      <c r="K11" s="18" t="s">
        <v>94</v>
      </c>
      <c r="L11" s="215" t="s">
        <v>2</v>
      </c>
      <c r="M11" s="18" t="s">
        <v>2</v>
      </c>
      <c r="N11" s="18"/>
    </row>
    <row r="12" spans="1:15" ht="13.5" thickBot="1" x14ac:dyDescent="0.25">
      <c r="A12" s="142" t="s">
        <v>57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00"/>
      <c r="M12" s="101"/>
      <c r="N12" s="101"/>
    </row>
    <row r="13" spans="1:15" s="41" customFormat="1" ht="12" x14ac:dyDescent="0.2">
      <c r="A13" s="94" t="s">
        <v>58</v>
      </c>
      <c r="B13" s="95" t="s">
        <v>5</v>
      </c>
      <c r="C13" s="95" t="s">
        <v>59</v>
      </c>
      <c r="D13" s="95"/>
      <c r="E13" s="96"/>
      <c r="F13" s="83">
        <v>1</v>
      </c>
      <c r="G13" s="97">
        <v>1</v>
      </c>
      <c r="H13" s="97">
        <v>1</v>
      </c>
      <c r="I13" s="83"/>
      <c r="J13" s="98"/>
      <c r="K13" s="98"/>
      <c r="L13" s="111"/>
      <c r="M13" s="99"/>
      <c r="N13" s="99"/>
    </row>
    <row r="14" spans="1:15" s="41" customFormat="1" ht="12" x14ac:dyDescent="0.2">
      <c r="A14" s="39" t="s">
        <v>99</v>
      </c>
      <c r="B14" s="40" t="s">
        <v>5</v>
      </c>
      <c r="C14" s="40" t="s">
        <v>59</v>
      </c>
      <c r="D14" s="40"/>
      <c r="E14" s="80"/>
      <c r="F14" s="61">
        <v>281</v>
      </c>
      <c r="G14" s="93">
        <v>400</v>
      </c>
      <c r="H14" s="82">
        <v>83</v>
      </c>
      <c r="I14" s="61"/>
      <c r="J14" s="77"/>
      <c r="K14" s="78"/>
      <c r="L14" s="112"/>
      <c r="M14" s="63"/>
      <c r="N14" s="63"/>
    </row>
    <row r="15" spans="1:15" s="41" customFormat="1" ht="12" x14ac:dyDescent="0.2">
      <c r="A15" s="39" t="s">
        <v>100</v>
      </c>
      <c r="B15" s="40" t="s">
        <v>5</v>
      </c>
      <c r="C15" s="40" t="s">
        <v>59</v>
      </c>
      <c r="D15" s="40"/>
      <c r="E15" s="80"/>
      <c r="F15" s="61">
        <v>1012</v>
      </c>
      <c r="G15" s="93">
        <v>1300</v>
      </c>
      <c r="H15" s="82">
        <v>186</v>
      </c>
      <c r="I15" s="61"/>
      <c r="J15" s="77"/>
      <c r="K15" s="78"/>
      <c r="L15" s="112"/>
      <c r="M15" s="63"/>
      <c r="N15" s="63"/>
    </row>
    <row r="16" spans="1:15" s="41" customFormat="1" ht="12" x14ac:dyDescent="0.2">
      <c r="A16" s="42" t="s">
        <v>60</v>
      </c>
      <c r="B16" s="40" t="s">
        <v>5</v>
      </c>
      <c r="C16" s="40" t="s">
        <v>59</v>
      </c>
      <c r="D16" s="40"/>
      <c r="E16" s="80"/>
      <c r="F16" s="61">
        <v>92</v>
      </c>
      <c r="G16" s="82">
        <v>400</v>
      </c>
      <c r="H16" s="82">
        <v>23</v>
      </c>
      <c r="I16" s="61"/>
      <c r="J16" s="77"/>
      <c r="K16" s="77"/>
      <c r="L16" s="113"/>
      <c r="M16" s="62"/>
      <c r="N16" s="62"/>
    </row>
    <row r="17" spans="1:16" s="41" customFormat="1" ht="12" x14ac:dyDescent="0.2">
      <c r="A17" s="42" t="s">
        <v>61</v>
      </c>
      <c r="B17" s="40" t="s">
        <v>5</v>
      </c>
      <c r="C17" s="40" t="s">
        <v>59</v>
      </c>
      <c r="D17" s="40"/>
      <c r="E17" s="80"/>
      <c r="F17" s="61">
        <v>171</v>
      </c>
      <c r="G17" s="82">
        <v>200</v>
      </c>
      <c r="H17" s="82">
        <v>41</v>
      </c>
      <c r="I17" s="61"/>
      <c r="J17" s="77"/>
      <c r="K17" s="77"/>
      <c r="L17" s="113"/>
      <c r="M17" s="62"/>
      <c r="N17" s="62"/>
      <c r="P17" s="43"/>
    </row>
    <row r="18" spans="1:16" s="41" customFormat="1" ht="12" x14ac:dyDescent="0.2">
      <c r="A18" s="39" t="s">
        <v>62</v>
      </c>
      <c r="B18" s="40" t="s">
        <v>5</v>
      </c>
      <c r="C18" s="40" t="s">
        <v>59</v>
      </c>
      <c r="D18" s="40">
        <v>642</v>
      </c>
      <c r="E18" s="80"/>
      <c r="F18" s="61">
        <v>1182</v>
      </c>
      <c r="G18" s="82">
        <v>1500</v>
      </c>
      <c r="H18" s="82">
        <v>209</v>
      </c>
      <c r="I18" s="61"/>
      <c r="J18" s="77"/>
      <c r="K18" s="78"/>
      <c r="L18" s="112"/>
      <c r="M18" s="62"/>
      <c r="N18" s="62"/>
    </row>
    <row r="19" spans="1:16" s="41" customFormat="1" ht="12" x14ac:dyDescent="0.2">
      <c r="A19" s="39" t="s">
        <v>63</v>
      </c>
      <c r="B19" s="40" t="s">
        <v>5</v>
      </c>
      <c r="C19" s="40" t="s">
        <v>59</v>
      </c>
      <c r="D19" s="40">
        <v>44</v>
      </c>
      <c r="E19" s="80"/>
      <c r="F19" s="61">
        <v>85</v>
      </c>
      <c r="G19" s="82">
        <v>90</v>
      </c>
      <c r="H19" s="82">
        <v>15</v>
      </c>
      <c r="I19" s="61"/>
      <c r="J19" s="77"/>
      <c r="K19" s="77"/>
      <c r="L19" s="113"/>
      <c r="M19" s="62"/>
      <c r="N19" s="62"/>
    </row>
    <row r="20" spans="1:16" s="44" customFormat="1" ht="12" x14ac:dyDescent="0.2">
      <c r="A20" s="72" t="s">
        <v>64</v>
      </c>
      <c r="B20" s="73" t="s">
        <v>5</v>
      </c>
      <c r="C20" s="73" t="s">
        <v>59</v>
      </c>
      <c r="D20" s="73"/>
      <c r="E20" s="81"/>
      <c r="F20" s="61">
        <v>40</v>
      </c>
      <c r="G20" s="92">
        <v>40</v>
      </c>
      <c r="H20" s="92">
        <v>10</v>
      </c>
      <c r="I20" s="75"/>
      <c r="J20" s="79"/>
      <c r="K20" s="79"/>
      <c r="L20" s="114"/>
      <c r="M20" s="74"/>
      <c r="N20" s="74"/>
      <c r="O20" s="41"/>
    </row>
    <row r="21" spans="1:16" s="44" customFormat="1" ht="12" x14ac:dyDescent="0.2">
      <c r="A21" s="91" t="s">
        <v>96</v>
      </c>
      <c r="B21" s="40" t="s">
        <v>5</v>
      </c>
      <c r="C21" s="40" t="s">
        <v>59</v>
      </c>
      <c r="D21" s="40"/>
      <c r="E21" s="80"/>
      <c r="F21" s="61">
        <v>110</v>
      </c>
      <c r="G21" s="82">
        <v>120</v>
      </c>
      <c r="H21" s="82">
        <v>12</v>
      </c>
      <c r="I21" s="61"/>
      <c r="J21" s="77"/>
      <c r="K21" s="77"/>
      <c r="L21" s="113"/>
      <c r="M21" s="62"/>
      <c r="N21" s="62"/>
      <c r="O21" s="41"/>
    </row>
    <row r="22" spans="1:16" s="44" customFormat="1" ht="12" x14ac:dyDescent="0.2">
      <c r="A22" s="91" t="s">
        <v>97</v>
      </c>
      <c r="B22" s="40" t="s">
        <v>5</v>
      </c>
      <c r="C22" s="40" t="s">
        <v>59</v>
      </c>
      <c r="D22" s="40"/>
      <c r="E22" s="80"/>
      <c r="F22" s="61">
        <v>871</v>
      </c>
      <c r="G22" s="82">
        <v>900</v>
      </c>
      <c r="H22" s="82">
        <v>768</v>
      </c>
      <c r="I22" s="61"/>
      <c r="J22" s="77"/>
      <c r="K22" s="77"/>
      <c r="L22" s="113"/>
      <c r="M22" s="62"/>
      <c r="N22" s="62"/>
      <c r="O22" s="41"/>
    </row>
    <row r="23" spans="1:16" s="44" customFormat="1" thickBot="1" x14ac:dyDescent="0.25">
      <c r="A23" s="72" t="s">
        <v>98</v>
      </c>
      <c r="B23" s="73" t="s">
        <v>5</v>
      </c>
      <c r="C23" s="73" t="s">
        <v>59</v>
      </c>
      <c r="D23" s="73"/>
      <c r="E23" s="81"/>
      <c r="F23" s="75">
        <v>306</v>
      </c>
      <c r="G23" s="92">
        <v>310</v>
      </c>
      <c r="H23" s="92">
        <v>296</v>
      </c>
      <c r="I23" s="75"/>
      <c r="J23" s="79"/>
      <c r="K23" s="79"/>
      <c r="L23" s="114"/>
      <c r="M23" s="74"/>
      <c r="N23" s="74"/>
      <c r="O23" s="41"/>
    </row>
    <row r="24" spans="1:16" ht="13.5" customHeight="1" thickBot="1" x14ac:dyDescent="0.25">
      <c r="A24" s="144" t="s">
        <v>65</v>
      </c>
      <c r="B24" s="145"/>
      <c r="C24" s="145"/>
      <c r="D24" s="145"/>
      <c r="E24" s="146"/>
      <c r="F24" s="145"/>
      <c r="G24" s="147"/>
      <c r="H24" s="148"/>
      <c r="I24" s="149"/>
      <c r="J24" s="149"/>
      <c r="K24" s="145"/>
      <c r="L24" s="102"/>
      <c r="M24" s="103"/>
      <c r="N24" s="103"/>
      <c r="O24" s="41"/>
    </row>
    <row r="25" spans="1:16" hidden="1" x14ac:dyDescent="0.2">
      <c r="A25" s="150"/>
      <c r="B25" s="95"/>
      <c r="C25" s="95"/>
      <c r="D25" s="95">
        <v>7.3</v>
      </c>
      <c r="E25" s="96"/>
      <c r="F25" s="83"/>
      <c r="G25" s="151"/>
      <c r="H25" s="152"/>
      <c r="I25" s="153"/>
      <c r="J25" s="153"/>
      <c r="K25" s="154"/>
      <c r="L25" s="115"/>
      <c r="M25" s="59"/>
      <c r="N25" s="59"/>
      <c r="O25" s="41"/>
    </row>
    <row r="26" spans="1:16" hidden="1" x14ac:dyDescent="0.2">
      <c r="A26" s="91"/>
      <c r="B26" s="40"/>
      <c r="C26" s="40"/>
      <c r="D26" s="40">
        <f>+D25*6</f>
        <v>43.8</v>
      </c>
      <c r="E26" s="80"/>
      <c r="F26" s="61"/>
      <c r="G26" s="155"/>
      <c r="H26" s="156"/>
      <c r="I26" s="157"/>
      <c r="J26" s="157"/>
      <c r="K26" s="158"/>
      <c r="L26" s="116"/>
      <c r="M26" s="60"/>
      <c r="N26" s="60"/>
      <c r="O26" s="41"/>
    </row>
    <row r="27" spans="1:16" hidden="1" x14ac:dyDescent="0.2">
      <c r="A27" s="91"/>
      <c r="B27" s="40"/>
      <c r="C27" s="40"/>
      <c r="D27" s="40">
        <v>642</v>
      </c>
      <c r="E27" s="80"/>
      <c r="F27" s="61"/>
      <c r="G27" s="155"/>
      <c r="H27" s="156"/>
      <c r="I27" s="157"/>
      <c r="J27" s="157"/>
      <c r="K27" s="158"/>
      <c r="L27" s="116"/>
      <c r="M27" s="60"/>
      <c r="N27" s="60"/>
      <c r="O27" s="41"/>
    </row>
    <row r="28" spans="1:16" hidden="1" x14ac:dyDescent="0.2">
      <c r="A28" s="91"/>
      <c r="B28" s="40"/>
      <c r="C28" s="40"/>
      <c r="D28" s="40">
        <f>+D27/6</f>
        <v>107</v>
      </c>
      <c r="E28" s="80"/>
      <c r="F28" s="61"/>
      <c r="G28" s="155"/>
      <c r="H28" s="156"/>
      <c r="I28" s="157"/>
      <c r="J28" s="157"/>
      <c r="K28" s="158"/>
      <c r="L28" s="116"/>
      <c r="M28" s="60"/>
      <c r="N28" s="60"/>
      <c r="O28" s="41"/>
    </row>
    <row r="29" spans="1:16" hidden="1" x14ac:dyDescent="0.2">
      <c r="A29" s="91"/>
      <c r="B29" s="40"/>
      <c r="C29" s="40"/>
      <c r="D29" s="40" t="e">
        <f>+#REF!/D28</f>
        <v>#REF!</v>
      </c>
      <c r="E29" s="80"/>
      <c r="F29" s="61"/>
      <c r="G29" s="155"/>
      <c r="H29" s="156"/>
      <c r="I29" s="157"/>
      <c r="J29" s="157"/>
      <c r="K29" s="158"/>
      <c r="L29" s="116"/>
      <c r="M29" s="60"/>
      <c r="N29" s="60"/>
      <c r="O29" s="41"/>
    </row>
    <row r="30" spans="1:16" hidden="1" x14ac:dyDescent="0.2">
      <c r="A30" s="91"/>
      <c r="B30" s="40"/>
      <c r="C30" s="40"/>
      <c r="D30" s="40">
        <f>+D28*6</f>
        <v>642</v>
      </c>
      <c r="E30" s="80"/>
      <c r="F30" s="61"/>
      <c r="G30" s="155"/>
      <c r="H30" s="156"/>
      <c r="I30" s="157"/>
      <c r="J30" s="157"/>
      <c r="K30" s="158"/>
      <c r="L30" s="116"/>
      <c r="M30" s="60"/>
      <c r="N30" s="60"/>
      <c r="O30" s="41"/>
    </row>
    <row r="31" spans="1:16" hidden="1" x14ac:dyDescent="0.2">
      <c r="A31" s="91"/>
      <c r="B31" s="40"/>
      <c r="C31" s="40"/>
      <c r="D31" s="40"/>
      <c r="E31" s="80"/>
      <c r="F31" s="61"/>
      <c r="G31" s="155"/>
      <c r="H31" s="156"/>
      <c r="I31" s="157"/>
      <c r="J31" s="157"/>
      <c r="K31" s="158"/>
      <c r="L31" s="116"/>
      <c r="M31" s="60"/>
      <c r="N31" s="60"/>
      <c r="O31" s="41"/>
    </row>
    <row r="32" spans="1:16" hidden="1" x14ac:dyDescent="0.2">
      <c r="A32" s="91"/>
      <c r="B32" s="40"/>
      <c r="C32" s="40"/>
      <c r="D32" s="40"/>
      <c r="E32" s="80"/>
      <c r="F32" s="61"/>
      <c r="G32" s="155"/>
      <c r="H32" s="156"/>
      <c r="I32" s="157"/>
      <c r="J32" s="157"/>
      <c r="K32" s="158"/>
      <c r="L32" s="116"/>
      <c r="M32" s="60"/>
      <c r="N32" s="60"/>
      <c r="O32" s="41"/>
    </row>
    <row r="33" spans="1:18" hidden="1" x14ac:dyDescent="0.2">
      <c r="A33" s="91"/>
      <c r="B33" s="40" t="e">
        <f>+#REF!/#REF!</f>
        <v>#REF!</v>
      </c>
      <c r="C33" s="40"/>
      <c r="D33" s="40"/>
      <c r="E33" s="80"/>
      <c r="F33" s="61"/>
      <c r="G33" s="155"/>
      <c r="H33" s="156"/>
      <c r="I33" s="157"/>
      <c r="J33" s="157"/>
      <c r="K33" s="158"/>
      <c r="L33" s="116"/>
      <c r="M33" s="60"/>
      <c r="N33" s="60"/>
      <c r="O33" s="41"/>
    </row>
    <row r="34" spans="1:18" hidden="1" x14ac:dyDescent="0.2">
      <c r="A34" s="91"/>
      <c r="B34" s="40" t="e">
        <f>+#REF!/#REF!</f>
        <v>#REF!</v>
      </c>
      <c r="C34" s="40"/>
      <c r="D34" s="40"/>
      <c r="E34" s="80"/>
      <c r="F34" s="61"/>
      <c r="G34" s="155"/>
      <c r="H34" s="156"/>
      <c r="I34" s="157"/>
      <c r="J34" s="157"/>
      <c r="K34" s="158"/>
      <c r="L34" s="116"/>
      <c r="M34" s="60"/>
      <c r="N34" s="60"/>
      <c r="O34" s="41"/>
    </row>
    <row r="35" spans="1:18" hidden="1" x14ac:dyDescent="0.2">
      <c r="A35" s="91"/>
      <c r="B35" s="40"/>
      <c r="C35" s="40"/>
      <c r="D35" s="40"/>
      <c r="E35" s="80"/>
      <c r="F35" s="61"/>
      <c r="G35" s="155"/>
      <c r="H35" s="156"/>
      <c r="I35" s="157"/>
      <c r="J35" s="157"/>
      <c r="K35" s="158"/>
      <c r="L35" s="116"/>
      <c r="M35" s="60"/>
      <c r="N35" s="60"/>
      <c r="O35" s="41"/>
    </row>
    <row r="36" spans="1:18" s="3" customFormat="1" x14ac:dyDescent="0.2">
      <c r="A36" s="91" t="s">
        <v>66</v>
      </c>
      <c r="B36" s="77" t="s">
        <v>5</v>
      </c>
      <c r="C36" s="77" t="s">
        <v>67</v>
      </c>
      <c r="D36" s="40"/>
      <c r="E36" s="80"/>
      <c r="F36" s="61">
        <v>8090</v>
      </c>
      <c r="G36" s="82">
        <v>10000</v>
      </c>
      <c r="H36" s="61">
        <v>2500</v>
      </c>
      <c r="I36" s="61"/>
      <c r="J36" s="77"/>
      <c r="K36" s="77"/>
      <c r="L36" s="117"/>
      <c r="M36" s="64"/>
      <c r="N36" s="64"/>
      <c r="O36" s="41"/>
    </row>
    <row r="37" spans="1:18" s="3" customFormat="1" x14ac:dyDescent="0.2">
      <c r="A37" s="91" t="s">
        <v>68</v>
      </c>
      <c r="B37" s="77" t="s">
        <v>5</v>
      </c>
      <c r="C37" s="77" t="s">
        <v>67</v>
      </c>
      <c r="D37" s="40"/>
      <c r="E37" s="80"/>
      <c r="F37" s="61">
        <v>3094</v>
      </c>
      <c r="G37" s="82">
        <v>1800</v>
      </c>
      <c r="H37" s="61">
        <v>450</v>
      </c>
      <c r="I37" s="61"/>
      <c r="J37" s="77"/>
      <c r="K37" s="159"/>
      <c r="L37" s="118"/>
      <c r="M37" s="64"/>
      <c r="N37" s="64"/>
      <c r="O37" s="41"/>
      <c r="R37" s="206"/>
    </row>
    <row r="38" spans="1:18" s="3" customFormat="1" x14ac:dyDescent="0.2">
      <c r="A38" s="91" t="s">
        <v>69</v>
      </c>
      <c r="B38" s="77" t="s">
        <v>5</v>
      </c>
      <c r="C38" s="77" t="s">
        <v>67</v>
      </c>
      <c r="D38" s="40"/>
      <c r="E38" s="80"/>
      <c r="F38" s="61">
        <v>1100</v>
      </c>
      <c r="G38" s="82">
        <v>1168</v>
      </c>
      <c r="H38" s="61">
        <v>292</v>
      </c>
      <c r="I38" s="61"/>
      <c r="J38" s="77"/>
      <c r="K38" s="77"/>
      <c r="L38" s="117"/>
      <c r="M38" s="64"/>
      <c r="N38" s="64"/>
      <c r="O38" s="41"/>
    </row>
    <row r="39" spans="1:18" s="3" customFormat="1" x14ac:dyDescent="0.2">
      <c r="A39" s="91" t="s">
        <v>70</v>
      </c>
      <c r="B39" s="77" t="s">
        <v>5</v>
      </c>
      <c r="C39" s="77" t="s">
        <v>67</v>
      </c>
      <c r="D39" s="40"/>
      <c r="E39" s="80"/>
      <c r="F39" s="61">
        <v>3954</v>
      </c>
      <c r="G39" s="82">
        <v>4420</v>
      </c>
      <c r="H39" s="61">
        <v>1105</v>
      </c>
      <c r="I39" s="61"/>
      <c r="J39" s="77"/>
      <c r="K39" s="77"/>
      <c r="L39" s="117"/>
      <c r="M39" s="64"/>
      <c r="N39" s="64"/>
      <c r="O39" s="41"/>
    </row>
    <row r="40" spans="1:18" s="3" customFormat="1" ht="13.5" thickBot="1" x14ac:dyDescent="0.25">
      <c r="A40" s="160" t="s">
        <v>71</v>
      </c>
      <c r="B40" s="161" t="s">
        <v>5</v>
      </c>
      <c r="C40" s="161" t="s">
        <v>67</v>
      </c>
      <c r="D40" s="162"/>
      <c r="E40" s="163"/>
      <c r="F40" s="61">
        <v>289</v>
      </c>
      <c r="G40" s="164">
        <v>192</v>
      </c>
      <c r="H40" s="61">
        <v>48</v>
      </c>
      <c r="I40" s="165"/>
      <c r="J40" s="161"/>
      <c r="K40" s="161"/>
      <c r="L40" s="119"/>
      <c r="M40" s="65"/>
      <c r="N40" s="65"/>
      <c r="O40" s="41"/>
    </row>
    <row r="41" spans="1:18" ht="13.5" thickBot="1" x14ac:dyDescent="0.25">
      <c r="A41" s="166" t="s">
        <v>72</v>
      </c>
      <c r="B41" s="143"/>
      <c r="C41" s="143"/>
      <c r="D41" s="143"/>
      <c r="E41" s="143"/>
      <c r="F41" s="143"/>
      <c r="G41" s="148"/>
      <c r="H41" s="167"/>
      <c r="I41" s="167"/>
      <c r="J41" s="167"/>
      <c r="K41" s="167"/>
      <c r="L41" s="105"/>
      <c r="M41" s="106"/>
      <c r="N41" s="106"/>
      <c r="O41" s="41"/>
    </row>
    <row r="42" spans="1:18" s="3" customFormat="1" x14ac:dyDescent="0.2">
      <c r="A42" s="168" t="s">
        <v>73</v>
      </c>
      <c r="B42" s="95" t="s">
        <v>5</v>
      </c>
      <c r="C42" s="95" t="s">
        <v>74</v>
      </c>
      <c r="D42" s="95"/>
      <c r="E42" s="96"/>
      <c r="F42" s="83">
        <v>21131</v>
      </c>
      <c r="G42" s="97">
        <v>22188</v>
      </c>
      <c r="H42" s="169">
        <v>4415</v>
      </c>
      <c r="I42" s="170"/>
      <c r="J42" s="171"/>
      <c r="K42" s="171"/>
      <c r="L42" s="120"/>
      <c r="M42" s="104"/>
      <c r="N42" s="104"/>
      <c r="O42" s="41"/>
    </row>
    <row r="43" spans="1:18" s="3" customFormat="1" ht="13.5" thickBot="1" x14ac:dyDescent="0.25">
      <c r="A43" s="172" t="s">
        <v>75</v>
      </c>
      <c r="B43" s="73" t="s">
        <v>5</v>
      </c>
      <c r="C43" s="73" t="s">
        <v>74</v>
      </c>
      <c r="D43" s="73"/>
      <c r="E43" s="81"/>
      <c r="F43" s="75">
        <v>20880</v>
      </c>
      <c r="G43" s="92">
        <v>21924</v>
      </c>
      <c r="H43" s="173">
        <v>4415</v>
      </c>
      <c r="I43" s="174"/>
      <c r="J43" s="175"/>
      <c r="K43" s="175"/>
      <c r="L43" s="121"/>
      <c r="M43" s="107"/>
      <c r="N43" s="107"/>
      <c r="O43" s="41"/>
    </row>
    <row r="44" spans="1:18" ht="13.5" thickBot="1" x14ac:dyDescent="0.25">
      <c r="A44" s="166" t="s">
        <v>95</v>
      </c>
      <c r="B44" s="143"/>
      <c r="C44" s="143"/>
      <c r="D44" s="143"/>
      <c r="E44" s="143"/>
      <c r="F44" s="143"/>
      <c r="G44" s="148"/>
      <c r="H44" s="167"/>
      <c r="I44" s="167"/>
      <c r="J44" s="167"/>
      <c r="K44" s="167"/>
      <c r="L44" s="105"/>
      <c r="M44" s="106"/>
      <c r="N44" s="106"/>
      <c r="O44" s="41"/>
    </row>
    <row r="45" spans="1:18" s="3" customFormat="1" x14ac:dyDescent="0.2">
      <c r="A45" s="168" t="s">
        <v>76</v>
      </c>
      <c r="B45" s="95" t="s">
        <v>5</v>
      </c>
      <c r="C45" s="95" t="s">
        <v>77</v>
      </c>
      <c r="D45" s="95"/>
      <c r="E45" s="96"/>
      <c r="F45" s="83">
        <v>1107</v>
      </c>
      <c r="G45" s="151">
        <v>1200</v>
      </c>
      <c r="H45" s="97">
        <v>170</v>
      </c>
      <c r="I45" s="83"/>
      <c r="J45" s="98"/>
      <c r="K45" s="98"/>
      <c r="L45" s="122"/>
      <c r="M45" s="104"/>
      <c r="N45" s="104"/>
      <c r="O45" s="41"/>
    </row>
    <row r="46" spans="1:18" s="3" customFormat="1" ht="13.5" thickBot="1" x14ac:dyDescent="0.25">
      <c r="A46" s="176" t="s">
        <v>78</v>
      </c>
      <c r="B46" s="177" t="s">
        <v>5</v>
      </c>
      <c r="C46" s="177" t="s">
        <v>77</v>
      </c>
      <c r="D46" s="177"/>
      <c r="E46" s="178"/>
      <c r="F46" s="83">
        <v>1100</v>
      </c>
      <c r="G46" s="179">
        <v>1200</v>
      </c>
      <c r="H46" s="180">
        <v>300</v>
      </c>
      <c r="I46" s="181"/>
      <c r="J46" s="182"/>
      <c r="K46" s="182"/>
      <c r="L46" s="123"/>
      <c r="M46" s="84"/>
      <c r="N46" s="84"/>
      <c r="O46" s="41"/>
    </row>
  </sheetData>
  <mergeCells count="7">
    <mergeCell ref="A1:N1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43307086614173229" right="0.19685039370078741" top="0.62992125984251968" bottom="0.74803149606299213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75" zoomScaleSheetLayoutView="100" workbookViewId="0">
      <selection activeCell="I4" sqref="I4"/>
    </sheetView>
  </sheetViews>
  <sheetFormatPr baseColWidth="10" defaultRowHeight="12.75" x14ac:dyDescent="0.2"/>
  <cols>
    <col min="1" max="1" width="65.85546875" style="8" customWidth="1"/>
    <col min="2" max="2" width="9.140625" style="8" customWidth="1"/>
    <col min="3" max="3" width="10.28515625" style="8" customWidth="1"/>
    <col min="4" max="5" width="10.7109375" style="8" hidden="1" customWidth="1"/>
    <col min="6" max="6" width="10.42578125" style="8" bestFit="1" customWidth="1"/>
    <col min="7" max="7" width="10" style="8" customWidth="1"/>
    <col min="8" max="11" width="10.140625" style="8" customWidth="1"/>
    <col min="12" max="16384" width="11.42578125" style="8"/>
  </cols>
  <sheetData>
    <row r="1" spans="1:13" s="2" customFormat="1" ht="15.75" x14ac:dyDescent="0.2">
      <c r="A1" s="307" t="s">
        <v>92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3" s="2" customFormat="1" ht="15" customHeight="1" x14ac:dyDescent="0.25">
      <c r="A2" s="45"/>
      <c r="B2" s="45"/>
      <c r="C2" s="51"/>
    </row>
    <row r="3" spans="1:13" s="2" customFormat="1" ht="15" customHeight="1" x14ac:dyDescent="0.25">
      <c r="A3" s="313" t="s">
        <v>79</v>
      </c>
      <c r="B3" s="313"/>
      <c r="C3" s="313"/>
      <c r="D3" s="4"/>
      <c r="E3" s="4"/>
      <c r="I3" s="38"/>
    </row>
    <row r="4" spans="1:13" s="2" customFormat="1" ht="15" customHeight="1" x14ac:dyDescent="0.25">
      <c r="A4" s="46" t="s">
        <v>56</v>
      </c>
      <c r="B4" s="45"/>
      <c r="C4" s="51"/>
    </row>
    <row r="5" spans="1:13" s="2" customFormat="1" ht="15" customHeight="1" x14ac:dyDescent="0.25">
      <c r="A5" s="46" t="s">
        <v>207</v>
      </c>
      <c r="B5" s="45"/>
      <c r="C5" s="51"/>
    </row>
    <row r="6" spans="1:13" s="2" customFormat="1" ht="15" customHeight="1" x14ac:dyDescent="0.25">
      <c r="A6" s="46"/>
      <c r="B6" s="45"/>
      <c r="C6" s="51"/>
    </row>
    <row r="7" spans="1:13" s="2" customFormat="1" ht="15" customHeight="1" x14ac:dyDescent="0.25">
      <c r="A7" s="46" t="s">
        <v>4</v>
      </c>
      <c r="B7" s="45"/>
      <c r="C7" s="51"/>
    </row>
    <row r="8" spans="1:13" ht="15" customHeight="1" thickBot="1" x14ac:dyDescent="0.25">
      <c r="A8" s="49"/>
      <c r="B8" s="48"/>
      <c r="C8" s="47"/>
    </row>
    <row r="9" spans="1:13" ht="13.5" thickBot="1" x14ac:dyDescent="0.25">
      <c r="A9" s="314" t="s">
        <v>3</v>
      </c>
      <c r="B9" s="316" t="s">
        <v>0</v>
      </c>
      <c r="C9" s="301" t="s">
        <v>1</v>
      </c>
      <c r="D9" s="10"/>
      <c r="E9" s="10"/>
      <c r="F9" s="310"/>
      <c r="G9" s="310"/>
      <c r="H9" s="311"/>
      <c r="I9" s="311"/>
      <c r="J9" s="311"/>
      <c r="K9" s="312"/>
    </row>
    <row r="10" spans="1:13" ht="13.5" thickBot="1" x14ac:dyDescent="0.25">
      <c r="A10" s="315"/>
      <c r="B10" s="317"/>
      <c r="C10" s="302"/>
      <c r="D10" s="11"/>
      <c r="E10" s="52">
        <v>2006</v>
      </c>
      <c r="F10" s="183">
        <v>2014</v>
      </c>
      <c r="G10" s="129">
        <v>2015</v>
      </c>
      <c r="H10" s="318">
        <v>2015</v>
      </c>
      <c r="I10" s="319"/>
      <c r="J10" s="320"/>
      <c r="K10" s="184"/>
    </row>
    <row r="11" spans="1:13" ht="24" x14ac:dyDescent="0.2">
      <c r="A11" s="315"/>
      <c r="B11" s="317"/>
      <c r="C11" s="302"/>
      <c r="D11" s="11"/>
      <c r="E11" s="11" t="s">
        <v>84</v>
      </c>
      <c r="F11" s="126" t="s">
        <v>84</v>
      </c>
      <c r="G11" s="126" t="s">
        <v>2</v>
      </c>
      <c r="H11" s="126" t="s">
        <v>85</v>
      </c>
      <c r="I11" s="126" t="s">
        <v>89</v>
      </c>
      <c r="J11" s="126" t="s">
        <v>91</v>
      </c>
      <c r="K11" s="199" t="s">
        <v>93</v>
      </c>
    </row>
    <row r="12" spans="1:13" s="41" customFormat="1" ht="12" x14ac:dyDescent="0.2">
      <c r="A12" s="94" t="s">
        <v>82</v>
      </c>
      <c r="B12" s="124" t="s">
        <v>5</v>
      </c>
      <c r="C12" s="124" t="s">
        <v>80</v>
      </c>
      <c r="D12" s="95"/>
      <c r="E12" s="95"/>
      <c r="F12" s="185">
        <v>1185</v>
      </c>
      <c r="G12" s="124">
        <v>1040</v>
      </c>
      <c r="H12" s="185">
        <v>260</v>
      </c>
      <c r="I12" s="186"/>
      <c r="J12" s="125"/>
      <c r="K12" s="210"/>
      <c r="L12" s="231"/>
    </row>
    <row r="13" spans="1:13" s="41" customFormat="1" ht="12" x14ac:dyDescent="0.2">
      <c r="A13" s="39" t="s">
        <v>81</v>
      </c>
      <c r="B13" s="50" t="s">
        <v>5</v>
      </c>
      <c r="C13" s="50" t="s">
        <v>80</v>
      </c>
      <c r="D13" s="40"/>
      <c r="E13" s="40"/>
      <c r="F13" s="186">
        <v>362</v>
      </c>
      <c r="G13" s="50">
        <v>136</v>
      </c>
      <c r="H13" s="185">
        <v>34</v>
      </c>
      <c r="I13" s="186"/>
      <c r="J13" s="78"/>
      <c r="K13" s="211"/>
      <c r="L13" s="231"/>
    </row>
    <row r="14" spans="1:13" s="41" customFormat="1" ht="12" x14ac:dyDescent="0.2">
      <c r="A14" s="39" t="s">
        <v>83</v>
      </c>
      <c r="B14" s="50" t="s">
        <v>5</v>
      </c>
      <c r="C14" s="50" t="s">
        <v>80</v>
      </c>
      <c r="D14" s="40"/>
      <c r="E14" s="40"/>
      <c r="F14" s="186">
        <v>157</v>
      </c>
      <c r="G14" s="50">
        <v>132</v>
      </c>
      <c r="H14" s="185">
        <v>33</v>
      </c>
      <c r="I14" s="186"/>
      <c r="J14" s="78"/>
      <c r="K14" s="211"/>
      <c r="L14" s="231"/>
    </row>
    <row r="15" spans="1:13" x14ac:dyDescent="0.2">
      <c r="A15" s="42" t="s">
        <v>90</v>
      </c>
      <c r="B15" s="50" t="s">
        <v>5</v>
      </c>
      <c r="C15" s="50" t="s">
        <v>80</v>
      </c>
      <c r="D15" s="40"/>
      <c r="E15" s="40"/>
      <c r="F15" s="186">
        <v>1704</v>
      </c>
      <c r="G15" s="50">
        <v>1308</v>
      </c>
      <c r="H15" s="185">
        <f>SUM(H12:H14)</f>
        <v>327</v>
      </c>
      <c r="I15" s="186"/>
      <c r="J15" s="77"/>
      <c r="K15" s="212"/>
      <c r="L15" s="231"/>
      <c r="M15" s="9"/>
    </row>
    <row r="16" spans="1:13" ht="15" thickBot="1" x14ac:dyDescent="0.25">
      <c r="A16" s="187"/>
      <c r="B16" s="162"/>
      <c r="C16" s="162"/>
      <c r="D16" s="162"/>
      <c r="E16" s="162"/>
      <c r="F16" s="162"/>
      <c r="G16" s="162"/>
      <c r="H16" s="188"/>
      <c r="I16" s="198"/>
      <c r="J16" s="161"/>
      <c r="K16" s="213"/>
    </row>
    <row r="17" spans="1:12" ht="13.5" thickBot="1" x14ac:dyDescent="0.25">
      <c r="A17" s="308"/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214"/>
    </row>
  </sheetData>
  <mergeCells count="8">
    <mergeCell ref="A1:K1"/>
    <mergeCell ref="A17:K17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23622047244094491" right="0.15748031496062992" top="0.71" bottom="0.98425196850393704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13" zoomScaleNormal="75" zoomScaleSheetLayoutView="100" workbookViewId="0">
      <selection activeCell="P25" sqref="P25"/>
    </sheetView>
  </sheetViews>
  <sheetFormatPr baseColWidth="10" defaultRowHeight="12.75" x14ac:dyDescent="0.2"/>
  <cols>
    <col min="1" max="1" width="45.28515625" style="1" customWidth="1"/>
    <col min="2" max="3" width="11.42578125" style="1"/>
    <col min="4" max="4" width="13.140625" style="1" customWidth="1"/>
    <col min="5" max="7" width="12.5703125" style="1" hidden="1" customWidth="1"/>
    <col min="8" max="9" width="13.42578125" style="1" hidden="1" customWidth="1"/>
    <col min="10" max="10" width="13.140625" style="1" customWidth="1"/>
    <col min="11" max="11" width="11.7109375" style="1" customWidth="1"/>
    <col min="12" max="14" width="11.85546875" style="1" customWidth="1"/>
    <col min="15" max="15" width="12.5703125" style="1" customWidth="1"/>
    <col min="16" max="16" width="13.42578125" style="1" bestFit="1" customWidth="1"/>
    <col min="17" max="16384" width="11.42578125" style="1"/>
  </cols>
  <sheetData>
    <row r="1" spans="1:16" s="2" customFormat="1" ht="15.75" x14ac:dyDescent="0.2">
      <c r="A1" s="307" t="s">
        <v>92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</row>
    <row r="2" spans="1:16" ht="12" customHeight="1" x14ac:dyDescent="0.2">
      <c r="A2" s="5"/>
      <c r="P2"/>
    </row>
    <row r="3" spans="1:16" s="7" customFormat="1" ht="15.75" x14ac:dyDescent="0.2">
      <c r="A3" s="6" t="s">
        <v>205</v>
      </c>
      <c r="P3" s="19"/>
    </row>
    <row r="4" spans="1:16" s="7" customFormat="1" ht="15.75" x14ac:dyDescent="0.2">
      <c r="A4" s="6" t="s">
        <v>8</v>
      </c>
      <c r="P4" s="19"/>
    </row>
    <row r="5" spans="1:16" s="7" customFormat="1" ht="15.75" x14ac:dyDescent="0.2">
      <c r="A5" s="6" t="s">
        <v>206</v>
      </c>
      <c r="P5" s="19"/>
    </row>
    <row r="6" spans="1:16" x14ac:dyDescent="0.2">
      <c r="P6" s="19"/>
    </row>
    <row r="7" spans="1:16" ht="21" customHeight="1" thickBot="1" x14ac:dyDescent="0.2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9"/>
    </row>
    <row r="8" spans="1:16" s="19" customFormat="1" ht="23.25" customHeight="1" thickBot="1" x14ac:dyDescent="0.25">
      <c r="A8" s="316" t="s">
        <v>9</v>
      </c>
      <c r="B8" s="301" t="s">
        <v>10</v>
      </c>
      <c r="C8" s="301" t="s">
        <v>11</v>
      </c>
      <c r="D8" s="301" t="s">
        <v>12</v>
      </c>
      <c r="E8" s="15" t="s">
        <v>13</v>
      </c>
      <c r="F8" s="15"/>
      <c r="G8" s="15"/>
      <c r="H8" s="15"/>
      <c r="I8" s="15"/>
      <c r="J8" s="321" t="s">
        <v>88</v>
      </c>
      <c r="K8" s="321"/>
      <c r="L8" s="321"/>
      <c r="M8" s="321"/>
      <c r="N8" s="321"/>
      <c r="O8" s="322"/>
    </row>
    <row r="9" spans="1:16" s="19" customFormat="1" ht="12" x14ac:dyDescent="0.2">
      <c r="A9" s="317"/>
      <c r="B9" s="302"/>
      <c r="C9" s="302"/>
      <c r="D9" s="302"/>
      <c r="E9" s="20">
        <v>2002</v>
      </c>
      <c r="F9" s="20">
        <v>2003</v>
      </c>
      <c r="G9" s="20">
        <v>2004</v>
      </c>
      <c r="H9" s="20">
        <v>2005</v>
      </c>
      <c r="I9" s="52">
        <v>2006</v>
      </c>
      <c r="J9" s="57">
        <v>2014</v>
      </c>
      <c r="K9" s="58">
        <v>2015</v>
      </c>
      <c r="L9" s="331">
        <v>2015</v>
      </c>
      <c r="M9" s="332"/>
      <c r="N9" s="332"/>
      <c r="O9" s="55"/>
    </row>
    <row r="10" spans="1:16" s="19" customFormat="1" ht="36.75" thickBot="1" x14ac:dyDescent="0.25">
      <c r="A10" s="330"/>
      <c r="B10" s="303"/>
      <c r="C10" s="303"/>
      <c r="D10" s="303"/>
      <c r="E10" s="13" t="s">
        <v>14</v>
      </c>
      <c r="F10" s="13" t="s">
        <v>14</v>
      </c>
      <c r="G10" s="13" t="s">
        <v>14</v>
      </c>
      <c r="H10" s="13" t="s">
        <v>15</v>
      </c>
      <c r="I10" s="54" t="s">
        <v>84</v>
      </c>
      <c r="J10" s="53" t="s">
        <v>84</v>
      </c>
      <c r="K10" s="13" t="s">
        <v>2</v>
      </c>
      <c r="L10" s="13" t="s">
        <v>85</v>
      </c>
      <c r="M10" s="13" t="s">
        <v>89</v>
      </c>
      <c r="N10" s="54" t="s">
        <v>91</v>
      </c>
      <c r="O10" s="56" t="s">
        <v>94</v>
      </c>
    </row>
    <row r="11" spans="1:16" s="19" customFormat="1" ht="20.25" customHeight="1" thickBot="1" x14ac:dyDescent="0.25">
      <c r="A11" s="323" t="s">
        <v>16</v>
      </c>
      <c r="B11" s="324"/>
      <c r="C11" s="324"/>
      <c r="D11" s="324"/>
      <c r="E11" s="324"/>
      <c r="F11" s="324"/>
      <c r="G11" s="324"/>
      <c r="H11" s="324"/>
      <c r="I11" s="324"/>
      <c r="J11" s="325"/>
      <c r="K11" s="325"/>
      <c r="L11" s="325"/>
      <c r="M11" s="325"/>
      <c r="N11" s="325"/>
      <c r="O11" s="326"/>
    </row>
    <row r="12" spans="1:16" s="19" customFormat="1" ht="12" x14ac:dyDescent="0.2">
      <c r="A12" s="21" t="s">
        <v>17</v>
      </c>
      <c r="B12" s="22" t="s">
        <v>5</v>
      </c>
      <c r="C12" s="22" t="s">
        <v>18</v>
      </c>
      <c r="D12" s="22" t="s">
        <v>19</v>
      </c>
      <c r="E12" s="23" t="s">
        <v>20</v>
      </c>
      <c r="F12" s="23" t="s">
        <v>20</v>
      </c>
      <c r="G12" s="23" t="s">
        <v>20</v>
      </c>
      <c r="H12" s="24">
        <v>150</v>
      </c>
      <c r="I12" s="24">
        <v>100</v>
      </c>
      <c r="J12" s="22">
        <v>75</v>
      </c>
      <c r="K12" s="189">
        <v>75</v>
      </c>
      <c r="L12" s="193">
        <v>75</v>
      </c>
      <c r="M12" s="194"/>
      <c r="N12" s="207"/>
      <c r="O12" s="223"/>
    </row>
    <row r="13" spans="1:16" s="19" customFormat="1" ht="12" x14ac:dyDescent="0.2">
      <c r="A13" s="21" t="s">
        <v>21</v>
      </c>
      <c r="B13" s="22" t="s">
        <v>5</v>
      </c>
      <c r="C13" s="22" t="s">
        <v>18</v>
      </c>
      <c r="D13" s="22" t="s">
        <v>19</v>
      </c>
      <c r="E13" s="23" t="s">
        <v>20</v>
      </c>
      <c r="F13" s="23" t="s">
        <v>20</v>
      </c>
      <c r="G13" s="23" t="s">
        <v>20</v>
      </c>
      <c r="H13" s="22">
        <v>130</v>
      </c>
      <c r="I13" s="22">
        <v>122</v>
      </c>
      <c r="J13" s="22">
        <v>405</v>
      </c>
      <c r="K13" s="189">
        <v>405</v>
      </c>
      <c r="L13" s="195">
        <v>405</v>
      </c>
      <c r="M13" s="196"/>
      <c r="N13" s="196"/>
      <c r="O13" s="224"/>
    </row>
    <row r="14" spans="1:16" s="19" customFormat="1" ht="12" x14ac:dyDescent="0.2">
      <c r="A14" s="21" t="s">
        <v>22</v>
      </c>
      <c r="B14" s="22" t="s">
        <v>5</v>
      </c>
      <c r="C14" s="22" t="s">
        <v>23</v>
      </c>
      <c r="D14" s="22" t="s">
        <v>19</v>
      </c>
      <c r="E14" s="23" t="s">
        <v>20</v>
      </c>
      <c r="F14" s="23" t="s">
        <v>20</v>
      </c>
      <c r="G14" s="23" t="s">
        <v>20</v>
      </c>
      <c r="H14" s="23" t="s">
        <v>20</v>
      </c>
      <c r="I14" s="23" t="s">
        <v>86</v>
      </c>
      <c r="J14" s="22">
        <v>1</v>
      </c>
      <c r="K14" s="190">
        <v>0</v>
      </c>
      <c r="L14" s="193">
        <v>0</v>
      </c>
      <c r="M14" s="194"/>
      <c r="N14" s="194"/>
      <c r="O14" s="225"/>
    </row>
    <row r="15" spans="1:16" s="19" customFormat="1" ht="12" x14ac:dyDescent="0.2">
      <c r="A15" s="21" t="s">
        <v>24</v>
      </c>
      <c r="B15" s="22" t="s">
        <v>5</v>
      </c>
      <c r="C15" s="22" t="s">
        <v>23</v>
      </c>
      <c r="D15" s="22" t="s">
        <v>19</v>
      </c>
      <c r="E15" s="23" t="s">
        <v>20</v>
      </c>
      <c r="F15" s="23" t="s">
        <v>20</v>
      </c>
      <c r="G15" s="23" t="s">
        <v>20</v>
      </c>
      <c r="H15" s="23" t="s">
        <v>20</v>
      </c>
      <c r="I15" s="23" t="s">
        <v>86</v>
      </c>
      <c r="J15" s="22">
        <v>0</v>
      </c>
      <c r="K15" s="190">
        <v>0</v>
      </c>
      <c r="L15" s="193">
        <v>0</v>
      </c>
      <c r="M15" s="194"/>
      <c r="N15" s="208"/>
      <c r="O15" s="226"/>
    </row>
    <row r="16" spans="1:16" s="19" customFormat="1" ht="12" x14ac:dyDescent="0.2">
      <c r="A16" s="21" t="s">
        <v>24</v>
      </c>
      <c r="B16" s="22" t="s">
        <v>25</v>
      </c>
      <c r="C16" s="22" t="s">
        <v>23</v>
      </c>
      <c r="D16" s="22" t="s">
        <v>19</v>
      </c>
      <c r="E16" s="23" t="s">
        <v>20</v>
      </c>
      <c r="F16" s="23" t="s">
        <v>20</v>
      </c>
      <c r="G16" s="23" t="s">
        <v>20</v>
      </c>
      <c r="H16" s="23" t="s">
        <v>20</v>
      </c>
      <c r="I16" s="23" t="s">
        <v>86</v>
      </c>
      <c r="J16" s="22">
        <v>0</v>
      </c>
      <c r="K16" s="190">
        <v>0</v>
      </c>
      <c r="L16" s="193">
        <v>0</v>
      </c>
      <c r="M16" s="194"/>
      <c r="N16" s="194"/>
      <c r="O16" s="225"/>
    </row>
    <row r="17" spans="1:15" s="19" customFormat="1" ht="12" x14ac:dyDescent="0.2">
      <c r="A17" s="21" t="s">
        <v>26</v>
      </c>
      <c r="B17" s="22" t="s">
        <v>25</v>
      </c>
      <c r="C17" s="22" t="s">
        <v>27</v>
      </c>
      <c r="D17" s="22" t="s">
        <v>19</v>
      </c>
      <c r="E17" s="26">
        <v>6026929</v>
      </c>
      <c r="F17" s="26">
        <v>4858726</v>
      </c>
      <c r="G17" s="26">
        <v>4801465</v>
      </c>
      <c r="H17" s="27">
        <v>5760000</v>
      </c>
      <c r="I17" s="27">
        <v>9200000</v>
      </c>
      <c r="J17" s="108">
        <v>4427648</v>
      </c>
      <c r="K17" s="191"/>
      <c r="L17" s="27">
        <v>966016</v>
      </c>
      <c r="M17" s="68"/>
      <c r="N17" s="209"/>
      <c r="O17" s="227"/>
    </row>
    <row r="18" spans="1:15" s="19" customFormat="1" ht="12" x14ac:dyDescent="0.2">
      <c r="A18" s="21" t="s">
        <v>28</v>
      </c>
      <c r="B18" s="22" t="s">
        <v>25</v>
      </c>
      <c r="C18" s="22" t="s">
        <v>18</v>
      </c>
      <c r="D18" s="22" t="s">
        <v>19</v>
      </c>
      <c r="E18" s="28">
        <v>14280</v>
      </c>
      <c r="F18" s="28">
        <v>14280</v>
      </c>
      <c r="G18" s="28">
        <v>14280</v>
      </c>
      <c r="H18" s="29">
        <v>14280</v>
      </c>
      <c r="I18" s="29">
        <v>14280</v>
      </c>
      <c r="J18" s="108">
        <v>15000</v>
      </c>
      <c r="K18" s="191"/>
      <c r="L18" s="29">
        <v>0</v>
      </c>
      <c r="M18" s="69"/>
      <c r="N18" s="69"/>
      <c r="O18" s="228"/>
    </row>
    <row r="19" spans="1:15" s="19" customFormat="1" ht="12" x14ac:dyDescent="0.2">
      <c r="A19" s="21" t="s">
        <v>29</v>
      </c>
      <c r="B19" s="22" t="s">
        <v>25</v>
      </c>
      <c r="C19" s="22" t="s">
        <v>23</v>
      </c>
      <c r="D19" s="22" t="s">
        <v>19</v>
      </c>
      <c r="E19" s="28">
        <v>20492</v>
      </c>
      <c r="F19" s="28">
        <v>971505</v>
      </c>
      <c r="G19" s="28">
        <v>3837</v>
      </c>
      <c r="H19" s="23" t="s">
        <v>20</v>
      </c>
      <c r="I19" s="30"/>
      <c r="J19" s="108">
        <v>2936380</v>
      </c>
      <c r="K19" s="192"/>
      <c r="L19" s="197">
        <v>49182</v>
      </c>
      <c r="M19" s="70"/>
      <c r="N19" s="76"/>
      <c r="O19" s="229"/>
    </row>
    <row r="20" spans="1:15" s="19" customFormat="1" ht="12" x14ac:dyDescent="0.2">
      <c r="A20" s="21"/>
      <c r="B20" s="22"/>
      <c r="C20" s="22"/>
      <c r="D20" s="22"/>
      <c r="E20" s="22"/>
      <c r="F20" s="22"/>
      <c r="G20" s="22"/>
      <c r="H20" s="22"/>
      <c r="I20" s="22"/>
      <c r="J20" s="108"/>
      <c r="K20" s="25"/>
      <c r="L20" s="22"/>
      <c r="M20" s="67"/>
      <c r="O20" s="33"/>
    </row>
    <row r="21" spans="1:15" s="19" customFormat="1" ht="18" customHeight="1" x14ac:dyDescent="0.2">
      <c r="A21" s="327"/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9"/>
    </row>
    <row r="22" spans="1:15" s="19" customFormat="1" ht="12" x14ac:dyDescent="0.2">
      <c r="A22" s="31" t="s">
        <v>31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5" s="19" customFormat="1" ht="12" x14ac:dyDescent="0.2">
      <c r="A23" s="34" t="s">
        <v>32</v>
      </c>
      <c r="B23" s="22" t="s">
        <v>5</v>
      </c>
      <c r="C23" s="22" t="s">
        <v>33</v>
      </c>
      <c r="D23" s="22" t="s">
        <v>34</v>
      </c>
      <c r="E23" s="22">
        <v>33</v>
      </c>
      <c r="F23" s="22">
        <v>33</v>
      </c>
      <c r="G23" s="22">
        <v>48</v>
      </c>
      <c r="H23" s="22">
        <v>48</v>
      </c>
      <c r="I23" s="22">
        <v>47</v>
      </c>
      <c r="J23" s="108">
        <v>34</v>
      </c>
      <c r="K23" s="108">
        <v>34</v>
      </c>
      <c r="L23" s="108">
        <v>34</v>
      </c>
      <c r="M23" s="67"/>
      <c r="N23" s="67"/>
      <c r="O23" s="67"/>
    </row>
    <row r="24" spans="1:15" s="19" customFormat="1" ht="12" x14ac:dyDescent="0.2">
      <c r="A24" s="34" t="s">
        <v>35</v>
      </c>
      <c r="B24" s="22" t="s">
        <v>5</v>
      </c>
      <c r="C24" s="22" t="s">
        <v>33</v>
      </c>
      <c r="D24" s="22" t="s">
        <v>34</v>
      </c>
      <c r="E24" s="22">
        <v>16</v>
      </c>
      <c r="F24" s="22">
        <v>16</v>
      </c>
      <c r="G24" s="22">
        <v>22</v>
      </c>
      <c r="H24" s="22">
        <v>22</v>
      </c>
      <c r="I24" s="22">
        <v>19</v>
      </c>
      <c r="J24" s="108">
        <v>17</v>
      </c>
      <c r="K24" s="108">
        <v>17</v>
      </c>
      <c r="L24" s="108">
        <v>17</v>
      </c>
      <c r="M24" s="67"/>
      <c r="N24" s="67"/>
      <c r="O24" s="67"/>
    </row>
    <row r="25" spans="1:15" s="19" customFormat="1" ht="12" x14ac:dyDescent="0.2">
      <c r="A25" s="21" t="s">
        <v>36</v>
      </c>
      <c r="B25" s="22" t="s">
        <v>5</v>
      </c>
      <c r="C25" s="22" t="s">
        <v>33</v>
      </c>
      <c r="D25" s="22" t="s">
        <v>34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108">
        <v>2</v>
      </c>
      <c r="K25" s="108">
        <v>2</v>
      </c>
      <c r="L25" s="108">
        <v>2</v>
      </c>
      <c r="M25" s="67"/>
      <c r="N25" s="67"/>
      <c r="O25" s="67"/>
    </row>
    <row r="26" spans="1:15" s="19" customFormat="1" ht="12" x14ac:dyDescent="0.2">
      <c r="A26" s="21" t="s">
        <v>37</v>
      </c>
      <c r="B26" s="22" t="s">
        <v>5</v>
      </c>
      <c r="C26" s="22" t="s">
        <v>33</v>
      </c>
      <c r="D26" s="22" t="s">
        <v>34</v>
      </c>
      <c r="E26" s="22">
        <v>5</v>
      </c>
      <c r="F26" s="22">
        <v>5</v>
      </c>
      <c r="G26" s="22">
        <v>6</v>
      </c>
      <c r="H26" s="22">
        <v>6</v>
      </c>
      <c r="I26" s="22">
        <v>5</v>
      </c>
      <c r="J26" s="108">
        <v>2</v>
      </c>
      <c r="K26" s="108">
        <v>2</v>
      </c>
      <c r="L26" s="108">
        <v>2</v>
      </c>
      <c r="M26" s="67"/>
      <c r="N26" s="67"/>
      <c r="O26" s="67"/>
    </row>
    <row r="27" spans="1:15" s="19" customFormat="1" ht="12" x14ac:dyDescent="0.2">
      <c r="A27" s="21" t="s">
        <v>38</v>
      </c>
      <c r="B27" s="22" t="s">
        <v>5</v>
      </c>
      <c r="C27" s="22" t="s">
        <v>33</v>
      </c>
      <c r="D27" s="22" t="s">
        <v>34</v>
      </c>
      <c r="E27" s="22">
        <v>10</v>
      </c>
      <c r="F27" s="22">
        <v>10</v>
      </c>
      <c r="G27" s="22">
        <v>15</v>
      </c>
      <c r="H27" s="22">
        <v>15</v>
      </c>
      <c r="I27" s="22">
        <v>13</v>
      </c>
      <c r="J27" s="108">
        <v>13</v>
      </c>
      <c r="K27" s="108">
        <v>13</v>
      </c>
      <c r="L27" s="108">
        <v>13</v>
      </c>
      <c r="M27" s="67"/>
      <c r="N27" s="67"/>
      <c r="O27" s="67"/>
    </row>
    <row r="28" spans="1:15" s="19" customFormat="1" ht="12" x14ac:dyDescent="0.2">
      <c r="A28" s="34" t="s">
        <v>39</v>
      </c>
      <c r="B28" s="22" t="s">
        <v>5</v>
      </c>
      <c r="C28" s="22" t="s">
        <v>33</v>
      </c>
      <c r="D28" s="22" t="s">
        <v>34</v>
      </c>
      <c r="E28" s="22">
        <v>15</v>
      </c>
      <c r="F28" s="22">
        <v>15</v>
      </c>
      <c r="G28" s="22">
        <v>24</v>
      </c>
      <c r="H28" s="22">
        <v>24</v>
      </c>
      <c r="I28" s="22">
        <v>26</v>
      </c>
      <c r="J28" s="108">
        <v>15</v>
      </c>
      <c r="K28" s="108">
        <v>15</v>
      </c>
      <c r="L28" s="108">
        <v>15</v>
      </c>
      <c r="M28" s="67"/>
      <c r="N28" s="67"/>
      <c r="O28" s="67"/>
    </row>
    <row r="29" spans="1:15" s="19" customFormat="1" ht="12" x14ac:dyDescent="0.2">
      <c r="A29" s="21" t="s">
        <v>40</v>
      </c>
      <c r="B29" s="22" t="s">
        <v>5</v>
      </c>
      <c r="C29" s="22" t="s">
        <v>33</v>
      </c>
      <c r="D29" s="22" t="s">
        <v>34</v>
      </c>
      <c r="E29" s="22">
        <v>2</v>
      </c>
      <c r="F29" s="22">
        <v>2</v>
      </c>
      <c r="G29" s="22">
        <v>2</v>
      </c>
      <c r="H29" s="22">
        <v>2</v>
      </c>
      <c r="I29" s="22">
        <v>2</v>
      </c>
      <c r="J29" s="108">
        <v>1</v>
      </c>
      <c r="K29" s="108">
        <v>1</v>
      </c>
      <c r="L29" s="108">
        <v>1</v>
      </c>
      <c r="M29" s="67"/>
      <c r="N29" s="67"/>
      <c r="O29" s="67"/>
    </row>
    <row r="30" spans="1:15" s="19" customFormat="1" ht="12" x14ac:dyDescent="0.2">
      <c r="A30" s="21" t="s">
        <v>41</v>
      </c>
      <c r="B30" s="22" t="s">
        <v>5</v>
      </c>
      <c r="C30" s="22" t="s">
        <v>33</v>
      </c>
      <c r="D30" s="22" t="s">
        <v>34</v>
      </c>
      <c r="E30" s="22">
        <v>35</v>
      </c>
      <c r="F30" s="22">
        <v>33</v>
      </c>
      <c r="G30" s="22">
        <v>48</v>
      </c>
      <c r="H30" s="22">
        <v>48</v>
      </c>
      <c r="I30" s="22">
        <v>47</v>
      </c>
      <c r="J30" s="108">
        <v>34</v>
      </c>
      <c r="K30" s="108">
        <v>34</v>
      </c>
      <c r="L30" s="108">
        <v>34</v>
      </c>
      <c r="M30" s="67"/>
      <c r="N30" s="67"/>
      <c r="O30" s="67"/>
    </row>
    <row r="31" spans="1:15" s="19" customFormat="1" ht="12" x14ac:dyDescent="0.2">
      <c r="A31" s="21" t="s">
        <v>42</v>
      </c>
      <c r="B31" s="22" t="s">
        <v>5</v>
      </c>
      <c r="C31" s="22" t="s">
        <v>33</v>
      </c>
      <c r="D31" s="22" t="s">
        <v>34</v>
      </c>
      <c r="E31" s="22">
        <v>1</v>
      </c>
      <c r="F31" s="22">
        <v>1</v>
      </c>
      <c r="G31" s="22">
        <v>1</v>
      </c>
      <c r="H31" s="22">
        <v>1</v>
      </c>
      <c r="I31" s="22">
        <v>1</v>
      </c>
      <c r="J31" s="108">
        <v>1</v>
      </c>
      <c r="K31" s="108">
        <v>1</v>
      </c>
      <c r="L31" s="108">
        <v>1</v>
      </c>
      <c r="M31" s="67"/>
      <c r="N31" s="67"/>
      <c r="O31" s="67"/>
    </row>
    <row r="32" spans="1:15" s="19" customFormat="1" ht="12" x14ac:dyDescent="0.2">
      <c r="A32" s="21" t="s">
        <v>43</v>
      </c>
      <c r="B32" s="22" t="s">
        <v>5</v>
      </c>
      <c r="C32" s="22" t="s">
        <v>33</v>
      </c>
      <c r="D32" s="22" t="s">
        <v>34</v>
      </c>
      <c r="E32" s="22">
        <v>6</v>
      </c>
      <c r="F32" s="22">
        <v>6</v>
      </c>
      <c r="G32" s="22">
        <v>28</v>
      </c>
      <c r="H32" s="22">
        <v>30</v>
      </c>
      <c r="I32" s="22">
        <v>30</v>
      </c>
      <c r="J32" s="108">
        <v>24</v>
      </c>
      <c r="K32" s="108">
        <v>24</v>
      </c>
      <c r="L32" s="108">
        <v>24</v>
      </c>
      <c r="M32" s="67"/>
      <c r="N32" s="67"/>
      <c r="O32" s="67"/>
    </row>
    <row r="33" spans="1:16" s="19" customFormat="1" ht="12" x14ac:dyDescent="0.2">
      <c r="A33" s="21" t="s">
        <v>44</v>
      </c>
      <c r="B33" s="22" t="s">
        <v>5</v>
      </c>
      <c r="C33" s="22" t="s">
        <v>33</v>
      </c>
      <c r="D33" s="22" t="s">
        <v>34</v>
      </c>
      <c r="E33" s="22">
        <v>22</v>
      </c>
      <c r="F33" s="22">
        <v>22</v>
      </c>
      <c r="G33" s="22">
        <v>2</v>
      </c>
      <c r="H33" s="22">
        <v>2</v>
      </c>
      <c r="I33" s="22">
        <v>3</v>
      </c>
      <c r="J33" s="108">
        <v>2</v>
      </c>
      <c r="K33" s="108">
        <v>2</v>
      </c>
      <c r="L33" s="108">
        <v>2</v>
      </c>
      <c r="M33" s="67"/>
      <c r="N33" s="67"/>
      <c r="O33" s="67"/>
    </row>
    <row r="34" spans="1:16" s="19" customFormat="1" ht="12" x14ac:dyDescent="0.2">
      <c r="A34" s="21" t="s">
        <v>45</v>
      </c>
      <c r="B34" s="22" t="s">
        <v>5</v>
      </c>
      <c r="C34" s="22" t="s">
        <v>33</v>
      </c>
      <c r="D34" s="22" t="s">
        <v>34</v>
      </c>
      <c r="E34" s="22">
        <v>2</v>
      </c>
      <c r="F34" s="22">
        <v>2</v>
      </c>
      <c r="G34" s="22">
        <v>4</v>
      </c>
      <c r="H34" s="22">
        <v>2</v>
      </c>
      <c r="I34" s="22">
        <v>3</v>
      </c>
      <c r="J34" s="108">
        <v>2</v>
      </c>
      <c r="K34" s="108">
        <v>2</v>
      </c>
      <c r="L34" s="108">
        <v>2</v>
      </c>
      <c r="M34" s="67"/>
      <c r="N34" s="67"/>
      <c r="O34" s="67"/>
    </row>
    <row r="35" spans="1:16" s="19" customFormat="1" ht="12" x14ac:dyDescent="0.2">
      <c r="A35" s="21" t="s">
        <v>46</v>
      </c>
      <c r="B35" s="22" t="s">
        <v>5</v>
      </c>
      <c r="C35" s="22" t="s">
        <v>33</v>
      </c>
      <c r="D35" s="22" t="s">
        <v>34</v>
      </c>
      <c r="E35" s="22">
        <v>2</v>
      </c>
      <c r="F35" s="22">
        <v>2</v>
      </c>
      <c r="G35" s="22">
        <v>13</v>
      </c>
      <c r="H35" s="22">
        <v>13</v>
      </c>
      <c r="I35" s="22">
        <v>13</v>
      </c>
      <c r="J35" s="108">
        <v>5</v>
      </c>
      <c r="K35" s="108">
        <v>5</v>
      </c>
      <c r="L35" s="108">
        <v>5</v>
      </c>
      <c r="M35" s="67"/>
      <c r="N35" s="67"/>
      <c r="O35" s="67"/>
    </row>
    <row r="36" spans="1:16" s="19" customFormat="1" ht="12" x14ac:dyDescent="0.2">
      <c r="A36" s="21" t="s">
        <v>47</v>
      </c>
      <c r="B36" s="22" t="s">
        <v>5</v>
      </c>
      <c r="C36" s="22" t="s">
        <v>33</v>
      </c>
      <c r="D36" s="22" t="s">
        <v>34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08">
        <v>0</v>
      </c>
      <c r="K36" s="108">
        <v>0</v>
      </c>
      <c r="L36" s="108">
        <v>0</v>
      </c>
      <c r="M36" s="67"/>
      <c r="N36" s="67"/>
      <c r="O36" s="67"/>
    </row>
    <row r="37" spans="1:16" s="19" customFormat="1" x14ac:dyDescent="0.2">
      <c r="A37" s="21" t="s">
        <v>48</v>
      </c>
      <c r="B37" s="22" t="s">
        <v>5</v>
      </c>
      <c r="C37" s="22"/>
      <c r="D37" s="22" t="s">
        <v>34</v>
      </c>
      <c r="E37" s="22">
        <v>2</v>
      </c>
      <c r="F37" s="22">
        <v>2</v>
      </c>
      <c r="G37" s="22">
        <v>2</v>
      </c>
      <c r="H37" s="22">
        <v>2</v>
      </c>
      <c r="I37" s="22">
        <v>0</v>
      </c>
      <c r="J37" s="108">
        <v>0</v>
      </c>
      <c r="K37" s="108">
        <v>0</v>
      </c>
      <c r="L37" s="108">
        <v>0</v>
      </c>
      <c r="M37" s="67"/>
      <c r="N37" s="67"/>
      <c r="O37" s="67"/>
      <c r="P37" s="1"/>
    </row>
    <row r="38" spans="1:16" s="19" customFormat="1" x14ac:dyDescent="0.2">
      <c r="A38" s="31" t="s">
        <v>49</v>
      </c>
      <c r="B38" s="32"/>
      <c r="C38" s="32"/>
      <c r="D38" s="32"/>
      <c r="E38" s="32"/>
      <c r="F38" s="32"/>
      <c r="G38" s="32"/>
      <c r="H38" s="32"/>
      <c r="I38" s="32"/>
      <c r="J38" s="32"/>
      <c r="K38" s="35"/>
      <c r="L38" s="32"/>
      <c r="M38" s="32"/>
      <c r="N38" s="32"/>
      <c r="O38" s="35"/>
      <c r="P38" s="1"/>
    </row>
    <row r="39" spans="1:16" s="19" customFormat="1" x14ac:dyDescent="0.2">
      <c r="A39" s="34" t="s">
        <v>50</v>
      </c>
      <c r="B39" s="22" t="s">
        <v>5</v>
      </c>
      <c r="C39" s="22" t="s">
        <v>33</v>
      </c>
      <c r="D39" s="22" t="s">
        <v>19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08">
        <v>0</v>
      </c>
      <c r="K39" s="108">
        <v>0</v>
      </c>
      <c r="L39" s="108">
        <v>0</v>
      </c>
      <c r="M39" s="127"/>
      <c r="N39" s="67"/>
      <c r="O39" s="224"/>
      <c r="P39" s="1"/>
    </row>
    <row r="40" spans="1:16" s="19" customFormat="1" x14ac:dyDescent="0.2">
      <c r="A40" s="34" t="s">
        <v>51</v>
      </c>
      <c r="B40" s="22" t="s">
        <v>5</v>
      </c>
      <c r="C40" s="22" t="s">
        <v>33</v>
      </c>
      <c r="D40" s="22" t="s">
        <v>34</v>
      </c>
      <c r="E40" s="22">
        <v>77</v>
      </c>
      <c r="F40" s="22">
        <v>77</v>
      </c>
      <c r="G40" s="22">
        <v>83</v>
      </c>
      <c r="H40" s="22">
        <v>111</v>
      </c>
      <c r="I40" s="22">
        <v>99</v>
      </c>
      <c r="J40" s="108">
        <v>109</v>
      </c>
      <c r="K40" s="108">
        <v>109</v>
      </c>
      <c r="L40" s="108">
        <v>109</v>
      </c>
      <c r="M40" s="67"/>
      <c r="N40" s="67"/>
      <c r="O40" s="224"/>
      <c r="P40" s="1"/>
    </row>
    <row r="41" spans="1:16" s="19" customFormat="1" x14ac:dyDescent="0.2">
      <c r="A41" s="21" t="s">
        <v>52</v>
      </c>
      <c r="B41" s="22" t="s">
        <v>5</v>
      </c>
      <c r="C41" s="22" t="s">
        <v>33</v>
      </c>
      <c r="D41" s="22" t="s">
        <v>34</v>
      </c>
      <c r="E41" s="22">
        <v>58</v>
      </c>
      <c r="F41" s="22">
        <v>58</v>
      </c>
      <c r="G41" s="22">
        <v>64</v>
      </c>
      <c r="H41" s="22">
        <v>87</v>
      </c>
      <c r="I41" s="22">
        <v>80</v>
      </c>
      <c r="J41" s="108">
        <v>78</v>
      </c>
      <c r="K41" s="108">
        <v>78</v>
      </c>
      <c r="L41" s="108">
        <v>78</v>
      </c>
      <c r="M41" s="67"/>
      <c r="N41" s="67"/>
      <c r="O41" s="224"/>
      <c r="P41" s="1"/>
    </row>
    <row r="42" spans="1:16" s="19" customFormat="1" ht="13.5" thickBot="1" x14ac:dyDescent="0.25">
      <c r="A42" s="36" t="s">
        <v>53</v>
      </c>
      <c r="B42" s="37" t="s">
        <v>5</v>
      </c>
      <c r="C42" s="37" t="s">
        <v>33</v>
      </c>
      <c r="D42" s="37" t="s">
        <v>34</v>
      </c>
      <c r="E42" s="37">
        <v>19</v>
      </c>
      <c r="F42" s="37">
        <v>19</v>
      </c>
      <c r="G42" s="37">
        <v>19</v>
      </c>
      <c r="H42" s="37">
        <v>24</v>
      </c>
      <c r="I42" s="37">
        <v>19</v>
      </c>
      <c r="J42" s="128">
        <v>32</v>
      </c>
      <c r="K42" s="128">
        <v>32</v>
      </c>
      <c r="L42" s="128">
        <v>32</v>
      </c>
      <c r="M42" s="71"/>
      <c r="N42" s="71"/>
      <c r="O42" s="230"/>
      <c r="P42" s="1"/>
    </row>
    <row r="43" spans="1:16" x14ac:dyDescent="0.2">
      <c r="M43" s="66"/>
      <c r="N43" s="66"/>
    </row>
  </sheetData>
  <mergeCells count="9">
    <mergeCell ref="A1:O1"/>
    <mergeCell ref="J8:O8"/>
    <mergeCell ref="A11:O11"/>
    <mergeCell ref="A21:O21"/>
    <mergeCell ref="A8:A10"/>
    <mergeCell ref="B8:B10"/>
    <mergeCell ref="C8:C10"/>
    <mergeCell ref="D8:D10"/>
    <mergeCell ref="L9:N9"/>
  </mergeCells>
  <phoneticPr fontId="4" type="noConversion"/>
  <pageMargins left="0.56000000000000005" right="0.23" top="0.64" bottom="0.16" header="0" footer="0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75" workbookViewId="0">
      <selection activeCell="C45" sqref="C45"/>
    </sheetView>
  </sheetViews>
  <sheetFormatPr baseColWidth="10" defaultRowHeight="12.75" x14ac:dyDescent="0.2"/>
  <cols>
    <col min="1" max="1" width="13.85546875" customWidth="1"/>
    <col min="2" max="2" width="46.28515625" customWidth="1"/>
    <col min="3" max="3" width="8.85546875" customWidth="1"/>
    <col min="4" max="4" width="10.5703125" customWidth="1"/>
    <col min="5" max="5" width="22.5703125" customWidth="1"/>
    <col min="6" max="6" width="26.5703125" customWidth="1"/>
    <col min="7" max="7" width="24" customWidth="1"/>
    <col min="8" max="8" width="21.5703125" customWidth="1"/>
    <col min="9" max="11" width="15.28515625" customWidth="1"/>
    <col min="12" max="13" width="19.85546875" customWidth="1"/>
  </cols>
  <sheetData>
    <row r="1" spans="1:13" ht="13.5" thickBot="1" x14ac:dyDescent="0.25"/>
    <row r="2" spans="1:13" ht="23.25" x14ac:dyDescent="0.35">
      <c r="A2" s="349" t="s">
        <v>153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1"/>
    </row>
    <row r="3" spans="1:13" ht="15" x14ac:dyDescent="0.2">
      <c r="A3" s="336" t="s">
        <v>154</v>
      </c>
      <c r="B3" s="337"/>
      <c r="C3" s="352" t="s">
        <v>4</v>
      </c>
      <c r="D3" s="353"/>
      <c r="E3" s="353"/>
      <c r="F3" s="353"/>
      <c r="G3" s="353"/>
      <c r="H3" s="353"/>
      <c r="I3" s="353"/>
      <c r="J3" s="353"/>
      <c r="K3" s="353"/>
      <c r="L3" s="353"/>
      <c r="M3" s="354"/>
    </row>
    <row r="4" spans="1:13" ht="15" x14ac:dyDescent="0.2">
      <c r="A4" s="336" t="s">
        <v>155</v>
      </c>
      <c r="B4" s="337"/>
      <c r="C4" s="355"/>
      <c r="D4" s="356"/>
      <c r="E4" s="356"/>
      <c r="F4" s="356"/>
      <c r="G4" s="356"/>
      <c r="H4" s="356"/>
      <c r="I4" s="356"/>
      <c r="J4" s="356"/>
      <c r="K4" s="356"/>
      <c r="L4" s="356"/>
      <c r="M4" s="357"/>
    </row>
    <row r="5" spans="1:13" ht="15" x14ac:dyDescent="0.2">
      <c r="A5" s="336" t="s">
        <v>156</v>
      </c>
      <c r="B5" s="337"/>
      <c r="C5" s="338" t="s">
        <v>157</v>
      </c>
      <c r="D5" s="339"/>
      <c r="E5" s="339"/>
      <c r="F5" s="339"/>
      <c r="G5" s="339"/>
      <c r="H5" s="339"/>
      <c r="I5" s="339"/>
      <c r="J5" s="339"/>
      <c r="K5" s="339"/>
      <c r="L5" s="339"/>
      <c r="M5" s="340"/>
    </row>
    <row r="6" spans="1:13" ht="15" x14ac:dyDescent="0.2">
      <c r="A6" s="341" t="s">
        <v>158</v>
      </c>
      <c r="B6" s="342"/>
      <c r="C6" s="344" t="s">
        <v>159</v>
      </c>
      <c r="D6" s="344" t="s">
        <v>160</v>
      </c>
      <c r="E6" s="347"/>
      <c r="F6" s="347"/>
      <c r="G6" s="347"/>
      <c r="H6" s="347"/>
      <c r="I6" s="347"/>
      <c r="J6" s="347"/>
      <c r="K6" s="347"/>
      <c r="L6" s="347"/>
      <c r="M6" s="348"/>
    </row>
    <row r="7" spans="1:13" ht="15" x14ac:dyDescent="0.2">
      <c r="A7" s="343"/>
      <c r="B7" s="342"/>
      <c r="C7" s="345"/>
      <c r="D7" s="346"/>
      <c r="E7" s="233">
        <v>2013</v>
      </c>
      <c r="F7" s="233">
        <v>2014</v>
      </c>
      <c r="G7" s="233">
        <v>2015</v>
      </c>
      <c r="H7" s="347">
        <v>2015</v>
      </c>
      <c r="I7" s="347"/>
      <c r="J7" s="347"/>
      <c r="K7" s="347"/>
      <c r="L7" s="233">
        <v>2016</v>
      </c>
      <c r="M7" s="234">
        <v>2017</v>
      </c>
    </row>
    <row r="8" spans="1:13" ht="25.5" x14ac:dyDescent="0.2">
      <c r="A8" s="343"/>
      <c r="B8" s="342"/>
      <c r="C8" s="345"/>
      <c r="D8" s="346"/>
      <c r="E8" s="232" t="s">
        <v>161</v>
      </c>
      <c r="F8" s="232" t="s">
        <v>161</v>
      </c>
      <c r="G8" s="232" t="s">
        <v>162</v>
      </c>
      <c r="H8" s="232" t="s">
        <v>163</v>
      </c>
      <c r="I8" s="232" t="s">
        <v>164</v>
      </c>
      <c r="J8" s="232" t="s">
        <v>165</v>
      </c>
      <c r="K8" s="232" t="s">
        <v>166</v>
      </c>
      <c r="L8" s="232" t="s">
        <v>162</v>
      </c>
      <c r="M8" s="235" t="s">
        <v>162</v>
      </c>
    </row>
    <row r="9" spans="1:13" x14ac:dyDescent="0.2">
      <c r="A9" s="358" t="s">
        <v>167</v>
      </c>
      <c r="B9" s="140" t="s">
        <v>168</v>
      </c>
      <c r="C9" s="136" t="s">
        <v>5</v>
      </c>
      <c r="D9" s="136" t="s">
        <v>54</v>
      </c>
      <c r="E9" s="236">
        <v>29932816</v>
      </c>
      <c r="F9" s="236">
        <v>34422738</v>
      </c>
      <c r="G9" s="236">
        <f>F9*1.15</f>
        <v>39586148.699999996</v>
      </c>
      <c r="H9" s="237">
        <v>7439361</v>
      </c>
      <c r="I9" s="137"/>
      <c r="J9" s="137"/>
      <c r="K9" s="137"/>
      <c r="L9" s="238">
        <f t="shared" ref="L9:L17" si="0">+G9*1.2</f>
        <v>47503378.43999999</v>
      </c>
      <c r="M9" s="238">
        <f t="shared" ref="M9:M17" si="1">+L9*1.2</f>
        <v>57004054.127999984</v>
      </c>
    </row>
    <row r="10" spans="1:13" x14ac:dyDescent="0.2">
      <c r="A10" s="358"/>
      <c r="B10" s="140" t="s">
        <v>169</v>
      </c>
      <c r="C10" s="136" t="s">
        <v>25</v>
      </c>
      <c r="D10" s="136" t="s">
        <v>54</v>
      </c>
      <c r="E10" s="239">
        <v>622367315</v>
      </c>
      <c r="F10" s="239">
        <v>809077509.5</v>
      </c>
      <c r="G10" s="239">
        <f>F10*1.3</f>
        <v>1051800762.35</v>
      </c>
      <c r="H10" s="239">
        <v>253943853.16999999</v>
      </c>
      <c r="I10" s="240"/>
      <c r="J10" s="240"/>
      <c r="K10" s="240"/>
      <c r="L10" s="239">
        <f t="shared" si="0"/>
        <v>1262160914.8199999</v>
      </c>
      <c r="M10" s="239">
        <f t="shared" si="1"/>
        <v>1514593097.7839999</v>
      </c>
    </row>
    <row r="11" spans="1:13" x14ac:dyDescent="0.2">
      <c r="A11" s="358"/>
      <c r="B11" s="140" t="s">
        <v>170</v>
      </c>
      <c r="C11" s="136" t="s">
        <v>25</v>
      </c>
      <c r="D11" s="136" t="s">
        <v>54</v>
      </c>
      <c r="E11" s="239">
        <v>58109146</v>
      </c>
      <c r="F11" s="239">
        <v>75541889.799999997</v>
      </c>
      <c r="G11" s="239">
        <f>F11*1.3</f>
        <v>98204456.739999995</v>
      </c>
      <c r="H11" s="239">
        <v>17421373</v>
      </c>
      <c r="I11" s="240"/>
      <c r="J11" s="240"/>
      <c r="K11" s="240"/>
      <c r="L11" s="239">
        <f t="shared" si="0"/>
        <v>117845348.08799998</v>
      </c>
      <c r="M11" s="239">
        <f t="shared" si="1"/>
        <v>141414417.70559996</v>
      </c>
    </row>
    <row r="12" spans="1:13" x14ac:dyDescent="0.2">
      <c r="A12" s="358"/>
      <c r="B12" s="241" t="s">
        <v>171</v>
      </c>
      <c r="C12" s="242" t="s">
        <v>5</v>
      </c>
      <c r="D12" s="242" t="s">
        <v>54</v>
      </c>
      <c r="E12" s="243">
        <v>569</v>
      </c>
      <c r="F12" s="243">
        <v>630</v>
      </c>
      <c r="G12" s="243">
        <v>650</v>
      </c>
      <c r="H12" s="244">
        <v>596</v>
      </c>
      <c r="I12" s="245"/>
      <c r="J12" s="245"/>
      <c r="K12" s="245"/>
      <c r="L12" s="245">
        <f t="shared" si="0"/>
        <v>780</v>
      </c>
      <c r="M12" s="245">
        <f t="shared" si="1"/>
        <v>936</v>
      </c>
    </row>
    <row r="13" spans="1:13" x14ac:dyDescent="0.2">
      <c r="A13" s="358"/>
      <c r="B13" s="140" t="s">
        <v>172</v>
      </c>
      <c r="C13" s="136" t="s">
        <v>25</v>
      </c>
      <c r="D13" s="136" t="s">
        <v>54</v>
      </c>
      <c r="E13" s="246">
        <v>499565742</v>
      </c>
      <c r="F13" s="246">
        <v>649435464.61000001</v>
      </c>
      <c r="G13" s="246">
        <f>F13*1.3</f>
        <v>844266103.99300003</v>
      </c>
      <c r="H13" s="246">
        <v>188666015</v>
      </c>
      <c r="I13" s="137"/>
      <c r="J13" s="137"/>
      <c r="K13" s="137"/>
      <c r="L13" s="246">
        <f t="shared" si="0"/>
        <v>1013119324.7916</v>
      </c>
      <c r="M13" s="246">
        <f t="shared" si="1"/>
        <v>1215743189.7499199</v>
      </c>
    </row>
    <row r="14" spans="1:13" x14ac:dyDescent="0.2">
      <c r="A14" s="358"/>
      <c r="B14" s="140" t="s">
        <v>173</v>
      </c>
      <c r="C14" s="136" t="s">
        <v>174</v>
      </c>
      <c r="D14" s="136" t="s">
        <v>54</v>
      </c>
      <c r="E14" s="246">
        <v>877971</v>
      </c>
      <c r="F14" s="246">
        <v>1109733.95</v>
      </c>
      <c r="G14" s="246">
        <f>G13/G12</f>
        <v>1298870.92922</v>
      </c>
      <c r="H14" s="246">
        <f>H13/H12</f>
        <v>316553.71644295304</v>
      </c>
      <c r="I14" s="139"/>
      <c r="J14" s="139"/>
      <c r="K14" s="139"/>
      <c r="L14" s="246">
        <f t="shared" si="0"/>
        <v>1558645.115064</v>
      </c>
      <c r="M14" s="246">
        <f t="shared" si="1"/>
        <v>1870374.1380767999</v>
      </c>
    </row>
    <row r="15" spans="1:13" x14ac:dyDescent="0.2">
      <c r="A15" s="358"/>
      <c r="B15" s="241" t="s">
        <v>175</v>
      </c>
      <c r="C15" s="242" t="s">
        <v>5</v>
      </c>
      <c r="D15" s="242" t="s">
        <v>54</v>
      </c>
      <c r="E15" s="243">
        <v>1669</v>
      </c>
      <c r="F15" s="243">
        <v>1720</v>
      </c>
      <c r="G15" s="247">
        <v>1727</v>
      </c>
      <c r="H15" s="248">
        <v>1671</v>
      </c>
      <c r="I15" s="245"/>
      <c r="J15" s="245"/>
      <c r="K15" s="245"/>
      <c r="L15" s="245">
        <f t="shared" si="0"/>
        <v>2072.4</v>
      </c>
      <c r="M15" s="245">
        <f t="shared" si="1"/>
        <v>2486.88</v>
      </c>
    </row>
    <row r="16" spans="1:13" x14ac:dyDescent="0.2">
      <c r="A16" s="358"/>
      <c r="B16" s="140" t="s">
        <v>176</v>
      </c>
      <c r="C16" s="136" t="s">
        <v>25</v>
      </c>
      <c r="D16" s="136" t="s">
        <v>54</v>
      </c>
      <c r="E16" s="246">
        <v>1193497992</v>
      </c>
      <c r="F16" s="246">
        <v>1551547389.6000001</v>
      </c>
      <c r="G16" s="246">
        <f>F16*1.3</f>
        <v>2017011606.4800003</v>
      </c>
      <c r="H16" s="246">
        <v>407138921</v>
      </c>
      <c r="I16" s="139"/>
      <c r="J16" s="139"/>
      <c r="K16" s="139"/>
      <c r="L16" s="246">
        <f t="shared" si="0"/>
        <v>2420413927.776</v>
      </c>
      <c r="M16" s="246">
        <f t="shared" si="1"/>
        <v>2904496713.3312001</v>
      </c>
    </row>
    <row r="17" spans="1:13" x14ac:dyDescent="0.2">
      <c r="A17" s="358"/>
      <c r="B17" s="140" t="s">
        <v>177</v>
      </c>
      <c r="C17" s="136" t="s">
        <v>174</v>
      </c>
      <c r="D17" s="136" t="s">
        <v>7</v>
      </c>
      <c r="E17" s="246">
        <v>715098</v>
      </c>
      <c r="F17" s="246">
        <v>929627</v>
      </c>
      <c r="G17" s="246">
        <f>G16/G15</f>
        <v>1167927.9713259989</v>
      </c>
      <c r="H17" s="246">
        <f>H16/H15</f>
        <v>243649.86295631359</v>
      </c>
      <c r="I17" s="137"/>
      <c r="J17" s="137"/>
      <c r="K17" s="137"/>
      <c r="L17" s="246">
        <f t="shared" si="0"/>
        <v>1401513.5655911986</v>
      </c>
      <c r="M17" s="246">
        <f t="shared" si="1"/>
        <v>1681816.2787094384</v>
      </c>
    </row>
    <row r="18" spans="1:13" x14ac:dyDescent="0.2">
      <c r="A18" s="358"/>
      <c r="B18" s="140" t="s">
        <v>178</v>
      </c>
      <c r="C18" s="136" t="s">
        <v>5</v>
      </c>
      <c r="D18" s="136" t="s">
        <v>54</v>
      </c>
      <c r="E18" s="246">
        <f>+H18+I18+J18+K18</f>
        <v>0</v>
      </c>
      <c r="F18" s="246">
        <v>0</v>
      </c>
      <c r="G18" s="246">
        <v>0</v>
      </c>
      <c r="H18" s="246">
        <v>0</v>
      </c>
      <c r="I18" s="137"/>
      <c r="J18" s="137"/>
      <c r="K18" s="137"/>
      <c r="L18" s="137">
        <v>0</v>
      </c>
      <c r="M18" s="137">
        <v>0</v>
      </c>
    </row>
    <row r="19" spans="1:13" x14ac:dyDescent="0.2">
      <c r="A19" s="358"/>
      <c r="B19" s="140" t="s">
        <v>179</v>
      </c>
      <c r="C19" s="136" t="s">
        <v>5</v>
      </c>
      <c r="D19" s="136" t="s">
        <v>54</v>
      </c>
      <c r="E19" s="236">
        <v>19</v>
      </c>
      <c r="F19" s="236">
        <v>22</v>
      </c>
      <c r="G19" s="236">
        <v>22</v>
      </c>
      <c r="H19" s="236">
        <v>4</v>
      </c>
      <c r="I19" s="137"/>
      <c r="J19" s="137"/>
      <c r="K19" s="137"/>
      <c r="L19" s="137">
        <v>22</v>
      </c>
      <c r="M19" s="137">
        <v>22</v>
      </c>
    </row>
    <row r="20" spans="1:13" x14ac:dyDescent="0.2">
      <c r="A20" s="358"/>
      <c r="B20" s="140" t="s">
        <v>180</v>
      </c>
      <c r="C20" s="249" t="s">
        <v>25</v>
      </c>
      <c r="D20" s="249" t="s">
        <v>54</v>
      </c>
      <c r="E20" s="250">
        <v>1550064.05</v>
      </c>
      <c r="F20" s="250">
        <v>2092586.4675000003</v>
      </c>
      <c r="G20" s="250">
        <f>F20*1.3</f>
        <v>2720362.4077500002</v>
      </c>
      <c r="H20" s="250">
        <v>460521.71</v>
      </c>
      <c r="I20" s="251"/>
      <c r="J20" s="251"/>
      <c r="K20" s="251"/>
      <c r="L20" s="250">
        <f>+G20*1.2</f>
        <v>3264434.8893000004</v>
      </c>
      <c r="M20" s="250">
        <f>+L20*1.2</f>
        <v>3917321.8671600004</v>
      </c>
    </row>
    <row r="21" spans="1:13" x14ac:dyDescent="0.2">
      <c r="A21" s="358"/>
      <c r="B21" s="140" t="s">
        <v>181</v>
      </c>
      <c r="C21" s="136" t="s">
        <v>5</v>
      </c>
      <c r="D21" s="136" t="s">
        <v>54</v>
      </c>
      <c r="E21" s="236">
        <v>237</v>
      </c>
      <c r="F21" s="236">
        <v>284</v>
      </c>
      <c r="G21" s="252">
        <f>F21*1.1</f>
        <v>312.40000000000003</v>
      </c>
      <c r="H21" s="236">
        <v>71</v>
      </c>
      <c r="I21" s="137"/>
      <c r="J21" s="137"/>
      <c r="K21" s="137"/>
      <c r="L21" s="137">
        <f>+G21*1.1</f>
        <v>343.64000000000004</v>
      </c>
      <c r="M21" s="137">
        <f>+L21*1.1</f>
        <v>378.00400000000008</v>
      </c>
    </row>
    <row r="22" spans="1:13" x14ac:dyDescent="0.2">
      <c r="A22" s="358"/>
      <c r="B22" s="140" t="s">
        <v>182</v>
      </c>
      <c r="C22" s="136" t="s">
        <v>5</v>
      </c>
      <c r="D22" s="136" t="s">
        <v>54</v>
      </c>
      <c r="E22" s="236">
        <v>253</v>
      </c>
      <c r="F22" s="236">
        <v>304</v>
      </c>
      <c r="G22" s="252">
        <f>F22*1.1</f>
        <v>334.40000000000003</v>
      </c>
      <c r="H22" s="236">
        <f>F22/4</f>
        <v>76</v>
      </c>
      <c r="I22" s="137"/>
      <c r="J22" s="137"/>
      <c r="K22" s="137"/>
      <c r="L22" s="137">
        <f>+G22*1.1</f>
        <v>367.84000000000009</v>
      </c>
      <c r="M22" s="137">
        <f>+L22*1.1</f>
        <v>404.62400000000014</v>
      </c>
    </row>
    <row r="23" spans="1:13" x14ac:dyDescent="0.2">
      <c r="A23" s="253"/>
      <c r="B23" s="254"/>
      <c r="C23" s="242"/>
      <c r="D23" s="254"/>
      <c r="E23" s="255"/>
      <c r="F23" s="255">
        <v>0</v>
      </c>
      <c r="G23" s="255"/>
      <c r="H23" s="255"/>
      <c r="I23" s="242"/>
      <c r="J23" s="242"/>
      <c r="K23" s="242"/>
      <c r="L23" s="242"/>
      <c r="M23" s="256"/>
    </row>
    <row r="24" spans="1:13" x14ac:dyDescent="0.2">
      <c r="A24" s="333" t="s">
        <v>30</v>
      </c>
      <c r="B24" s="241" t="s">
        <v>183</v>
      </c>
      <c r="C24" s="242"/>
      <c r="D24" s="254"/>
      <c r="E24" s="255"/>
      <c r="F24" s="255">
        <v>0</v>
      </c>
      <c r="G24" s="255"/>
      <c r="H24" s="255"/>
      <c r="I24" s="242"/>
      <c r="J24" s="242"/>
      <c r="K24" s="242"/>
      <c r="L24" s="242"/>
      <c r="M24" s="256"/>
    </row>
    <row r="25" spans="1:13" x14ac:dyDescent="0.2">
      <c r="A25" s="333"/>
      <c r="B25" s="140" t="s">
        <v>184</v>
      </c>
      <c r="C25" s="249" t="s">
        <v>5</v>
      </c>
      <c r="D25" s="249" t="s">
        <v>54</v>
      </c>
      <c r="E25" s="257">
        <f>+E26+E27+E28</f>
        <v>692</v>
      </c>
      <c r="F25" s="257">
        <v>708</v>
      </c>
      <c r="G25" s="258">
        <f>F25*0.1+F25</f>
        <v>778.8</v>
      </c>
      <c r="H25" s="257">
        <f>H29+H30</f>
        <v>770</v>
      </c>
      <c r="I25" s="251"/>
      <c r="J25" s="251"/>
      <c r="K25" s="251"/>
      <c r="L25" s="251">
        <f>+G25*1.1</f>
        <v>856.68000000000006</v>
      </c>
      <c r="M25" s="259">
        <f>+L25*1.1</f>
        <v>942.34800000000018</v>
      </c>
    </row>
    <row r="26" spans="1:13" x14ac:dyDescent="0.2">
      <c r="A26" s="333"/>
      <c r="B26" s="140" t="s">
        <v>185</v>
      </c>
      <c r="C26" s="249" t="s">
        <v>5</v>
      </c>
      <c r="D26" s="249" t="s">
        <v>54</v>
      </c>
      <c r="E26" s="257">
        <v>43</v>
      </c>
      <c r="F26" s="257">
        <v>69</v>
      </c>
      <c r="G26" s="258">
        <f>F26*0.02+F26</f>
        <v>70.38</v>
      </c>
      <c r="H26" s="257">
        <v>62</v>
      </c>
      <c r="I26" s="251"/>
      <c r="J26" s="251"/>
      <c r="K26" s="251"/>
      <c r="L26" s="251">
        <v>74</v>
      </c>
      <c r="M26" s="259">
        <v>79</v>
      </c>
    </row>
    <row r="27" spans="1:13" x14ac:dyDescent="0.2">
      <c r="A27" s="333"/>
      <c r="B27" s="140" t="s">
        <v>186</v>
      </c>
      <c r="C27" s="249" t="s">
        <v>5</v>
      </c>
      <c r="D27" s="249" t="s">
        <v>54</v>
      </c>
      <c r="E27" s="257">
        <v>135</v>
      </c>
      <c r="F27" s="257">
        <v>130</v>
      </c>
      <c r="G27" s="258">
        <f>F27*0.02+F27</f>
        <v>132.6</v>
      </c>
      <c r="H27" s="257">
        <v>127</v>
      </c>
      <c r="I27" s="251"/>
      <c r="J27" s="251"/>
      <c r="K27" s="251"/>
      <c r="L27" s="251">
        <v>138</v>
      </c>
      <c r="M27" s="259">
        <v>146</v>
      </c>
    </row>
    <row r="28" spans="1:13" x14ac:dyDescent="0.2">
      <c r="A28" s="333"/>
      <c r="B28" s="140" t="s">
        <v>187</v>
      </c>
      <c r="C28" s="249" t="s">
        <v>5</v>
      </c>
      <c r="D28" s="249" t="s">
        <v>54</v>
      </c>
      <c r="E28" s="257">
        <v>514</v>
      </c>
      <c r="F28" s="257">
        <v>509</v>
      </c>
      <c r="G28" s="258">
        <f>F28*0.02+F28</f>
        <v>519.17999999999995</v>
      </c>
      <c r="H28" s="257">
        <v>670</v>
      </c>
      <c r="I28" s="251"/>
      <c r="J28" s="251"/>
      <c r="K28" s="251"/>
      <c r="L28" s="251">
        <v>518</v>
      </c>
      <c r="M28" s="259">
        <v>525</v>
      </c>
    </row>
    <row r="29" spans="1:13" x14ac:dyDescent="0.2">
      <c r="A29" s="333"/>
      <c r="B29" s="140" t="s">
        <v>188</v>
      </c>
      <c r="C29" s="249" t="s">
        <v>5</v>
      </c>
      <c r="D29" s="249" t="s">
        <v>54</v>
      </c>
      <c r="E29" s="257">
        <v>687</v>
      </c>
      <c r="F29" s="257">
        <v>736</v>
      </c>
      <c r="G29" s="258">
        <f>F29*0.07+F29</f>
        <v>787.52</v>
      </c>
      <c r="H29" s="257">
        <v>765</v>
      </c>
      <c r="I29" s="251"/>
      <c r="J29" s="251"/>
      <c r="K29" s="251"/>
      <c r="L29" s="251">
        <f>+G29*1.1</f>
        <v>866.27200000000005</v>
      </c>
      <c r="M29" s="259">
        <f>+L29*1.1</f>
        <v>952.89920000000018</v>
      </c>
    </row>
    <row r="30" spans="1:13" x14ac:dyDescent="0.2">
      <c r="A30" s="333"/>
      <c r="B30" s="140" t="s">
        <v>189</v>
      </c>
      <c r="C30" s="249" t="s">
        <v>5</v>
      </c>
      <c r="D30" s="249" t="s">
        <v>54</v>
      </c>
      <c r="E30" s="257">
        <v>5</v>
      </c>
      <c r="F30" s="257">
        <v>5</v>
      </c>
      <c r="G30" s="258">
        <f t="shared" ref="G30:G35" si="2">F30*0.07+F30</f>
        <v>5.35</v>
      </c>
      <c r="H30" s="257">
        <v>5</v>
      </c>
      <c r="I30" s="251"/>
      <c r="J30" s="251"/>
      <c r="K30" s="251"/>
      <c r="L30" s="251">
        <v>5</v>
      </c>
      <c r="M30" s="259">
        <v>5</v>
      </c>
    </row>
    <row r="31" spans="1:13" x14ac:dyDescent="0.2">
      <c r="A31" s="333"/>
      <c r="B31" s="140" t="s">
        <v>190</v>
      </c>
      <c r="C31" s="249" t="s">
        <v>5</v>
      </c>
      <c r="D31" s="249" t="s">
        <v>54</v>
      </c>
      <c r="E31" s="257">
        <v>548</v>
      </c>
      <c r="F31" s="257">
        <v>541</v>
      </c>
      <c r="G31" s="258">
        <f t="shared" si="2"/>
        <v>578.87</v>
      </c>
      <c r="H31" s="257">
        <v>536</v>
      </c>
      <c r="I31" s="251"/>
      <c r="J31" s="251"/>
      <c r="K31" s="251"/>
      <c r="L31" s="251">
        <f>+G31*1.1</f>
        <v>636.75700000000006</v>
      </c>
      <c r="M31" s="259">
        <f>+L31*1.1</f>
        <v>700.43270000000007</v>
      </c>
    </row>
    <row r="32" spans="1:13" x14ac:dyDescent="0.2">
      <c r="A32" s="333"/>
      <c r="B32" s="140" t="s">
        <v>191</v>
      </c>
      <c r="C32" s="249" t="s">
        <v>5</v>
      </c>
      <c r="D32" s="249" t="s">
        <v>54</v>
      </c>
      <c r="E32" s="257">
        <v>5</v>
      </c>
      <c r="F32" s="257">
        <v>98</v>
      </c>
      <c r="G32" s="258">
        <f t="shared" si="2"/>
        <v>104.86</v>
      </c>
      <c r="H32" s="257">
        <v>113</v>
      </c>
      <c r="I32" s="251"/>
      <c r="J32" s="251"/>
      <c r="K32" s="251"/>
      <c r="L32" s="251">
        <f>+G32*1.1</f>
        <v>115.346</v>
      </c>
      <c r="M32" s="259">
        <f>+L32*1.1</f>
        <v>126.88060000000002</v>
      </c>
    </row>
    <row r="33" spans="1:13" x14ac:dyDescent="0.2">
      <c r="A33" s="333"/>
      <c r="B33" s="140" t="s">
        <v>192</v>
      </c>
      <c r="C33" s="249" t="s">
        <v>5</v>
      </c>
      <c r="D33" s="249" t="s">
        <v>54</v>
      </c>
      <c r="E33" s="257">
        <v>6</v>
      </c>
      <c r="F33" s="257">
        <v>6</v>
      </c>
      <c r="G33" s="258">
        <f t="shared" si="2"/>
        <v>6.42</v>
      </c>
      <c r="H33" s="257">
        <v>7</v>
      </c>
      <c r="I33" s="251"/>
      <c r="J33" s="251"/>
      <c r="K33" s="251"/>
      <c r="L33" s="251">
        <f>+G33*1.1</f>
        <v>7.0620000000000003</v>
      </c>
      <c r="M33" s="259">
        <f>+L33*1.1</f>
        <v>7.7682000000000011</v>
      </c>
    </row>
    <row r="34" spans="1:13" x14ac:dyDescent="0.2">
      <c r="A34" s="333"/>
      <c r="B34" s="140" t="s">
        <v>193</v>
      </c>
      <c r="C34" s="249" t="s">
        <v>5</v>
      </c>
      <c r="D34" s="249" t="s">
        <v>54</v>
      </c>
      <c r="E34" s="257">
        <v>125</v>
      </c>
      <c r="F34" s="257">
        <v>88</v>
      </c>
      <c r="G34" s="258">
        <f t="shared" si="2"/>
        <v>94.16</v>
      </c>
      <c r="H34" s="257">
        <v>105</v>
      </c>
      <c r="I34" s="251"/>
      <c r="J34" s="251"/>
      <c r="K34" s="251"/>
      <c r="L34" s="251">
        <f>+G34*1.1</f>
        <v>103.57600000000001</v>
      </c>
      <c r="M34" s="259">
        <f>+L34*1.1</f>
        <v>113.93360000000001</v>
      </c>
    </row>
    <row r="35" spans="1:13" x14ac:dyDescent="0.2">
      <c r="A35" s="333"/>
      <c r="B35" s="140" t="s">
        <v>194</v>
      </c>
      <c r="C35" s="249" t="s">
        <v>5</v>
      </c>
      <c r="D35" s="249" t="s">
        <v>54</v>
      </c>
      <c r="E35" s="257">
        <v>3</v>
      </c>
      <c r="F35" s="257">
        <v>3</v>
      </c>
      <c r="G35" s="258">
        <f t="shared" si="2"/>
        <v>3.21</v>
      </c>
      <c r="H35" s="257">
        <v>4</v>
      </c>
      <c r="I35" s="251"/>
      <c r="J35" s="251"/>
      <c r="K35" s="251"/>
      <c r="L35" s="251">
        <f>+G35*1.1</f>
        <v>3.5310000000000001</v>
      </c>
      <c r="M35" s="259">
        <f>+L35*1.1</f>
        <v>3.8841000000000006</v>
      </c>
    </row>
    <row r="36" spans="1:13" x14ac:dyDescent="0.2">
      <c r="A36" s="333"/>
      <c r="B36" s="241" t="s">
        <v>195</v>
      </c>
      <c r="C36" s="242"/>
      <c r="D36" s="254"/>
      <c r="E36" s="255"/>
      <c r="F36" s="255">
        <v>0</v>
      </c>
      <c r="G36" s="255"/>
      <c r="H36" s="255"/>
      <c r="I36" s="245"/>
      <c r="J36" s="245"/>
      <c r="K36" s="245"/>
      <c r="L36" s="245"/>
      <c r="M36" s="260"/>
    </row>
    <row r="37" spans="1:13" x14ac:dyDescent="0.2">
      <c r="A37" s="333"/>
      <c r="B37" s="140" t="s">
        <v>196</v>
      </c>
      <c r="C37" s="136" t="s">
        <v>5</v>
      </c>
      <c r="D37" s="136" t="s">
        <v>54</v>
      </c>
      <c r="E37" s="236">
        <v>11</v>
      </c>
      <c r="F37" s="236">
        <v>11</v>
      </c>
      <c r="G37" s="236">
        <v>15</v>
      </c>
      <c r="H37" s="236">
        <v>11</v>
      </c>
      <c r="I37" s="137"/>
      <c r="J37" s="137"/>
      <c r="K37" s="137"/>
      <c r="L37" s="137">
        <v>14</v>
      </c>
      <c r="M37" s="138">
        <v>14</v>
      </c>
    </row>
    <row r="38" spans="1:13" x14ac:dyDescent="0.2">
      <c r="A38" s="334"/>
      <c r="B38" s="140" t="s">
        <v>197</v>
      </c>
      <c r="C38" s="136" t="s">
        <v>5</v>
      </c>
      <c r="D38" s="136" t="s">
        <v>54</v>
      </c>
      <c r="E38" s="236">
        <v>602</v>
      </c>
      <c r="F38" s="236">
        <v>611</v>
      </c>
      <c r="G38" s="236">
        <f>G39+G40</f>
        <v>623</v>
      </c>
      <c r="H38" s="236">
        <f>H39+H40</f>
        <v>616</v>
      </c>
      <c r="I38" s="137"/>
      <c r="J38" s="137"/>
      <c r="K38" s="137"/>
      <c r="L38" s="137">
        <v>630</v>
      </c>
      <c r="M38" s="138">
        <v>640</v>
      </c>
    </row>
    <row r="39" spans="1:13" x14ac:dyDescent="0.2">
      <c r="A39" s="334"/>
      <c r="B39" s="140" t="s">
        <v>198</v>
      </c>
      <c r="C39" s="136" t="s">
        <v>5</v>
      </c>
      <c r="D39" s="136" t="s">
        <v>54</v>
      </c>
      <c r="E39" s="236">
        <v>439</v>
      </c>
      <c r="F39" s="236">
        <v>447</v>
      </c>
      <c r="G39" s="236">
        <v>457</v>
      </c>
      <c r="H39" s="236">
        <f>F39+5</f>
        <v>452</v>
      </c>
      <c r="I39" s="137"/>
      <c r="J39" s="137"/>
      <c r="K39" s="137"/>
      <c r="L39" s="137">
        <v>455</v>
      </c>
      <c r="M39" s="138">
        <v>463</v>
      </c>
    </row>
    <row r="40" spans="1:13" x14ac:dyDescent="0.2">
      <c r="A40" s="334"/>
      <c r="B40" s="140" t="s">
        <v>199</v>
      </c>
      <c r="C40" s="136" t="s">
        <v>5</v>
      </c>
      <c r="D40" s="136" t="s">
        <v>54</v>
      </c>
      <c r="E40" s="236">
        <f>+E38-E39</f>
        <v>163</v>
      </c>
      <c r="F40" s="236">
        <v>164</v>
      </c>
      <c r="G40" s="236">
        <v>166</v>
      </c>
      <c r="H40" s="236">
        <v>164</v>
      </c>
      <c r="I40" s="137"/>
      <c r="J40" s="137"/>
      <c r="K40" s="137"/>
      <c r="L40" s="137">
        <f>+L38-L39</f>
        <v>175</v>
      </c>
      <c r="M40" s="138">
        <f>+M38-M39</f>
        <v>177</v>
      </c>
    </row>
    <row r="41" spans="1:13" x14ac:dyDescent="0.2">
      <c r="A41" s="334"/>
      <c r="B41" s="241" t="s">
        <v>200</v>
      </c>
      <c r="C41" s="242"/>
      <c r="D41" s="254"/>
      <c r="E41" s="255"/>
      <c r="F41" s="255">
        <v>0</v>
      </c>
      <c r="G41" s="255"/>
      <c r="H41" s="255"/>
      <c r="I41" s="245"/>
      <c r="J41" s="245"/>
      <c r="K41" s="245"/>
      <c r="L41" s="245"/>
      <c r="M41" s="260"/>
    </row>
    <row r="42" spans="1:13" x14ac:dyDescent="0.2">
      <c r="A42" s="334"/>
      <c r="B42" s="140" t="s">
        <v>201</v>
      </c>
      <c r="C42" s="136" t="s">
        <v>25</v>
      </c>
      <c r="D42" s="136" t="s">
        <v>54</v>
      </c>
      <c r="E42" s="246">
        <v>2083038239</v>
      </c>
      <c r="F42" s="246">
        <v>3032866400</v>
      </c>
      <c r="G42" s="246">
        <f>F42</f>
        <v>3032866400</v>
      </c>
      <c r="H42" s="246">
        <f>H44</f>
        <v>711984929.74000001</v>
      </c>
      <c r="I42" s="137"/>
      <c r="J42" s="137"/>
      <c r="K42" s="137"/>
      <c r="L42" s="137">
        <f>+G42*1.2</f>
        <v>3639439680</v>
      </c>
      <c r="M42" s="137">
        <f>+L42*1.2</f>
        <v>4367327616</v>
      </c>
    </row>
    <row r="43" spans="1:13" x14ac:dyDescent="0.2">
      <c r="A43" s="334"/>
      <c r="B43" s="140" t="s">
        <v>202</v>
      </c>
      <c r="C43" s="136" t="s">
        <v>25</v>
      </c>
      <c r="D43" s="136" t="s">
        <v>54</v>
      </c>
      <c r="E43" s="246">
        <v>2083038239</v>
      </c>
      <c r="F43" s="246">
        <f>F42</f>
        <v>3032866400</v>
      </c>
      <c r="G43" s="246">
        <f>F43</f>
        <v>3032866400</v>
      </c>
      <c r="H43" s="246">
        <f>H44</f>
        <v>711984929.74000001</v>
      </c>
      <c r="I43" s="137"/>
      <c r="J43" s="137"/>
      <c r="K43" s="137"/>
      <c r="L43" s="137">
        <f>L42</f>
        <v>3639439680</v>
      </c>
      <c r="M43" s="137">
        <f>+L43*1.2</f>
        <v>4367327616</v>
      </c>
    </row>
    <row r="44" spans="1:13" x14ac:dyDescent="0.2">
      <c r="A44" s="334"/>
      <c r="B44" s="140" t="s">
        <v>203</v>
      </c>
      <c r="C44" s="136" t="s">
        <v>25</v>
      </c>
      <c r="D44" s="136" t="s">
        <v>54</v>
      </c>
      <c r="E44" s="246">
        <v>2083038239</v>
      </c>
      <c r="F44" s="246">
        <v>2937489267.6700001</v>
      </c>
      <c r="G44" s="246">
        <v>0</v>
      </c>
      <c r="H44" s="246">
        <v>711984929.74000001</v>
      </c>
      <c r="I44" s="137"/>
      <c r="J44" s="137"/>
      <c r="K44" s="137"/>
      <c r="L44" s="137">
        <f>L43</f>
        <v>3639439680</v>
      </c>
      <c r="M44" s="137">
        <f>+L44*1.2</f>
        <v>4367327616</v>
      </c>
    </row>
    <row r="45" spans="1:13" ht="13.5" thickBot="1" x14ac:dyDescent="0.25">
      <c r="A45" s="335"/>
      <c r="B45" s="140" t="s">
        <v>204</v>
      </c>
      <c r="C45" s="136" t="s">
        <v>6</v>
      </c>
      <c r="D45" s="136" t="s">
        <v>54</v>
      </c>
      <c r="E45" s="246">
        <v>2083038239</v>
      </c>
      <c r="F45" s="261">
        <f>-G45</f>
        <v>0</v>
      </c>
      <c r="G45" s="246">
        <v>0</v>
      </c>
      <c r="H45" s="262">
        <f>H44/G43</f>
        <v>0.23475644352154781</v>
      </c>
      <c r="I45" s="137"/>
      <c r="J45" s="137"/>
      <c r="K45" s="137"/>
      <c r="L45" s="137">
        <f>+G45*1.2</f>
        <v>0</v>
      </c>
      <c r="M45" s="137">
        <f>+L45*1.2</f>
        <v>0</v>
      </c>
    </row>
    <row r="46" spans="1:13" x14ac:dyDescent="0.2">
      <c r="E46" s="263"/>
      <c r="F46" s="263"/>
      <c r="G46" s="263"/>
      <c r="H46" s="263"/>
      <c r="I46" s="263"/>
      <c r="J46" s="263"/>
      <c r="K46" s="263"/>
      <c r="L46" s="263"/>
      <c r="M46" s="263"/>
    </row>
    <row r="47" spans="1:13" x14ac:dyDescent="0.2">
      <c r="B47" s="141"/>
      <c r="F47" s="130"/>
    </row>
  </sheetData>
  <mergeCells count="13">
    <mergeCell ref="A2:M2"/>
    <mergeCell ref="A3:B3"/>
    <mergeCell ref="C3:M4"/>
    <mergeCell ref="A4:B4"/>
    <mergeCell ref="A9:A22"/>
    <mergeCell ref="A24:A45"/>
    <mergeCell ref="A5:B5"/>
    <mergeCell ref="C5:M5"/>
    <mergeCell ref="A6:B8"/>
    <mergeCell ref="C6:C8"/>
    <mergeCell ref="D6:D8"/>
    <mergeCell ref="E6:M6"/>
    <mergeCell ref="H7:K7"/>
  </mergeCells>
  <phoneticPr fontId="4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I35" sqref="I35"/>
    </sheetView>
  </sheetViews>
  <sheetFormatPr baseColWidth="10" defaultRowHeight="12.75" x14ac:dyDescent="0.2"/>
  <cols>
    <col min="1" max="1" width="75.7109375" customWidth="1"/>
    <col min="2" max="2" width="15.28515625" bestFit="1" customWidth="1"/>
    <col min="3" max="3" width="14" customWidth="1"/>
    <col min="4" max="4" width="17.140625" customWidth="1"/>
  </cols>
  <sheetData>
    <row r="1" spans="1:8" x14ac:dyDescent="0.2">
      <c r="A1" s="359" t="s">
        <v>101</v>
      </c>
      <c r="B1" s="359"/>
      <c r="C1" s="359"/>
      <c r="D1" s="359"/>
      <c r="E1" s="359"/>
      <c r="F1" s="359"/>
      <c r="G1" s="359"/>
      <c r="H1" s="359"/>
    </row>
    <row r="2" spans="1:8" x14ac:dyDescent="0.2">
      <c r="A2" s="359" t="s">
        <v>102</v>
      </c>
      <c r="B2" s="359"/>
      <c r="C2" s="359"/>
      <c r="D2" s="359"/>
      <c r="E2" s="359"/>
      <c r="F2" s="359"/>
      <c r="G2" s="359"/>
      <c r="H2" s="359"/>
    </row>
    <row r="3" spans="1:8" x14ac:dyDescent="0.2">
      <c r="A3" s="131" t="s">
        <v>103</v>
      </c>
      <c r="B3" s="132"/>
      <c r="C3" s="133"/>
      <c r="D3" s="133"/>
      <c r="E3" s="133"/>
      <c r="F3" s="133"/>
      <c r="G3" s="133"/>
      <c r="H3" s="133"/>
    </row>
    <row r="4" spans="1:8" x14ac:dyDescent="0.2">
      <c r="A4" s="131"/>
      <c r="B4" s="132"/>
      <c r="C4" s="133"/>
      <c r="D4" s="133"/>
      <c r="E4" s="133"/>
      <c r="F4" s="133"/>
      <c r="G4" s="133"/>
      <c r="H4" s="133"/>
    </row>
    <row r="5" spans="1:8" x14ac:dyDescent="0.2">
      <c r="A5" s="131" t="s">
        <v>104</v>
      </c>
      <c r="B5" s="132"/>
      <c r="C5" s="133"/>
      <c r="D5" s="133"/>
      <c r="E5" s="133"/>
      <c r="F5" s="133"/>
      <c r="G5" s="133"/>
      <c r="H5" s="133"/>
    </row>
    <row r="6" spans="1:8" x14ac:dyDescent="0.2">
      <c r="A6" s="131"/>
      <c r="B6" s="132"/>
      <c r="C6" s="133"/>
      <c r="D6" s="133"/>
      <c r="E6" s="133"/>
      <c r="F6" s="133"/>
      <c r="G6" s="133"/>
      <c r="H6" s="133"/>
    </row>
    <row r="7" spans="1:8" x14ac:dyDescent="0.2">
      <c r="A7" s="131" t="s">
        <v>105</v>
      </c>
      <c r="B7" s="132"/>
      <c r="C7" s="133"/>
      <c r="D7" s="133"/>
      <c r="E7" s="133"/>
      <c r="F7" s="133"/>
      <c r="G7" s="133"/>
      <c r="H7" s="133"/>
    </row>
    <row r="8" spans="1:8" x14ac:dyDescent="0.2">
      <c r="A8" s="131"/>
      <c r="B8" s="132"/>
      <c r="C8" s="133"/>
      <c r="D8" s="133"/>
      <c r="E8" s="133"/>
      <c r="F8" s="133"/>
      <c r="G8" s="133"/>
      <c r="H8" s="133"/>
    </row>
    <row r="9" spans="1:8" ht="13.5" thickBot="1" x14ac:dyDescent="0.25">
      <c r="A9" s="131" t="s">
        <v>210</v>
      </c>
      <c r="B9" s="132"/>
      <c r="C9" s="133"/>
      <c r="D9" s="133"/>
      <c r="E9" s="133"/>
      <c r="F9" s="133"/>
      <c r="G9" s="133"/>
      <c r="H9" s="133"/>
    </row>
    <row r="10" spans="1:8" x14ac:dyDescent="0.2">
      <c r="A10" s="360" t="s">
        <v>3</v>
      </c>
      <c r="B10" s="363" t="s">
        <v>0</v>
      </c>
      <c r="C10" s="366" t="s">
        <v>1</v>
      </c>
      <c r="D10" s="369" t="s">
        <v>106</v>
      </c>
      <c r="E10" s="369"/>
      <c r="F10" s="369"/>
      <c r="G10" s="369"/>
      <c r="H10" s="370"/>
    </row>
    <row r="11" spans="1:8" x14ac:dyDescent="0.2">
      <c r="A11" s="361"/>
      <c r="B11" s="364"/>
      <c r="C11" s="367"/>
      <c r="D11" s="371">
        <v>2015</v>
      </c>
      <c r="E11" s="372"/>
      <c r="F11" s="372"/>
      <c r="G11" s="372"/>
      <c r="H11" s="373"/>
    </row>
    <row r="12" spans="1:8" ht="36.75" thickBot="1" x14ac:dyDescent="0.25">
      <c r="A12" s="362"/>
      <c r="B12" s="365"/>
      <c r="C12" s="368"/>
      <c r="D12" s="271" t="s">
        <v>2</v>
      </c>
      <c r="E12" s="271" t="s">
        <v>107</v>
      </c>
      <c r="F12" s="271" t="s">
        <v>108</v>
      </c>
      <c r="G12" s="271" t="s">
        <v>109</v>
      </c>
      <c r="H12" s="272" t="s">
        <v>110</v>
      </c>
    </row>
    <row r="13" spans="1:8" x14ac:dyDescent="0.2">
      <c r="A13" s="273"/>
      <c r="B13" s="274"/>
      <c r="C13" s="274"/>
      <c r="D13" s="274"/>
      <c r="E13" s="274"/>
      <c r="F13" s="275"/>
      <c r="G13" s="274"/>
      <c r="H13" s="276"/>
    </row>
    <row r="14" spans="1:8" x14ac:dyDescent="0.2">
      <c r="A14" s="277" t="s">
        <v>111</v>
      </c>
      <c r="B14" s="278" t="s">
        <v>5</v>
      </c>
      <c r="C14" s="278" t="s">
        <v>112</v>
      </c>
      <c r="D14" s="200">
        <v>505461</v>
      </c>
      <c r="E14" s="200">
        <v>146167</v>
      </c>
      <c r="F14" s="200"/>
      <c r="G14" s="200"/>
      <c r="H14" s="279"/>
    </row>
    <row r="15" spans="1:8" x14ac:dyDescent="0.2">
      <c r="A15" s="277" t="s">
        <v>113</v>
      </c>
      <c r="B15" s="278" t="s">
        <v>5</v>
      </c>
      <c r="C15" s="278" t="s">
        <v>112</v>
      </c>
      <c r="D15" s="200">
        <v>59396</v>
      </c>
      <c r="E15" s="200">
        <v>17486</v>
      </c>
      <c r="F15" s="200"/>
      <c r="G15" s="200"/>
      <c r="H15" s="279"/>
    </row>
    <row r="16" spans="1:8" x14ac:dyDescent="0.2">
      <c r="A16" s="277" t="s">
        <v>114</v>
      </c>
      <c r="B16" s="278" t="s">
        <v>5</v>
      </c>
      <c r="C16" s="278" t="s">
        <v>112</v>
      </c>
      <c r="D16" s="200">
        <v>37588</v>
      </c>
      <c r="E16" s="200">
        <v>8925</v>
      </c>
      <c r="F16" s="200"/>
      <c r="G16" s="200"/>
      <c r="H16" s="279"/>
    </row>
    <row r="17" spans="1:8" x14ac:dyDescent="0.2">
      <c r="A17" s="277" t="s">
        <v>115</v>
      </c>
      <c r="B17" s="278" t="s">
        <v>5</v>
      </c>
      <c r="C17" s="278" t="s">
        <v>112</v>
      </c>
      <c r="D17" s="200">
        <v>173540</v>
      </c>
      <c r="E17" s="200">
        <v>26942</v>
      </c>
      <c r="F17" s="200"/>
      <c r="G17" s="200"/>
      <c r="H17" s="279"/>
    </row>
    <row r="18" spans="1:8" x14ac:dyDescent="0.2">
      <c r="A18" s="277" t="s">
        <v>116</v>
      </c>
      <c r="B18" s="278" t="s">
        <v>5</v>
      </c>
      <c r="C18" s="278" t="s">
        <v>112</v>
      </c>
      <c r="D18" s="200">
        <v>53610</v>
      </c>
      <c r="E18" s="200">
        <v>15373</v>
      </c>
      <c r="F18" s="200"/>
      <c r="G18" s="200"/>
      <c r="H18" s="279"/>
    </row>
    <row r="19" spans="1:8" x14ac:dyDescent="0.2">
      <c r="A19" s="277" t="s">
        <v>117</v>
      </c>
      <c r="B19" s="278" t="s">
        <v>5</v>
      </c>
      <c r="C19" s="278" t="s">
        <v>112</v>
      </c>
      <c r="D19" s="200">
        <v>34200</v>
      </c>
      <c r="E19" s="200">
        <v>7196</v>
      </c>
      <c r="F19" s="200"/>
      <c r="G19" s="200"/>
      <c r="H19" s="279"/>
    </row>
    <row r="20" spans="1:8" x14ac:dyDescent="0.2">
      <c r="A20" s="277" t="s">
        <v>118</v>
      </c>
      <c r="B20" s="278" t="s">
        <v>119</v>
      </c>
      <c r="C20" s="278" t="s">
        <v>112</v>
      </c>
      <c r="D20" s="264" t="s">
        <v>208</v>
      </c>
      <c r="E20" s="265">
        <v>0.62</v>
      </c>
      <c r="F20" s="201"/>
      <c r="G20" s="201"/>
      <c r="H20" s="280"/>
    </row>
    <row r="21" spans="1:8" x14ac:dyDescent="0.2">
      <c r="A21" s="277" t="s">
        <v>120</v>
      </c>
      <c r="B21" s="278" t="s">
        <v>5</v>
      </c>
      <c r="C21" s="278" t="s">
        <v>121</v>
      </c>
      <c r="D21" s="266">
        <v>58330</v>
      </c>
      <c r="E21" s="266">
        <v>15320</v>
      </c>
      <c r="F21" s="200"/>
      <c r="G21" s="200"/>
      <c r="H21" s="279"/>
    </row>
    <row r="22" spans="1:8" x14ac:dyDescent="0.2">
      <c r="A22" s="277" t="s">
        <v>211</v>
      </c>
      <c r="B22" s="278" t="s">
        <v>5</v>
      </c>
      <c r="C22" s="278" t="s">
        <v>121</v>
      </c>
      <c r="D22" s="266">
        <v>14300</v>
      </c>
      <c r="E22" s="266">
        <v>3886</v>
      </c>
      <c r="F22" s="200"/>
      <c r="G22" s="200"/>
      <c r="H22" s="279"/>
    </row>
    <row r="23" spans="1:8" x14ac:dyDescent="0.2">
      <c r="A23" s="277" t="s">
        <v>212</v>
      </c>
      <c r="B23" s="278" t="s">
        <v>5</v>
      </c>
      <c r="C23" s="278" t="s">
        <v>121</v>
      </c>
      <c r="D23" s="266">
        <v>27432</v>
      </c>
      <c r="E23" s="266">
        <v>4938</v>
      </c>
      <c r="F23" s="200"/>
      <c r="G23" s="200"/>
      <c r="H23" s="279"/>
    </row>
    <row r="24" spans="1:8" x14ac:dyDescent="0.2">
      <c r="A24" s="277" t="s">
        <v>122</v>
      </c>
      <c r="B24" s="278" t="s">
        <v>5</v>
      </c>
      <c r="C24" s="278" t="s">
        <v>121</v>
      </c>
      <c r="D24" s="266">
        <v>6000</v>
      </c>
      <c r="E24" s="266">
        <v>1141</v>
      </c>
      <c r="F24" s="200"/>
      <c r="G24" s="200"/>
      <c r="H24" s="279"/>
    </row>
    <row r="25" spans="1:8" x14ac:dyDescent="0.2">
      <c r="A25" s="277" t="s">
        <v>123</v>
      </c>
      <c r="B25" s="278" t="s">
        <v>5</v>
      </c>
      <c r="C25" s="278" t="s">
        <v>121</v>
      </c>
      <c r="D25" s="266">
        <v>68400</v>
      </c>
      <c r="E25" s="266">
        <v>14932</v>
      </c>
      <c r="F25" s="200"/>
      <c r="G25" s="200"/>
      <c r="H25" s="279"/>
    </row>
    <row r="26" spans="1:8" x14ac:dyDescent="0.2">
      <c r="A26" s="277" t="s">
        <v>124</v>
      </c>
      <c r="B26" s="278" t="s">
        <v>5</v>
      </c>
      <c r="C26" s="278" t="s">
        <v>121</v>
      </c>
      <c r="D26" s="266">
        <v>600000</v>
      </c>
      <c r="E26" s="266">
        <v>124115</v>
      </c>
      <c r="F26" s="200"/>
      <c r="G26" s="200"/>
      <c r="H26" s="279"/>
    </row>
    <row r="27" spans="1:8" x14ac:dyDescent="0.2">
      <c r="A27" s="277" t="s">
        <v>125</v>
      </c>
      <c r="B27" s="278" t="s">
        <v>5</v>
      </c>
      <c r="C27" s="278" t="s">
        <v>121</v>
      </c>
      <c r="D27" s="266">
        <v>34000</v>
      </c>
      <c r="E27" s="266">
        <v>8456</v>
      </c>
      <c r="F27" s="200"/>
      <c r="G27" s="200"/>
      <c r="H27" s="279"/>
    </row>
    <row r="28" spans="1:8" x14ac:dyDescent="0.2">
      <c r="A28" s="277" t="s">
        <v>213</v>
      </c>
      <c r="B28" s="278" t="s">
        <v>5</v>
      </c>
      <c r="C28" s="278" t="s">
        <v>121</v>
      </c>
      <c r="D28" s="266">
        <v>23550</v>
      </c>
      <c r="E28" s="266">
        <v>8946</v>
      </c>
      <c r="F28" s="200"/>
      <c r="G28" s="200"/>
      <c r="H28" s="279"/>
    </row>
    <row r="29" spans="1:8" x14ac:dyDescent="0.2">
      <c r="A29" s="277" t="s">
        <v>126</v>
      </c>
      <c r="B29" s="278" t="s">
        <v>5</v>
      </c>
      <c r="C29" s="278" t="s">
        <v>121</v>
      </c>
      <c r="D29" s="266">
        <v>91000</v>
      </c>
      <c r="E29" s="266">
        <v>18078</v>
      </c>
      <c r="F29" s="200"/>
      <c r="G29" s="200"/>
      <c r="H29" s="279"/>
    </row>
    <row r="30" spans="1:8" x14ac:dyDescent="0.2">
      <c r="A30" s="277" t="s">
        <v>127</v>
      </c>
      <c r="B30" s="278" t="s">
        <v>5</v>
      </c>
      <c r="C30" s="278" t="s">
        <v>121</v>
      </c>
      <c r="D30" s="266">
        <v>50000</v>
      </c>
      <c r="E30" s="266">
        <v>10600</v>
      </c>
      <c r="F30" s="200"/>
      <c r="G30" s="200"/>
      <c r="H30" s="279"/>
    </row>
    <row r="31" spans="1:8" x14ac:dyDescent="0.2">
      <c r="A31" s="277" t="s">
        <v>214</v>
      </c>
      <c r="B31" s="278" t="s">
        <v>5</v>
      </c>
      <c r="C31" s="278" t="s">
        <v>121</v>
      </c>
      <c r="D31" s="266">
        <v>16080</v>
      </c>
      <c r="E31" s="266">
        <v>3969</v>
      </c>
      <c r="F31" s="200"/>
      <c r="G31" s="200"/>
      <c r="H31" s="279"/>
    </row>
    <row r="32" spans="1:8" x14ac:dyDescent="0.2">
      <c r="A32" s="277" t="s">
        <v>128</v>
      </c>
      <c r="B32" s="278" t="s">
        <v>5</v>
      </c>
      <c r="C32" s="278" t="s">
        <v>129</v>
      </c>
      <c r="D32" s="266">
        <v>348</v>
      </c>
      <c r="E32" s="266">
        <v>82</v>
      </c>
      <c r="F32" s="200"/>
      <c r="G32" s="200"/>
      <c r="H32" s="279"/>
    </row>
    <row r="33" spans="1:8" x14ac:dyDescent="0.2">
      <c r="A33" s="277" t="s">
        <v>130</v>
      </c>
      <c r="B33" s="278" t="s">
        <v>5</v>
      </c>
      <c r="C33" s="278" t="s">
        <v>129</v>
      </c>
      <c r="D33" s="266">
        <v>348</v>
      </c>
      <c r="E33" s="266">
        <v>59</v>
      </c>
      <c r="F33" s="200"/>
      <c r="G33" s="200"/>
      <c r="H33" s="279"/>
    </row>
    <row r="34" spans="1:8" x14ac:dyDescent="0.2">
      <c r="A34" s="277" t="s">
        <v>131</v>
      </c>
      <c r="B34" s="278" t="s">
        <v>5</v>
      </c>
      <c r="C34" s="278" t="s">
        <v>129</v>
      </c>
      <c r="D34" s="266">
        <v>180</v>
      </c>
      <c r="E34" s="266">
        <v>37</v>
      </c>
      <c r="F34" s="200"/>
      <c r="G34" s="200"/>
      <c r="H34" s="279"/>
    </row>
    <row r="35" spans="1:8" x14ac:dyDescent="0.2">
      <c r="A35" s="277" t="s">
        <v>215</v>
      </c>
      <c r="B35" s="278" t="s">
        <v>5</v>
      </c>
      <c r="C35" s="278" t="s">
        <v>129</v>
      </c>
      <c r="D35" s="266">
        <v>720</v>
      </c>
      <c r="E35" s="266">
        <v>119</v>
      </c>
      <c r="F35" s="200"/>
      <c r="G35" s="200"/>
      <c r="H35" s="279"/>
    </row>
    <row r="36" spans="1:8" x14ac:dyDescent="0.2">
      <c r="A36" s="277" t="s">
        <v>132</v>
      </c>
      <c r="B36" s="278" t="s">
        <v>119</v>
      </c>
      <c r="C36" s="278" t="s">
        <v>129</v>
      </c>
      <c r="D36" s="267" t="s">
        <v>209</v>
      </c>
      <c r="E36" s="268">
        <v>0.96</v>
      </c>
      <c r="F36" s="202"/>
      <c r="G36" s="202"/>
      <c r="H36" s="281"/>
    </row>
    <row r="37" spans="1:8" x14ac:dyDescent="0.2">
      <c r="A37" s="277" t="s">
        <v>133</v>
      </c>
      <c r="B37" s="278" t="s">
        <v>119</v>
      </c>
      <c r="C37" s="278" t="s">
        <v>129</v>
      </c>
      <c r="D37" s="267" t="s">
        <v>209</v>
      </c>
      <c r="E37" s="268">
        <v>0.91</v>
      </c>
      <c r="F37" s="202"/>
      <c r="G37" s="202"/>
      <c r="H37" s="281"/>
    </row>
    <row r="38" spans="1:8" x14ac:dyDescent="0.2">
      <c r="A38" s="277" t="s">
        <v>134</v>
      </c>
      <c r="B38" s="278" t="s">
        <v>119</v>
      </c>
      <c r="C38" s="278" t="s">
        <v>129</v>
      </c>
      <c r="D38" s="267" t="s">
        <v>209</v>
      </c>
      <c r="E38" s="268">
        <v>1</v>
      </c>
      <c r="F38" s="202"/>
      <c r="G38" s="202"/>
      <c r="H38" s="281"/>
    </row>
    <row r="39" spans="1:8" x14ac:dyDescent="0.2">
      <c r="A39" s="277" t="s">
        <v>135</v>
      </c>
      <c r="B39" s="278" t="s">
        <v>119</v>
      </c>
      <c r="C39" s="278" t="s">
        <v>129</v>
      </c>
      <c r="D39" s="267" t="s">
        <v>209</v>
      </c>
      <c r="E39" s="268">
        <v>1</v>
      </c>
      <c r="F39" s="202"/>
      <c r="G39" s="202"/>
      <c r="H39" s="281"/>
    </row>
    <row r="40" spans="1:8" x14ac:dyDescent="0.2">
      <c r="A40" s="277" t="s">
        <v>136</v>
      </c>
      <c r="B40" s="278" t="s">
        <v>119</v>
      </c>
      <c r="C40" s="278" t="s">
        <v>129</v>
      </c>
      <c r="D40" s="267" t="s">
        <v>209</v>
      </c>
      <c r="E40" s="268">
        <v>1</v>
      </c>
      <c r="F40" s="202"/>
      <c r="G40" s="202"/>
      <c r="H40" s="281"/>
    </row>
    <row r="41" spans="1:8" x14ac:dyDescent="0.2">
      <c r="A41" s="282" t="s">
        <v>137</v>
      </c>
      <c r="B41" s="278" t="s">
        <v>5</v>
      </c>
      <c r="C41" s="283" t="s">
        <v>138</v>
      </c>
      <c r="D41" s="203">
        <v>58035</v>
      </c>
      <c r="E41" s="203">
        <v>14569</v>
      </c>
      <c r="F41" s="203"/>
      <c r="G41" s="203"/>
      <c r="H41" s="284"/>
    </row>
    <row r="42" spans="1:8" x14ac:dyDescent="0.2">
      <c r="A42" s="282" t="s">
        <v>139</v>
      </c>
      <c r="B42" s="278" t="s">
        <v>5</v>
      </c>
      <c r="C42" s="283" t="s">
        <v>140</v>
      </c>
      <c r="D42" s="203">
        <v>13994</v>
      </c>
      <c r="E42" s="203">
        <v>3570</v>
      </c>
      <c r="F42" s="203"/>
      <c r="G42" s="203"/>
      <c r="H42" s="284"/>
    </row>
    <row r="43" spans="1:8" x14ac:dyDescent="0.2">
      <c r="A43" s="282" t="s">
        <v>141</v>
      </c>
      <c r="B43" s="278" t="s">
        <v>5</v>
      </c>
      <c r="C43" s="283" t="s">
        <v>140</v>
      </c>
      <c r="D43" s="203">
        <v>17070</v>
      </c>
      <c r="E43" s="203">
        <v>6064</v>
      </c>
      <c r="F43" s="203"/>
      <c r="G43" s="203"/>
      <c r="H43" s="284"/>
    </row>
    <row r="44" spans="1:8" x14ac:dyDescent="0.2">
      <c r="A44" s="282" t="s">
        <v>142</v>
      </c>
      <c r="B44" s="278" t="s">
        <v>5</v>
      </c>
      <c r="C44" s="283" t="s">
        <v>143</v>
      </c>
      <c r="D44" s="203">
        <v>5438</v>
      </c>
      <c r="E44" s="203">
        <v>1071</v>
      </c>
      <c r="F44" s="203"/>
      <c r="G44" s="203"/>
      <c r="H44" s="284"/>
    </row>
    <row r="45" spans="1:8" x14ac:dyDescent="0.2">
      <c r="A45" s="285" t="s">
        <v>216</v>
      </c>
      <c r="B45" s="278" t="s">
        <v>5</v>
      </c>
      <c r="C45" s="283" t="s">
        <v>217</v>
      </c>
      <c r="D45" s="203">
        <v>3300</v>
      </c>
      <c r="E45" s="203">
        <v>830</v>
      </c>
      <c r="F45" s="203"/>
      <c r="G45" s="203"/>
      <c r="H45" s="284"/>
    </row>
    <row r="46" spans="1:8" x14ac:dyDescent="0.2">
      <c r="A46" s="282" t="s">
        <v>144</v>
      </c>
      <c r="B46" s="278" t="s">
        <v>5</v>
      </c>
      <c r="C46" s="283" t="s">
        <v>217</v>
      </c>
      <c r="D46" s="203">
        <v>472</v>
      </c>
      <c r="E46" s="203">
        <v>176</v>
      </c>
      <c r="F46" s="203"/>
      <c r="G46" s="203"/>
      <c r="H46" s="284"/>
    </row>
    <row r="47" spans="1:8" x14ac:dyDescent="0.2">
      <c r="A47" s="282" t="s">
        <v>145</v>
      </c>
      <c r="B47" s="278" t="s">
        <v>5</v>
      </c>
      <c r="C47" s="283" t="s">
        <v>217</v>
      </c>
      <c r="D47" s="203">
        <v>72</v>
      </c>
      <c r="E47" s="203">
        <v>18</v>
      </c>
      <c r="F47" s="203"/>
      <c r="G47" s="203"/>
      <c r="H47" s="284"/>
    </row>
    <row r="48" spans="1:8" x14ac:dyDescent="0.2">
      <c r="A48" s="282" t="s">
        <v>218</v>
      </c>
      <c r="B48" s="278" t="s">
        <v>5</v>
      </c>
      <c r="C48" s="278" t="s">
        <v>219</v>
      </c>
      <c r="D48" s="203">
        <v>42</v>
      </c>
      <c r="E48" s="204">
        <v>6</v>
      </c>
      <c r="F48" s="269"/>
      <c r="G48" s="269"/>
      <c r="H48" s="286"/>
    </row>
    <row r="49" spans="1:8" x14ac:dyDescent="0.2">
      <c r="A49" s="282" t="s">
        <v>146</v>
      </c>
      <c r="B49" s="278" t="s">
        <v>5</v>
      </c>
      <c r="C49" s="283" t="s">
        <v>219</v>
      </c>
      <c r="D49" s="204">
        <v>124</v>
      </c>
      <c r="E49" s="204">
        <v>3</v>
      </c>
      <c r="F49" s="204"/>
      <c r="G49" s="204"/>
      <c r="H49" s="287"/>
    </row>
    <row r="50" spans="1:8" x14ac:dyDescent="0.2">
      <c r="A50" s="282" t="s">
        <v>147</v>
      </c>
      <c r="B50" s="278" t="s">
        <v>5</v>
      </c>
      <c r="C50" s="283" t="s">
        <v>219</v>
      </c>
      <c r="D50" s="204">
        <v>52</v>
      </c>
      <c r="E50" s="204">
        <v>9</v>
      </c>
      <c r="F50" s="204"/>
      <c r="G50" s="204"/>
      <c r="H50" s="287"/>
    </row>
    <row r="51" spans="1:8" x14ac:dyDescent="0.2">
      <c r="A51" s="282" t="s">
        <v>220</v>
      </c>
      <c r="B51" s="278" t="s">
        <v>5</v>
      </c>
      <c r="C51" s="278" t="s">
        <v>149</v>
      </c>
      <c r="D51" s="203">
        <v>1700</v>
      </c>
      <c r="E51" s="204">
        <v>300</v>
      </c>
      <c r="F51" s="204"/>
      <c r="G51" s="204"/>
      <c r="H51" s="287"/>
    </row>
    <row r="52" spans="1:8" x14ac:dyDescent="0.2">
      <c r="A52" s="282" t="s">
        <v>221</v>
      </c>
      <c r="B52" s="278" t="s">
        <v>5</v>
      </c>
      <c r="C52" s="278" t="s">
        <v>148</v>
      </c>
      <c r="D52" s="204">
        <v>80</v>
      </c>
      <c r="E52" s="204">
        <v>22</v>
      </c>
      <c r="F52" s="204"/>
      <c r="G52" s="204"/>
      <c r="H52" s="287"/>
    </row>
    <row r="53" spans="1:8" x14ac:dyDescent="0.2">
      <c r="A53" s="282" t="s">
        <v>222</v>
      </c>
      <c r="B53" s="288" t="s">
        <v>119</v>
      </c>
      <c r="C53" s="278" t="s">
        <v>223</v>
      </c>
      <c r="D53" s="267" t="s">
        <v>209</v>
      </c>
      <c r="E53" s="269">
        <v>1</v>
      </c>
      <c r="F53" s="203"/>
      <c r="G53" s="203"/>
      <c r="H53" s="284"/>
    </row>
    <row r="54" spans="1:8" ht="13.5" thickBot="1" x14ac:dyDescent="0.25">
      <c r="A54" s="176" t="s">
        <v>224</v>
      </c>
      <c r="B54" s="289" t="s">
        <v>119</v>
      </c>
      <c r="C54" s="290" t="s">
        <v>225</v>
      </c>
      <c r="D54" s="270" t="s">
        <v>209</v>
      </c>
      <c r="E54" s="205">
        <v>0.82</v>
      </c>
      <c r="F54" s="182"/>
      <c r="G54" s="182"/>
      <c r="H54" s="291"/>
    </row>
    <row r="55" spans="1:8" x14ac:dyDescent="0.2">
      <c r="A55" s="134"/>
      <c r="B55" s="134"/>
      <c r="C55" s="134"/>
      <c r="D55" s="134"/>
      <c r="E55" s="134"/>
      <c r="F55" s="134"/>
      <c r="G55" s="134"/>
      <c r="H55" s="134"/>
    </row>
    <row r="56" spans="1:8" x14ac:dyDescent="0.2">
      <c r="A56" s="135" t="s">
        <v>150</v>
      </c>
      <c r="B56" s="135"/>
      <c r="C56" s="135"/>
      <c r="D56" s="135"/>
      <c r="E56" s="135"/>
      <c r="F56" s="135"/>
      <c r="G56" s="135"/>
      <c r="H56" s="135"/>
    </row>
    <row r="57" spans="1:8" x14ac:dyDescent="0.2">
      <c r="A57" s="135" t="s">
        <v>151</v>
      </c>
      <c r="B57" s="135"/>
      <c r="C57" s="135"/>
      <c r="D57" s="135"/>
      <c r="E57" s="135"/>
      <c r="F57" s="135"/>
      <c r="G57" s="135"/>
      <c r="H57" s="135"/>
    </row>
    <row r="58" spans="1:8" x14ac:dyDescent="0.2">
      <c r="A58" s="135" t="s">
        <v>226</v>
      </c>
      <c r="B58" s="135"/>
      <c r="C58" s="135"/>
      <c r="D58" s="135"/>
      <c r="E58" s="135"/>
      <c r="F58" s="135"/>
      <c r="G58" s="135"/>
      <c r="H58" s="135"/>
    </row>
    <row r="59" spans="1:8" x14ac:dyDescent="0.2">
      <c r="A59" s="135" t="s">
        <v>227</v>
      </c>
      <c r="B59" s="135"/>
      <c r="C59" s="135"/>
      <c r="D59" s="135"/>
      <c r="E59" s="135"/>
      <c r="F59" s="135"/>
      <c r="G59" s="135"/>
      <c r="H59" s="135"/>
    </row>
    <row r="60" spans="1:8" x14ac:dyDescent="0.2">
      <c r="A60" s="135" t="s">
        <v>152</v>
      </c>
      <c r="B60" s="135"/>
      <c r="C60" s="135"/>
      <c r="D60" s="135"/>
      <c r="E60" s="135"/>
      <c r="F60" s="135"/>
      <c r="G60" s="135"/>
      <c r="H60" s="135"/>
    </row>
    <row r="61" spans="1:8" x14ac:dyDescent="0.2">
      <c r="A61" s="135"/>
      <c r="B61" s="135"/>
      <c r="C61" s="135"/>
      <c r="D61" s="135"/>
      <c r="E61" s="135"/>
      <c r="F61" s="135"/>
      <c r="G61" s="135"/>
      <c r="H61" s="135"/>
    </row>
  </sheetData>
  <mergeCells count="7">
    <mergeCell ref="A1:H1"/>
    <mergeCell ref="A2:H2"/>
    <mergeCell ref="A10:A12"/>
    <mergeCell ref="B10:B12"/>
    <mergeCell ref="C10:C12"/>
    <mergeCell ref="D10:H10"/>
    <mergeCell ref="D11:H11"/>
  </mergeCells>
  <phoneticPr fontId="4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Roxana Lopez</cp:lastModifiedBy>
  <cp:lastPrinted>2015-05-28T17:12:40Z</cp:lastPrinted>
  <dcterms:created xsi:type="dcterms:W3CDTF">2005-11-28T14:59:09Z</dcterms:created>
  <dcterms:modified xsi:type="dcterms:W3CDTF">2015-06-01T10:53:03Z</dcterms:modified>
</cp:coreProperties>
</file>