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480" yWindow="375" windowWidth="7980" windowHeight="6495" tabRatio="763"/>
  </bookViews>
  <sheets>
    <sheet name="10601" sheetId="6" r:id="rId1"/>
    <sheet name="10602" sheetId="13" r:id="rId2"/>
    <sheet name="10610" sheetId="14" r:id="rId3"/>
    <sheet name="10614" sheetId="12" r:id="rId4"/>
    <sheet name="50603" sheetId="16" r:id="rId5"/>
    <sheet name="50604" sheetId="15" r:id="rId6"/>
  </sheets>
  <externalReferences>
    <externalReference r:id="rId7"/>
    <externalReference r:id="rId8"/>
    <externalReference r:id="rId9"/>
    <externalReference r:id="rId10"/>
  </externalReferences>
  <definedNames>
    <definedName name="_xlnm.Print_Area" localSheetId="1">'10602'!$A$1:$G$15</definedName>
    <definedName name="_xlnm.Print_Area" localSheetId="2">'10610'!$A$1:$P$42</definedName>
    <definedName name="_xlnm.Print_Area" localSheetId="4">'50603'!$A$1:$N$42</definedName>
    <definedName name="Excel_BuiltIn_Print_Titles" localSheetId="5">'[1]ANEXO 30 GENERAL 1º TRIMESTRE 2'!$1:$15</definedName>
    <definedName name="Print_Area_0" localSheetId="5">'[1]ANEXO 30 GENERAL 1º TRIMESTRE 2'!$B$1:$L$119</definedName>
    <definedName name="Print_Area_0_0" localSheetId="5">'[1]ANEXO 30 GENERAL 1º TRIMESTRE 2'!$B$1:$L$119</definedName>
    <definedName name="Print_Area_0_0_0" localSheetId="5">'[1]ANEXO 30 GENERAL 1º TRIMESTRE 2'!$B$1:$L$119</definedName>
    <definedName name="Print_Area_0_0_0_0" localSheetId="5">'[1]ANEXO 30 GENERAL 1º TRIMESTRE 2'!$B$1:$L$119</definedName>
    <definedName name="Print_Area_0_0_0_0_0" localSheetId="5">'[1]ANEXO 30 GENERAL 1º TRIMESTRE 2'!$B$1:$L$119</definedName>
    <definedName name="Print_Area_0_0_0_0_0_0" localSheetId="5">'[1]ANEXO 30 GENERAL 1º TRIMESTRE 2'!$B$1:$L$119</definedName>
    <definedName name="Print_Area_0_0_0_0_0_0_0" localSheetId="5">'[1]ANEXO 30 GENERAL 1º TRIMESTRE 2'!$B$1:$L$119</definedName>
    <definedName name="Print_Titles_0" localSheetId="5">'[1]ANEXO 30 GENERAL 1º TRIMESTRE 2'!$1:$15</definedName>
    <definedName name="Print_Titles_0_0" localSheetId="5">'[1]ANEXO 30 GENERAL 1º TRIMESTRE 2'!$1:$15</definedName>
    <definedName name="Print_Titles_0_0_0" localSheetId="5">'[1]ANEXO 30 GENERAL 1º TRIMESTRE 2'!$1:$15</definedName>
    <definedName name="Print_Titles_0_0_0_0" localSheetId="5">'[1]ANEXO 30 GENERAL 1º TRIMESTRE 2'!$1:$15</definedName>
    <definedName name="Print_Titles_0_0_0_0_0" localSheetId="5">'[1]ANEXO 30 GENERAL 1º TRIMESTRE 2'!$1:$15</definedName>
    <definedName name="Print_Titles_0_0_0_0_0_0" localSheetId="5">'[1]ANEXO 30 GENERAL 1º TRIMESTRE 2'!$1:$15</definedName>
    <definedName name="Print_Titles_0_0_0_0_0_0_0" localSheetId="5">'[1]ANEXO 30 GENERAL 1º TRIMESTRE 2'!$1:$15</definedName>
  </definedNames>
  <calcPr calcId="145621"/>
</workbook>
</file>

<file path=xl/calcChain.xml><?xml version="1.0" encoding="utf-8"?>
<calcChain xmlns="http://schemas.openxmlformats.org/spreadsheetml/2006/main">
  <c r="J42" i="16" l="1"/>
  <c r="J35" i="16"/>
  <c r="I35" i="16"/>
  <c r="J18" i="16"/>
  <c r="J17" i="16"/>
  <c r="J15" i="16"/>
  <c r="J12" i="16"/>
  <c r="C18" i="15" l="1"/>
  <c r="D18" i="15"/>
  <c r="E18" i="15"/>
  <c r="L18" i="15" s="1"/>
  <c r="F18" i="15"/>
  <c r="G18" i="15"/>
  <c r="H18" i="15" s="1"/>
  <c r="I18" i="15"/>
  <c r="J18" i="15"/>
  <c r="K18" i="15"/>
  <c r="C19" i="15"/>
  <c r="E19" i="15" s="1"/>
  <c r="D19" i="15"/>
  <c r="F19" i="15"/>
  <c r="G19" i="15"/>
  <c r="H19" i="15" s="1"/>
  <c r="I19" i="15"/>
  <c r="J19" i="15"/>
  <c r="K19" i="15"/>
  <c r="C20" i="15"/>
  <c r="D20" i="15"/>
  <c r="E20" i="15"/>
  <c r="F20" i="15"/>
  <c r="G20" i="15"/>
  <c r="H20" i="15" s="1"/>
  <c r="I20" i="15"/>
  <c r="K20" i="15" s="1"/>
  <c r="J20" i="15"/>
  <c r="C21" i="15"/>
  <c r="E21" i="15" s="1"/>
  <c r="L21" i="15" s="1"/>
  <c r="D21" i="15"/>
  <c r="F21" i="15"/>
  <c r="G21" i="15"/>
  <c r="H21" i="15" s="1"/>
  <c r="I21" i="15"/>
  <c r="J21" i="15"/>
  <c r="K21" i="15"/>
  <c r="C22" i="15"/>
  <c r="D22" i="15"/>
  <c r="E22" i="15"/>
  <c r="F22" i="15"/>
  <c r="G22" i="15"/>
  <c r="H22" i="15" s="1"/>
  <c r="I22" i="15"/>
  <c r="K22" i="15" s="1"/>
  <c r="J22" i="15"/>
  <c r="C23" i="15"/>
  <c r="E23" i="15" s="1"/>
  <c r="D23" i="15"/>
  <c r="F23" i="15"/>
  <c r="G23" i="15"/>
  <c r="H23" i="15" s="1"/>
  <c r="I23" i="15"/>
  <c r="J23" i="15"/>
  <c r="K23" i="15"/>
  <c r="C24" i="15"/>
  <c r="D24" i="15"/>
  <c r="E24" i="15"/>
  <c r="F24" i="15"/>
  <c r="G24" i="15"/>
  <c r="H24" i="15" s="1"/>
  <c r="I24" i="15"/>
  <c r="K24" i="15" s="1"/>
  <c r="J24" i="15"/>
  <c r="C25" i="15"/>
  <c r="E25" i="15" s="1"/>
  <c r="L25" i="15" s="1"/>
  <c r="D25" i="15"/>
  <c r="F25" i="15"/>
  <c r="G25" i="15"/>
  <c r="H25" i="15" s="1"/>
  <c r="I25" i="15"/>
  <c r="J25" i="15"/>
  <c r="K25" i="15"/>
  <c r="C26" i="15"/>
  <c r="D26" i="15"/>
  <c r="E26" i="15"/>
  <c r="F26" i="15"/>
  <c r="G26" i="15"/>
  <c r="H26" i="15" s="1"/>
  <c r="I26" i="15"/>
  <c r="K26" i="15" s="1"/>
  <c r="J26" i="15"/>
  <c r="C27" i="15"/>
  <c r="E27" i="15" s="1"/>
  <c r="D27" i="15"/>
  <c r="F27" i="15"/>
  <c r="G27" i="15"/>
  <c r="H27" i="15" s="1"/>
  <c r="I27" i="15"/>
  <c r="J27" i="15"/>
  <c r="K27" i="15"/>
  <c r="C28" i="15"/>
  <c r="D28" i="15"/>
  <c r="E28" i="15"/>
  <c r="F28" i="15"/>
  <c r="G28" i="15"/>
  <c r="H28" i="15" s="1"/>
  <c r="I28" i="15"/>
  <c r="K28" i="15" s="1"/>
  <c r="J28" i="15"/>
  <c r="C29" i="15"/>
  <c r="E29" i="15" s="1"/>
  <c r="L29" i="15" s="1"/>
  <c r="D29" i="15"/>
  <c r="F29" i="15"/>
  <c r="G29" i="15"/>
  <c r="H29" i="15" s="1"/>
  <c r="I29" i="15"/>
  <c r="J29" i="15"/>
  <c r="K29" i="15"/>
  <c r="C30" i="15"/>
  <c r="D30" i="15"/>
  <c r="E30" i="15"/>
  <c r="F30" i="15"/>
  <c r="G30" i="15"/>
  <c r="H30" i="15" s="1"/>
  <c r="I30" i="15"/>
  <c r="K30" i="15" s="1"/>
  <c r="J30" i="15"/>
  <c r="C31" i="15"/>
  <c r="E31" i="15" s="1"/>
  <c r="L31" i="15" s="1"/>
  <c r="D31" i="15"/>
  <c r="F31" i="15"/>
  <c r="G31" i="15"/>
  <c r="H31" i="15" s="1"/>
  <c r="I31" i="15"/>
  <c r="J31" i="15"/>
  <c r="K31" i="15"/>
  <c r="C32" i="15"/>
  <c r="D32" i="15"/>
  <c r="E32" i="15"/>
  <c r="F32" i="15"/>
  <c r="G32" i="15"/>
  <c r="H32" i="15" s="1"/>
  <c r="I32" i="15"/>
  <c r="K32" i="15" s="1"/>
  <c r="J32" i="15"/>
  <c r="C33" i="15"/>
  <c r="E33" i="15" s="1"/>
  <c r="L33" i="15" s="1"/>
  <c r="D33" i="15"/>
  <c r="F33" i="15"/>
  <c r="G33" i="15"/>
  <c r="H33" i="15" s="1"/>
  <c r="I33" i="15"/>
  <c r="J33" i="15"/>
  <c r="K33" i="15"/>
  <c r="C34" i="15"/>
  <c r="D34" i="15"/>
  <c r="E34" i="15"/>
  <c r="F34" i="15"/>
  <c r="G34" i="15"/>
  <c r="H34" i="15" s="1"/>
  <c r="I34" i="15"/>
  <c r="K34" i="15" s="1"/>
  <c r="J34" i="15"/>
  <c r="C35" i="15"/>
  <c r="E35" i="15" s="1"/>
  <c r="L35" i="15" s="1"/>
  <c r="D35" i="15"/>
  <c r="F35" i="15"/>
  <c r="G35" i="15"/>
  <c r="H35" i="15" s="1"/>
  <c r="I35" i="15"/>
  <c r="J35" i="15"/>
  <c r="K35" i="15"/>
  <c r="C36" i="15"/>
  <c r="E36" i="15" s="1"/>
  <c r="D36" i="15"/>
  <c r="F36" i="15"/>
  <c r="G36" i="15"/>
  <c r="H36" i="15" s="1"/>
  <c r="I36" i="15"/>
  <c r="J36" i="15"/>
  <c r="K36" i="15"/>
  <c r="C37" i="15"/>
  <c r="D37" i="15"/>
  <c r="E37" i="15"/>
  <c r="F37" i="15"/>
  <c r="G37" i="15"/>
  <c r="H37" i="15" s="1"/>
  <c r="I37" i="15"/>
  <c r="J37" i="15"/>
  <c r="K37" i="15"/>
  <c r="C38" i="15"/>
  <c r="D38" i="15"/>
  <c r="E38" i="15"/>
  <c r="F38" i="15"/>
  <c r="G38" i="15"/>
  <c r="H38" i="15" s="1"/>
  <c r="I38" i="15"/>
  <c r="J38" i="15"/>
  <c r="K38" i="15"/>
  <c r="C39" i="15"/>
  <c r="D39" i="15"/>
  <c r="E39" i="15"/>
  <c r="F39" i="15"/>
  <c r="G39" i="15"/>
  <c r="H39" i="15" s="1"/>
  <c r="I39" i="15"/>
  <c r="K39" i="15" s="1"/>
  <c r="J39" i="15"/>
  <c r="C40" i="15"/>
  <c r="D40" i="15"/>
  <c r="E40" i="15"/>
  <c r="F40" i="15"/>
  <c r="G40" i="15"/>
  <c r="H40" i="15" s="1"/>
  <c r="I40" i="15"/>
  <c r="K40" i="15" s="1"/>
  <c r="J40" i="15"/>
  <c r="C41" i="15"/>
  <c r="D41" i="15"/>
  <c r="E41" i="15"/>
  <c r="F41" i="15"/>
  <c r="G41" i="15"/>
  <c r="H41" i="15" s="1"/>
  <c r="I41" i="15"/>
  <c r="K41" i="15" s="1"/>
  <c r="J41" i="15"/>
  <c r="C42" i="15"/>
  <c r="D42" i="15"/>
  <c r="E42" i="15"/>
  <c r="F42" i="15"/>
  <c r="G42" i="15"/>
  <c r="H42" i="15" s="1"/>
  <c r="I42" i="15"/>
  <c r="J42" i="15"/>
  <c r="K42" i="15"/>
  <c r="C43" i="15"/>
  <c r="D43" i="15"/>
  <c r="E43" i="15"/>
  <c r="F43" i="15"/>
  <c r="G43" i="15"/>
  <c r="H43" i="15" s="1"/>
  <c r="I43" i="15"/>
  <c r="J43" i="15"/>
  <c r="K43" i="15"/>
  <c r="C44" i="15"/>
  <c r="D44" i="15"/>
  <c r="E44" i="15"/>
  <c r="F44" i="15"/>
  <c r="G44" i="15"/>
  <c r="H44" i="15" s="1"/>
  <c r="I44" i="15"/>
  <c r="K44" i="15" s="1"/>
  <c r="J44" i="15"/>
  <c r="C45" i="15"/>
  <c r="E45" i="15" s="1"/>
  <c r="L45" i="15" s="1"/>
  <c r="D45" i="15"/>
  <c r="F45" i="15"/>
  <c r="G45" i="15"/>
  <c r="H45" i="15" s="1"/>
  <c r="I45" i="15"/>
  <c r="J45" i="15"/>
  <c r="K45" i="15"/>
  <c r="C46" i="15"/>
  <c r="D46" i="15"/>
  <c r="E46" i="15"/>
  <c r="F46" i="15"/>
  <c r="G46" i="15"/>
  <c r="H46" i="15" s="1"/>
  <c r="I46" i="15"/>
  <c r="K46" i="15" s="1"/>
  <c r="J46" i="15"/>
  <c r="C47" i="15"/>
  <c r="D47" i="15"/>
  <c r="E47" i="15"/>
  <c r="L47" i="15" s="1"/>
  <c r="F47" i="15"/>
  <c r="G47" i="15"/>
  <c r="H47" i="15" s="1"/>
  <c r="I47" i="15"/>
  <c r="K47" i="15" s="1"/>
  <c r="J47" i="15"/>
  <c r="C48" i="15"/>
  <c r="D48" i="15"/>
  <c r="E48" i="15"/>
  <c r="F48" i="15"/>
  <c r="G48" i="15"/>
  <c r="H48" i="15" s="1"/>
  <c r="I48" i="15"/>
  <c r="K48" i="15" s="1"/>
  <c r="J48" i="15"/>
  <c r="C49" i="15"/>
  <c r="D49" i="15"/>
  <c r="E49" i="15"/>
  <c r="F49" i="15"/>
  <c r="G49" i="15"/>
  <c r="H49" i="15" s="1"/>
  <c r="I49" i="15"/>
  <c r="K49" i="15" s="1"/>
  <c r="J49" i="15"/>
  <c r="C50" i="15"/>
  <c r="E50" i="15" s="1"/>
  <c r="D50" i="15"/>
  <c r="F50" i="15"/>
  <c r="G50" i="15"/>
  <c r="H50" i="15" s="1"/>
  <c r="I50" i="15"/>
  <c r="K50" i="15" s="1"/>
  <c r="J50" i="15"/>
  <c r="C51" i="15"/>
  <c r="D51" i="15"/>
  <c r="E51" i="15"/>
  <c r="F51" i="15"/>
  <c r="G51" i="15"/>
  <c r="H51" i="15" s="1"/>
  <c r="I51" i="15"/>
  <c r="K51" i="15" s="1"/>
  <c r="J51" i="15"/>
  <c r="C52" i="15"/>
  <c r="D52" i="15"/>
  <c r="E52" i="15"/>
  <c r="L52" i="15" s="1"/>
  <c r="F52" i="15"/>
  <c r="G52" i="15"/>
  <c r="H52" i="15" s="1"/>
  <c r="I52" i="15"/>
  <c r="K52" i="15" s="1"/>
  <c r="J52" i="15"/>
  <c r="C56" i="15"/>
  <c r="E56" i="15" s="1"/>
  <c r="D56" i="15"/>
  <c r="F56" i="15"/>
  <c r="G56" i="15"/>
  <c r="H56" i="15" s="1"/>
  <c r="I56" i="15"/>
  <c r="J56" i="15"/>
  <c r="K56" i="15"/>
  <c r="C57" i="15"/>
  <c r="D57" i="15"/>
  <c r="E57" i="15"/>
  <c r="F57" i="15"/>
  <c r="G57" i="15"/>
  <c r="H57" i="15" s="1"/>
  <c r="I57" i="15"/>
  <c r="J57" i="15"/>
  <c r="K57" i="15"/>
  <c r="C58" i="15"/>
  <c r="D58" i="15"/>
  <c r="E58" i="15"/>
  <c r="F58" i="15"/>
  <c r="G58" i="15"/>
  <c r="H58" i="15" s="1"/>
  <c r="I58" i="15"/>
  <c r="K58" i="15" s="1"/>
  <c r="J58" i="15"/>
  <c r="C59" i="15"/>
  <c r="D59" i="15"/>
  <c r="E59" i="15"/>
  <c r="F59" i="15"/>
  <c r="G59" i="15"/>
  <c r="H59" i="15" s="1"/>
  <c r="I59" i="15"/>
  <c r="K59" i="15" s="1"/>
  <c r="J59" i="15"/>
  <c r="C60" i="15"/>
  <c r="D60" i="15"/>
  <c r="E60" i="15"/>
  <c r="L60" i="15" s="1"/>
  <c r="F60" i="15"/>
  <c r="G60" i="15"/>
  <c r="H60" i="15" s="1"/>
  <c r="I60" i="15"/>
  <c r="K60" i="15" s="1"/>
  <c r="J60" i="15"/>
  <c r="C61" i="15"/>
  <c r="E61" i="15" s="1"/>
  <c r="D61" i="15"/>
  <c r="F61" i="15"/>
  <c r="G61" i="15"/>
  <c r="H61" i="15" s="1"/>
  <c r="I61" i="15"/>
  <c r="K61" i="15" s="1"/>
  <c r="J61" i="15"/>
  <c r="C62" i="15"/>
  <c r="E62" i="15" s="1"/>
  <c r="D62" i="15"/>
  <c r="F62" i="15"/>
  <c r="G62" i="15"/>
  <c r="H62" i="15" s="1"/>
  <c r="I62" i="15"/>
  <c r="K62" i="15" s="1"/>
  <c r="J62" i="15"/>
  <c r="C63" i="15"/>
  <c r="D63" i="15"/>
  <c r="E63" i="15"/>
  <c r="F63" i="15"/>
  <c r="G63" i="15"/>
  <c r="H63" i="15" s="1"/>
  <c r="I63" i="15"/>
  <c r="K63" i="15" s="1"/>
  <c r="J63" i="15"/>
  <c r="C64" i="15"/>
  <c r="D64" i="15"/>
  <c r="E64" i="15"/>
  <c r="F64" i="15"/>
  <c r="G64" i="15"/>
  <c r="H64" i="15" s="1"/>
  <c r="I64" i="15"/>
  <c r="J64" i="15"/>
  <c r="K64" i="15"/>
  <c r="C65" i="15"/>
  <c r="D65" i="15"/>
  <c r="E65" i="15"/>
  <c r="F65" i="15"/>
  <c r="G65" i="15"/>
  <c r="H65" i="15" s="1"/>
  <c r="I65" i="15"/>
  <c r="K65" i="15" s="1"/>
  <c r="J65" i="15"/>
  <c r="C66" i="15"/>
  <c r="E66" i="15" s="1"/>
  <c r="D66" i="15"/>
  <c r="F66" i="15"/>
  <c r="G66" i="15"/>
  <c r="H66" i="15" s="1"/>
  <c r="I66" i="15"/>
  <c r="J66" i="15"/>
  <c r="K66" i="15"/>
  <c r="C70" i="15"/>
  <c r="D70" i="15"/>
  <c r="E70" i="15"/>
  <c r="F70" i="15"/>
  <c r="G70" i="15"/>
  <c r="H70" i="15" s="1"/>
  <c r="I70" i="15"/>
  <c r="K70" i="15" s="1"/>
  <c r="J70" i="15"/>
  <c r="C71" i="15"/>
  <c r="E71" i="15" s="1"/>
  <c r="D71" i="15"/>
  <c r="F71" i="15"/>
  <c r="G71" i="15"/>
  <c r="H71" i="15" s="1"/>
  <c r="I71" i="15"/>
  <c r="K71" i="15" s="1"/>
  <c r="J71" i="15"/>
  <c r="C75" i="15"/>
  <c r="D75" i="15"/>
  <c r="E75" i="15"/>
  <c r="F75" i="15"/>
  <c r="G75" i="15"/>
  <c r="H75" i="15" s="1"/>
  <c r="I75" i="15"/>
  <c r="K75" i="15" s="1"/>
  <c r="J75" i="15"/>
  <c r="C76" i="15"/>
  <c r="D76" i="15"/>
  <c r="E76" i="15"/>
  <c r="L76" i="15" s="1"/>
  <c r="F76" i="15"/>
  <c r="G76" i="15"/>
  <c r="H76" i="15" s="1"/>
  <c r="I76" i="15"/>
  <c r="J76" i="15"/>
  <c r="K76" i="15"/>
  <c r="C77" i="15"/>
  <c r="D77" i="15"/>
  <c r="E77" i="15"/>
  <c r="L77" i="15" s="1"/>
  <c r="F77" i="15"/>
  <c r="G77" i="15"/>
  <c r="H77" i="15" s="1"/>
  <c r="I77" i="15"/>
  <c r="J77" i="15"/>
  <c r="K77" i="15"/>
  <c r="C78" i="15"/>
  <c r="D78" i="15"/>
  <c r="E78" i="15"/>
  <c r="L78" i="15" s="1"/>
  <c r="F78" i="15"/>
  <c r="G78" i="15"/>
  <c r="H78" i="15" s="1"/>
  <c r="I78" i="15"/>
  <c r="J78" i="15"/>
  <c r="K78" i="15"/>
  <c r="C79" i="15"/>
  <c r="E79" i="15" s="1"/>
  <c r="L79" i="15" s="1"/>
  <c r="D79" i="15"/>
  <c r="F79" i="15"/>
  <c r="G79" i="15"/>
  <c r="H79" i="15" s="1"/>
  <c r="I79" i="15"/>
  <c r="J79" i="15"/>
  <c r="K79" i="15"/>
  <c r="C83" i="15"/>
  <c r="D83" i="15"/>
  <c r="E83" i="15"/>
  <c r="F83" i="15"/>
  <c r="G83" i="15"/>
  <c r="H83" i="15" s="1"/>
  <c r="I83" i="15"/>
  <c r="K83" i="15" s="1"/>
  <c r="J83" i="15"/>
  <c r="C84" i="15"/>
  <c r="D84" i="15"/>
  <c r="E84" i="15"/>
  <c r="L84" i="15" s="1"/>
  <c r="F84" i="15"/>
  <c r="G84" i="15"/>
  <c r="H84" i="15" s="1"/>
  <c r="I84" i="15"/>
  <c r="J84" i="15"/>
  <c r="K84" i="15"/>
  <c r="C85" i="15"/>
  <c r="E85" i="15" s="1"/>
  <c r="L85" i="15" s="1"/>
  <c r="D85" i="15"/>
  <c r="F85" i="15"/>
  <c r="G85" i="15"/>
  <c r="H85" i="15" s="1"/>
  <c r="I85" i="15"/>
  <c r="J85" i="15"/>
  <c r="K85" i="15"/>
  <c r="C86" i="15"/>
  <c r="D86" i="15"/>
  <c r="E86" i="15"/>
  <c r="L86" i="15" s="1"/>
  <c r="F86" i="15"/>
  <c r="G86" i="15"/>
  <c r="H86" i="15" s="1"/>
  <c r="I86" i="15"/>
  <c r="J86" i="15"/>
  <c r="K86" i="15"/>
  <c r="C87" i="15"/>
  <c r="D87" i="15"/>
  <c r="E87" i="15"/>
  <c r="L87" i="15" s="1"/>
  <c r="F87" i="15"/>
  <c r="G87" i="15"/>
  <c r="H87" i="15" s="1"/>
  <c r="I87" i="15"/>
  <c r="J87" i="15"/>
  <c r="K87" i="15"/>
  <c r="C92" i="15"/>
  <c r="E92" i="15" s="1"/>
  <c r="D92" i="15"/>
  <c r="F92" i="15"/>
  <c r="G92" i="15"/>
  <c r="H92" i="15" s="1"/>
  <c r="I92" i="15"/>
  <c r="J92" i="15"/>
  <c r="K92" i="15"/>
  <c r="C93" i="15"/>
  <c r="E93" i="15" s="1"/>
  <c r="D93" i="15"/>
  <c r="F93" i="15"/>
  <c r="G93" i="15"/>
  <c r="H93" i="15" s="1"/>
  <c r="I93" i="15"/>
  <c r="K93" i="15" s="1"/>
  <c r="J93" i="15"/>
  <c r="C94" i="15"/>
  <c r="D94" i="15"/>
  <c r="E94" i="15"/>
  <c r="L94" i="15" s="1"/>
  <c r="F94" i="15"/>
  <c r="G94" i="15"/>
  <c r="H94" i="15" s="1"/>
  <c r="I94" i="15"/>
  <c r="K94" i="15" s="1"/>
  <c r="J94" i="15"/>
  <c r="C95" i="15"/>
  <c r="D95" i="15"/>
  <c r="E95" i="15"/>
  <c r="F95" i="15"/>
  <c r="G95" i="15"/>
  <c r="H95" i="15" s="1"/>
  <c r="I95" i="15"/>
  <c r="K95" i="15" s="1"/>
  <c r="J95" i="15"/>
  <c r="C99" i="15"/>
  <c r="E99" i="15" s="1"/>
  <c r="L99" i="15" s="1"/>
  <c r="D99" i="15"/>
  <c r="F99" i="15"/>
  <c r="G99" i="15"/>
  <c r="H99" i="15" s="1"/>
  <c r="I99" i="15"/>
  <c r="J99" i="15"/>
  <c r="K99" i="15"/>
  <c r="C100" i="15"/>
  <c r="D100" i="15"/>
  <c r="E100" i="15"/>
  <c r="F100" i="15"/>
  <c r="G100" i="15"/>
  <c r="H100" i="15" s="1"/>
  <c r="I100" i="15"/>
  <c r="K100" i="15" s="1"/>
  <c r="J100" i="15"/>
  <c r="C101" i="15"/>
  <c r="E101" i="15" s="1"/>
  <c r="L101" i="15" s="1"/>
  <c r="D101" i="15"/>
  <c r="F101" i="15"/>
  <c r="G101" i="15"/>
  <c r="H101" i="15" s="1"/>
  <c r="I101" i="15"/>
  <c r="J101" i="15"/>
  <c r="K101" i="15"/>
  <c r="E105" i="15"/>
  <c r="L105" i="15" s="1"/>
  <c r="H105" i="15"/>
  <c r="K105" i="15"/>
  <c r="E106" i="15"/>
  <c r="L106" i="15" s="1"/>
  <c r="H106" i="15"/>
  <c r="K106" i="15"/>
  <c r="E107" i="15"/>
  <c r="L107" i="15" s="1"/>
  <c r="H107" i="15"/>
  <c r="K107" i="15"/>
  <c r="E111" i="15"/>
  <c r="L111" i="15" s="1"/>
  <c r="H111" i="15"/>
  <c r="K111" i="15"/>
  <c r="E112" i="15"/>
  <c r="L112" i="15" s="1"/>
  <c r="H112" i="15"/>
  <c r="K112" i="15"/>
  <c r="E113" i="15"/>
  <c r="L113" i="15" s="1"/>
  <c r="H113" i="15"/>
  <c r="K113" i="15"/>
  <c r="E119" i="15"/>
  <c r="L119" i="15" s="1"/>
  <c r="H119" i="15"/>
  <c r="K119" i="15"/>
  <c r="K42" i="14"/>
  <c r="K41" i="14"/>
  <c r="K30" i="14"/>
  <c r="K24" i="14"/>
  <c r="K23" i="14"/>
  <c r="H15" i="13"/>
  <c r="G15" i="13"/>
  <c r="F15" i="13"/>
  <c r="E15" i="13"/>
  <c r="K15" i="13" s="1"/>
  <c r="D15" i="13"/>
  <c r="K14" i="13"/>
  <c r="K13" i="13"/>
  <c r="K12" i="13"/>
  <c r="L100" i="15" l="1"/>
  <c r="L92" i="15"/>
  <c r="L83" i="15"/>
  <c r="L66" i="15"/>
  <c r="L63" i="15"/>
  <c r="L62" i="15"/>
  <c r="L46" i="15"/>
  <c r="L40" i="15"/>
  <c r="L36" i="15"/>
  <c r="L34" i="15"/>
  <c r="L30" i="15"/>
  <c r="L26" i="15"/>
  <c r="L22" i="15"/>
  <c r="L65" i="15"/>
  <c r="L64" i="15"/>
  <c r="L58" i="15"/>
  <c r="L57" i="15"/>
  <c r="L41" i="15"/>
  <c r="L93" i="15"/>
  <c r="L95" i="15"/>
  <c r="L75" i="15"/>
  <c r="L71" i="15"/>
  <c r="L61" i="15"/>
  <c r="L59" i="15"/>
  <c r="L56" i="15"/>
  <c r="L51" i="15"/>
  <c r="L50" i="15"/>
  <c r="L48" i="15"/>
  <c r="L44" i="15"/>
  <c r="L43" i="15"/>
  <c r="L42" i="15"/>
  <c r="L32" i="15"/>
  <c r="L28" i="15"/>
  <c r="L24" i="15"/>
  <c r="L20" i="15"/>
  <c r="L70" i="15"/>
  <c r="L49" i="15"/>
  <c r="L39" i="15"/>
  <c r="L38" i="15"/>
  <c r="L37" i="15"/>
  <c r="L27" i="15"/>
  <c r="L23" i="15"/>
  <c r="L19" i="15"/>
  <c r="F11" i="6" l="1"/>
  <c r="D26" i="6" l="1"/>
  <c r="D28" i="6" s="1"/>
  <c r="B32" i="6"/>
  <c r="B31" i="6"/>
  <c r="D24" i="6"/>
  <c r="D27" i="6" l="1"/>
</calcChain>
</file>

<file path=xl/sharedStrings.xml><?xml version="1.0" encoding="utf-8"?>
<sst xmlns="http://schemas.openxmlformats.org/spreadsheetml/2006/main" count="531" uniqueCount="264">
  <si>
    <t>Unidad de Medida</t>
  </si>
  <si>
    <t>Unidad de Gestión de Consumo</t>
  </si>
  <si>
    <t>Meta Anual</t>
  </si>
  <si>
    <t>Denominación de las Variables</t>
  </si>
  <si>
    <t>Cantidad</t>
  </si>
  <si>
    <t>Subdireccion de Habilitación</t>
  </si>
  <si>
    <t>Compras efectuadas a través de la Direccion de Compras y Suministros</t>
  </si>
  <si>
    <t>H30668</t>
  </si>
  <si>
    <t>Comisiones de Servicio (Viáticos y Pasajes)</t>
  </si>
  <si>
    <t>Anticipo con cargos a rendir Cuentas</t>
  </si>
  <si>
    <t>Liquidaciones a Pagar por Tesorería</t>
  </si>
  <si>
    <t>Expedientes de Rendiciones de Fondos Permanentes</t>
  </si>
  <si>
    <t>Informes sobre proyecciones Presupuestarias</t>
  </si>
  <si>
    <t>Subdireccion de Recursos Humanos</t>
  </si>
  <si>
    <t>Liquidaciones de Sueldos Efectuadas</t>
  </si>
  <si>
    <t>H30660</t>
  </si>
  <si>
    <t>Licencias Tramitadas</t>
  </si>
  <si>
    <t>Expedientes Informados</t>
  </si>
  <si>
    <t>Actualización de Legajos</t>
  </si>
  <si>
    <t>Certificaciones de Servicios</t>
  </si>
  <si>
    <t>Secretaría de Despacho General</t>
  </si>
  <si>
    <t>H30659</t>
  </si>
  <si>
    <t>Resultados Alcanzados</t>
  </si>
  <si>
    <t>Primer Trimestre</t>
  </si>
  <si>
    <t>DIRECCION GRAL. DE ADMINISTRACIÓN</t>
  </si>
  <si>
    <t>Segundo Trimestre</t>
  </si>
  <si>
    <t>Tercer Trimestre</t>
  </si>
  <si>
    <t xml:space="preserve">Ley Nº 7314 - Responsabilidad Fiscal - Art. 44 y 45 y  Anexo 30 - Art. 27º </t>
  </si>
  <si>
    <t>Cuarto Trimestre</t>
  </si>
  <si>
    <t>Prevenitvos Fondo Permanente</t>
  </si>
  <si>
    <t>Preventivos Compras Mayores</t>
  </si>
  <si>
    <t>Devengado y Liquidado Fondo Permanente</t>
  </si>
  <si>
    <t>Ordenes de Compras efectuadas por Catálogo de Oferta Permanente</t>
  </si>
  <si>
    <t>Ordenes de Compras efectuadas Fondo Permanente</t>
  </si>
  <si>
    <t xml:space="preserve">C.JU.O. : 1.06.01 - </t>
  </si>
  <si>
    <t>MINISTERIO DE HACIENDA Y FINANZAS</t>
  </si>
  <si>
    <r>
      <t xml:space="preserve">(1) Observación:: Debe tenerse en cuenta que esta información es </t>
    </r>
    <r>
      <rPr>
        <b/>
        <sz val="9"/>
        <rFont val="Arial"/>
        <family val="2"/>
      </rPr>
      <t>PARCIA</t>
    </r>
    <r>
      <rPr>
        <sz val="9"/>
        <rFont val="Arial"/>
        <family val="2"/>
      </rPr>
      <t>L, ya que el nuevo sistema informático de seguimiento de expedientes,</t>
    </r>
    <r>
      <rPr>
        <b/>
        <u/>
        <sz val="9"/>
        <rFont val="Arial"/>
        <family val="2"/>
      </rPr>
      <t xml:space="preserve"> Sistema GDE, </t>
    </r>
    <r>
      <rPr>
        <b/>
        <sz val="9"/>
        <rFont val="Arial"/>
        <family val="2"/>
      </rPr>
      <t>NO</t>
    </r>
    <r>
      <rPr>
        <sz val="9"/>
        <rFont val="Arial"/>
        <family val="2"/>
      </rPr>
      <t xml:space="preserve"> ofrece en su plataforma la posibilidad de contabilizar la cantidad de movimientos de piezas administrativas para poder realizar estadisticas.</t>
    </r>
  </si>
  <si>
    <t>Expedientes Ingresados de Otras Reparticiones (1)</t>
  </si>
  <si>
    <t>Expedientes Enviados a otros Organismos (1)</t>
  </si>
  <si>
    <t>Proyectos de Normas Legales redactados</t>
  </si>
  <si>
    <t>Resoluciones numeradas</t>
  </si>
  <si>
    <t>Comunicaciones de Normas Legales</t>
  </si>
  <si>
    <t>Publicaciones en Boletin oficial de Normas Legales</t>
  </si>
  <si>
    <t>Publicaciones en Boletin Oficial de Edictos</t>
  </si>
  <si>
    <t>Generación de Expedientes/Oficios/Notas</t>
  </si>
  <si>
    <t>Notificaciones realizadas</t>
  </si>
  <si>
    <t>Envio de correo por correo privado</t>
  </si>
  <si>
    <t>Recepción y reparto de Correo ingresado por Gobernacion</t>
  </si>
  <si>
    <t>CARÁCTER……………………………………………….05</t>
  </si>
  <si>
    <t>CUADRO DE INDICADORES Y METAS</t>
  </si>
  <si>
    <t>JURIDISCCIÓN……………………………………………06</t>
  </si>
  <si>
    <t>UNIDAD ORGANIZATIVA……………………………..….03</t>
  </si>
  <si>
    <t xml:space="preserve">MINISTERIO DE HACIENDA: INSTITUTO PROVINCIAL DE JUEGOS Y CASINOS </t>
  </si>
  <si>
    <t>DENOMINACIÓN DE LAS VARIABLES</t>
  </si>
  <si>
    <t>UNIDAD DE MEDIDA</t>
  </si>
  <si>
    <t>UNIDAD DE GESTIÓN    O DE CONSUMO</t>
  </si>
  <si>
    <t>RESULTADOS ALCANZADOS</t>
  </si>
  <si>
    <t>META ANUAL</t>
  </si>
  <si>
    <t>1ER TRIMESTRE</t>
  </si>
  <si>
    <t>2DO TRIMESTRE</t>
  </si>
  <si>
    <t>3ER TRIMESTRE</t>
  </si>
  <si>
    <t>4TO TRIMESTRE</t>
  </si>
  <si>
    <t>INDICADORES DE PRODUCCIÓN</t>
  </si>
  <si>
    <t>BOLETAS DE QUINIELA PROCESADAS</t>
  </si>
  <si>
    <t>H30739</t>
  </si>
  <si>
    <t xml:space="preserve">RECURSOS POR VENTAS DE QUINIELA Y DEMÁS JUEGOS </t>
  </si>
  <si>
    <t>Pesos</t>
  </si>
  <si>
    <t>RECURSOS POR JUEGOS DE MESA</t>
  </si>
  <si>
    <t>MÁQ. TRAGAMONEDAS CASINO DE MENDOZA</t>
  </si>
  <si>
    <t>RECURSOS POR MÁQ. TRAGAMONEDAS</t>
  </si>
  <si>
    <t>RELACIÓN INGRESO-MÁQ. CASINO DE MENDOZA</t>
  </si>
  <si>
    <t>$/Máq.</t>
  </si>
  <si>
    <t>MÁQ. TRAGAMONEDAS EN LOS DEPARTAMENTOS</t>
  </si>
  <si>
    <t>RECURSOS POR MÁQ. TRAGAMONEDAS DE DEPTOS.</t>
  </si>
  <si>
    <t>RELACIÓN INGRESO-MÁQ. CASINOS DEPARTAMENTALES</t>
  </si>
  <si>
    <t>C30402</t>
  </si>
  <si>
    <t>SALAS DE JUEGO HABILITADAS EN LOS DEPTOS.</t>
  </si>
  <si>
    <t>JORNADAS HÍPICAS REALIZADAS</t>
  </si>
  <si>
    <t>RECURSOS POR ORG. DE CARRERAS Y COM. AGENCIAS HÍPICAS</t>
  </si>
  <si>
    <t>AUDITORÍAS Y CONTROL DE GESTIÓN EFECTUADOS</t>
  </si>
  <si>
    <t>ASESORAMIENTOS JURÍDICOS REALIZADOS</t>
  </si>
  <si>
    <t>INDICADORES DE CAPACIDAD INSTALADA</t>
  </si>
  <si>
    <t>A-RECURSOS HUMANOS</t>
  </si>
  <si>
    <t>A.1-TOTAL POR FUNCIÓN</t>
  </si>
  <si>
    <t>A.1.1. PROFESIONALES (CONTADORES-ABOGADOS-ETC.)</t>
  </si>
  <si>
    <t>A.1.2. PROFESIONALES DE JUEGOS</t>
  </si>
  <si>
    <t>A.1.3. ADMINISTRATIVOS</t>
  </si>
  <si>
    <t>A.2-TOTAL POR SITUACIÓN DE REVISTA</t>
  </si>
  <si>
    <t>A.2.1. FUNCIONARIOS</t>
  </si>
  <si>
    <t>A.2.2. PERSONAL PLANTA PERMANENTE</t>
  </si>
  <si>
    <t>A.2.3. PERSONAL PLANTA TRANSITORIA</t>
  </si>
  <si>
    <t>A.2.4. PERSONAL OTRAS JURISDICCIONES-ADSCRIPTOS</t>
  </si>
  <si>
    <t>A.2.5. PERSONAL CONTRATADO</t>
  </si>
  <si>
    <t>A.2.6. PERSONAL ADSCRIPTOS A OTRAS JURISDICCIONES</t>
  </si>
  <si>
    <t>B-RECURSOS FÍSICOS</t>
  </si>
  <si>
    <t>B.1-TOTAL VEHÍCULOS</t>
  </si>
  <si>
    <t xml:space="preserve">B.2-TOTAL BIENES INFORMÁTICOS EXISTENTES </t>
  </si>
  <si>
    <t>B.2.1. COMPUTADORAS PERSONALES (CPU-MONITOR)</t>
  </si>
  <si>
    <t>B.2.2. IMPRESORAS</t>
  </si>
  <si>
    <t>C-RECURSOS FINANCIEROS</t>
  </si>
  <si>
    <t>C.1-PRESUPUESTO VOTADO</t>
  </si>
  <si>
    <t>C.2-PRESUPUESTO VIGENTE</t>
  </si>
  <si>
    <t>C.3-PRESUPUESTO EJECUTADO (DEVENGADO)</t>
  </si>
  <si>
    <t>C.4-PRESUPUESTO EJECUTADO (DEVENGADO)</t>
  </si>
  <si>
    <t>%</t>
  </si>
  <si>
    <t>ADMINISTRACIÓN TRIBUTARIA MENDOZA - LEY DE RESPONSABILIDAD FISCAL</t>
  </si>
  <si>
    <t>RESOLUCIÓN INTERNA ATM Nº 233/17 - INDICADORES DE GESTIÓN</t>
  </si>
  <si>
    <t>INFORME CONSOLIDADO DE INDICADORES</t>
  </si>
  <si>
    <t>AREA</t>
  </si>
  <si>
    <t>PROMEDIO DE RATIOS</t>
  </si>
  <si>
    <t>PLANIF</t>
  </si>
  <si>
    <t>EJEC</t>
  </si>
  <si>
    <t>RATIO</t>
  </si>
  <si>
    <t>DIRECCION GENERAL DE RENTAS</t>
  </si>
  <si>
    <t>DEPARTAMENTO INTELIGENCIA FISCAL</t>
  </si>
  <si>
    <t>DEPARTAMENTO FISCALIZACIÓN PERMANENTE</t>
  </si>
  <si>
    <t>DEPARTAMENTO FISCALIZACION EXTERNA</t>
  </si>
  <si>
    <t>DEPARTAMENTO ATENCIÓN CONTRIBUYENTES</t>
  </si>
  <si>
    <t>DEPARTAMENTO PATRIMONIALES E INGRESOS VARIOS</t>
  </si>
  <si>
    <t>DEPARTAMENTO ACTIVIDADES ECONÓMICAS -</t>
  </si>
  <si>
    <t>DEPARTAMENTO GRANDES CONTRIBUYENTES</t>
  </si>
  <si>
    <t>DEPARTAMENTO DETERMINACIÓN DE OFICIO -</t>
  </si>
  <si>
    <t>DEPARTAMENTO CONTACT CENTER</t>
  </si>
  <si>
    <t>RECEPTORIA RODEO DE LA CRUZ</t>
  </si>
  <si>
    <t>RECEPTORIA MAIPU</t>
  </si>
  <si>
    <t>RECEPTORIA LUJAN DE CUYO</t>
  </si>
  <si>
    <t>RECEPTORIA LAS HERAS</t>
  </si>
  <si>
    <t>RECEPTORIA LAVALLE</t>
  </si>
  <si>
    <t>RECEPTORIA GODOY CRUZ</t>
  </si>
  <si>
    <t>CONSEJO PROFESIONAL</t>
  </si>
  <si>
    <t>DELEGACION SAN RAFAEL</t>
  </si>
  <si>
    <t>RECEPTORIA VILLA ATUEL</t>
  </si>
  <si>
    <t>RECEPTORIA MALARGUE</t>
  </si>
  <si>
    <t>DELEGACION VALLE DE UCO</t>
  </si>
  <si>
    <t>RECEPTORIA LA CONSULTA</t>
  </si>
  <si>
    <t>RECEPTORIA EUGENIO BUSTOS</t>
  </si>
  <si>
    <t>RECEPTORIA TUPUNGATO</t>
  </si>
  <si>
    <t>DELEGACIÓN ZONA ESTE</t>
  </si>
  <si>
    <t>RECEPTORIA JUNIN</t>
  </si>
  <si>
    <t>RECEPTORIA LA PAZ</t>
  </si>
  <si>
    <t>RECEPTORIA LAS CATITAS</t>
  </si>
  <si>
    <t>RECEPTORIA PALMIRA</t>
  </si>
  <si>
    <t>RECEPTORIA RIVADAVIA</t>
  </si>
  <si>
    <t>RECEPTORIA SANTA ROSA</t>
  </si>
  <si>
    <t>DELEGACIÓN GENERAL ALVEAR</t>
  </si>
  <si>
    <t>RECEPTORIA BOWEN</t>
  </si>
  <si>
    <t>RECEPTORÍA REAL DEL PADRE</t>
  </si>
  <si>
    <t>DELEGACION CIUDAD AUT DE BUENOS AIRES</t>
  </si>
  <si>
    <t>DEPARTAMENTO GESTION DE COBRAZAS ADMINISTRATIVAS</t>
  </si>
  <si>
    <t>DIRECCION GENERAL DE CATASTRO</t>
  </si>
  <si>
    <t>FISICO</t>
  </si>
  <si>
    <t>MENSURA</t>
  </si>
  <si>
    <t>JURIDICO</t>
  </si>
  <si>
    <t>ECONOMICO</t>
  </si>
  <si>
    <t>DELEGACIÓN ZONA SUR</t>
  </si>
  <si>
    <t>FISCALIZACIÓN</t>
  </si>
  <si>
    <t>DELEGACIÓN VALLE DE UCO</t>
  </si>
  <si>
    <t>CARTOGRAFÍA</t>
  </si>
  <si>
    <t>IDEM</t>
  </si>
  <si>
    <t>DEPOSITO</t>
  </si>
  <si>
    <t>DIRECCION GENERAL DE REGALIAS</t>
  </si>
  <si>
    <t>AUDITORIA</t>
  </si>
  <si>
    <t>EXPLOTACIÓN</t>
  </si>
  <si>
    <t>DIRECCIÓN DE ADMINISTRACIÓN</t>
  </si>
  <si>
    <t>CONTABILIDAD</t>
  </si>
  <si>
    <t>TESORERIA</t>
  </si>
  <si>
    <t>COMPRAS Y CONTRATACIONES</t>
  </si>
  <si>
    <t>BALANCE Y PRESUPUESTO</t>
  </si>
  <si>
    <t>GESTION ADMINISTRATIVA</t>
  </si>
  <si>
    <t>DIRECCIÓN ASUNTOS TÉCNICOS Y JURÍDICOS</t>
  </si>
  <si>
    <t>ASISTENCIA TECNICA Y NORMATIVA</t>
  </si>
  <si>
    <t>ASUNTOS LEGALES</t>
  </si>
  <si>
    <t>PROCESOS UNIVERSALES</t>
  </si>
  <si>
    <t>RECURSOS DE REVOCATORIA</t>
  </si>
  <si>
    <t>RECURSOS JERARQUICOS</t>
  </si>
  <si>
    <t>DIRECCIÓN DE TECNOLOGÍAS DE LA INFORMACIÓN</t>
  </si>
  <si>
    <t>OPERACIONES E INFRAESTRUCTURA</t>
  </si>
  <si>
    <t>SISTEMAS</t>
  </si>
  <si>
    <t>SEGURIDAD INFORMÁTICA</t>
  </si>
  <si>
    <t>CALIDAD Y GESTION DE PROYECTOS</t>
  </si>
  <si>
    <t>DIRECCIÓN DE DESARROLLO INSTITUCIONAL</t>
  </si>
  <si>
    <t>DESARROLLO DE RRHH Y CAPACITACIÓN</t>
  </si>
  <si>
    <t>RELACIONES INSTITUCIONALES</t>
  </si>
  <si>
    <t>PROGRAMA CULTURA TRIBUTARIA</t>
  </si>
  <si>
    <t>SUBDIRECCIÓN DE AUDITORIA Y CONTROL INTERNO</t>
  </si>
  <si>
    <t>CONTROL INTERNO</t>
  </si>
  <si>
    <t>RECAUDACIÓN Y CONTROL DE INGRESOS</t>
  </si>
  <si>
    <t>SUBDIRECCIÓN SECRETARÍA GENERAL</t>
  </si>
  <si>
    <t>DESPACHO</t>
  </si>
  <si>
    <t>COMUNICACIÓN Y PRENSA</t>
  </si>
  <si>
    <t>GESTION DE CALIDAD</t>
  </si>
  <si>
    <t>DEPARTAMENTO CONSEJO LOTEOS</t>
  </si>
  <si>
    <t>CONSEJO DE LOTEOS</t>
  </si>
  <si>
    <t>C.JU.O. : 1.06.02</t>
  </si>
  <si>
    <t>MINISTERIO DE HACIENDA</t>
  </si>
  <si>
    <t>DIRECCION GENERAL DE PRESUPUESTO</t>
  </si>
  <si>
    <t>2019</t>
  </si>
  <si>
    <t xml:space="preserve">Cuarto Trimestre </t>
  </si>
  <si>
    <t>Meta 2017</t>
  </si>
  <si>
    <t>Real 2017</t>
  </si>
  <si>
    <t>1º T. Anualiz.18</t>
  </si>
  <si>
    <t>Decretos y/o Resoluciones Informadas y Expedientes Intervenidos s/Presupuesto</t>
  </si>
  <si>
    <t>H00026</t>
  </si>
  <si>
    <t>Expediente sobre Modificaciones de la partida de Personal Intervenidas</t>
  </si>
  <si>
    <t>Decretos y/o Resoluciones Emitidas y Expedientes Intervenidos s/ Coparticipación Municipal</t>
  </si>
  <si>
    <t>Decretos y/o Resoluciones Informadas.</t>
  </si>
  <si>
    <t>Ministerio de Hacienda</t>
  </si>
  <si>
    <t>D.A.A.B.O.</t>
  </si>
  <si>
    <t>Denominacion de las Variables</t>
  </si>
  <si>
    <t>Unidad de medida</t>
  </si>
  <si>
    <t>Unidad de Gestión de consumo</t>
  </si>
  <si>
    <t>Frecuencia de Determinación de las Variables</t>
  </si>
  <si>
    <t>Años</t>
  </si>
  <si>
    <t>Resultado Alcanzado anual</t>
  </si>
  <si>
    <t>Resultados proyectados anual</t>
  </si>
  <si>
    <t>Bienes Inmuebles existentes</t>
  </si>
  <si>
    <t>H30794</t>
  </si>
  <si>
    <t>Anual</t>
  </si>
  <si>
    <t>---</t>
  </si>
  <si>
    <t>Bienes Muebles existentes ocupados</t>
  </si>
  <si>
    <t>Venta de Bienes Muebles comunicados</t>
  </si>
  <si>
    <t>H30786</t>
  </si>
  <si>
    <t>-----</t>
  </si>
  <si>
    <t>Venta de Bienes Muebles realizados</t>
  </si>
  <si>
    <t>Cobro de Cartera</t>
  </si>
  <si>
    <t>H30787</t>
  </si>
  <si>
    <t>Alquileres de Bienes Inmuebles</t>
  </si>
  <si>
    <t>Otros Recuperos</t>
  </si>
  <si>
    <t xml:space="preserve"> </t>
  </si>
  <si>
    <t>RECURSOS HUMANOS</t>
  </si>
  <si>
    <t>Total por función</t>
  </si>
  <si>
    <t>H30789</t>
  </si>
  <si>
    <t>Trimestral</t>
  </si>
  <si>
    <t>1 - Profesionales</t>
  </si>
  <si>
    <t xml:space="preserve">                       Licenciados</t>
  </si>
  <si>
    <t xml:space="preserve">                       Contadores</t>
  </si>
  <si>
    <t xml:space="preserve">                       Otros Profesionales</t>
  </si>
  <si>
    <t>2 - Admnistrativos</t>
  </si>
  <si>
    <t>3 - Otras funciones</t>
  </si>
  <si>
    <t>Total por Situación de Revista</t>
  </si>
  <si>
    <t>1-Funcionarios</t>
  </si>
  <si>
    <t>2-Planta Permanente</t>
  </si>
  <si>
    <t>3-Planta Transitoria</t>
  </si>
  <si>
    <t>4-De Otras Juridiscciones Adscriptos</t>
  </si>
  <si>
    <t>5-Locaciones</t>
  </si>
  <si>
    <t>6-Pasantías</t>
  </si>
  <si>
    <t>7-Adscriptos de Otras Juridiscciones</t>
  </si>
  <si>
    <t>RECURSOS FISICOS</t>
  </si>
  <si>
    <t>Total de Vehículos</t>
  </si>
  <si>
    <t>Total de Bienes Existentes Informáticos</t>
  </si>
  <si>
    <t>1-Computadoras (CPU + Monitor)</t>
  </si>
  <si>
    <t>2-Impresoras</t>
  </si>
  <si>
    <t xml:space="preserve">C.JU.O. : 1.06.14 - </t>
  </si>
  <si>
    <t>DIRECCION ASUNTOS LEGALES</t>
  </si>
  <si>
    <t>Dirección de Asuntos Legales</t>
  </si>
  <si>
    <t xml:space="preserve">Dictamenes Emitidos en el Periodo </t>
  </si>
  <si>
    <t>H30667</t>
  </si>
  <si>
    <t xml:space="preserve">Consultas por asistencia jurídica en el Periodo </t>
  </si>
  <si>
    <t>CUADRO DE INDICADORES Y METAS  - META ANUAL y   3er TRIMESTRE 2019</t>
  </si>
  <si>
    <t>C.J.U.O. 1 - 06 - 10 - 3º TRIMESTE 2019</t>
  </si>
  <si>
    <t>SEPTIEMBRE</t>
  </si>
  <si>
    <t>AGOSTO</t>
  </si>
  <si>
    <t>JULIO</t>
  </si>
  <si>
    <r>
      <t>LRF LEY Nº 7.314 - ART. 44 Y 45  - ANEXO 30 ACUERDO 3949 ART. 27 – 3</t>
    </r>
    <r>
      <rPr>
        <b/>
        <vertAlign val="superscript"/>
        <sz val="9"/>
        <color rgb="FF000000"/>
        <rFont val="Verdana"/>
        <family val="2"/>
        <charset val="1"/>
      </rPr>
      <t>º</t>
    </r>
    <r>
      <rPr>
        <b/>
        <sz val="9"/>
        <color rgb="FF000000"/>
        <rFont val="Verdana"/>
        <family val="2"/>
        <charset val="1"/>
      </rPr>
      <t>TRIMESTRE 2019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</si>
</sst>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&quot;$&quot;\ * #,##0.00_-;\-&quot;$&quot;\ * #,##0.00_-;_-&quot;$&quot;\ * &quot;-&quot;??_-;_-@_-"/>
    <numFmt numFmtId="164" formatCode="_ * #,##0_ ;_ * \-#,##0_ ;_ * &quot;-&quot;_ ;_ @_ "/>
    <numFmt numFmtId="165" formatCode="_ * #,##0.00_ ;_ * \-#,##0.00_ ;_ * &quot;-&quot;??_ ;_ @_ "/>
    <numFmt numFmtId="166" formatCode="_-* #,##0\ _€_-;\-* #,##0\ _€_-;_-* &quot;-&quot;\ _€_-;_-@_-"/>
    <numFmt numFmtId="167" formatCode="#,##0_ ;\-#,##0\ "/>
    <numFmt numFmtId="168" formatCode="_-* #,##0.00\ _€_-;\-* #,##0.00\ _€_-;_-* &quot;-&quot;??\ _€_-;_-@_-"/>
    <numFmt numFmtId="169" formatCode="#,##0.00\ _€"/>
    <numFmt numFmtId="170" formatCode="0_ ;\-0\ "/>
    <numFmt numFmtId="171" formatCode="0.0"/>
    <numFmt numFmtId="172" formatCode="#,##0\ _p_t_a"/>
    <numFmt numFmtId="173" formatCode="#,##0.00\ _p_t_a"/>
  </numFmts>
  <fonts count="7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12"/>
      <name val="Times New Roman"/>
      <family val="1"/>
    </font>
    <font>
      <b/>
      <u/>
      <sz val="9"/>
      <name val="Arial"/>
      <family val="2"/>
    </font>
    <font>
      <sz val="10"/>
      <name val="Cambria"/>
      <family val="1"/>
      <scheme val="major"/>
    </font>
    <font>
      <sz val="10"/>
      <color theme="1"/>
      <name val="Cambria"/>
      <family val="1"/>
      <scheme val="major"/>
    </font>
    <font>
      <b/>
      <sz val="10"/>
      <name val="Cambria"/>
      <family val="1"/>
      <scheme val="major"/>
    </font>
    <font>
      <sz val="10"/>
      <name val="Arial"/>
      <family val="2"/>
      <charset val="1"/>
    </font>
    <font>
      <b/>
      <sz val="11"/>
      <color rgb="FF800000"/>
      <name val="Arial"/>
      <family val="2"/>
      <charset val="1"/>
    </font>
    <font>
      <sz val="10"/>
      <color rgb="FF000000"/>
      <name val="Calibri"/>
      <family val="2"/>
      <charset val="1"/>
    </font>
    <font>
      <sz val="10"/>
      <color rgb="FF000000"/>
      <name val="Verdana"/>
      <family val="2"/>
      <charset val="1"/>
    </font>
    <font>
      <b/>
      <sz val="18"/>
      <color rgb="FF000000"/>
      <name val="Calibri"/>
      <family val="2"/>
      <charset val="1"/>
    </font>
    <font>
      <b/>
      <sz val="9"/>
      <color rgb="FF000000"/>
      <name val="Verdana"/>
      <family val="2"/>
      <charset val="1"/>
    </font>
    <font>
      <b/>
      <vertAlign val="superscript"/>
      <sz val="9"/>
      <color rgb="FF000000"/>
      <name val="Verdana"/>
      <family val="2"/>
      <charset val="1"/>
    </font>
    <font>
      <sz val="9"/>
      <color rgb="FF000000"/>
      <name val="Verdana"/>
      <family val="2"/>
      <charset val="1"/>
    </font>
    <font>
      <sz val="9"/>
      <name val="Verdana"/>
      <family val="2"/>
      <charset val="1"/>
    </font>
    <font>
      <b/>
      <sz val="9"/>
      <name val="Verdana"/>
      <family val="2"/>
      <charset val="1"/>
    </font>
    <font>
      <sz val="10"/>
      <name val="Calibri"/>
      <family val="2"/>
      <charset val="1"/>
    </font>
    <font>
      <sz val="12"/>
      <name val="Times New Roman"/>
      <family val="1"/>
      <charset val="1"/>
    </font>
    <font>
      <b/>
      <sz val="9"/>
      <color rgb="FFFFFFFF"/>
      <name val="Verdana"/>
      <family val="2"/>
      <charset val="1"/>
    </font>
    <font>
      <sz val="20"/>
      <name val="Microsoft Sans Serif"/>
      <family val="2"/>
    </font>
    <font>
      <sz val="12"/>
      <name val="Microsoft Sans Serif"/>
      <family val="2"/>
    </font>
    <font>
      <b/>
      <sz val="12"/>
      <name val="Microsoft Sans Serif"/>
      <family val="2"/>
    </font>
    <font>
      <b/>
      <sz val="10"/>
      <name val="Microsoft Sans Serif"/>
      <family val="2"/>
    </font>
    <font>
      <sz val="10"/>
      <name val="Microsoft Sans Serif"/>
      <family val="2"/>
    </font>
    <font>
      <sz val="11"/>
      <name val="Microsoft Sans Serif"/>
      <family val="2"/>
    </font>
    <font>
      <sz val="9"/>
      <name val="Microsoft Sans Serif"/>
      <family val="2"/>
    </font>
    <font>
      <b/>
      <sz val="11"/>
      <name val="Microsoft Sans Serif"/>
      <family val="2"/>
    </font>
    <font>
      <sz val="11"/>
      <color theme="1"/>
      <name val="Arial"/>
      <family val="2"/>
    </font>
    <font>
      <b/>
      <sz val="18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CC9900"/>
        <bgColor rgb="FF808000"/>
      </patternFill>
    </fill>
    <fill>
      <patternFill patternType="solid">
        <fgColor rgb="FF66CCFF"/>
        <bgColor rgb="FF33CCCC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96">
    <xf numFmtId="0" fontId="0" fillId="0" borderId="0"/>
    <xf numFmtId="0" fontId="27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5" borderId="0" applyNumberFormat="0" applyBorder="0" applyAlignment="0" applyProtection="0"/>
    <xf numFmtId="0" fontId="27" fillId="8" borderId="0" applyNumberFormat="0" applyBorder="0" applyAlignment="0" applyProtection="0"/>
    <xf numFmtId="0" fontId="27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0" fontId="29" fillId="4" borderId="0" applyNumberFormat="0" applyBorder="0" applyAlignment="0" applyProtection="0"/>
    <xf numFmtId="0" fontId="30" fillId="16" borderId="1" applyNumberFormat="0" applyAlignment="0" applyProtection="0"/>
    <xf numFmtId="0" fontId="31" fillId="17" borderId="2" applyNumberFormat="0" applyAlignment="0" applyProtection="0"/>
    <xf numFmtId="0" fontId="32" fillId="0" borderId="3" applyNumberFormat="0" applyFill="0" applyAlignment="0" applyProtection="0"/>
    <xf numFmtId="0" fontId="33" fillId="0" borderId="0" applyNumberFormat="0" applyFill="0" applyBorder="0" applyAlignment="0" applyProtection="0"/>
    <xf numFmtId="0" fontId="28" fillId="18" borderId="0" applyNumberFormat="0" applyBorder="0" applyAlignment="0" applyProtection="0"/>
    <xf numFmtId="0" fontId="28" fillId="19" borderId="0" applyNumberFormat="0" applyBorder="0" applyAlignment="0" applyProtection="0"/>
    <xf numFmtId="0" fontId="28" fillId="20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21" borderId="0" applyNumberFormat="0" applyBorder="0" applyAlignment="0" applyProtection="0"/>
    <xf numFmtId="0" fontId="34" fillId="7" borderId="1" applyNumberFormat="0" applyAlignment="0" applyProtection="0"/>
    <xf numFmtId="0" fontId="35" fillId="3" borderId="0" applyNumberFormat="0" applyBorder="0" applyAlignment="0" applyProtection="0"/>
    <xf numFmtId="165" fontId="19" fillId="0" borderId="0" applyFont="0" applyFill="0" applyBorder="0" applyAlignment="0" applyProtection="0"/>
    <xf numFmtId="0" fontId="36" fillId="22" borderId="0" applyNumberFormat="0" applyBorder="0" applyAlignment="0" applyProtection="0"/>
    <xf numFmtId="0" fontId="19" fillId="23" borderId="4" applyNumberFormat="0" applyFont="0" applyAlignment="0" applyProtection="0"/>
    <xf numFmtId="0" fontId="37" fillId="16" borderId="5" applyNumberFormat="0" applyAlignment="0" applyProtection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6" applyNumberFormat="0" applyFill="0" applyAlignment="0" applyProtection="0"/>
    <xf numFmtId="0" fontId="42" fillId="0" borderId="7" applyNumberFormat="0" applyFill="0" applyAlignment="0" applyProtection="0"/>
    <xf numFmtId="0" fontId="33" fillId="0" borderId="8" applyNumberFormat="0" applyFill="0" applyAlignment="0" applyProtection="0"/>
    <xf numFmtId="0" fontId="43" fillId="0" borderId="9" applyNumberFormat="0" applyFill="0" applyAlignment="0" applyProtection="0"/>
    <xf numFmtId="0" fontId="24" fillId="0" borderId="0"/>
    <xf numFmtId="165" fontId="24" fillId="0" borderId="0" applyFont="0" applyFill="0" applyBorder="0" applyAlignment="0" applyProtection="0"/>
    <xf numFmtId="0" fontId="18" fillId="0" borderId="0"/>
    <xf numFmtId="9" fontId="18" fillId="0" borderId="0" applyFont="0" applyFill="0" applyBorder="0" applyAlignment="0" applyProtection="0"/>
    <xf numFmtId="164" fontId="24" fillId="0" borderId="0" applyFont="0" applyFill="0" applyBorder="0" applyAlignment="0" applyProtection="0"/>
    <xf numFmtId="0" fontId="27" fillId="0" borderId="0"/>
    <xf numFmtId="9" fontId="27" fillId="0" borderId="0" applyFill="0" applyBorder="0" applyAlignment="0" applyProtection="0"/>
    <xf numFmtId="0" fontId="17" fillId="0" borderId="0"/>
    <xf numFmtId="9" fontId="17" fillId="0" borderId="0" applyFont="0" applyFill="0" applyBorder="0" applyAlignment="0" applyProtection="0"/>
    <xf numFmtId="0" fontId="19" fillId="0" borderId="0"/>
    <xf numFmtId="0" fontId="19" fillId="0" borderId="0"/>
    <xf numFmtId="165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6" fillId="0" borderId="0"/>
    <xf numFmtId="9" fontId="16" fillId="0" borderId="0" applyFont="0" applyFill="0" applyBorder="0" applyAlignment="0" applyProtection="0"/>
    <xf numFmtId="0" fontId="44" fillId="0" borderId="0"/>
    <xf numFmtId="9" fontId="19" fillId="0" borderId="0" applyFill="0" applyBorder="0" applyAlignment="0" applyProtection="0"/>
    <xf numFmtId="0" fontId="15" fillId="0" borderId="0"/>
    <xf numFmtId="9" fontId="15" fillId="0" borderId="0" applyFont="0" applyFill="0" applyBorder="0" applyAlignment="0" applyProtection="0"/>
    <xf numFmtId="0" fontId="14" fillId="0" borderId="0"/>
    <xf numFmtId="0" fontId="13" fillId="0" borderId="0"/>
    <xf numFmtId="9" fontId="13" fillId="0" borderId="0" applyFont="0" applyFill="0" applyBorder="0" applyAlignment="0" applyProtection="0"/>
    <xf numFmtId="0" fontId="12" fillId="0" borderId="0"/>
    <xf numFmtId="9" fontId="12" fillId="0" borderId="0" applyFont="0" applyFill="0" applyBorder="0" applyAlignment="0" applyProtection="0"/>
    <xf numFmtId="0" fontId="11" fillId="0" borderId="0"/>
    <xf numFmtId="0" fontId="10" fillId="0" borderId="0"/>
    <xf numFmtId="9" fontId="10" fillId="0" borderId="0" applyFont="0" applyFill="0" applyBorder="0" applyAlignment="0" applyProtection="0"/>
    <xf numFmtId="0" fontId="9" fillId="0" borderId="0"/>
    <xf numFmtId="0" fontId="8" fillId="0" borderId="0"/>
    <xf numFmtId="9" fontId="8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49" fillId="0" borderId="0"/>
    <xf numFmtId="0" fontId="60" fillId="0" borderId="0"/>
    <xf numFmtId="9" fontId="49" fillId="0" borderId="0" applyBorder="0" applyProtection="0"/>
    <xf numFmtId="0" fontId="70" fillId="0" borderId="0"/>
    <xf numFmtId="44" fontId="70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544">
    <xf numFmtId="0" fontId="0" fillId="0" borderId="0" xfId="0"/>
    <xf numFmtId="0" fontId="23" fillId="0" borderId="0" xfId="0" applyFont="1"/>
    <xf numFmtId="0" fontId="24" fillId="0" borderId="0" xfId="0" applyFont="1"/>
    <xf numFmtId="1" fontId="25" fillId="24" borderId="11" xfId="32" applyNumberFormat="1" applyFont="1" applyFill="1" applyBorder="1" applyAlignment="1">
      <alignment horizontal="center" vertical="center"/>
    </xf>
    <xf numFmtId="0" fontId="20" fillId="24" borderId="13" xfId="0" applyFont="1" applyFill="1" applyBorder="1"/>
    <xf numFmtId="1" fontId="25" fillId="24" borderId="14" xfId="32" applyNumberFormat="1" applyFont="1" applyFill="1" applyBorder="1" applyAlignment="1">
      <alignment horizontal="center" vertical="center"/>
    </xf>
    <xf numFmtId="0" fontId="25" fillId="24" borderId="15" xfId="0" applyFont="1" applyFill="1" applyBorder="1" applyAlignment="1">
      <alignment horizontal="center" vertical="center" wrapText="1"/>
    </xf>
    <xf numFmtId="0" fontId="23" fillId="0" borderId="0" xfId="0" applyFont="1" applyBorder="1"/>
    <xf numFmtId="0" fontId="26" fillId="0" borderId="16" xfId="0" applyFont="1" applyBorder="1" applyAlignment="1"/>
    <xf numFmtId="0" fontId="26" fillId="0" borderId="11" xfId="0" applyFont="1" applyBorder="1"/>
    <xf numFmtId="0" fontId="26" fillId="0" borderId="0" xfId="0" applyFont="1"/>
    <xf numFmtId="0" fontId="26" fillId="0" borderId="16" xfId="0" applyFont="1" applyFill="1" applyBorder="1" applyAlignment="1"/>
    <xf numFmtId="0" fontId="26" fillId="0" borderId="0" xfId="0" applyFont="1" applyBorder="1"/>
    <xf numFmtId="0" fontId="0" fillId="25" borderId="22" xfId="0" applyFill="1" applyBorder="1"/>
    <xf numFmtId="0" fontId="0" fillId="25" borderId="14" xfId="0" applyFill="1" applyBorder="1"/>
    <xf numFmtId="0" fontId="26" fillId="26" borderId="14" xfId="0" applyFont="1" applyFill="1" applyBorder="1"/>
    <xf numFmtId="1" fontId="26" fillId="26" borderId="14" xfId="0" applyNumberFormat="1" applyFont="1" applyFill="1" applyBorder="1"/>
    <xf numFmtId="0" fontId="24" fillId="26" borderId="14" xfId="0" applyFont="1" applyFill="1" applyBorder="1"/>
    <xf numFmtId="0" fontId="24" fillId="26" borderId="15" xfId="0" applyFont="1" applyFill="1" applyBorder="1"/>
    <xf numFmtId="0" fontId="26" fillId="0" borderId="23" xfId="0" applyFont="1" applyBorder="1"/>
    <xf numFmtId="0" fontId="26" fillId="0" borderId="24" xfId="0" applyFont="1" applyBorder="1"/>
    <xf numFmtId="0" fontId="26" fillId="26" borderId="25" xfId="0" applyFont="1" applyFill="1" applyBorder="1"/>
    <xf numFmtId="0" fontId="26" fillId="0" borderId="11" xfId="0" applyFont="1" applyFill="1" applyBorder="1"/>
    <xf numFmtId="0" fontId="26" fillId="0" borderId="19" xfId="0" applyFont="1" applyBorder="1"/>
    <xf numFmtId="0" fontId="26" fillId="0" borderId="26" xfId="0" applyFont="1" applyBorder="1"/>
    <xf numFmtId="0" fontId="23" fillId="0" borderId="0" xfId="0" applyFont="1" applyBorder="1" applyAlignment="1"/>
    <xf numFmtId="0" fontId="23" fillId="0" borderId="30" xfId="0" applyFont="1" applyBorder="1"/>
    <xf numFmtId="0" fontId="21" fillId="0" borderId="0" xfId="0" applyFont="1" applyBorder="1" applyAlignment="1">
      <alignment horizontal="center"/>
    </xf>
    <xf numFmtId="0" fontId="21" fillId="0" borderId="29" xfId="0" applyFont="1" applyBorder="1" applyAlignment="1">
      <alignment vertical="center"/>
    </xf>
    <xf numFmtId="0" fontId="26" fillId="0" borderId="16" xfId="0" applyFont="1" applyBorder="1"/>
    <xf numFmtId="0" fontId="26" fillId="0" borderId="32" xfId="0" applyFont="1" applyBorder="1" applyAlignment="1"/>
    <xf numFmtId="0" fontId="26" fillId="0" borderId="28" xfId="0" applyFont="1" applyBorder="1"/>
    <xf numFmtId="0" fontId="26" fillId="0" borderId="33" xfId="0" applyFont="1" applyBorder="1"/>
    <xf numFmtId="0" fontId="26" fillId="26" borderId="22" xfId="0" applyFont="1" applyFill="1" applyBorder="1"/>
    <xf numFmtId="0" fontId="0" fillId="25" borderId="35" xfId="0" applyFill="1" applyBorder="1"/>
    <xf numFmtId="0" fontId="0" fillId="25" borderId="36" xfId="0" applyFill="1" applyBorder="1"/>
    <xf numFmtId="0" fontId="0" fillId="25" borderId="38" xfId="0" applyFill="1" applyBorder="1"/>
    <xf numFmtId="0" fontId="24" fillId="26" borderId="22" xfId="0" applyFont="1" applyFill="1" applyBorder="1"/>
    <xf numFmtId="0" fontId="20" fillId="25" borderId="35" xfId="0" applyFont="1" applyFill="1" applyBorder="1"/>
    <xf numFmtId="0" fontId="20" fillId="25" borderId="36" xfId="0" applyFont="1" applyFill="1" applyBorder="1"/>
    <xf numFmtId="0" fontId="24" fillId="26" borderId="25" xfId="0" applyFont="1" applyFill="1" applyBorder="1"/>
    <xf numFmtId="0" fontId="25" fillId="25" borderId="39" xfId="0" applyFont="1" applyFill="1" applyBorder="1" applyAlignment="1"/>
    <xf numFmtId="0" fontId="26" fillId="25" borderId="35" xfId="0" applyFont="1" applyFill="1" applyBorder="1"/>
    <xf numFmtId="0" fontId="25" fillId="25" borderId="40" xfId="0" applyFont="1" applyFill="1" applyBorder="1"/>
    <xf numFmtId="0" fontId="26" fillId="25" borderId="41" xfId="0" applyFont="1" applyFill="1" applyBorder="1"/>
    <xf numFmtId="0" fontId="26" fillId="25" borderId="37" xfId="0" applyFont="1" applyFill="1" applyBorder="1"/>
    <xf numFmtId="0" fontId="26" fillId="0" borderId="32" xfId="0" applyFont="1" applyBorder="1"/>
    <xf numFmtId="0" fontId="26" fillId="0" borderId="18" xfId="0" applyFont="1" applyBorder="1"/>
    <xf numFmtId="0" fontId="26" fillId="0" borderId="12" xfId="0" applyFont="1" applyFill="1" applyBorder="1"/>
    <xf numFmtId="0" fontId="26" fillId="0" borderId="12" xfId="0" applyFont="1" applyBorder="1"/>
    <xf numFmtId="0" fontId="26" fillId="0" borderId="20" xfId="0" applyFont="1" applyBorder="1"/>
    <xf numFmtId="0" fontId="25" fillId="25" borderId="39" xfId="0" applyFont="1" applyFill="1" applyBorder="1"/>
    <xf numFmtId="0" fontId="26" fillId="0" borderId="32" xfId="0" applyFont="1" applyFill="1" applyBorder="1"/>
    <xf numFmtId="3" fontId="26" fillId="26" borderId="28" xfId="0" applyNumberFormat="1" applyFont="1" applyFill="1" applyBorder="1"/>
    <xf numFmtId="3" fontId="26" fillId="0" borderId="28" xfId="0" applyNumberFormat="1" applyFont="1" applyFill="1" applyBorder="1"/>
    <xf numFmtId="3" fontId="26" fillId="26" borderId="24" xfId="0" applyNumberFormat="1" applyFont="1" applyFill="1" applyBorder="1"/>
    <xf numFmtId="3" fontId="26" fillId="0" borderId="24" xfId="0" applyNumberFormat="1" applyFont="1" applyFill="1" applyBorder="1"/>
    <xf numFmtId="4" fontId="24" fillId="0" borderId="0" xfId="0" applyNumberFormat="1" applyFont="1"/>
    <xf numFmtId="0" fontId="25" fillId="24" borderId="44" xfId="0" applyFont="1" applyFill="1" applyBorder="1" applyAlignment="1">
      <alignment horizontal="center" vertical="center" wrapText="1"/>
    </xf>
    <xf numFmtId="0" fontId="0" fillId="0" borderId="45" xfId="0" applyBorder="1" applyAlignment="1"/>
    <xf numFmtId="0" fontId="0" fillId="0" borderId="46" xfId="0" applyBorder="1" applyAlignment="1"/>
    <xf numFmtId="0" fontId="0" fillId="0" borderId="46" xfId="0" applyBorder="1"/>
    <xf numFmtId="0" fontId="0" fillId="0" borderId="43" xfId="0" applyBorder="1"/>
    <xf numFmtId="0" fontId="0" fillId="0" borderId="47" xfId="0" applyBorder="1"/>
    <xf numFmtId="0" fontId="21" fillId="0" borderId="0" xfId="0" applyFont="1" applyBorder="1" applyAlignment="1"/>
    <xf numFmtId="0" fontId="25" fillId="24" borderId="10" xfId="0" applyFont="1" applyFill="1" applyBorder="1" applyAlignment="1">
      <alignment horizontal="center" vertical="center" wrapText="1"/>
    </xf>
    <xf numFmtId="0" fontId="25" fillId="24" borderId="11" xfId="0" applyFont="1" applyFill="1" applyBorder="1" applyAlignment="1">
      <alignment horizontal="center" vertical="center" wrapText="1"/>
    </xf>
    <xf numFmtId="0" fontId="25" fillId="24" borderId="12" xfId="0" applyFont="1" applyFill="1" applyBorder="1" applyAlignment="1">
      <alignment horizontal="center" vertical="center" wrapText="1"/>
    </xf>
    <xf numFmtId="1" fontId="25" fillId="24" borderId="48" xfId="32" applyNumberFormat="1" applyFont="1" applyFill="1" applyBorder="1" applyAlignment="1">
      <alignment horizontal="center" vertical="center"/>
    </xf>
    <xf numFmtId="0" fontId="25" fillId="24" borderId="49" xfId="0" applyFont="1" applyFill="1" applyBorder="1" applyAlignment="1">
      <alignment horizontal="center"/>
    </xf>
    <xf numFmtId="0" fontId="26" fillId="0" borderId="50" xfId="0" applyFont="1" applyFill="1" applyBorder="1"/>
    <xf numFmtId="1" fontId="26" fillId="0" borderId="48" xfId="0" applyNumberFormat="1" applyFont="1" applyFill="1" applyBorder="1"/>
    <xf numFmtId="0" fontId="26" fillId="0" borderId="48" xfId="0" applyFont="1" applyFill="1" applyBorder="1"/>
    <xf numFmtId="0" fontId="26" fillId="0" borderId="51" xfId="0" applyFont="1" applyFill="1" applyBorder="1"/>
    <xf numFmtId="0" fontId="0" fillId="25" borderId="50" xfId="0" applyFill="1" applyBorder="1"/>
    <xf numFmtId="0" fontId="0" fillId="25" borderId="48" xfId="0" applyFill="1" applyBorder="1"/>
    <xf numFmtId="0" fontId="24" fillId="0" borderId="48" xfId="0" applyFont="1" applyFill="1" applyBorder="1"/>
    <xf numFmtId="3" fontId="24" fillId="0" borderId="48" xfId="0" applyNumberFormat="1" applyFont="1" applyFill="1" applyBorder="1"/>
    <xf numFmtId="0" fontId="24" fillId="0" borderId="52" xfId="0" applyFont="1" applyFill="1" applyBorder="1"/>
    <xf numFmtId="3" fontId="24" fillId="0" borderId="50" xfId="0" applyNumberFormat="1" applyFont="1" applyFill="1" applyBorder="1"/>
    <xf numFmtId="3" fontId="24" fillId="0" borderId="51" xfId="0" applyNumberFormat="1" applyFont="1" applyFill="1" applyBorder="1"/>
    <xf numFmtId="0" fontId="26" fillId="25" borderId="36" xfId="0" applyFont="1" applyFill="1" applyBorder="1"/>
    <xf numFmtId="3" fontId="26" fillId="0" borderId="14" xfId="0" applyNumberFormat="1" applyFont="1" applyFill="1" applyBorder="1"/>
    <xf numFmtId="3" fontId="26" fillId="0" borderId="22" xfId="0" applyNumberFormat="1" applyFont="1" applyFill="1" applyBorder="1"/>
    <xf numFmtId="3" fontId="26" fillId="0" borderId="25" xfId="0" applyNumberFormat="1" applyFont="1" applyFill="1" applyBorder="1"/>
    <xf numFmtId="3" fontId="26" fillId="26" borderId="34" xfId="0" applyNumberFormat="1" applyFont="1" applyFill="1" applyBorder="1"/>
    <xf numFmtId="3" fontId="26" fillId="26" borderId="11" xfId="0" applyNumberFormat="1" applyFont="1" applyFill="1" applyBorder="1"/>
    <xf numFmtId="3" fontId="26" fillId="26" borderId="27" xfId="0" applyNumberFormat="1" applyFont="1" applyFill="1" applyBorder="1"/>
    <xf numFmtId="3" fontId="26" fillId="0" borderId="11" xfId="0" applyNumberFormat="1" applyFont="1" applyFill="1" applyBorder="1"/>
    <xf numFmtId="3" fontId="26" fillId="26" borderId="31" xfId="0" applyNumberFormat="1" applyFont="1" applyFill="1" applyBorder="1"/>
    <xf numFmtId="3" fontId="26" fillId="25" borderId="41" xfId="0" applyNumberFormat="1" applyFont="1" applyFill="1" applyBorder="1"/>
    <xf numFmtId="3" fontId="26" fillId="25" borderId="42" xfId="0" applyNumberFormat="1" applyFont="1" applyFill="1" applyBorder="1"/>
    <xf numFmtId="3" fontId="25" fillId="25" borderId="42" xfId="0" applyNumberFormat="1" applyFont="1" applyFill="1" applyBorder="1"/>
    <xf numFmtId="3" fontId="25" fillId="25" borderId="41" xfId="0" applyNumberFormat="1" applyFont="1" applyFill="1" applyBorder="1"/>
    <xf numFmtId="3" fontId="26" fillId="25" borderId="38" xfId="0" applyNumberFormat="1" applyFont="1" applyFill="1" applyBorder="1"/>
    <xf numFmtId="3" fontId="26" fillId="0" borderId="34" xfId="0" applyNumberFormat="1" applyFont="1" applyBorder="1"/>
    <xf numFmtId="3" fontId="25" fillId="25" borderId="34" xfId="0" applyNumberFormat="1" applyFont="1" applyFill="1" applyBorder="1"/>
    <xf numFmtId="3" fontId="25" fillId="25" borderId="28" xfId="0" applyNumberFormat="1" applyFont="1" applyFill="1" applyBorder="1"/>
    <xf numFmtId="3" fontId="26" fillId="25" borderId="22" xfId="0" applyNumberFormat="1" applyFont="1" applyFill="1" applyBorder="1"/>
    <xf numFmtId="3" fontId="26" fillId="0" borderId="27" xfId="0" applyNumberFormat="1" applyFont="1" applyBorder="1"/>
    <xf numFmtId="3" fontId="25" fillId="25" borderId="27" xfId="0" applyNumberFormat="1" applyFont="1" applyFill="1" applyBorder="1"/>
    <xf numFmtId="3" fontId="25" fillId="25" borderId="11" xfId="0" applyNumberFormat="1" applyFont="1" applyFill="1" applyBorder="1"/>
    <xf numFmtId="3" fontId="26" fillId="25" borderId="14" xfId="0" applyNumberFormat="1" applyFont="1" applyFill="1" applyBorder="1"/>
    <xf numFmtId="3" fontId="26" fillId="26" borderId="12" xfId="0" applyNumberFormat="1" applyFont="1" applyFill="1" applyBorder="1"/>
    <xf numFmtId="3" fontId="26" fillId="0" borderId="12" xfId="0" applyNumberFormat="1" applyFont="1" applyFill="1" applyBorder="1"/>
    <xf numFmtId="3" fontId="26" fillId="0" borderId="15" xfId="0" applyNumberFormat="1" applyFont="1" applyFill="1" applyBorder="1"/>
    <xf numFmtId="3" fontId="26" fillId="25" borderId="35" xfId="0" applyNumberFormat="1" applyFont="1" applyFill="1" applyBorder="1"/>
    <xf numFmtId="3" fontId="25" fillId="25" borderId="35" xfId="0" applyNumberFormat="1" applyFont="1" applyFill="1" applyBorder="1"/>
    <xf numFmtId="3" fontId="25" fillId="25" borderId="36" xfId="0" applyNumberFormat="1" applyFont="1" applyFill="1" applyBorder="1"/>
    <xf numFmtId="0" fontId="26" fillId="26" borderId="33" xfId="0" applyFont="1" applyFill="1" applyBorder="1"/>
    <xf numFmtId="1" fontId="26" fillId="26" borderId="19" xfId="0" applyNumberFormat="1" applyFont="1" applyFill="1" applyBorder="1"/>
    <xf numFmtId="0" fontId="26" fillId="26" borderId="19" xfId="0" applyFont="1" applyFill="1" applyBorder="1"/>
    <xf numFmtId="0" fontId="26" fillId="26" borderId="26" xfId="0" applyFont="1" applyFill="1" applyBorder="1"/>
    <xf numFmtId="0" fontId="0" fillId="25" borderId="37" xfId="0" applyFill="1" applyBorder="1"/>
    <xf numFmtId="0" fontId="0" fillId="25" borderId="33" xfId="0" applyFill="1" applyBorder="1"/>
    <xf numFmtId="0" fontId="0" fillId="25" borderId="19" xfId="0" applyFill="1" applyBorder="1"/>
    <xf numFmtId="0" fontId="24" fillId="26" borderId="19" xfId="0" applyFont="1" applyFill="1" applyBorder="1"/>
    <xf numFmtId="0" fontId="24" fillId="26" borderId="20" xfId="0" applyFont="1" applyFill="1" applyBorder="1"/>
    <xf numFmtId="0" fontId="24" fillId="26" borderId="33" xfId="0" applyFont="1" applyFill="1" applyBorder="1"/>
    <xf numFmtId="0" fontId="24" fillId="26" borderId="26" xfId="0" applyFont="1" applyFill="1" applyBorder="1"/>
    <xf numFmtId="3" fontId="26" fillId="0" borderId="0" xfId="0" applyNumberFormat="1" applyFont="1"/>
    <xf numFmtId="3" fontId="26" fillId="26" borderId="28" xfId="0" applyNumberFormat="1" applyFont="1" applyFill="1" applyBorder="1" applyAlignment="1"/>
    <xf numFmtId="3" fontId="26" fillId="26" borderId="34" xfId="0" applyNumberFormat="1" applyFont="1" applyFill="1" applyBorder="1" applyAlignment="1"/>
    <xf numFmtId="3" fontId="26" fillId="26" borderId="27" xfId="0" applyNumberFormat="1" applyFont="1" applyFill="1" applyBorder="1" applyAlignment="1"/>
    <xf numFmtId="3" fontId="26" fillId="26" borderId="11" xfId="0" applyNumberFormat="1" applyFont="1" applyFill="1" applyBorder="1" applyAlignment="1"/>
    <xf numFmtId="3" fontId="26" fillId="0" borderId="11" xfId="0" applyNumberFormat="1" applyFont="1" applyFill="1" applyBorder="1" applyAlignment="1"/>
    <xf numFmtId="3" fontId="26" fillId="0" borderId="14" xfId="0" applyNumberFormat="1" applyFont="1" applyFill="1" applyBorder="1" applyAlignment="1"/>
    <xf numFmtId="0" fontId="24" fillId="26" borderId="0" xfId="0" applyFont="1" applyFill="1" applyBorder="1"/>
    <xf numFmtId="3" fontId="24" fillId="0" borderId="0" xfId="0" applyNumberFormat="1" applyFont="1" applyFill="1" applyBorder="1"/>
    <xf numFmtId="0" fontId="24" fillId="26" borderId="30" xfId="0" applyFont="1" applyFill="1" applyBorder="1"/>
    <xf numFmtId="3" fontId="25" fillId="26" borderId="28" xfId="0" applyNumberFormat="1" applyFont="1" applyFill="1" applyBorder="1"/>
    <xf numFmtId="3" fontId="25" fillId="26" borderId="11" xfId="0" applyNumberFormat="1" applyFont="1" applyFill="1" applyBorder="1"/>
    <xf numFmtId="0" fontId="21" fillId="0" borderId="0" xfId="0" applyFont="1" applyBorder="1" applyAlignment="1"/>
    <xf numFmtId="0" fontId="25" fillId="24" borderId="10" xfId="0" applyFont="1" applyFill="1" applyBorder="1" applyAlignment="1">
      <alignment horizontal="center" vertical="center" wrapText="1"/>
    </xf>
    <xf numFmtId="0" fontId="25" fillId="24" borderId="11" xfId="0" applyFont="1" applyFill="1" applyBorder="1" applyAlignment="1">
      <alignment horizontal="center" vertical="center" wrapText="1"/>
    </xf>
    <xf numFmtId="0" fontId="25" fillId="24" borderId="12" xfId="0" applyFont="1" applyFill="1" applyBorder="1" applyAlignment="1">
      <alignment horizontal="center" vertical="center" wrapText="1"/>
    </xf>
    <xf numFmtId="1" fontId="25" fillId="24" borderId="48" xfId="32" applyNumberFormat="1" applyFont="1" applyFill="1" applyBorder="1" applyAlignment="1">
      <alignment horizontal="center" vertical="center"/>
    </xf>
    <xf numFmtId="0" fontId="19" fillId="0" borderId="0" xfId="0" applyFont="1"/>
    <xf numFmtId="0" fontId="19" fillId="26" borderId="22" xfId="0" applyFont="1" applyFill="1" applyBorder="1"/>
    <xf numFmtId="0" fontId="19" fillId="26" borderId="33" xfId="0" applyFont="1" applyFill="1" applyBorder="1"/>
    <xf numFmtId="0" fontId="49" fillId="0" borderId="0" xfId="89"/>
    <xf numFmtId="10" fontId="50" fillId="0" borderId="0" xfId="89" applyNumberFormat="1" applyFont="1" applyBorder="1" applyAlignment="1">
      <alignment horizontal="center" vertical="center"/>
    </xf>
    <xf numFmtId="0" fontId="51" fillId="0" borderId="0" xfId="89" applyFont="1" applyAlignment="1">
      <alignment vertical="center"/>
    </xf>
    <xf numFmtId="0" fontId="52" fillId="0" borderId="0" xfId="89" applyFont="1" applyAlignment="1">
      <alignment horizontal="center" vertical="center"/>
    </xf>
    <xf numFmtId="10" fontId="52" fillId="0" borderId="0" xfId="89" applyNumberFormat="1" applyFont="1" applyAlignment="1">
      <alignment horizontal="center" vertical="center"/>
    </xf>
    <xf numFmtId="10" fontId="52" fillId="28" borderId="0" xfId="89" applyNumberFormat="1" applyFont="1" applyFill="1" applyAlignment="1">
      <alignment horizontal="center" vertical="center"/>
    </xf>
    <xf numFmtId="0" fontId="53" fillId="0" borderId="0" xfId="89" applyFont="1" applyAlignment="1">
      <alignment vertical="center" wrapText="1"/>
    </xf>
    <xf numFmtId="10" fontId="56" fillId="0" borderId="0" xfId="89" applyNumberFormat="1" applyFont="1" applyAlignment="1">
      <alignment horizontal="center" vertical="center"/>
    </xf>
    <xf numFmtId="10" fontId="56" fillId="28" borderId="0" xfId="89" applyNumberFormat="1" applyFont="1" applyFill="1" applyAlignment="1">
      <alignment horizontal="center" vertical="center"/>
    </xf>
    <xf numFmtId="0" fontId="54" fillId="28" borderId="0" xfId="89" applyFont="1" applyFill="1" applyBorder="1" applyAlignment="1">
      <alignment horizontal="center" vertical="center" wrapText="1"/>
    </xf>
    <xf numFmtId="0" fontId="56" fillId="0" borderId="0" xfId="89" applyFont="1" applyAlignment="1">
      <alignment horizontal="center" vertical="center"/>
    </xf>
    <xf numFmtId="0" fontId="57" fillId="0" borderId="0" xfId="89" applyFont="1" applyAlignment="1">
      <alignment horizontal="center"/>
    </xf>
    <xf numFmtId="0" fontId="51" fillId="0" borderId="0" xfId="89" applyFont="1" applyAlignment="1">
      <alignment horizontal="center" vertical="center"/>
    </xf>
    <xf numFmtId="0" fontId="59" fillId="0" borderId="0" xfId="89" applyFont="1" applyBorder="1" applyAlignment="1">
      <alignment horizontal="center" vertical="center"/>
    </xf>
    <xf numFmtId="0" fontId="58" fillId="0" borderId="0" xfId="89" applyFont="1" applyBorder="1" applyAlignment="1">
      <alignment horizontal="center" vertical="center"/>
    </xf>
    <xf numFmtId="0" fontId="58" fillId="28" borderId="55" xfId="89" applyFont="1" applyFill="1" applyBorder="1" applyAlignment="1">
      <alignment horizontal="center" vertical="center"/>
    </xf>
    <xf numFmtId="10" fontId="58" fillId="0" borderId="0" xfId="89" applyNumberFormat="1" applyFont="1" applyBorder="1" applyAlignment="1">
      <alignment horizontal="center" vertical="center" wrapText="1"/>
    </xf>
    <xf numFmtId="10" fontId="58" fillId="28" borderId="0" xfId="89" applyNumberFormat="1" applyFont="1" applyFill="1" applyBorder="1" applyAlignment="1">
      <alignment horizontal="center" vertical="center" wrapText="1"/>
    </xf>
    <xf numFmtId="0" fontId="59" fillId="29" borderId="0" xfId="89" applyFont="1" applyFill="1" applyBorder="1" applyAlignment="1">
      <alignment horizontal="center" vertical="center"/>
    </xf>
    <xf numFmtId="0" fontId="58" fillId="29" borderId="0" xfId="89" applyFont="1" applyFill="1" applyBorder="1" applyAlignment="1">
      <alignment horizontal="center" vertical="center"/>
    </xf>
    <xf numFmtId="0" fontId="58" fillId="29" borderId="55" xfId="89" applyFont="1" applyFill="1" applyBorder="1" applyAlignment="1">
      <alignment horizontal="center" vertical="center"/>
    </xf>
    <xf numFmtId="10" fontId="58" fillId="29" borderId="55" xfId="89" applyNumberFormat="1" applyFont="1" applyFill="1" applyBorder="1" applyAlignment="1">
      <alignment horizontal="center" vertical="center" wrapText="1"/>
    </xf>
    <xf numFmtId="10" fontId="58" fillId="29" borderId="0" xfId="89" applyNumberFormat="1" applyFont="1" applyFill="1" applyBorder="1" applyAlignment="1">
      <alignment horizontal="center" vertical="center" wrapText="1"/>
    </xf>
    <xf numFmtId="0" fontId="57" fillId="29" borderId="0" xfId="89" applyFont="1" applyFill="1" applyAlignment="1">
      <alignment horizontal="center"/>
    </xf>
    <xf numFmtId="0" fontId="51" fillId="30" borderId="0" xfId="89" applyFont="1" applyFill="1" applyAlignment="1">
      <alignment horizontal="center" vertical="center"/>
    </xf>
    <xf numFmtId="0" fontId="56" fillId="30" borderId="11" xfId="89" applyFont="1" applyFill="1" applyBorder="1" applyAlignment="1">
      <alignment horizontal="left" vertical="center" wrapText="1"/>
    </xf>
    <xf numFmtId="10" fontId="56" fillId="30" borderId="55" xfId="89" applyNumberFormat="1" applyFont="1" applyFill="1" applyBorder="1" applyAlignment="1">
      <alignment horizontal="center" vertical="center"/>
    </xf>
    <xf numFmtId="171" fontId="58" fillId="30" borderId="55" xfId="89" applyNumberFormat="1" applyFont="1" applyFill="1" applyBorder="1" applyAlignment="1">
      <alignment horizontal="center" vertical="center"/>
    </xf>
    <xf numFmtId="10" fontId="57" fillId="30" borderId="11" xfId="89" applyNumberFormat="1" applyFont="1" applyFill="1" applyBorder="1" applyAlignment="1">
      <alignment horizontal="center" vertical="center"/>
    </xf>
    <xf numFmtId="171" fontId="58" fillId="30" borderId="11" xfId="89" applyNumberFormat="1" applyFont="1" applyFill="1" applyBorder="1" applyAlignment="1">
      <alignment horizontal="center" vertical="center"/>
    </xf>
    <xf numFmtId="10" fontId="57" fillId="30" borderId="0" xfId="89" applyNumberFormat="1" applyFont="1" applyFill="1" applyAlignment="1">
      <alignment horizontal="center"/>
    </xf>
    <xf numFmtId="1" fontId="58" fillId="30" borderId="11" xfId="89" applyNumberFormat="1" applyFont="1" applyFill="1" applyBorder="1" applyAlignment="1">
      <alignment horizontal="center"/>
    </xf>
    <xf numFmtId="0" fontId="56" fillId="0" borderId="11" xfId="89" applyFont="1" applyBorder="1" applyAlignment="1">
      <alignment horizontal="left" vertical="center" wrapText="1"/>
    </xf>
    <xf numFmtId="10" fontId="56" fillId="0" borderId="55" xfId="89" applyNumberFormat="1" applyFont="1" applyBorder="1" applyAlignment="1">
      <alignment horizontal="center" vertical="center"/>
    </xf>
    <xf numFmtId="171" fontId="58" fillId="0" borderId="55" xfId="89" applyNumberFormat="1" applyFont="1" applyBorder="1" applyAlignment="1">
      <alignment horizontal="center" vertical="center"/>
    </xf>
    <xf numFmtId="10" fontId="57" fillId="0" borderId="11" xfId="89" applyNumberFormat="1" applyFont="1" applyBorder="1" applyAlignment="1">
      <alignment horizontal="center" vertical="center"/>
    </xf>
    <xf numFmtId="171" fontId="58" fillId="0" borderId="11" xfId="89" applyNumberFormat="1" applyFont="1" applyBorder="1" applyAlignment="1">
      <alignment horizontal="center" vertical="center"/>
    </xf>
    <xf numFmtId="10" fontId="56" fillId="28" borderId="11" xfId="90" applyNumberFormat="1" applyFont="1" applyFill="1" applyBorder="1" applyAlignment="1">
      <alignment horizontal="center" vertical="center"/>
    </xf>
    <xf numFmtId="171" fontId="58" fillId="28" borderId="11" xfId="89" applyNumberFormat="1" applyFont="1" applyFill="1" applyBorder="1" applyAlignment="1">
      <alignment horizontal="center" vertical="center"/>
    </xf>
    <xf numFmtId="1" fontId="58" fillId="0" borderId="11" xfId="89" applyNumberFormat="1" applyFont="1" applyBorder="1" applyAlignment="1">
      <alignment horizontal="center"/>
    </xf>
    <xf numFmtId="0" fontId="51" fillId="30" borderId="0" xfId="89" applyFont="1" applyFill="1" applyAlignment="1">
      <alignment vertical="center"/>
    </xf>
    <xf numFmtId="10" fontId="56" fillId="30" borderId="11" xfId="91" applyNumberFormat="1" applyFont="1" applyFill="1" applyBorder="1" applyAlignment="1" applyProtection="1">
      <alignment horizontal="center" vertical="center"/>
    </xf>
    <xf numFmtId="10" fontId="56" fillId="28" borderId="55" xfId="89" applyNumberFormat="1" applyFont="1" applyFill="1" applyBorder="1" applyAlignment="1">
      <alignment horizontal="center" vertical="center"/>
    </xf>
    <xf numFmtId="10" fontId="56" fillId="28" borderId="11" xfId="91" applyNumberFormat="1" applyFont="1" applyFill="1" applyBorder="1" applyAlignment="1" applyProtection="1">
      <alignment horizontal="center" vertical="center"/>
    </xf>
    <xf numFmtId="0" fontId="56" fillId="30" borderId="55" xfId="89" applyFont="1" applyFill="1" applyBorder="1" applyAlignment="1">
      <alignment horizontal="left" wrapText="1"/>
    </xf>
    <xf numFmtId="0" fontId="51" fillId="28" borderId="0" xfId="89" applyFont="1" applyFill="1" applyAlignment="1">
      <alignment vertical="center"/>
    </xf>
    <xf numFmtId="0" fontId="56" fillId="28" borderId="11" xfId="89" applyFont="1" applyFill="1" applyBorder="1" applyAlignment="1">
      <alignment horizontal="left" vertical="center" wrapText="1"/>
    </xf>
    <xf numFmtId="1" fontId="58" fillId="28" borderId="11" xfId="89" applyNumberFormat="1" applyFont="1" applyFill="1" applyBorder="1" applyAlignment="1">
      <alignment horizontal="center"/>
    </xf>
    <xf numFmtId="0" fontId="51" fillId="30" borderId="55" xfId="89" applyFont="1" applyFill="1" applyBorder="1" applyAlignment="1">
      <alignment vertical="center"/>
    </xf>
    <xf numFmtId="0" fontId="56" fillId="30" borderId="55" xfId="89" applyFont="1" applyFill="1" applyBorder="1" applyAlignment="1">
      <alignment horizontal="left" vertical="center" wrapText="1"/>
    </xf>
    <xf numFmtId="10" fontId="56" fillId="30" borderId="55" xfId="91" applyNumberFormat="1" applyFont="1" applyFill="1" applyBorder="1" applyAlignment="1" applyProtection="1">
      <alignment horizontal="center" vertical="center"/>
    </xf>
    <xf numFmtId="1" fontId="58" fillId="30" borderId="55" xfId="89" applyNumberFormat="1" applyFont="1" applyFill="1" applyBorder="1" applyAlignment="1">
      <alignment horizontal="center"/>
    </xf>
    <xf numFmtId="10" fontId="57" fillId="28" borderId="55" xfId="89" applyNumberFormat="1" applyFont="1" applyFill="1" applyBorder="1" applyAlignment="1">
      <alignment horizontal="center"/>
    </xf>
    <xf numFmtId="171" fontId="58" fillId="28" borderId="55" xfId="89" applyNumberFormat="1" applyFont="1" applyFill="1" applyBorder="1" applyAlignment="1">
      <alignment horizontal="center" vertical="center"/>
    </xf>
    <xf numFmtId="10" fontId="57" fillId="30" borderId="55" xfId="89" applyNumberFormat="1" applyFont="1" applyFill="1" applyBorder="1" applyAlignment="1">
      <alignment horizontal="center"/>
    </xf>
    <xf numFmtId="171" fontId="54" fillId="30" borderId="55" xfId="89" applyNumberFormat="1" applyFont="1" applyFill="1" applyBorder="1" applyAlignment="1">
      <alignment horizontal="center" vertical="center"/>
    </xf>
    <xf numFmtId="171" fontId="54" fillId="30" borderId="11" xfId="89" applyNumberFormat="1" applyFont="1" applyFill="1" applyBorder="1" applyAlignment="1">
      <alignment horizontal="center" vertical="center"/>
    </xf>
    <xf numFmtId="1" fontId="54" fillId="30" borderId="11" xfId="89" applyNumberFormat="1" applyFont="1" applyFill="1" applyBorder="1" applyAlignment="1">
      <alignment horizontal="center"/>
    </xf>
    <xf numFmtId="10" fontId="57" fillId="28" borderId="55" xfId="91" applyNumberFormat="1" applyFont="1" applyFill="1" applyBorder="1" applyAlignment="1" applyProtection="1">
      <alignment horizontal="center" vertical="center"/>
    </xf>
    <xf numFmtId="10" fontId="57" fillId="28" borderId="11" xfId="91" applyNumberFormat="1" applyFont="1" applyFill="1" applyBorder="1" applyAlignment="1" applyProtection="1">
      <alignment horizontal="center" vertical="center"/>
    </xf>
    <xf numFmtId="10" fontId="57" fillId="30" borderId="55" xfId="91" applyNumberFormat="1" applyFont="1" applyFill="1" applyBorder="1" applyAlignment="1" applyProtection="1">
      <alignment horizontal="center" vertical="center"/>
    </xf>
    <xf numFmtId="10" fontId="57" fillId="30" borderId="11" xfId="91" applyNumberFormat="1" applyFont="1" applyFill="1" applyBorder="1" applyAlignment="1" applyProtection="1">
      <alignment horizontal="center" vertical="center"/>
    </xf>
    <xf numFmtId="0" fontId="59" fillId="28" borderId="0" xfId="89" applyFont="1" applyFill="1" applyAlignment="1">
      <alignment vertical="center"/>
    </xf>
    <xf numFmtId="0" fontId="57" fillId="28" borderId="11" xfId="89" applyFont="1" applyFill="1" applyBorder="1" applyAlignment="1">
      <alignment horizontal="left" vertical="center" wrapText="1"/>
    </xf>
    <xf numFmtId="10" fontId="57" fillId="28" borderId="55" xfId="89" applyNumberFormat="1" applyFont="1" applyFill="1" applyBorder="1" applyAlignment="1">
      <alignment horizontal="center" vertical="center"/>
    </xf>
    <xf numFmtId="10" fontId="56" fillId="30" borderId="11" xfId="89" applyNumberFormat="1" applyFont="1" applyFill="1" applyBorder="1" applyAlignment="1">
      <alignment horizontal="center" vertical="center"/>
    </xf>
    <xf numFmtId="10" fontId="56" fillId="28" borderId="11" xfId="89" applyNumberFormat="1" applyFont="1" applyFill="1" applyBorder="1" applyAlignment="1">
      <alignment horizontal="center" vertical="center"/>
    </xf>
    <xf numFmtId="10" fontId="57" fillId="0" borderId="11" xfId="91" applyNumberFormat="1" applyFont="1" applyBorder="1" applyAlignment="1" applyProtection="1">
      <alignment horizontal="center" vertical="center"/>
    </xf>
    <xf numFmtId="10" fontId="57" fillId="30" borderId="55" xfId="89" applyNumberFormat="1" applyFont="1" applyFill="1" applyBorder="1" applyAlignment="1">
      <alignment horizontal="center" vertical="center"/>
    </xf>
    <xf numFmtId="1" fontId="58" fillId="30" borderId="11" xfId="89" applyNumberFormat="1" applyFont="1" applyFill="1" applyBorder="1" applyAlignment="1">
      <alignment horizontal="center" vertical="center"/>
    </xf>
    <xf numFmtId="0" fontId="56" fillId="0" borderId="0" xfId="89" applyFont="1" applyBorder="1" applyAlignment="1">
      <alignment horizontal="center" vertical="center" wrapText="1"/>
    </xf>
    <xf numFmtId="0" fontId="56" fillId="28" borderId="55" xfId="89" applyFont="1" applyFill="1" applyBorder="1" applyAlignment="1">
      <alignment horizontal="center" vertical="center"/>
    </xf>
    <xf numFmtId="0" fontId="54" fillId="28" borderId="55" xfId="89" applyFont="1" applyFill="1" applyBorder="1" applyAlignment="1">
      <alignment horizontal="center" vertical="center"/>
    </xf>
    <xf numFmtId="0" fontId="56" fillId="0" borderId="0" xfId="89" applyFont="1" applyBorder="1" applyAlignment="1">
      <alignment horizontal="center" vertical="center"/>
    </xf>
    <xf numFmtId="0" fontId="54" fillId="0" borderId="0" xfId="89" applyFont="1" applyBorder="1" applyAlignment="1">
      <alignment horizontal="center" vertical="center"/>
    </xf>
    <xf numFmtId="0" fontId="56" fillId="28" borderId="0" xfId="89" applyFont="1" applyFill="1" applyBorder="1" applyAlignment="1">
      <alignment horizontal="center" vertical="center"/>
    </xf>
    <xf numFmtId="0" fontId="54" fillId="28" borderId="0" xfId="89" applyFont="1" applyFill="1" applyBorder="1" applyAlignment="1">
      <alignment horizontal="center" vertical="center"/>
    </xf>
    <xf numFmtId="0" fontId="58" fillId="29" borderId="0" xfId="89" applyFont="1" applyFill="1" applyBorder="1" applyAlignment="1">
      <alignment horizontal="center" vertical="center" wrapText="1"/>
    </xf>
    <xf numFmtId="0" fontId="58" fillId="29" borderId="55" xfId="89" applyFont="1" applyFill="1" applyBorder="1" applyAlignment="1">
      <alignment horizontal="center" vertical="center" wrapText="1"/>
    </xf>
    <xf numFmtId="10" fontId="57" fillId="30" borderId="55" xfId="89" applyNumberFormat="1" applyFont="1" applyFill="1" applyBorder="1" applyAlignment="1">
      <alignment horizontal="center" wrapText="1"/>
    </xf>
    <xf numFmtId="10" fontId="57" fillId="28" borderId="55" xfId="89" applyNumberFormat="1" applyFont="1" applyFill="1" applyBorder="1" applyAlignment="1">
      <alignment horizontal="center" wrapText="1"/>
    </xf>
    <xf numFmtId="171" fontId="54" fillId="0" borderId="11" xfId="89" applyNumberFormat="1" applyFont="1" applyBorder="1" applyAlignment="1">
      <alignment horizontal="center" vertical="center"/>
    </xf>
    <xf numFmtId="10" fontId="56" fillId="0" borderId="11" xfId="91" applyNumberFormat="1" applyFont="1" applyBorder="1" applyAlignment="1" applyProtection="1">
      <alignment horizontal="center" vertical="center"/>
    </xf>
    <xf numFmtId="10" fontId="56" fillId="30" borderId="55" xfId="89" applyNumberFormat="1" applyFont="1" applyFill="1" applyBorder="1" applyAlignment="1">
      <alignment horizontal="center" wrapText="1"/>
    </xf>
    <xf numFmtId="0" fontId="49" fillId="30" borderId="0" xfId="89" applyFill="1"/>
    <xf numFmtId="0" fontId="56" fillId="28" borderId="55" xfId="91" applyNumberFormat="1" applyFont="1" applyFill="1" applyBorder="1" applyAlignment="1" applyProtection="1">
      <alignment horizontal="center" vertical="center"/>
    </xf>
    <xf numFmtId="0" fontId="54" fillId="28" borderId="55" xfId="91" applyNumberFormat="1" applyFont="1" applyFill="1" applyBorder="1" applyAlignment="1" applyProtection="1">
      <alignment horizontal="center" vertical="center"/>
    </xf>
    <xf numFmtId="0" fontId="56" fillId="0" borderId="0" xfId="91" applyNumberFormat="1" applyFont="1" applyBorder="1" applyAlignment="1" applyProtection="1">
      <alignment horizontal="center" vertical="center"/>
    </xf>
    <xf numFmtId="0" fontId="54" fillId="0" borderId="0" xfId="91" applyNumberFormat="1" applyFont="1" applyBorder="1" applyAlignment="1" applyProtection="1">
      <alignment horizontal="center" vertical="center"/>
    </xf>
    <xf numFmtId="0" fontId="56" fillId="28" borderId="0" xfId="91" applyNumberFormat="1" applyFont="1" applyFill="1" applyBorder="1" applyAlignment="1" applyProtection="1">
      <alignment horizontal="center" vertical="center"/>
    </xf>
    <xf numFmtId="0" fontId="54" fillId="28" borderId="0" xfId="91" applyNumberFormat="1" applyFont="1" applyFill="1" applyBorder="1" applyAlignment="1" applyProtection="1">
      <alignment horizontal="center" vertical="center"/>
    </xf>
    <xf numFmtId="0" fontId="51" fillId="29" borderId="0" xfId="89" applyFont="1" applyFill="1" applyAlignment="1">
      <alignment vertical="center"/>
    </xf>
    <xf numFmtId="0" fontId="57" fillId="28" borderId="55" xfId="91" applyNumberFormat="1" applyFont="1" applyFill="1" applyBorder="1" applyAlignment="1" applyProtection="1">
      <alignment horizontal="center" vertical="center"/>
    </xf>
    <xf numFmtId="0" fontId="58" fillId="28" borderId="55" xfId="91" applyNumberFormat="1" applyFont="1" applyFill="1" applyBorder="1" applyAlignment="1" applyProtection="1">
      <alignment horizontal="center" vertical="center"/>
    </xf>
    <xf numFmtId="0" fontId="57" fillId="0" borderId="0" xfId="91" applyNumberFormat="1" applyFont="1" applyBorder="1" applyAlignment="1" applyProtection="1">
      <alignment horizontal="center" vertical="center"/>
    </xf>
    <xf numFmtId="0" fontId="58" fillId="0" borderId="0" xfId="91" applyNumberFormat="1" applyFont="1" applyBorder="1" applyAlignment="1" applyProtection="1">
      <alignment horizontal="center" vertical="center"/>
    </xf>
    <xf numFmtId="0" fontId="57" fillId="28" borderId="0" xfId="91" applyNumberFormat="1" applyFont="1" applyFill="1" applyBorder="1" applyAlignment="1" applyProtection="1">
      <alignment horizontal="center" vertical="center"/>
    </xf>
    <xf numFmtId="0" fontId="58" fillId="28" borderId="0" xfId="91" applyNumberFormat="1" applyFont="1" applyFill="1" applyBorder="1" applyAlignment="1" applyProtection="1">
      <alignment horizontal="center" vertical="center"/>
    </xf>
    <xf numFmtId="0" fontId="56" fillId="0" borderId="0" xfId="89" applyFont="1" applyAlignment="1">
      <alignment vertical="center"/>
    </xf>
    <xf numFmtId="0" fontId="56" fillId="28" borderId="55" xfId="89" applyFont="1" applyFill="1" applyBorder="1" applyAlignment="1">
      <alignment vertical="center"/>
    </xf>
    <xf numFmtId="0" fontId="54" fillId="28" borderId="55" xfId="89" applyFont="1" applyFill="1" applyBorder="1" applyAlignment="1">
      <alignment vertical="center"/>
    </xf>
    <xf numFmtId="0" fontId="54" fillId="0" borderId="0" xfId="89" applyFont="1" applyAlignment="1">
      <alignment vertical="center"/>
    </xf>
    <xf numFmtId="0" fontId="56" fillId="28" borderId="0" xfId="89" applyFont="1" applyFill="1" applyAlignment="1">
      <alignment vertical="center"/>
    </xf>
    <xf numFmtId="0" fontId="54" fillId="28" borderId="0" xfId="89" applyFont="1" applyFill="1" applyAlignment="1">
      <alignment vertical="center"/>
    </xf>
    <xf numFmtId="0" fontId="54" fillId="29" borderId="0" xfId="89" applyFont="1" applyFill="1" applyBorder="1" applyAlignment="1">
      <alignment horizontal="center" vertical="center" wrapText="1"/>
    </xf>
    <xf numFmtId="0" fontId="54" fillId="29" borderId="55" xfId="89" applyFont="1" applyFill="1" applyBorder="1" applyAlignment="1">
      <alignment horizontal="center" vertical="center"/>
    </xf>
    <xf numFmtId="0" fontId="61" fillId="29" borderId="55" xfId="91" applyNumberFormat="1" applyFont="1" applyFill="1" applyBorder="1" applyAlignment="1" applyProtection="1">
      <alignment horizontal="center" vertical="center"/>
    </xf>
    <xf numFmtId="0" fontId="61" fillId="29" borderId="0" xfId="91" applyNumberFormat="1" applyFont="1" applyFill="1" applyBorder="1" applyAlignment="1" applyProtection="1">
      <alignment horizontal="center" vertical="center"/>
    </xf>
    <xf numFmtId="0" fontId="56" fillId="0" borderId="0" xfId="89" applyFont="1" applyAlignment="1">
      <alignment horizontal="center" vertical="center" wrapText="1"/>
    </xf>
    <xf numFmtId="10" fontId="49" fillId="0" borderId="0" xfId="89" applyNumberFormat="1"/>
    <xf numFmtId="0" fontId="57" fillId="0" borderId="11" xfId="89" applyFont="1" applyBorder="1" applyAlignment="1">
      <alignment horizontal="left" vertical="center" wrapText="1"/>
    </xf>
    <xf numFmtId="0" fontId="56" fillId="29" borderId="55" xfId="91" applyNumberFormat="1" applyFont="1" applyFill="1" applyBorder="1" applyAlignment="1" applyProtection="1">
      <alignment horizontal="center" vertical="center"/>
    </xf>
    <xf numFmtId="0" fontId="54" fillId="29" borderId="55" xfId="91" applyNumberFormat="1" applyFont="1" applyFill="1" applyBorder="1" applyAlignment="1" applyProtection="1">
      <alignment horizontal="center" vertical="center"/>
    </xf>
    <xf numFmtId="0" fontId="56" fillId="29" borderId="0" xfId="91" applyNumberFormat="1" applyFont="1" applyFill="1" applyBorder="1" applyAlignment="1" applyProtection="1">
      <alignment horizontal="center" vertical="center"/>
    </xf>
    <xf numFmtId="0" fontId="54" fillId="29" borderId="0" xfId="91" applyNumberFormat="1" applyFont="1" applyFill="1" applyBorder="1" applyAlignment="1" applyProtection="1">
      <alignment horizontal="center" vertical="center"/>
    </xf>
    <xf numFmtId="0" fontId="51" fillId="30" borderId="0" xfId="89" applyFont="1" applyFill="1" applyBorder="1" applyAlignment="1">
      <alignment vertical="center"/>
    </xf>
    <xf numFmtId="0" fontId="51" fillId="28" borderId="0" xfId="89" applyFont="1" applyFill="1" applyBorder="1" applyAlignment="1">
      <alignment vertical="center"/>
    </xf>
    <xf numFmtId="0" fontId="56" fillId="28" borderId="11" xfId="91" applyNumberFormat="1" applyFont="1" applyFill="1" applyBorder="1" applyAlignment="1" applyProtection="1">
      <alignment horizontal="center" vertical="center"/>
    </xf>
    <xf numFmtId="0" fontId="56" fillId="28" borderId="0" xfId="89" applyFont="1" applyFill="1" applyBorder="1" applyAlignment="1">
      <alignment horizontal="center" vertical="center" wrapText="1"/>
    </xf>
    <xf numFmtId="0" fontId="56" fillId="29" borderId="0" xfId="89" applyFont="1" applyFill="1" applyAlignment="1">
      <alignment horizontal="center"/>
    </xf>
    <xf numFmtId="0" fontId="56" fillId="28" borderId="11" xfId="89" applyFont="1" applyFill="1" applyBorder="1" applyAlignment="1">
      <alignment horizontal="center" vertical="center"/>
    </xf>
    <xf numFmtId="10" fontId="54" fillId="28" borderId="55" xfId="89" applyNumberFormat="1" applyFont="1" applyFill="1" applyBorder="1" applyAlignment="1">
      <alignment horizontal="center" vertical="center"/>
    </xf>
    <xf numFmtId="10" fontId="54" fillId="0" borderId="0" xfId="89" applyNumberFormat="1" applyFont="1" applyAlignment="1">
      <alignment horizontal="center" vertical="center"/>
    </xf>
    <xf numFmtId="10" fontId="54" fillId="28" borderId="0" xfId="89" applyNumberFormat="1" applyFont="1" applyFill="1" applyAlignment="1">
      <alignment horizontal="center" vertical="center"/>
    </xf>
    <xf numFmtId="0" fontId="51" fillId="29" borderId="0" xfId="89" applyFont="1" applyFill="1" applyBorder="1" applyAlignment="1">
      <alignment vertical="center"/>
    </xf>
    <xf numFmtId="0" fontId="57" fillId="0" borderId="0" xfId="89" applyFont="1" applyAlignment="1">
      <alignment wrapText="1"/>
    </xf>
    <xf numFmtId="0" fontId="57" fillId="28" borderId="55" xfId="89" applyFont="1" applyFill="1" applyBorder="1" applyAlignment="1">
      <alignment horizontal="center"/>
    </xf>
    <xf numFmtId="0" fontId="57" fillId="28" borderId="55" xfId="89" applyFont="1" applyFill="1" applyBorder="1"/>
    <xf numFmtId="0" fontId="58" fillId="28" borderId="55" xfId="89" applyFont="1" applyFill="1" applyBorder="1"/>
    <xf numFmtId="0" fontId="57" fillId="0" borderId="0" xfId="89" applyFont="1"/>
    <xf numFmtId="0" fontId="58" fillId="0" borderId="0" xfId="89" applyFont="1"/>
    <xf numFmtId="0" fontId="57" fillId="28" borderId="0" xfId="89" applyFont="1" applyFill="1"/>
    <xf numFmtId="0" fontId="58" fillId="28" borderId="0" xfId="89" applyFont="1" applyFill="1"/>
    <xf numFmtId="10" fontId="56" fillId="30" borderId="55" xfId="89" applyNumberFormat="1" applyFont="1" applyFill="1" applyBorder="1"/>
    <xf numFmtId="0" fontId="49" fillId="0" borderId="0" xfId="89" applyFont="1"/>
    <xf numFmtId="0" fontId="49" fillId="0" borderId="0" xfId="89" applyFont="1" applyAlignment="1">
      <alignment horizontal="center"/>
    </xf>
    <xf numFmtId="0" fontId="62" fillId="0" borderId="0" xfId="0" applyFont="1" applyAlignment="1">
      <alignment horizontal="left" vertical="center"/>
    </xf>
    <xf numFmtId="0" fontId="63" fillId="0" borderId="0" xfId="0" applyFont="1"/>
    <xf numFmtId="0" fontId="63" fillId="0" borderId="0" xfId="0" applyFont="1" applyAlignment="1"/>
    <xf numFmtId="0" fontId="64" fillId="0" borderId="0" xfId="0" applyFont="1" applyAlignment="1">
      <alignment vertical="center"/>
    </xf>
    <xf numFmtId="0" fontId="65" fillId="0" borderId="0" xfId="0" applyFont="1" applyAlignment="1"/>
    <xf numFmtId="0" fontId="66" fillId="0" borderId="0" xfId="0" applyFont="1" applyAlignment="1"/>
    <xf numFmtId="0" fontId="66" fillId="0" borderId="0" xfId="0" applyFont="1"/>
    <xf numFmtId="0" fontId="65" fillId="24" borderId="43" xfId="0" applyFont="1" applyFill="1" applyBorder="1" applyAlignment="1">
      <alignment horizontal="center" vertical="center" wrapText="1"/>
    </xf>
    <xf numFmtId="0" fontId="65" fillId="24" borderId="58" xfId="0" applyFont="1" applyFill="1" applyBorder="1" applyAlignment="1">
      <alignment horizontal="center" vertical="center" wrapText="1"/>
    </xf>
    <xf numFmtId="0" fontId="65" fillId="24" borderId="38" xfId="0" applyFont="1" applyFill="1" applyBorder="1" applyAlignment="1">
      <alignment horizontal="center" vertical="center" wrapText="1"/>
    </xf>
    <xf numFmtId="0" fontId="66" fillId="0" borderId="0" xfId="0" applyFont="1" applyAlignment="1">
      <alignment horizontal="center"/>
    </xf>
    <xf numFmtId="0" fontId="67" fillId="0" borderId="32" xfId="0" applyFont="1" applyBorder="1" applyAlignment="1"/>
    <xf numFmtId="0" fontId="67" fillId="0" borderId="28" xfId="0" applyFont="1" applyBorder="1" applyAlignment="1">
      <alignment horizontal="center"/>
    </xf>
    <xf numFmtId="1" fontId="67" fillId="0" borderId="28" xfId="0" applyNumberFormat="1" applyFont="1" applyBorder="1"/>
    <xf numFmtId="1" fontId="67" fillId="26" borderId="28" xfId="0" applyNumberFormat="1" applyFont="1" applyFill="1" applyBorder="1"/>
    <xf numFmtId="1" fontId="67" fillId="0" borderId="22" xfId="0" applyNumberFormat="1" applyFont="1" applyFill="1" applyBorder="1"/>
    <xf numFmtId="3" fontId="68" fillId="0" borderId="0" xfId="0" applyNumberFormat="1" applyFont="1"/>
    <xf numFmtId="0" fontId="68" fillId="0" borderId="0" xfId="0" applyFont="1"/>
    <xf numFmtId="0" fontId="67" fillId="0" borderId="16" xfId="0" applyFont="1" applyBorder="1" applyAlignment="1"/>
    <xf numFmtId="0" fontId="67" fillId="0" borderId="11" xfId="0" applyFont="1" applyBorder="1" applyAlignment="1">
      <alignment horizontal="center"/>
    </xf>
    <xf numFmtId="1" fontId="67" fillId="0" borderId="11" xfId="0" applyNumberFormat="1" applyFont="1" applyBorder="1"/>
    <xf numFmtId="1" fontId="67" fillId="26" borderId="11" xfId="0" applyNumberFormat="1" applyFont="1" applyFill="1" applyBorder="1"/>
    <xf numFmtId="1" fontId="67" fillId="0" borderId="14" xfId="0" applyNumberFormat="1" applyFont="1" applyFill="1" applyBorder="1"/>
    <xf numFmtId="0" fontId="67" fillId="0" borderId="16" xfId="0" applyFont="1" applyFill="1" applyBorder="1" applyAlignment="1"/>
    <xf numFmtId="1" fontId="69" fillId="0" borderId="11" xfId="0" applyNumberFormat="1" applyFont="1" applyBorder="1"/>
    <xf numFmtId="1" fontId="69" fillId="31" borderId="11" xfId="0" applyNumberFormat="1" applyFont="1" applyFill="1" applyBorder="1"/>
    <xf numFmtId="1" fontId="69" fillId="31" borderId="14" xfId="0" applyNumberFormat="1" applyFont="1" applyFill="1" applyBorder="1"/>
    <xf numFmtId="3" fontId="66" fillId="0" borderId="0" xfId="0" applyNumberFormat="1" applyFont="1" applyFill="1"/>
    <xf numFmtId="0" fontId="70" fillId="0" borderId="0" xfId="92"/>
    <xf numFmtId="0" fontId="71" fillId="0" borderId="0" xfId="53" applyFont="1" applyAlignment="1">
      <alignment horizontal="left" vertical="center"/>
    </xf>
    <xf numFmtId="0" fontId="19" fillId="0" borderId="0" xfId="53" applyAlignment="1">
      <alignment horizontal="center" vertical="center"/>
    </xf>
    <xf numFmtId="0" fontId="20" fillId="0" borderId="0" xfId="53" applyFont="1" applyAlignment="1">
      <alignment horizontal="center" vertical="center"/>
    </xf>
    <xf numFmtId="0" fontId="21" fillId="0" borderId="0" xfId="53" applyFont="1" applyAlignment="1">
      <alignment horizontal="left" vertical="center"/>
    </xf>
    <xf numFmtId="0" fontId="23" fillId="0" borderId="0" xfId="53" applyFont="1" applyAlignment="1">
      <alignment horizontal="center" vertical="center"/>
    </xf>
    <xf numFmtId="0" fontId="21" fillId="0" borderId="0" xfId="53" applyFont="1" applyBorder="1" applyAlignment="1">
      <alignment horizontal="left" vertical="center"/>
    </xf>
    <xf numFmtId="0" fontId="19" fillId="0" borderId="59" xfId="53" applyBorder="1"/>
    <xf numFmtId="0" fontId="25" fillId="24" borderId="11" xfId="53" applyFont="1" applyFill="1" applyBorder="1" applyAlignment="1">
      <alignment horizontal="center" vertical="center"/>
    </xf>
    <xf numFmtId="0" fontId="25" fillId="24" borderId="19" xfId="53" applyFont="1" applyFill="1" applyBorder="1" applyAlignment="1">
      <alignment horizontal="center" vertical="center" wrapText="1"/>
    </xf>
    <xf numFmtId="1" fontId="25" fillId="24" borderId="60" xfId="54" applyNumberFormat="1" applyFont="1" applyFill="1" applyBorder="1" applyAlignment="1">
      <alignment horizontal="center" vertical="center"/>
    </xf>
    <xf numFmtId="0" fontId="25" fillId="24" borderId="20" xfId="53" applyFont="1" applyFill="1" applyBorder="1" applyAlignment="1">
      <alignment horizontal="center" vertical="center" wrapText="1"/>
    </xf>
    <xf numFmtId="0" fontId="25" fillId="24" borderId="63" xfId="53" applyFont="1" applyFill="1" applyBorder="1" applyAlignment="1">
      <alignment horizontal="center" vertical="center" wrapText="1"/>
    </xf>
    <xf numFmtId="0" fontId="25" fillId="24" borderId="39" xfId="53" applyFont="1" applyFill="1" applyBorder="1" applyAlignment="1">
      <alignment horizontal="center" vertical="center" wrapText="1"/>
    </xf>
    <xf numFmtId="0" fontId="25" fillId="24" borderId="40" xfId="53" applyFont="1" applyFill="1" applyBorder="1" applyAlignment="1">
      <alignment horizontal="center" vertical="center" wrapText="1"/>
    </xf>
    <xf numFmtId="0" fontId="25" fillId="24" borderId="41" xfId="53" applyFont="1" applyFill="1" applyBorder="1" applyAlignment="1">
      <alignment horizontal="center" vertical="center" wrapText="1"/>
    </xf>
    <xf numFmtId="0" fontId="25" fillId="24" borderId="38" xfId="53" applyFont="1" applyFill="1" applyBorder="1" applyAlignment="1">
      <alignment horizontal="center" vertical="center" wrapText="1"/>
    </xf>
    <xf numFmtId="0" fontId="25" fillId="0" borderId="61" xfId="53" applyFont="1" applyBorder="1" applyAlignment="1">
      <alignment vertical="center"/>
    </xf>
    <xf numFmtId="0" fontId="25" fillId="0" borderId="59" xfId="53" applyFont="1" applyBorder="1" applyAlignment="1">
      <alignment vertical="center"/>
    </xf>
    <xf numFmtId="0" fontId="25" fillId="0" borderId="62" xfId="53" applyFont="1" applyBorder="1" applyAlignment="1">
      <alignment vertical="center"/>
    </xf>
    <xf numFmtId="0" fontId="26" fillId="0" borderId="16" xfId="53" applyFont="1" applyBorder="1" applyAlignment="1">
      <alignment horizontal="left" vertical="center"/>
    </xf>
    <xf numFmtId="0" fontId="26" fillId="0" borderId="11" xfId="53" applyFont="1" applyBorder="1" applyAlignment="1">
      <alignment horizontal="center" vertical="center"/>
    </xf>
    <xf numFmtId="0" fontId="26" fillId="0" borderId="11" xfId="53" quotePrefix="1" applyFont="1" applyBorder="1" applyAlignment="1">
      <alignment horizontal="center" vertical="center" wrapText="1"/>
    </xf>
    <xf numFmtId="0" fontId="26" fillId="0" borderId="11" xfId="53" applyFont="1" applyBorder="1" applyAlignment="1">
      <alignment horizontal="center" vertical="center" wrapText="1"/>
    </xf>
    <xf numFmtId="0" fontId="26" fillId="0" borderId="19" xfId="53" applyFont="1" applyBorder="1" applyAlignment="1">
      <alignment horizontal="center" vertical="center" wrapText="1"/>
    </xf>
    <xf numFmtId="0" fontId="26" fillId="0" borderId="64" xfId="53" applyFont="1" applyBorder="1" applyAlignment="1">
      <alignment horizontal="center" vertical="center"/>
    </xf>
    <xf numFmtId="0" fontId="26" fillId="0" borderId="65" xfId="53" applyFont="1" applyBorder="1" applyAlignment="1">
      <alignment horizontal="center" vertical="center"/>
    </xf>
    <xf numFmtId="0" fontId="26" fillId="0" borderId="21" xfId="53" quotePrefix="1" applyFont="1" applyBorder="1" applyAlignment="1">
      <alignment horizontal="right" vertical="center" wrapText="1"/>
    </xf>
    <xf numFmtId="0" fontId="26" fillId="26" borderId="10" xfId="53" quotePrefix="1" applyFont="1" applyFill="1" applyBorder="1" applyAlignment="1">
      <alignment horizontal="right" vertical="center" wrapText="1"/>
    </xf>
    <xf numFmtId="0" fontId="26" fillId="32" borderId="13" xfId="53" quotePrefix="1" applyFont="1" applyFill="1" applyBorder="1" applyAlignment="1">
      <alignment horizontal="center" vertical="center" wrapText="1"/>
    </xf>
    <xf numFmtId="0" fontId="26" fillId="0" borderId="19" xfId="53" applyFont="1" applyBorder="1" applyAlignment="1">
      <alignment horizontal="center" vertical="center"/>
    </xf>
    <xf numFmtId="0" fontId="26" fillId="0" borderId="66" xfId="53" applyFont="1" applyBorder="1" applyAlignment="1">
      <alignment horizontal="center" vertical="center"/>
    </xf>
    <xf numFmtId="0" fontId="26" fillId="0" borderId="67" xfId="53" applyFont="1" applyBorder="1" applyAlignment="1">
      <alignment horizontal="center" vertical="center"/>
    </xf>
    <xf numFmtId="0" fontId="26" fillId="0" borderId="16" xfId="53" applyFont="1" applyBorder="1" applyAlignment="1">
      <alignment horizontal="right" vertical="center"/>
    </xf>
    <xf numFmtId="0" fontId="26" fillId="26" borderId="11" xfId="53" applyFont="1" applyFill="1" applyBorder="1" applyAlignment="1">
      <alignment horizontal="right" vertical="center"/>
    </xf>
    <xf numFmtId="0" fontId="26" fillId="32" borderId="14" xfId="53" applyFont="1" applyFill="1" applyBorder="1" applyAlignment="1">
      <alignment horizontal="center" vertical="center"/>
    </xf>
    <xf numFmtId="0" fontId="26" fillId="0" borderId="19" xfId="53" quotePrefix="1" applyFont="1" applyBorder="1" applyAlignment="1">
      <alignment horizontal="center" vertical="center" wrapText="1"/>
    </xf>
    <xf numFmtId="0" fontId="26" fillId="0" borderId="66" xfId="53" quotePrefix="1" applyFont="1" applyBorder="1" applyAlignment="1">
      <alignment horizontal="center" vertical="center" wrapText="1"/>
    </xf>
    <xf numFmtId="0" fontId="26" fillId="0" borderId="67" xfId="53" quotePrefix="1" applyFont="1" applyBorder="1" applyAlignment="1">
      <alignment horizontal="center" vertical="center" wrapText="1"/>
    </xf>
    <xf numFmtId="0" fontId="26" fillId="0" borderId="16" xfId="53" quotePrefix="1" applyFont="1" applyBorder="1" applyAlignment="1">
      <alignment horizontal="right" vertical="center" wrapText="1"/>
    </xf>
    <xf numFmtId="0" fontId="26" fillId="26" borderId="11" xfId="53" quotePrefix="1" applyFont="1" applyFill="1" applyBorder="1" applyAlignment="1">
      <alignment horizontal="right" vertical="center" wrapText="1"/>
    </xf>
    <xf numFmtId="0" fontId="26" fillId="32" borderId="14" xfId="53" quotePrefix="1" applyFont="1" applyFill="1" applyBorder="1" applyAlignment="1">
      <alignment horizontal="center" vertical="center" wrapText="1"/>
    </xf>
    <xf numFmtId="0" fontId="26" fillId="26" borderId="11" xfId="53" applyFont="1" applyFill="1" applyBorder="1" applyAlignment="1">
      <alignment horizontal="right" vertical="center" wrapText="1"/>
    </xf>
    <xf numFmtId="0" fontId="26" fillId="32" borderId="14" xfId="53" applyFont="1" applyFill="1" applyBorder="1" applyAlignment="1">
      <alignment horizontal="center" vertical="center" wrapText="1"/>
    </xf>
    <xf numFmtId="3" fontId="26" fillId="0" borderId="11" xfId="55" quotePrefix="1" applyNumberFormat="1" applyFont="1" applyBorder="1" applyAlignment="1">
      <alignment horizontal="right" vertical="center" wrapText="1"/>
    </xf>
    <xf numFmtId="3" fontId="26" fillId="0" borderId="11" xfId="55" applyNumberFormat="1" applyFont="1" applyBorder="1" applyAlignment="1">
      <alignment horizontal="right" vertical="center"/>
    </xf>
    <xf numFmtId="3" fontId="26" fillId="0" borderId="19" xfId="55" applyNumberFormat="1" applyFont="1" applyBorder="1" applyAlignment="1">
      <alignment horizontal="right" vertical="center"/>
    </xf>
    <xf numFmtId="4" fontId="26" fillId="0" borderId="68" xfId="53" applyNumberFormat="1" applyFont="1" applyBorder="1" applyAlignment="1">
      <alignment horizontal="center" vertical="center"/>
    </xf>
    <xf numFmtId="44" fontId="26" fillId="0" borderId="68" xfId="93" applyFont="1" applyBorder="1" applyAlignment="1">
      <alignment horizontal="right" vertical="center"/>
    </xf>
    <xf numFmtId="44" fontId="26" fillId="0" borderId="29" xfId="93" applyFont="1" applyBorder="1" applyAlignment="1">
      <alignment horizontal="right" vertical="center"/>
    </xf>
    <xf numFmtId="44" fontId="26" fillId="0" borderId="16" xfId="93" applyFont="1" applyBorder="1" applyAlignment="1">
      <alignment horizontal="right" vertical="center"/>
    </xf>
    <xf numFmtId="44" fontId="26" fillId="26" borderId="11" xfId="93" applyFont="1" applyFill="1" applyBorder="1" applyAlignment="1">
      <alignment horizontal="right" vertical="center"/>
    </xf>
    <xf numFmtId="4" fontId="26" fillId="32" borderId="14" xfId="55" applyNumberFormat="1" applyFont="1" applyFill="1" applyBorder="1" applyAlignment="1">
      <alignment horizontal="right" vertical="center"/>
    </xf>
    <xf numFmtId="3" fontId="26" fillId="0" borderId="11" xfId="53" quotePrefix="1" applyNumberFormat="1" applyFont="1" applyBorder="1" applyAlignment="1">
      <alignment horizontal="right" vertical="center" wrapText="1"/>
    </xf>
    <xf numFmtId="3" fontId="26" fillId="0" borderId="11" xfId="53" applyNumberFormat="1" applyFont="1" applyBorder="1" applyAlignment="1">
      <alignment horizontal="right" vertical="center"/>
    </xf>
    <xf numFmtId="3" fontId="26" fillId="0" borderId="19" xfId="53" applyNumberFormat="1" applyFont="1" applyBorder="1" applyAlignment="1">
      <alignment horizontal="right" vertical="center"/>
    </xf>
    <xf numFmtId="3" fontId="26" fillId="0" borderId="66" xfId="53" applyNumberFormat="1" applyFont="1" applyBorder="1" applyAlignment="1">
      <alignment horizontal="center" vertical="center"/>
    </xf>
    <xf numFmtId="3" fontId="26" fillId="0" borderId="66" xfId="53" applyNumberFormat="1" applyFont="1" applyBorder="1" applyAlignment="1">
      <alignment horizontal="right" vertical="center"/>
    </xf>
    <xf numFmtId="3" fontId="26" fillId="0" borderId="67" xfId="53" applyNumberFormat="1" applyFont="1" applyBorder="1" applyAlignment="1">
      <alignment horizontal="right" vertical="center"/>
    </xf>
    <xf numFmtId="3" fontId="26" fillId="0" borderId="16" xfId="53" applyNumberFormat="1" applyFont="1" applyBorder="1" applyAlignment="1">
      <alignment horizontal="right" vertical="center"/>
    </xf>
    <xf numFmtId="3" fontId="26" fillId="26" borderId="11" xfId="53" applyNumberFormat="1" applyFont="1" applyFill="1" applyBorder="1" applyAlignment="1">
      <alignment horizontal="right" vertical="center"/>
    </xf>
    <xf numFmtId="3" fontId="26" fillId="32" borderId="14" xfId="53" applyNumberFormat="1" applyFont="1" applyFill="1" applyBorder="1" applyAlignment="1">
      <alignment horizontal="right" vertical="center"/>
    </xf>
    <xf numFmtId="172" fontId="26" fillId="0" borderId="19" xfId="53" quotePrefix="1" applyNumberFormat="1" applyFont="1" applyBorder="1" applyAlignment="1">
      <alignment horizontal="right" vertical="center" wrapText="1"/>
    </xf>
    <xf numFmtId="173" fontId="26" fillId="0" borderId="66" xfId="53" applyNumberFormat="1" applyFont="1" applyBorder="1" applyAlignment="1">
      <alignment horizontal="right" vertical="center"/>
    </xf>
    <xf numFmtId="44" fontId="26" fillId="0" borderId="66" xfId="93" applyFont="1" applyBorder="1" applyAlignment="1">
      <alignment vertical="center"/>
    </xf>
    <xf numFmtId="44" fontId="26" fillId="0" borderId="67" xfId="93" applyFont="1" applyBorder="1" applyAlignment="1">
      <alignment vertical="center"/>
    </xf>
    <xf numFmtId="44" fontId="26" fillId="0" borderId="18" xfId="93" applyFont="1" applyBorder="1" applyAlignment="1">
      <alignment horizontal="right" vertical="center" wrapText="1"/>
    </xf>
    <xf numFmtId="44" fontId="26" fillId="26" borderId="12" xfId="93" applyFont="1" applyFill="1" applyBorder="1" applyAlignment="1">
      <alignment horizontal="right" vertical="center" wrapText="1"/>
    </xf>
    <xf numFmtId="173" fontId="26" fillId="32" borderId="15" xfId="53" quotePrefix="1" applyNumberFormat="1" applyFont="1" applyFill="1" applyBorder="1" applyAlignment="1">
      <alignment horizontal="right" vertical="center" wrapText="1"/>
    </xf>
    <xf numFmtId="0" fontId="26" fillId="0" borderId="69" xfId="53" applyFont="1" applyBorder="1" applyAlignment="1">
      <alignment horizontal="center" vertical="center"/>
    </xf>
    <xf numFmtId="0" fontId="26" fillId="0" borderId="70" xfId="53" applyFont="1" applyBorder="1" applyAlignment="1">
      <alignment horizontal="center" vertical="center"/>
    </xf>
    <xf numFmtId="0" fontId="26" fillId="26" borderId="58" xfId="53" applyFont="1" applyFill="1" applyBorder="1" applyAlignment="1">
      <alignment horizontal="right" vertical="center"/>
    </xf>
    <xf numFmtId="0" fontId="26" fillId="26" borderId="58" xfId="53" applyFont="1" applyFill="1" applyBorder="1" applyAlignment="1">
      <alignment horizontal="center" vertical="center"/>
    </xf>
    <xf numFmtId="0" fontId="26" fillId="32" borderId="71" xfId="53" applyFont="1" applyFill="1" applyBorder="1" applyAlignment="1">
      <alignment horizontal="center" vertical="center"/>
    </xf>
    <xf numFmtId="0" fontId="25" fillId="0" borderId="29" xfId="53" applyFont="1" applyBorder="1" applyAlignment="1">
      <alignment vertical="center" wrapText="1"/>
    </xf>
    <xf numFmtId="0" fontId="25" fillId="0" borderId="0" xfId="53" applyFont="1" applyBorder="1" applyAlignment="1">
      <alignment vertical="center" wrapText="1"/>
    </xf>
    <xf numFmtId="0" fontId="25" fillId="25" borderId="16" xfId="53" applyFont="1" applyFill="1" applyBorder="1" applyAlignment="1">
      <alignment horizontal="left" vertical="center"/>
    </xf>
    <xf numFmtId="0" fontId="26" fillId="25" borderId="11" xfId="53" applyFont="1" applyFill="1" applyBorder="1" applyAlignment="1">
      <alignment horizontal="center" vertical="center"/>
    </xf>
    <xf numFmtId="0" fontId="26" fillId="25" borderId="19" xfId="53" applyFont="1" applyFill="1" applyBorder="1" applyAlignment="1">
      <alignment horizontal="center" vertical="center"/>
    </xf>
    <xf numFmtId="0" fontId="26" fillId="25" borderId="64" xfId="53" applyFont="1" applyFill="1" applyBorder="1" applyAlignment="1">
      <alignment horizontal="center" vertical="center"/>
    </xf>
    <xf numFmtId="0" fontId="26" fillId="25" borderId="72" xfId="53" applyFont="1" applyFill="1" applyBorder="1" applyAlignment="1">
      <alignment horizontal="center" vertical="center"/>
    </xf>
    <xf numFmtId="0" fontId="26" fillId="25" borderId="21" xfId="53" applyFont="1" applyFill="1" applyBorder="1" applyAlignment="1">
      <alignment horizontal="center" vertical="center"/>
    </xf>
    <xf numFmtId="0" fontId="26" fillId="25" borderId="10" xfId="53" applyFont="1" applyFill="1" applyBorder="1" applyAlignment="1">
      <alignment horizontal="center" vertical="center"/>
    </xf>
    <xf numFmtId="0" fontId="26" fillId="25" borderId="13" xfId="53" applyFont="1" applyFill="1" applyBorder="1" applyAlignment="1">
      <alignment horizontal="center" vertical="center"/>
    </xf>
    <xf numFmtId="0" fontId="25" fillId="0" borderId="16" xfId="53" applyFont="1" applyBorder="1" applyAlignment="1">
      <alignment horizontal="left" vertical="center"/>
    </xf>
    <xf numFmtId="0" fontId="26" fillId="32" borderId="73" xfId="53" applyFont="1" applyFill="1" applyBorder="1" applyAlignment="1">
      <alignment horizontal="center" vertical="center"/>
    </xf>
    <xf numFmtId="0" fontId="26" fillId="26" borderId="60" xfId="53" applyFont="1" applyFill="1" applyBorder="1" applyAlignment="1">
      <alignment horizontal="center" vertical="center"/>
    </xf>
    <xf numFmtId="0" fontId="26" fillId="26" borderId="31" xfId="53" applyFont="1" applyFill="1" applyBorder="1" applyAlignment="1">
      <alignment horizontal="center" vertical="center"/>
    </xf>
    <xf numFmtId="0" fontId="26" fillId="26" borderId="27" xfId="53" applyFont="1" applyFill="1" applyBorder="1" applyAlignment="1">
      <alignment horizontal="center" vertical="center"/>
    </xf>
    <xf numFmtId="0" fontId="26" fillId="26" borderId="24" xfId="53" applyFont="1" applyFill="1" applyBorder="1" applyAlignment="1">
      <alignment horizontal="center" vertical="center"/>
    </xf>
    <xf numFmtId="0" fontId="26" fillId="32" borderId="66" xfId="53" applyFont="1" applyFill="1" applyBorder="1" applyAlignment="1">
      <alignment horizontal="center" vertical="center"/>
    </xf>
    <xf numFmtId="0" fontId="26" fillId="26" borderId="66" xfId="53" applyFont="1" applyFill="1" applyBorder="1" applyAlignment="1">
      <alignment horizontal="center" vertical="center"/>
    </xf>
    <xf numFmtId="0" fontId="26" fillId="26" borderId="11" xfId="53" applyFont="1" applyFill="1" applyBorder="1" applyAlignment="1">
      <alignment horizontal="center" vertical="center"/>
    </xf>
    <xf numFmtId="0" fontId="26" fillId="32" borderId="74" xfId="53" applyFont="1" applyFill="1" applyBorder="1" applyAlignment="1">
      <alignment horizontal="center" vertical="center"/>
    </xf>
    <xf numFmtId="0" fontId="26" fillId="26" borderId="74" xfId="53" applyFont="1" applyFill="1" applyBorder="1" applyAlignment="1">
      <alignment horizontal="center" vertical="center"/>
    </xf>
    <xf numFmtId="0" fontId="26" fillId="26" borderId="34" xfId="53" applyFont="1" applyFill="1" applyBorder="1" applyAlignment="1">
      <alignment horizontal="center" vertical="center"/>
    </xf>
    <xf numFmtId="0" fontId="26" fillId="26" borderId="28" xfId="53" applyFont="1" applyFill="1" applyBorder="1" applyAlignment="1">
      <alignment horizontal="center" vertical="center"/>
    </xf>
    <xf numFmtId="0" fontId="26" fillId="25" borderId="66" xfId="53" applyFont="1" applyFill="1" applyBorder="1" applyAlignment="1">
      <alignment horizontal="center" vertical="center"/>
    </xf>
    <xf numFmtId="0" fontId="26" fillId="25" borderId="17" xfId="53" applyFont="1" applyFill="1" applyBorder="1" applyAlignment="1">
      <alignment horizontal="center" vertical="center"/>
    </xf>
    <xf numFmtId="0" fontId="26" fillId="25" borderId="27" xfId="53" applyFont="1" applyFill="1" applyBorder="1" applyAlignment="1">
      <alignment horizontal="center" vertical="center"/>
    </xf>
    <xf numFmtId="0" fontId="26" fillId="32" borderId="17" xfId="53" applyFont="1" applyFill="1" applyBorder="1" applyAlignment="1">
      <alignment horizontal="center" vertical="center"/>
    </xf>
    <xf numFmtId="0" fontId="26" fillId="26" borderId="0" xfId="53" applyFont="1" applyFill="1" applyBorder="1" applyAlignment="1">
      <alignment horizontal="center" vertical="center"/>
    </xf>
    <xf numFmtId="0" fontId="26" fillId="0" borderId="18" xfId="53" applyFont="1" applyBorder="1" applyAlignment="1">
      <alignment horizontal="left" vertical="center"/>
    </xf>
    <xf numFmtId="0" fontId="26" fillId="0" borderId="12" xfId="53" applyFont="1" applyBorder="1" applyAlignment="1">
      <alignment horizontal="center" vertical="center"/>
    </xf>
    <xf numFmtId="0" fontId="26" fillId="0" borderId="20" xfId="53" applyFont="1" applyBorder="1" applyAlignment="1">
      <alignment horizontal="center" vertical="center"/>
    </xf>
    <xf numFmtId="0" fontId="26" fillId="32" borderId="69" xfId="53" applyFont="1" applyFill="1" applyBorder="1" applyAlignment="1">
      <alignment horizontal="center" vertical="center"/>
    </xf>
    <xf numFmtId="0" fontId="26" fillId="32" borderId="44" xfId="53" applyFont="1" applyFill="1" applyBorder="1" applyAlignment="1">
      <alignment horizontal="center" vertical="center"/>
    </xf>
    <xf numFmtId="0" fontId="26" fillId="26" borderId="57" xfId="53" applyFont="1" applyFill="1" applyBorder="1" applyAlignment="1">
      <alignment horizontal="center" vertical="center"/>
    </xf>
    <xf numFmtId="0" fontId="26" fillId="32" borderId="15" xfId="53" applyFont="1" applyFill="1" applyBorder="1" applyAlignment="1">
      <alignment horizontal="center" vertical="center"/>
    </xf>
    <xf numFmtId="0" fontId="19" fillId="0" borderId="50" xfId="0" applyFont="1" applyFill="1" applyBorder="1"/>
    <xf numFmtId="0" fontId="26" fillId="0" borderId="75" xfId="0" applyFont="1" applyFill="1" applyBorder="1"/>
    <xf numFmtId="0" fontId="26" fillId="0" borderId="76" xfId="0" applyFont="1" applyBorder="1"/>
    <xf numFmtId="0" fontId="26" fillId="0" borderId="53" xfId="0" applyFont="1" applyBorder="1"/>
    <xf numFmtId="3" fontId="26" fillId="26" borderId="76" xfId="0" applyNumberFormat="1" applyFont="1" applyFill="1" applyBorder="1"/>
    <xf numFmtId="3" fontId="26" fillId="26" borderId="54" xfId="0" applyNumberFormat="1" applyFont="1" applyFill="1" applyBorder="1"/>
    <xf numFmtId="3" fontId="26" fillId="0" borderId="76" xfId="0" applyNumberFormat="1" applyFont="1" applyFill="1" applyBorder="1"/>
    <xf numFmtId="3" fontId="26" fillId="0" borderId="77" xfId="0" applyNumberFormat="1" applyFont="1" applyFill="1" applyBorder="1"/>
    <xf numFmtId="0" fontId="19" fillId="0" borderId="46" xfId="0" applyFont="1" applyFill="1" applyBorder="1"/>
    <xf numFmtId="0" fontId="19" fillId="26" borderId="71" xfId="0" applyFont="1" applyFill="1" applyBorder="1"/>
    <xf numFmtId="0" fontId="19" fillId="26" borderId="78" xfId="0" applyFont="1" applyFill="1" applyBorder="1"/>
    <xf numFmtId="0" fontId="64" fillId="0" borderId="0" xfId="0" applyFont="1" applyAlignment="1"/>
    <xf numFmtId="0" fontId="21" fillId="0" borderId="0" xfId="53" applyFont="1" applyAlignment="1">
      <alignment horizontal="center" vertical="center"/>
    </xf>
    <xf numFmtId="0" fontId="25" fillId="24" borderId="12" xfId="53" applyFont="1" applyFill="1" applyBorder="1" applyAlignment="1">
      <alignment horizontal="center" vertical="center" wrapText="1"/>
    </xf>
    <xf numFmtId="0" fontId="54" fillId="0" borderId="0" xfId="89" applyFont="1" applyBorder="1" applyAlignment="1">
      <alignment horizontal="center" vertical="center" wrapText="1"/>
    </xf>
    <xf numFmtId="10" fontId="58" fillId="28" borderId="55" xfId="89" applyNumberFormat="1" applyFont="1" applyFill="1" applyBorder="1" applyAlignment="1">
      <alignment horizontal="center" vertical="center" wrapText="1"/>
    </xf>
    <xf numFmtId="10" fontId="58" fillId="29" borderId="11" xfId="89" applyNumberFormat="1" applyFont="1" applyFill="1" applyBorder="1" applyAlignment="1">
      <alignment horizontal="center" vertical="center" wrapText="1"/>
    </xf>
    <xf numFmtId="10" fontId="58" fillId="28" borderId="11" xfId="89" applyNumberFormat="1" applyFont="1" applyFill="1" applyBorder="1" applyAlignment="1">
      <alignment horizontal="center" vertical="center" wrapText="1"/>
    </xf>
    <xf numFmtId="44" fontId="26" fillId="26" borderId="12" xfId="93" quotePrefix="1" applyFont="1" applyFill="1" applyBorder="1" applyAlignment="1">
      <alignment horizontal="right" vertical="center" wrapText="1"/>
    </xf>
    <xf numFmtId="0" fontId="1" fillId="0" borderId="0" xfId="94"/>
    <xf numFmtId="0" fontId="47" fillId="25" borderId="11" xfId="94" applyFont="1" applyFill="1" applyBorder="1" applyAlignment="1">
      <alignment horizontal="center" vertical="center" wrapText="1"/>
    </xf>
    <xf numFmtId="0" fontId="46" fillId="0" borderId="11" xfId="94" applyFont="1" applyFill="1" applyBorder="1"/>
    <xf numFmtId="0" fontId="47" fillId="0" borderId="11" xfId="94" applyFont="1" applyFill="1" applyBorder="1" applyAlignment="1">
      <alignment horizontal="center"/>
    </xf>
    <xf numFmtId="3" fontId="47" fillId="0" borderId="11" xfId="94" applyNumberFormat="1" applyFont="1" applyFill="1" applyBorder="1" applyAlignment="1">
      <alignment horizontal="center"/>
    </xf>
    <xf numFmtId="166" fontId="47" fillId="0" borderId="11" xfId="94" applyNumberFormat="1" applyFont="1" applyFill="1" applyBorder="1" applyAlignment="1">
      <alignment horizontal="center"/>
    </xf>
    <xf numFmtId="167" fontId="47" fillId="0" borderId="0" xfId="94" applyNumberFormat="1" applyFont="1" applyAlignment="1">
      <alignment horizontal="center"/>
    </xf>
    <xf numFmtId="167" fontId="47" fillId="0" borderId="11" xfId="94" applyNumberFormat="1" applyFont="1" applyBorder="1" applyAlignment="1">
      <alignment horizontal="center"/>
    </xf>
    <xf numFmtId="168" fontId="47" fillId="0" borderId="11" xfId="94" applyNumberFormat="1" applyFont="1" applyFill="1" applyBorder="1" applyAlignment="1">
      <alignment horizontal="center"/>
    </xf>
    <xf numFmtId="168" fontId="47" fillId="0" borderId="0" xfId="94" applyNumberFormat="1" applyFont="1" applyFill="1" applyBorder="1" applyAlignment="1">
      <alignment horizontal="center"/>
    </xf>
    <xf numFmtId="0" fontId="1" fillId="0" borderId="0" xfId="94" applyBorder="1"/>
    <xf numFmtId="168" fontId="47" fillId="0" borderId="0" xfId="94" applyNumberFormat="1" applyFont="1" applyAlignment="1">
      <alignment horizontal="center"/>
    </xf>
    <xf numFmtId="168" fontId="47" fillId="0" borderId="11" xfId="94" applyNumberFormat="1" applyFont="1" applyBorder="1" applyAlignment="1">
      <alignment horizontal="center"/>
    </xf>
    <xf numFmtId="0" fontId="48" fillId="27" borderId="11" xfId="94" applyFont="1" applyFill="1" applyBorder="1"/>
    <xf numFmtId="0" fontId="47" fillId="27" borderId="11" xfId="94" applyFont="1" applyFill="1" applyBorder="1" applyAlignment="1">
      <alignment horizontal="center"/>
    </xf>
    <xf numFmtId="3" fontId="47" fillId="27" borderId="11" xfId="94" applyNumberFormat="1" applyFont="1" applyFill="1" applyBorder="1" applyAlignment="1">
      <alignment horizontal="center"/>
    </xf>
    <xf numFmtId="169" fontId="47" fillId="0" borderId="11" xfId="94" applyNumberFormat="1" applyFont="1" applyFill="1" applyBorder="1" applyAlignment="1">
      <alignment horizontal="center"/>
    </xf>
    <xf numFmtId="168" fontId="47" fillId="0" borderId="11" xfId="94" applyNumberFormat="1" applyFont="1" applyFill="1" applyBorder="1" applyAlignment="1"/>
    <xf numFmtId="167" fontId="46" fillId="27" borderId="11" xfId="94" applyNumberFormat="1" applyFont="1" applyFill="1" applyBorder="1" applyAlignment="1">
      <alignment horizontal="center"/>
    </xf>
    <xf numFmtId="4" fontId="47" fillId="0" borderId="11" xfId="94" applyNumberFormat="1" applyFont="1" applyFill="1" applyBorder="1" applyAlignment="1">
      <alignment horizontal="center"/>
    </xf>
    <xf numFmtId="170" fontId="47" fillId="0" borderId="11" xfId="94" applyNumberFormat="1" applyFont="1" applyFill="1" applyBorder="1" applyAlignment="1">
      <alignment horizontal="center"/>
    </xf>
    <xf numFmtId="0" fontId="47" fillId="0" borderId="11" xfId="94" applyNumberFormat="1" applyFont="1" applyFill="1" applyBorder="1" applyAlignment="1">
      <alignment horizontal="center"/>
    </xf>
    <xf numFmtId="1" fontId="47" fillId="0" borderId="11" xfId="94" applyNumberFormat="1" applyFont="1" applyFill="1" applyBorder="1" applyAlignment="1">
      <alignment horizontal="center"/>
    </xf>
    <xf numFmtId="0" fontId="46" fillId="0" borderId="11" xfId="94" applyFont="1" applyFill="1" applyBorder="1" applyAlignment="1">
      <alignment horizontal="center"/>
    </xf>
    <xf numFmtId="3" fontId="46" fillId="0" borderId="11" xfId="94" applyNumberFormat="1" applyFont="1" applyFill="1" applyBorder="1" applyAlignment="1">
      <alignment horizontal="center"/>
    </xf>
    <xf numFmtId="168" fontId="46" fillId="0" borderId="11" xfId="94" applyNumberFormat="1" applyFont="1" applyFill="1" applyBorder="1" applyAlignment="1"/>
    <xf numFmtId="3" fontId="1" fillId="0" borderId="0" xfId="94" applyNumberFormat="1"/>
    <xf numFmtId="0" fontId="47" fillId="27" borderId="11" xfId="94" applyFont="1" applyFill="1" applyBorder="1"/>
    <xf numFmtId="166" fontId="47" fillId="27" borderId="11" xfId="94" applyNumberFormat="1" applyFont="1" applyFill="1" applyBorder="1" applyAlignment="1">
      <alignment horizontal="center"/>
    </xf>
    <xf numFmtId="168" fontId="47" fillId="27" borderId="11" xfId="94" applyNumberFormat="1" applyFont="1" applyFill="1" applyBorder="1" applyAlignment="1">
      <alignment horizontal="center"/>
    </xf>
    <xf numFmtId="0" fontId="46" fillId="0" borderId="11" xfId="94" applyNumberFormat="1" applyFont="1" applyFill="1" applyBorder="1" applyAlignment="1">
      <alignment horizontal="center"/>
    </xf>
    <xf numFmtId="9" fontId="47" fillId="0" borderId="11" xfId="95" applyFont="1" applyFill="1" applyBorder="1" applyAlignment="1">
      <alignment horizontal="center"/>
    </xf>
    <xf numFmtId="0" fontId="1" fillId="0" borderId="0" xfId="94" applyAlignment="1">
      <alignment horizontal="center"/>
    </xf>
    <xf numFmtId="168" fontId="1" fillId="0" borderId="0" xfId="94" applyNumberFormat="1"/>
    <xf numFmtId="168" fontId="1" fillId="0" borderId="0" xfId="94" applyNumberFormat="1" applyAlignment="1">
      <alignment horizontal="center"/>
    </xf>
    <xf numFmtId="0" fontId="26" fillId="0" borderId="45" xfId="0" applyFont="1" applyFill="1" applyBorder="1" applyAlignment="1">
      <alignment wrapText="1"/>
    </xf>
    <xf numFmtId="0" fontId="0" fillId="0" borderId="46" xfId="0" applyBorder="1" applyAlignment="1">
      <alignment wrapText="1"/>
    </xf>
    <xf numFmtId="0" fontId="0" fillId="0" borderId="47" xfId="0" applyBorder="1" applyAlignment="1">
      <alignment wrapText="1"/>
    </xf>
    <xf numFmtId="0" fontId="21" fillId="0" borderId="39" xfId="0" applyFont="1" applyBorder="1" applyAlignment="1">
      <alignment horizontal="center" vertical="center"/>
    </xf>
    <xf numFmtId="0" fontId="21" fillId="0" borderId="35" xfId="0" applyFont="1" applyBorder="1" applyAlignment="1">
      <alignment horizontal="center" vertical="center"/>
    </xf>
    <xf numFmtId="0" fontId="21" fillId="0" borderId="36" xfId="0" applyFont="1" applyBorder="1" applyAlignment="1">
      <alignment horizontal="center" vertical="center"/>
    </xf>
    <xf numFmtId="0" fontId="25" fillId="24" borderId="10" xfId="0" applyFont="1" applyFill="1" applyBorder="1" applyAlignment="1">
      <alignment horizontal="center"/>
    </xf>
    <xf numFmtId="0" fontId="25" fillId="24" borderId="13" xfId="0" applyFont="1" applyFill="1" applyBorder="1" applyAlignment="1">
      <alignment horizontal="center"/>
    </xf>
    <xf numFmtId="0" fontId="21" fillId="0" borderId="29" xfId="0" applyFont="1" applyBorder="1" applyAlignment="1"/>
    <xf numFmtId="0" fontId="21" fillId="0" borderId="0" xfId="0" applyFont="1" applyBorder="1" applyAlignment="1"/>
    <xf numFmtId="0" fontId="25" fillId="24" borderId="21" xfId="0" applyFont="1" applyFill="1" applyBorder="1" applyAlignment="1">
      <alignment horizontal="center" vertical="center"/>
    </xf>
    <xf numFmtId="0" fontId="25" fillId="24" borderId="16" xfId="0" applyFont="1" applyFill="1" applyBorder="1" applyAlignment="1">
      <alignment horizontal="center" vertical="center"/>
    </xf>
    <xf numFmtId="0" fontId="25" fillId="24" borderId="18" xfId="0" applyFont="1" applyFill="1" applyBorder="1" applyAlignment="1">
      <alignment horizontal="center" vertical="center"/>
    </xf>
    <xf numFmtId="0" fontId="25" fillId="24" borderId="10" xfId="0" applyFont="1" applyFill="1" applyBorder="1" applyAlignment="1">
      <alignment horizontal="center" vertical="center" wrapText="1"/>
    </xf>
    <xf numFmtId="0" fontId="25" fillId="24" borderId="11" xfId="0" applyFont="1" applyFill="1" applyBorder="1" applyAlignment="1">
      <alignment horizontal="center" vertical="center" wrapText="1"/>
    </xf>
    <xf numFmtId="0" fontId="25" fillId="24" borderId="12" xfId="0" applyFont="1" applyFill="1" applyBorder="1" applyAlignment="1">
      <alignment horizontal="center" vertical="center" wrapText="1"/>
    </xf>
    <xf numFmtId="1" fontId="25" fillId="24" borderId="19" xfId="32" applyNumberFormat="1" applyFont="1" applyFill="1" applyBorder="1" applyAlignment="1">
      <alignment horizontal="center" vertical="center"/>
    </xf>
    <xf numFmtId="1" fontId="25" fillId="24" borderId="48" xfId="32" applyNumberFormat="1" applyFont="1" applyFill="1" applyBorder="1" applyAlignment="1">
      <alignment horizontal="center" vertical="center"/>
    </xf>
    <xf numFmtId="1" fontId="25" fillId="24" borderId="17" xfId="32" applyNumberFormat="1" applyFont="1" applyFill="1" applyBorder="1" applyAlignment="1">
      <alignment horizontal="center" vertical="center"/>
    </xf>
    <xf numFmtId="0" fontId="64" fillId="0" borderId="0" xfId="0" applyFont="1" applyAlignment="1"/>
    <xf numFmtId="0" fontId="64" fillId="24" borderId="21" xfId="0" applyFont="1" applyFill="1" applyBorder="1" applyAlignment="1">
      <alignment horizontal="center" vertical="center"/>
    </xf>
    <xf numFmtId="0" fontId="64" fillId="24" borderId="16" xfId="0" applyFont="1" applyFill="1" applyBorder="1" applyAlignment="1">
      <alignment horizontal="center" vertical="center"/>
    </xf>
    <xf numFmtId="0" fontId="64" fillId="24" borderId="18" xfId="0" applyFont="1" applyFill="1" applyBorder="1" applyAlignment="1">
      <alignment horizontal="center" vertical="center"/>
    </xf>
    <xf numFmtId="0" fontId="64" fillId="24" borderId="56" xfId="0" applyFont="1" applyFill="1" applyBorder="1" applyAlignment="1">
      <alignment horizontal="center" vertical="center" wrapText="1"/>
    </xf>
    <xf numFmtId="0" fontId="64" fillId="24" borderId="27" xfId="0" applyFont="1" applyFill="1" applyBorder="1" applyAlignment="1">
      <alignment horizontal="center" vertical="center" wrapText="1"/>
    </xf>
    <xf numFmtId="0" fontId="64" fillId="24" borderId="57" xfId="0" applyFont="1" applyFill="1" applyBorder="1" applyAlignment="1">
      <alignment horizontal="center" vertical="center" wrapText="1"/>
    </xf>
    <xf numFmtId="0" fontId="65" fillId="24" borderId="10" xfId="0" applyFont="1" applyFill="1" applyBorder="1" applyAlignment="1">
      <alignment horizontal="center" vertical="center" wrapText="1"/>
    </xf>
    <xf numFmtId="0" fontId="65" fillId="24" borderId="11" xfId="0" applyFont="1" applyFill="1" applyBorder="1" applyAlignment="1">
      <alignment horizontal="center" vertical="center" wrapText="1"/>
    </xf>
    <xf numFmtId="0" fontId="65" fillId="24" borderId="12" xfId="0" applyFont="1" applyFill="1" applyBorder="1" applyAlignment="1">
      <alignment horizontal="center" vertical="center" wrapText="1"/>
    </xf>
    <xf numFmtId="2" fontId="0" fillId="0" borderId="35" xfId="0" applyNumberFormat="1" applyBorder="1" applyAlignment="1">
      <alignment horizontal="center" vertical="center"/>
    </xf>
    <xf numFmtId="2" fontId="0" fillId="0" borderId="36" xfId="0" applyNumberFormat="1" applyBorder="1" applyAlignment="1">
      <alignment horizontal="center" vertical="center"/>
    </xf>
    <xf numFmtId="2" fontId="64" fillId="24" borderId="35" xfId="32" quotePrefix="1" applyNumberFormat="1" applyFont="1" applyFill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21" fillId="0" borderId="0" xfId="53" applyFont="1" applyAlignment="1">
      <alignment horizontal="center" vertical="center"/>
    </xf>
    <xf numFmtId="0" fontId="25" fillId="24" borderId="21" xfId="53" applyFont="1" applyFill="1" applyBorder="1" applyAlignment="1">
      <alignment horizontal="center" vertical="center" wrapText="1"/>
    </xf>
    <xf numFmtId="0" fontId="25" fillId="24" borderId="16" xfId="53" applyFont="1" applyFill="1" applyBorder="1" applyAlignment="1">
      <alignment horizontal="center" vertical="center" wrapText="1"/>
    </xf>
    <xf numFmtId="0" fontId="25" fillId="24" borderId="18" xfId="53" applyFont="1" applyFill="1" applyBorder="1" applyAlignment="1">
      <alignment horizontal="center" vertical="center" wrapText="1"/>
    </xf>
    <xf numFmtId="0" fontId="25" fillId="24" borderId="10" xfId="53" applyFont="1" applyFill="1" applyBorder="1" applyAlignment="1">
      <alignment horizontal="center" vertical="center" wrapText="1"/>
    </xf>
    <xf numFmtId="0" fontId="25" fillId="24" borderId="11" xfId="53" applyFont="1" applyFill="1" applyBorder="1" applyAlignment="1">
      <alignment horizontal="center" vertical="center" wrapText="1"/>
    </xf>
    <xf numFmtId="0" fontId="25" fillId="24" borderId="12" xfId="53" applyFont="1" applyFill="1" applyBorder="1" applyAlignment="1">
      <alignment horizontal="center" vertical="center" wrapText="1"/>
    </xf>
    <xf numFmtId="1" fontId="25" fillId="24" borderId="35" xfId="54" applyNumberFormat="1" applyFont="1" applyFill="1" applyBorder="1" applyAlignment="1">
      <alignment horizontal="center" vertical="center"/>
    </xf>
    <xf numFmtId="1" fontId="25" fillId="24" borderId="36" xfId="54" applyNumberFormat="1" applyFont="1" applyFill="1" applyBorder="1" applyAlignment="1">
      <alignment horizontal="center" vertical="center"/>
    </xf>
    <xf numFmtId="1" fontId="25" fillId="24" borderId="61" xfId="54" applyNumberFormat="1" applyFont="1" applyFill="1" applyBorder="1" applyAlignment="1">
      <alignment horizontal="center" vertical="center"/>
    </xf>
    <xf numFmtId="1" fontId="25" fillId="24" borderId="59" xfId="54" applyNumberFormat="1" applyFont="1" applyFill="1" applyBorder="1" applyAlignment="1">
      <alignment horizontal="center" vertical="center"/>
    </xf>
    <xf numFmtId="1" fontId="25" fillId="24" borderId="62" xfId="54" applyNumberFormat="1" applyFont="1" applyFill="1" applyBorder="1" applyAlignment="1">
      <alignment horizontal="center" vertical="center"/>
    </xf>
    <xf numFmtId="0" fontId="26" fillId="0" borderId="39" xfId="0" applyFont="1" applyFill="1" applyBorder="1" applyAlignment="1">
      <alignment wrapText="1"/>
    </xf>
    <xf numFmtId="0" fontId="0" fillId="0" borderId="35" xfId="0" applyBorder="1" applyAlignment="1">
      <alignment wrapText="1"/>
    </xf>
    <xf numFmtId="0" fontId="0" fillId="0" borderId="36" xfId="0" applyBorder="1" applyAlignment="1">
      <alignment wrapText="1"/>
    </xf>
    <xf numFmtId="0" fontId="46" fillId="25" borderId="24" xfId="94" applyFont="1" applyFill="1" applyBorder="1" applyAlignment="1">
      <alignment horizontal="center" vertical="center"/>
    </xf>
    <xf numFmtId="0" fontId="46" fillId="25" borderId="28" xfId="94" applyFont="1" applyFill="1" applyBorder="1" applyAlignment="1">
      <alignment horizontal="center" vertical="center"/>
    </xf>
    <xf numFmtId="0" fontId="46" fillId="25" borderId="16" xfId="94" applyFont="1" applyFill="1" applyBorder="1" applyAlignment="1">
      <alignment horizontal="center" vertical="center" wrapText="1"/>
    </xf>
    <xf numFmtId="0" fontId="46" fillId="25" borderId="16" xfId="94" applyFont="1" applyFill="1" applyBorder="1" applyAlignment="1"/>
    <xf numFmtId="0" fontId="46" fillId="25" borderId="11" xfId="94" applyFont="1" applyFill="1" applyBorder="1" applyAlignment="1"/>
    <xf numFmtId="0" fontId="46" fillId="25" borderId="26" xfId="94" applyFont="1" applyFill="1" applyBorder="1" applyAlignment="1">
      <alignment horizontal="center" vertical="center"/>
    </xf>
    <xf numFmtId="0" fontId="46" fillId="25" borderId="51" xfId="94" applyFont="1" applyFill="1" applyBorder="1" applyAlignment="1">
      <alignment horizontal="center" vertical="center"/>
    </xf>
    <xf numFmtId="0" fontId="46" fillId="25" borderId="31" xfId="94" applyFont="1" applyFill="1" applyBorder="1" applyAlignment="1">
      <alignment horizontal="center" vertical="center"/>
    </xf>
    <xf numFmtId="0" fontId="46" fillId="25" borderId="53" xfId="94" applyFont="1" applyFill="1" applyBorder="1" applyAlignment="1">
      <alignment horizontal="center" vertical="center"/>
    </xf>
    <xf numFmtId="0" fontId="46" fillId="25" borderId="0" xfId="94" applyFont="1" applyFill="1" applyBorder="1" applyAlignment="1">
      <alignment horizontal="center" vertical="center"/>
    </xf>
    <xf numFmtId="0" fontId="46" fillId="25" borderId="54" xfId="94" applyFont="1" applyFill="1" applyBorder="1" applyAlignment="1">
      <alignment horizontal="center" vertical="center"/>
    </xf>
    <xf numFmtId="0" fontId="46" fillId="25" borderId="33" xfId="94" applyFont="1" applyFill="1" applyBorder="1" applyAlignment="1">
      <alignment horizontal="center" vertical="center"/>
    </xf>
    <xf numFmtId="0" fontId="46" fillId="25" borderId="50" xfId="94" applyFont="1" applyFill="1" applyBorder="1" applyAlignment="1">
      <alignment horizontal="center" vertical="center"/>
    </xf>
    <xf numFmtId="0" fontId="46" fillId="25" borderId="34" xfId="94" applyFont="1" applyFill="1" applyBorder="1" applyAlignment="1">
      <alignment horizontal="center" vertical="center"/>
    </xf>
    <xf numFmtId="0" fontId="46" fillId="25" borderId="11" xfId="94" applyFont="1" applyFill="1" applyBorder="1" applyAlignment="1">
      <alignment wrapText="1"/>
    </xf>
    <xf numFmtId="0" fontId="46" fillId="25" borderId="16" xfId="94" applyFont="1" applyFill="1" applyBorder="1" applyAlignment="1">
      <alignment wrapText="1"/>
    </xf>
    <xf numFmtId="0" fontId="47" fillId="25" borderId="28" xfId="94" applyFont="1" applyFill="1" applyBorder="1" applyAlignment="1">
      <alignment horizontal="center" vertical="center" wrapText="1"/>
    </xf>
    <xf numFmtId="0" fontId="47" fillId="25" borderId="11" xfId="94" applyFont="1" applyFill="1" applyBorder="1" applyAlignment="1"/>
    <xf numFmtId="0" fontId="47" fillId="25" borderId="11" xfId="94" applyFont="1" applyFill="1" applyBorder="1" applyAlignment="1">
      <alignment wrapText="1"/>
    </xf>
    <xf numFmtId="0" fontId="47" fillId="25" borderId="16" xfId="94" applyFont="1" applyFill="1" applyBorder="1" applyAlignment="1">
      <alignment horizontal="center" vertical="center" wrapText="1"/>
    </xf>
    <xf numFmtId="0" fontId="47" fillId="25" borderId="16" xfId="94" applyFont="1" applyFill="1" applyBorder="1" applyAlignment="1">
      <alignment wrapText="1"/>
    </xf>
    <xf numFmtId="0" fontId="47" fillId="25" borderId="18" xfId="94" applyFont="1" applyFill="1" applyBorder="1" applyAlignment="1">
      <alignment wrapText="1"/>
    </xf>
    <xf numFmtId="0" fontId="46" fillId="25" borderId="11" xfId="94" applyFont="1" applyFill="1" applyBorder="1" applyAlignment="1">
      <alignment horizontal="center" vertical="center"/>
    </xf>
    <xf numFmtId="0" fontId="54" fillId="0" borderId="0" xfId="89" applyFont="1" applyBorder="1" applyAlignment="1">
      <alignment horizontal="center" vertical="center" wrapText="1"/>
    </xf>
    <xf numFmtId="0" fontId="54" fillId="29" borderId="11" xfId="89" applyFont="1" applyFill="1" applyBorder="1" applyAlignment="1">
      <alignment horizontal="center" vertical="center" wrapText="1"/>
    </xf>
    <xf numFmtId="10" fontId="58" fillId="28" borderId="55" xfId="89" applyNumberFormat="1" applyFont="1" applyFill="1" applyBorder="1" applyAlignment="1">
      <alignment horizontal="center" vertical="center" wrapText="1"/>
    </xf>
    <xf numFmtId="10" fontId="58" fillId="29" borderId="11" xfId="89" applyNumberFormat="1" applyFont="1" applyFill="1" applyBorder="1" applyAlignment="1">
      <alignment horizontal="center" vertical="center" wrapText="1"/>
    </xf>
    <xf numFmtId="10" fontId="58" fillId="28" borderId="11" xfId="89" applyNumberFormat="1" applyFont="1" applyFill="1" applyBorder="1" applyAlignment="1">
      <alignment horizontal="center" vertical="center" wrapText="1"/>
    </xf>
  </cellXfs>
  <cellStyles count="96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a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4" xfId="23" builtinId="19" customBuiltin="1"/>
    <cellStyle name="Énfasis1" xfId="24" builtinId="29" customBuiltin="1"/>
    <cellStyle name="Énfasis2" xfId="25" builtinId="33" customBuiltin="1"/>
    <cellStyle name="Énfasis3" xfId="26" builtinId="37" customBuiltin="1"/>
    <cellStyle name="Énfasis4" xfId="27" builtinId="41" customBuiltin="1"/>
    <cellStyle name="Énfasis5" xfId="28" builtinId="45" customBuiltin="1"/>
    <cellStyle name="Énfasis6" xfId="29" builtinId="49" customBuiltin="1"/>
    <cellStyle name="Entrada" xfId="30" builtinId="20" customBuiltin="1"/>
    <cellStyle name="Incorrecto" xfId="31" builtinId="27" customBuiltin="1"/>
    <cellStyle name="Millares" xfId="32" builtinId="3"/>
    <cellStyle name="Millares [0] 2" xfId="47"/>
    <cellStyle name="Millares [0] 2 2" xfId="55"/>
    <cellStyle name="Millares 2" xfId="44"/>
    <cellStyle name="Millares 2 2" xfId="54"/>
    <cellStyle name="Moneda 2" xfId="74"/>
    <cellStyle name="Moneda 3" xfId="77"/>
    <cellStyle name="Moneda 4" xfId="79"/>
    <cellStyle name="Moneda 5" xfId="83"/>
    <cellStyle name="Moneda 6" xfId="84"/>
    <cellStyle name="Moneda 7" xfId="93"/>
    <cellStyle name="Neutral" xfId="33" builtinId="28" customBuiltin="1"/>
    <cellStyle name="Normal" xfId="0" builtinId="0"/>
    <cellStyle name="Normal 10" xfId="63"/>
    <cellStyle name="Normal 11" xfId="65"/>
    <cellStyle name="Normal 12" xfId="67"/>
    <cellStyle name="Normal 13" xfId="68"/>
    <cellStyle name="Normal 14" xfId="70"/>
    <cellStyle name="Normal 15" xfId="71"/>
    <cellStyle name="Normal 16" xfId="73"/>
    <cellStyle name="Normal 17" xfId="76"/>
    <cellStyle name="Normal 18" xfId="78"/>
    <cellStyle name="Normal 19" xfId="81"/>
    <cellStyle name="Normal 2" xfId="43"/>
    <cellStyle name="Normal 2 2" xfId="53"/>
    <cellStyle name="Normal 20" xfId="85"/>
    <cellStyle name="Normal 21" xfId="87"/>
    <cellStyle name="Normal 22" xfId="89"/>
    <cellStyle name="Normal 23" xfId="92"/>
    <cellStyle name="Normal 24" xfId="94"/>
    <cellStyle name="Normal 3" xfId="45"/>
    <cellStyle name="Normal 3 2" xfId="58"/>
    <cellStyle name="Normal 4" xfId="48"/>
    <cellStyle name="Normal 5" xfId="50"/>
    <cellStyle name="Normal 6" xfId="52"/>
    <cellStyle name="Normal 7" xfId="56"/>
    <cellStyle name="Normal 8" xfId="60"/>
    <cellStyle name="Normal 9" xfId="62"/>
    <cellStyle name="Notas" xfId="34" builtinId="10" customBuiltin="1"/>
    <cellStyle name="Porcentaje 10" xfId="69"/>
    <cellStyle name="Porcentaje 11" xfId="72"/>
    <cellStyle name="Porcentaje 12" xfId="75"/>
    <cellStyle name="Porcentaje 13" xfId="80"/>
    <cellStyle name="Porcentaje 14" xfId="82"/>
    <cellStyle name="Porcentaje 15" xfId="86"/>
    <cellStyle name="Porcentaje 16" xfId="88"/>
    <cellStyle name="Porcentaje 17" xfId="91"/>
    <cellStyle name="Porcentaje 18" xfId="95"/>
    <cellStyle name="Porcentaje 2" xfId="46"/>
    <cellStyle name="Porcentaje 3" xfId="49"/>
    <cellStyle name="Porcentaje 4" xfId="51"/>
    <cellStyle name="Porcentaje 5" xfId="57"/>
    <cellStyle name="Porcentaje 6" xfId="59"/>
    <cellStyle name="Porcentaje 7" xfId="61"/>
    <cellStyle name="Porcentaje 8" xfId="64"/>
    <cellStyle name="Porcentaje 9" xfId="66"/>
    <cellStyle name="Salida" xfId="35" builtinId="21" customBuiltin="1"/>
    <cellStyle name="Texto de advertencia" xfId="36" builtinId="11" customBuiltin="1"/>
    <cellStyle name="Texto explicativo" xfId="37" builtinId="53" customBuiltin="1"/>
    <cellStyle name="Texto explicativo 2" xfId="90"/>
    <cellStyle name="Título" xfId="38" builtinId="15" customBuiltin="1"/>
    <cellStyle name="Título 1" xfId="39" builtinId="16" customBuiltin="1"/>
    <cellStyle name="Título 2" xfId="40" builtinId="17" customBuiltin="1"/>
    <cellStyle name="Título 3" xfId="41" builtinId="18" customBuiltin="1"/>
    <cellStyle name="Total" xfId="42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208080</xdr:colOff>
      <xdr:row>0</xdr:row>
      <xdr:rowOff>32400</xdr:rowOff>
    </xdr:from>
    <xdr:ext cx="2705182" cy="827332"/>
    <xdr:pic>
      <xdr:nvPicPr>
        <xdr:cNvPr id="2" name="1 Imagen"/>
        <xdr:cNvPicPr/>
      </xdr:nvPicPr>
      <xdr:blipFill>
        <a:blip xmlns:r="http://schemas.openxmlformats.org/officeDocument/2006/relationships" r:embed="rId1"/>
        <a:stretch/>
      </xdr:blipFill>
      <xdr:spPr>
        <a:xfrm>
          <a:off x="817680" y="32400"/>
          <a:ext cx="2705182" cy="827332"/>
        </a:xfrm>
        <a:prstGeom prst="rect">
          <a:avLst/>
        </a:prstGeom>
        <a:ln>
          <a:noFill/>
        </a:ln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ANEXO%2030%20GENERAL%201&#186;%20TRIMESTRE%202019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Fuligna\Downloads\METAS%20JULIO%20TERMINADO.od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Fuligna\Downloads\METAS%20AGOSTO%20TERMINADO.od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Fuligna\Downloads\METAS%20SEPTIEMBRE%20TERMINADO.od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30 GENERAL 1º TRIMESTRE 2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E PLAN DE ACCION"/>
      <sheetName val="RENTAS"/>
      <sheetName val="CATASTRO"/>
      <sheetName val="REGALIAS"/>
      <sheetName val="ADMINISTRACIÓN"/>
      <sheetName val="LEGALES"/>
      <sheetName val="INSTITUCIONAL"/>
      <sheetName val="INFORMÁTICA"/>
      <sheetName val="OTRAS ÁREAS"/>
    </sheetNames>
    <sheetDataSet>
      <sheetData sheetId="0" refreshError="1"/>
      <sheetData sheetId="1">
        <row r="7">
          <cell r="D7">
            <v>0.87</v>
          </cell>
          <cell r="E7">
            <v>0.96551724137931005</v>
          </cell>
        </row>
        <row r="16">
          <cell r="D16">
            <v>2.2000000000000002</v>
          </cell>
          <cell r="E16">
            <v>2.34042414174972</v>
          </cell>
        </row>
        <row r="23">
          <cell r="D23">
            <v>1.4710000000000001</v>
          </cell>
          <cell r="E23">
            <v>2.5277777777777799</v>
          </cell>
        </row>
        <row r="42">
          <cell r="D42">
            <v>14</v>
          </cell>
          <cell r="E42">
            <v>13</v>
          </cell>
        </row>
        <row r="57">
          <cell r="D57">
            <v>5.1665999999999999</v>
          </cell>
          <cell r="E57">
            <v>4.8057144843966002</v>
          </cell>
        </row>
        <row r="76">
          <cell r="D76">
            <v>4</v>
          </cell>
          <cell r="E76">
            <v>4</v>
          </cell>
        </row>
        <row r="93">
          <cell r="D93">
            <v>11.1</v>
          </cell>
          <cell r="E93">
            <v>10.1117478510029</v>
          </cell>
        </row>
        <row r="101">
          <cell r="D101">
            <v>2.4</v>
          </cell>
          <cell r="E101">
            <v>2.4742424242424201</v>
          </cell>
        </row>
        <row r="109">
          <cell r="D109">
            <v>2.4</v>
          </cell>
          <cell r="E109">
            <v>2.5508062135844698</v>
          </cell>
        </row>
        <row r="117">
          <cell r="D117">
            <v>2</v>
          </cell>
          <cell r="E117">
            <v>2</v>
          </cell>
        </row>
        <row r="124">
          <cell r="D124">
            <v>2</v>
          </cell>
          <cell r="E124">
            <v>2</v>
          </cell>
        </row>
        <row r="131">
          <cell r="D131">
            <v>2</v>
          </cell>
          <cell r="E131">
            <v>2</v>
          </cell>
        </row>
        <row r="138">
          <cell r="D138">
            <v>2</v>
          </cell>
          <cell r="E138">
            <v>2</v>
          </cell>
        </row>
        <row r="145">
          <cell r="D145">
            <v>2</v>
          </cell>
          <cell r="E145">
            <v>2</v>
          </cell>
        </row>
        <row r="152">
          <cell r="D152">
            <v>2</v>
          </cell>
          <cell r="E152">
            <v>2</v>
          </cell>
        </row>
        <row r="159">
          <cell r="D159">
            <v>2</v>
          </cell>
          <cell r="E159">
            <v>2</v>
          </cell>
        </row>
        <row r="172">
          <cell r="D172">
            <v>3.3149999999999999</v>
          </cell>
          <cell r="E172">
            <v>3.5744229548903501</v>
          </cell>
        </row>
        <row r="179">
          <cell r="D179">
            <v>2</v>
          </cell>
          <cell r="E179">
            <v>2</v>
          </cell>
        </row>
        <row r="186">
          <cell r="D186">
            <v>2</v>
          </cell>
          <cell r="E186">
            <v>2</v>
          </cell>
        </row>
        <row r="198">
          <cell r="D198">
            <v>5.25</v>
          </cell>
          <cell r="E198">
            <v>5.3910367892976598</v>
          </cell>
        </row>
        <row r="207">
          <cell r="D207">
            <v>3.6</v>
          </cell>
          <cell r="E207">
            <v>3.5128205128205101</v>
          </cell>
        </row>
        <row r="216">
          <cell r="D216">
            <v>3.6</v>
          </cell>
          <cell r="E216">
            <v>3.7585714285714298</v>
          </cell>
        </row>
        <row r="225">
          <cell r="D225">
            <v>3.6</v>
          </cell>
          <cell r="E225">
            <v>5.2731481481481497</v>
          </cell>
        </row>
        <row r="238">
          <cell r="D238">
            <v>104.06</v>
          </cell>
          <cell r="E238">
            <v>4.2233074361820204</v>
          </cell>
        </row>
        <row r="245">
          <cell r="D245">
            <v>1.5</v>
          </cell>
          <cell r="E245">
            <v>1.5</v>
          </cell>
        </row>
        <row r="252">
          <cell r="D252">
            <v>1.5</v>
          </cell>
          <cell r="E252">
            <v>1.5</v>
          </cell>
        </row>
        <row r="258">
          <cell r="D258">
            <v>1.5</v>
          </cell>
          <cell r="E258">
            <v>1.5</v>
          </cell>
        </row>
        <row r="265">
          <cell r="D265">
            <v>1.5</v>
          </cell>
          <cell r="E265">
            <v>1.5</v>
          </cell>
        </row>
        <row r="272">
          <cell r="D272">
            <v>2</v>
          </cell>
          <cell r="E272">
            <v>2</v>
          </cell>
        </row>
        <row r="279">
          <cell r="D279">
            <v>1.5</v>
          </cell>
          <cell r="E279">
            <v>1.5</v>
          </cell>
        </row>
        <row r="289">
          <cell r="D289">
            <v>2.7492999999999999</v>
          </cell>
          <cell r="E289">
            <v>2.8133835393014199</v>
          </cell>
        </row>
        <row r="298">
          <cell r="D298">
            <v>2.42</v>
          </cell>
          <cell r="E298">
            <v>2.34794908062235</v>
          </cell>
        </row>
        <row r="305">
          <cell r="D305">
            <v>2.4500000000000002</v>
          </cell>
          <cell r="E305">
            <v>2.3668891442715698</v>
          </cell>
        </row>
        <row r="321">
          <cell r="D321">
            <v>2.52</v>
          </cell>
          <cell r="E321">
            <v>2.5574285799006602</v>
          </cell>
        </row>
        <row r="336">
          <cell r="D336">
            <v>4</v>
          </cell>
          <cell r="E336">
            <v>4</v>
          </cell>
        </row>
      </sheetData>
      <sheetData sheetId="2">
        <row r="12">
          <cell r="D12">
            <v>2.4</v>
          </cell>
          <cell r="E12">
            <v>2.6253333333333302</v>
          </cell>
        </row>
        <row r="21">
          <cell r="D21">
            <v>2.5</v>
          </cell>
          <cell r="E21">
            <v>2.4361627365479901</v>
          </cell>
        </row>
        <row r="31">
          <cell r="D31">
            <v>4</v>
          </cell>
          <cell r="E31">
            <v>1.7222222222222201</v>
          </cell>
        </row>
        <row r="43">
          <cell r="D43">
            <v>6.65</v>
          </cell>
          <cell r="E43">
            <v>6.9</v>
          </cell>
        </row>
        <row r="61">
          <cell r="D61">
            <v>12.2</v>
          </cell>
          <cell r="E61">
            <v>12.2451462753213</v>
          </cell>
        </row>
        <row r="75">
          <cell r="D75">
            <v>8.3000000000000007</v>
          </cell>
          <cell r="E75">
            <v>7.9537081714714102</v>
          </cell>
        </row>
        <row r="83">
          <cell r="D83">
            <v>3</v>
          </cell>
          <cell r="E83">
            <v>2.8863333333333299</v>
          </cell>
        </row>
        <row r="91">
          <cell r="D91">
            <v>2.9</v>
          </cell>
          <cell r="E91">
            <v>3</v>
          </cell>
        </row>
        <row r="101">
          <cell r="D101">
            <v>3.6</v>
          </cell>
          <cell r="E101">
            <v>3.1254385964912301</v>
          </cell>
        </row>
        <row r="111">
          <cell r="D111">
            <v>1.5</v>
          </cell>
          <cell r="E111">
            <v>1</v>
          </cell>
        </row>
        <row r="119">
          <cell r="D119">
            <v>1.9</v>
          </cell>
          <cell r="E119">
            <v>2</v>
          </cell>
        </row>
      </sheetData>
      <sheetData sheetId="3">
        <row r="11">
          <cell r="D11">
            <v>2.89</v>
          </cell>
          <cell r="E11">
            <v>2.8938547486033501</v>
          </cell>
        </row>
        <row r="19">
          <cell r="D19">
            <v>2.4900000000000002</v>
          </cell>
          <cell r="E19">
            <v>2.4454732094960301</v>
          </cell>
        </row>
      </sheetData>
      <sheetData sheetId="4">
        <row r="11">
          <cell r="D11">
            <v>2.6</v>
          </cell>
          <cell r="E11">
            <v>2.5921052631578898</v>
          </cell>
        </row>
        <row r="19">
          <cell r="D19">
            <v>2.82</v>
          </cell>
          <cell r="E19">
            <v>2.9393939393939399</v>
          </cell>
        </row>
        <row r="28">
          <cell r="D28">
            <v>3.65</v>
          </cell>
          <cell r="E28">
            <v>3.4305555555555598</v>
          </cell>
        </row>
        <row r="35">
          <cell r="D35">
            <v>1.1112</v>
          </cell>
          <cell r="E35">
            <v>1.1111111111111101</v>
          </cell>
        </row>
        <row r="44">
          <cell r="D44">
            <v>3.8</v>
          </cell>
          <cell r="E44">
            <v>3.8</v>
          </cell>
        </row>
      </sheetData>
      <sheetData sheetId="5">
        <row r="9">
          <cell r="D9">
            <v>1.1000000000000001</v>
          </cell>
          <cell r="E9">
            <v>1.1041666666666701</v>
          </cell>
        </row>
        <row r="19">
          <cell r="D19">
            <v>0.1</v>
          </cell>
          <cell r="E19">
            <v>0.73333333333333295</v>
          </cell>
        </row>
        <row r="28">
          <cell r="D28">
            <v>2.2229999999999999</v>
          </cell>
          <cell r="E28">
            <v>2.7953683799101001</v>
          </cell>
        </row>
        <row r="36">
          <cell r="D36">
            <v>2.91</v>
          </cell>
          <cell r="E36">
            <v>2.6031746031746001</v>
          </cell>
        </row>
        <row r="45">
          <cell r="D45">
            <v>3.6</v>
          </cell>
          <cell r="E45">
            <v>1.80952380952381</v>
          </cell>
        </row>
      </sheetData>
      <sheetData sheetId="6">
        <row r="12">
          <cell r="D12">
            <v>4.8</v>
          </cell>
          <cell r="E12">
            <v>4.7388888888888898</v>
          </cell>
        </row>
        <row r="23">
          <cell r="D23">
            <v>4</v>
          </cell>
          <cell r="E23">
            <v>4</v>
          </cell>
        </row>
        <row r="36">
          <cell r="D36">
            <v>1</v>
          </cell>
          <cell r="E36">
            <v>1</v>
          </cell>
        </row>
      </sheetData>
      <sheetData sheetId="7">
        <row r="9">
          <cell r="D9">
            <v>1.92</v>
          </cell>
          <cell r="E9">
            <v>2</v>
          </cell>
        </row>
        <row r="17">
          <cell r="D17">
            <v>2.5</v>
          </cell>
          <cell r="E17">
            <v>1.80952380952381</v>
          </cell>
        </row>
        <row r="24">
          <cell r="D24">
            <v>2</v>
          </cell>
          <cell r="E24">
            <v>2</v>
          </cell>
        </row>
        <row r="31">
          <cell r="D31">
            <v>1.8</v>
          </cell>
          <cell r="E31">
            <v>1.9473684210526301</v>
          </cell>
        </row>
      </sheetData>
      <sheetData sheetId="8">
        <row r="16">
          <cell r="D16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E PLAN DE ACCION"/>
      <sheetName val="RENTAS"/>
      <sheetName val="CATASTRO"/>
      <sheetName val="REGALIAS"/>
      <sheetName val="ADMINISTRACIÓN"/>
      <sheetName val="LEGALES"/>
      <sheetName val="INSTITUCIONAL"/>
      <sheetName val="INFORMÁTICA"/>
      <sheetName val="OTRAS ÁREAS"/>
    </sheetNames>
    <sheetDataSet>
      <sheetData sheetId="0" refreshError="1"/>
      <sheetData sheetId="1">
        <row r="7">
          <cell r="D7">
            <v>0.87</v>
          </cell>
          <cell r="E7">
            <v>1.1428571428571399</v>
          </cell>
        </row>
        <row r="16">
          <cell r="D16">
            <v>2.2000000000000002</v>
          </cell>
          <cell r="E16">
            <v>2.2556538455406998</v>
          </cell>
        </row>
        <row r="23">
          <cell r="D23">
            <v>1.8979999999999999</v>
          </cell>
          <cell r="E23">
            <v>2.2267990074441699</v>
          </cell>
        </row>
        <row r="42">
          <cell r="D42">
            <v>14</v>
          </cell>
          <cell r="E42">
            <v>13</v>
          </cell>
        </row>
        <row r="57">
          <cell r="D57">
            <v>5.1665999999999999</v>
          </cell>
          <cell r="E57">
            <v>4.4951315723271801</v>
          </cell>
        </row>
        <row r="76">
          <cell r="D76">
            <v>6.835</v>
          </cell>
          <cell r="E76">
            <v>4.6076190157401804</v>
          </cell>
        </row>
        <row r="93">
          <cell r="D93">
            <v>11.1</v>
          </cell>
          <cell r="E93">
            <v>10.1534703282235</v>
          </cell>
        </row>
        <row r="101">
          <cell r="D101">
            <v>2.4</v>
          </cell>
          <cell r="E101">
            <v>2.68474178403756</v>
          </cell>
        </row>
        <row r="109">
          <cell r="D109">
            <v>2.4</v>
          </cell>
          <cell r="E109">
            <v>2.5666434165826599</v>
          </cell>
        </row>
        <row r="117">
          <cell r="D117">
            <v>2</v>
          </cell>
          <cell r="E117">
            <v>2</v>
          </cell>
        </row>
        <row r="124">
          <cell r="D124">
            <v>2</v>
          </cell>
          <cell r="E124">
            <v>2</v>
          </cell>
        </row>
        <row r="131">
          <cell r="D131">
            <v>2</v>
          </cell>
          <cell r="E131">
            <v>2</v>
          </cell>
        </row>
        <row r="138">
          <cell r="D138">
            <v>2</v>
          </cell>
          <cell r="E138">
            <v>2</v>
          </cell>
        </row>
        <row r="145">
          <cell r="D145">
            <v>2</v>
          </cell>
          <cell r="E145">
            <v>2</v>
          </cell>
        </row>
        <row r="152">
          <cell r="D152">
            <v>2</v>
          </cell>
          <cell r="E152">
            <v>2</v>
          </cell>
        </row>
        <row r="159">
          <cell r="D159">
            <v>2</v>
          </cell>
          <cell r="E159">
            <v>2</v>
          </cell>
        </row>
        <row r="172">
          <cell r="D172">
            <v>3.3149999999999999</v>
          </cell>
          <cell r="E172">
            <v>3.40549195295403</v>
          </cell>
        </row>
        <row r="179">
          <cell r="D179">
            <v>2</v>
          </cell>
          <cell r="E179">
            <v>2</v>
          </cell>
        </row>
        <row r="186">
          <cell r="D186">
            <v>2</v>
          </cell>
          <cell r="E186">
            <v>2</v>
          </cell>
        </row>
        <row r="198">
          <cell r="D198">
            <v>5.25</v>
          </cell>
          <cell r="E198">
            <v>5.4602081010776704</v>
          </cell>
        </row>
        <row r="207">
          <cell r="D207">
            <v>3.6</v>
          </cell>
          <cell r="E207">
            <v>3.5687179487179499</v>
          </cell>
        </row>
        <row r="216">
          <cell r="D216">
            <v>3.6</v>
          </cell>
          <cell r="E216">
            <v>3.77428571428571</v>
          </cell>
        </row>
        <row r="225">
          <cell r="D225">
            <v>3.6</v>
          </cell>
          <cell r="E225">
            <v>3.6344444444444401</v>
          </cell>
        </row>
        <row r="238">
          <cell r="D238">
            <v>5.0599999999999996</v>
          </cell>
          <cell r="E238">
            <v>3.3727953990937598</v>
          </cell>
        </row>
        <row r="245">
          <cell r="D245">
            <v>1.5</v>
          </cell>
          <cell r="E245">
            <v>1.5</v>
          </cell>
        </row>
        <row r="252">
          <cell r="D252">
            <v>1.5</v>
          </cell>
          <cell r="E252">
            <v>1.5</v>
          </cell>
        </row>
        <row r="258">
          <cell r="D258">
            <v>1.5</v>
          </cell>
          <cell r="E258">
            <v>1.5</v>
          </cell>
        </row>
        <row r="265">
          <cell r="D265">
            <v>1.5</v>
          </cell>
          <cell r="E265">
            <v>1.5</v>
          </cell>
        </row>
        <row r="272">
          <cell r="D272">
            <v>2</v>
          </cell>
          <cell r="E272">
            <v>2</v>
          </cell>
        </row>
        <row r="279">
          <cell r="D279">
            <v>1.5</v>
          </cell>
          <cell r="E279">
            <v>1.5</v>
          </cell>
        </row>
        <row r="289">
          <cell r="D289">
            <v>2.7492999999999999</v>
          </cell>
          <cell r="E289">
            <v>2.8205321971003499</v>
          </cell>
        </row>
        <row r="298">
          <cell r="D298">
            <v>2.42</v>
          </cell>
          <cell r="E298">
            <v>2.3568918092909499</v>
          </cell>
        </row>
        <row r="305">
          <cell r="D305">
            <v>2.4500000000000002</v>
          </cell>
          <cell r="E305">
            <v>2.3528711928933999</v>
          </cell>
        </row>
        <row r="321">
          <cell r="D321">
            <v>2.52</v>
          </cell>
          <cell r="E321">
            <v>2.5421970939479701</v>
          </cell>
        </row>
        <row r="336">
          <cell r="D336">
            <v>4.1234999999999999</v>
          </cell>
          <cell r="E336">
            <v>4.2075783738524697</v>
          </cell>
        </row>
      </sheetData>
      <sheetData sheetId="2">
        <row r="12">
          <cell r="D12">
            <v>2.4</v>
          </cell>
          <cell r="E12">
            <v>2.6011904761904798</v>
          </cell>
        </row>
        <row r="21">
          <cell r="D21">
            <v>2.5</v>
          </cell>
          <cell r="E21">
            <v>2.5497718346945102</v>
          </cell>
        </row>
        <row r="31">
          <cell r="D31">
            <v>4.1500000000000004</v>
          </cell>
          <cell r="E31">
            <v>2.4916666666666698</v>
          </cell>
        </row>
        <row r="43">
          <cell r="D43">
            <v>6.65</v>
          </cell>
          <cell r="E43">
            <v>6.9</v>
          </cell>
        </row>
        <row r="61">
          <cell r="D61">
            <v>12.2</v>
          </cell>
          <cell r="E61">
            <v>12.3303028568589</v>
          </cell>
        </row>
        <row r="75">
          <cell r="D75">
            <v>8.3699999999999992</v>
          </cell>
          <cell r="E75">
            <v>8.2980375033355198</v>
          </cell>
        </row>
        <row r="83">
          <cell r="D83">
            <v>3</v>
          </cell>
          <cell r="E83">
            <v>2.93577101449275</v>
          </cell>
        </row>
        <row r="91">
          <cell r="D91">
            <v>2.9</v>
          </cell>
          <cell r="E91">
            <v>3</v>
          </cell>
        </row>
        <row r="101">
          <cell r="D101">
            <v>3.6</v>
          </cell>
          <cell r="E101">
            <v>3.2833333333333301</v>
          </cell>
        </row>
        <row r="111">
          <cell r="D111">
            <v>1.51</v>
          </cell>
          <cell r="E111">
            <v>1</v>
          </cell>
        </row>
        <row r="119">
          <cell r="D119">
            <v>1.9</v>
          </cell>
          <cell r="E119">
            <v>2</v>
          </cell>
        </row>
      </sheetData>
      <sheetData sheetId="3">
        <row r="11">
          <cell r="D11">
            <v>2.89</v>
          </cell>
          <cell r="E11">
            <v>2.8938547486033501</v>
          </cell>
        </row>
        <row r="19">
          <cell r="D19">
            <v>2.4900000000000002</v>
          </cell>
          <cell r="E19">
            <v>2.4954732094960299</v>
          </cell>
        </row>
      </sheetData>
      <sheetData sheetId="4">
        <row r="11">
          <cell r="D11">
            <v>2.6</v>
          </cell>
          <cell r="E11">
            <v>2.5754332313965298</v>
          </cell>
        </row>
        <row r="19">
          <cell r="D19">
            <v>2.82</v>
          </cell>
          <cell r="E19">
            <v>2.95</v>
          </cell>
        </row>
        <row r="28">
          <cell r="D28">
            <v>3.65</v>
          </cell>
          <cell r="E28">
            <v>3.7</v>
          </cell>
        </row>
        <row r="35">
          <cell r="D35">
            <v>1.1112</v>
          </cell>
          <cell r="E35">
            <v>1.1111111111111101</v>
          </cell>
        </row>
        <row r="44">
          <cell r="D44">
            <v>3.8</v>
          </cell>
          <cell r="E44">
            <v>3.8</v>
          </cell>
        </row>
      </sheetData>
      <sheetData sheetId="5">
        <row r="9">
          <cell r="D9">
            <v>1.1000000000000001</v>
          </cell>
          <cell r="E9">
            <v>1.1000000000000001</v>
          </cell>
        </row>
        <row r="19">
          <cell r="D19">
            <v>1.1000000000000001</v>
          </cell>
          <cell r="E19">
            <v>1.4347826086956501</v>
          </cell>
        </row>
        <row r="28">
          <cell r="D28">
            <v>2.2229999999999999</v>
          </cell>
          <cell r="E28">
            <v>2.6772276307226401</v>
          </cell>
        </row>
        <row r="36">
          <cell r="D36">
            <v>2.88</v>
          </cell>
          <cell r="E36">
            <v>2.9904761904761901</v>
          </cell>
        </row>
        <row r="45">
          <cell r="D45">
            <v>3.6</v>
          </cell>
          <cell r="E45">
            <v>5.4523809523809499</v>
          </cell>
        </row>
      </sheetData>
      <sheetData sheetId="6">
        <row r="12">
          <cell r="D12">
            <v>4.8</v>
          </cell>
          <cell r="E12">
            <v>4.8333333333333304</v>
          </cell>
        </row>
        <row r="23">
          <cell r="D23">
            <v>5</v>
          </cell>
          <cell r="E23">
            <v>5</v>
          </cell>
        </row>
        <row r="36">
          <cell r="D36">
            <v>2</v>
          </cell>
          <cell r="E36">
            <v>1</v>
          </cell>
        </row>
      </sheetData>
      <sheetData sheetId="7">
        <row r="9">
          <cell r="D9">
            <v>1.92</v>
          </cell>
          <cell r="E9">
            <v>2</v>
          </cell>
        </row>
        <row r="17">
          <cell r="D17">
            <v>2.5</v>
          </cell>
          <cell r="E17">
            <v>1.99746821805645</v>
          </cell>
        </row>
        <row r="24">
          <cell r="D24">
            <v>2</v>
          </cell>
          <cell r="E24">
            <v>2</v>
          </cell>
        </row>
        <row r="31">
          <cell r="D31">
            <v>1.9</v>
          </cell>
          <cell r="E31">
            <v>1.9473684210526301</v>
          </cell>
        </row>
      </sheetData>
      <sheetData sheetId="8">
        <row r="16">
          <cell r="D16">
            <v>1.3332999999999999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E PLAN DE ACCION"/>
      <sheetName val="RENTAS"/>
      <sheetName val="CATASTRO"/>
      <sheetName val="REGALIAS"/>
      <sheetName val="ADMINISTRACIÓN"/>
      <sheetName val="LEGALES"/>
      <sheetName val="INSTITUCIONAL"/>
      <sheetName val="INFORMÁTICA"/>
      <sheetName val="OTRAS ÁREAS"/>
    </sheetNames>
    <sheetDataSet>
      <sheetData sheetId="0" refreshError="1"/>
      <sheetData sheetId="1">
        <row r="7">
          <cell r="D7">
            <v>0.87</v>
          </cell>
          <cell r="E7">
            <v>1.3035714285714299</v>
          </cell>
        </row>
        <row r="16">
          <cell r="D16">
            <v>2.2000000000000002</v>
          </cell>
          <cell r="E16">
            <v>2.2981443661971799</v>
          </cell>
        </row>
        <row r="23">
          <cell r="D23">
            <v>1.8979999999999999</v>
          </cell>
          <cell r="E23">
            <v>2.2818858560794002</v>
          </cell>
        </row>
        <row r="42">
          <cell r="D42">
            <v>13</v>
          </cell>
          <cell r="E42">
            <v>13</v>
          </cell>
        </row>
        <row r="57">
          <cell r="D57">
            <v>6.1665999999999999</v>
          </cell>
          <cell r="E57">
            <v>5.4676771906633501</v>
          </cell>
        </row>
        <row r="76">
          <cell r="D76">
            <v>10.824999999999999</v>
          </cell>
          <cell r="E76">
            <v>9.6520290187314597</v>
          </cell>
        </row>
        <row r="93">
          <cell r="D93">
            <v>11.08</v>
          </cell>
          <cell r="E93">
            <v>10.080213903743299</v>
          </cell>
        </row>
        <row r="101">
          <cell r="D101">
            <v>3</v>
          </cell>
          <cell r="E101">
            <v>3</v>
          </cell>
        </row>
        <row r="109">
          <cell r="D109">
            <v>2.4</v>
          </cell>
          <cell r="E109">
            <v>2.5067725711212598</v>
          </cell>
        </row>
        <row r="117">
          <cell r="D117">
            <v>2</v>
          </cell>
          <cell r="E117">
            <v>2</v>
          </cell>
        </row>
        <row r="124">
          <cell r="D124">
            <v>2</v>
          </cell>
          <cell r="E124">
            <v>2</v>
          </cell>
        </row>
        <row r="131">
          <cell r="D131">
            <v>2</v>
          </cell>
          <cell r="E131">
            <v>2.0022988505747099</v>
          </cell>
        </row>
        <row r="138">
          <cell r="D138">
            <v>2</v>
          </cell>
          <cell r="E138">
            <v>2</v>
          </cell>
        </row>
        <row r="145">
          <cell r="D145">
            <v>2</v>
          </cell>
          <cell r="E145">
            <v>2</v>
          </cell>
        </row>
        <row r="152">
          <cell r="D152">
            <v>2</v>
          </cell>
          <cell r="E152">
            <v>2</v>
          </cell>
        </row>
        <row r="159">
          <cell r="D159">
            <v>2</v>
          </cell>
          <cell r="E159">
            <v>2</v>
          </cell>
        </row>
        <row r="172">
          <cell r="D172">
            <v>4.3150000000000004</v>
          </cell>
          <cell r="E172">
            <v>3.37377330624405</v>
          </cell>
        </row>
        <row r="179">
          <cell r="D179">
            <v>2</v>
          </cell>
          <cell r="E179">
            <v>2</v>
          </cell>
        </row>
        <row r="186">
          <cell r="D186">
            <v>2</v>
          </cell>
          <cell r="E186">
            <v>2</v>
          </cell>
        </row>
        <row r="198">
          <cell r="D198">
            <v>5.25</v>
          </cell>
          <cell r="E198">
            <v>5.5005908584169498</v>
          </cell>
        </row>
        <row r="207">
          <cell r="D207">
            <v>3.6</v>
          </cell>
          <cell r="E207">
            <v>3.5914102564102599</v>
          </cell>
        </row>
        <row r="216">
          <cell r="D216">
            <v>3.6</v>
          </cell>
          <cell r="E216">
            <v>3.6242857142857101</v>
          </cell>
        </row>
        <row r="225">
          <cell r="D225">
            <v>3.6</v>
          </cell>
          <cell r="E225">
            <v>3.58083333333333</v>
          </cell>
        </row>
        <row r="238">
          <cell r="D238">
            <v>5.0599999999999996</v>
          </cell>
          <cell r="E238">
            <v>4.32714097496706</v>
          </cell>
        </row>
        <row r="245">
          <cell r="D245">
            <v>1.5</v>
          </cell>
          <cell r="E245">
            <v>1.5</v>
          </cell>
        </row>
        <row r="252">
          <cell r="D252">
            <v>1.5</v>
          </cell>
          <cell r="E252">
            <v>1.5</v>
          </cell>
        </row>
        <row r="258">
          <cell r="D258">
            <v>1.5</v>
          </cell>
          <cell r="E258">
            <v>1.5</v>
          </cell>
        </row>
        <row r="265">
          <cell r="D265">
            <v>1.5</v>
          </cell>
          <cell r="E265">
            <v>1.5</v>
          </cell>
        </row>
        <row r="272">
          <cell r="D272">
            <v>2</v>
          </cell>
          <cell r="E272">
            <v>2</v>
          </cell>
        </row>
        <row r="279">
          <cell r="D279">
            <v>1.5</v>
          </cell>
          <cell r="E279">
            <v>1.5</v>
          </cell>
        </row>
        <row r="289">
          <cell r="D289">
            <v>2.7530999999999999</v>
          </cell>
          <cell r="E289">
            <v>2.81151997700543</v>
          </cell>
        </row>
        <row r="298">
          <cell r="D298">
            <v>2.42</v>
          </cell>
          <cell r="E298">
            <v>2.40924303923663</v>
          </cell>
        </row>
        <row r="305">
          <cell r="D305">
            <v>2.4500000000000002</v>
          </cell>
          <cell r="E305">
            <v>2.3906044850585602</v>
          </cell>
        </row>
        <row r="321">
          <cell r="D321">
            <v>2.52</v>
          </cell>
          <cell r="E321">
            <v>2.59139425204244</v>
          </cell>
        </row>
        <row r="336">
          <cell r="D336">
            <v>4.1234999999999999</v>
          </cell>
          <cell r="E336">
            <v>4.12345679012346</v>
          </cell>
        </row>
      </sheetData>
      <sheetData sheetId="2">
        <row r="12">
          <cell r="D12">
            <v>2.48</v>
          </cell>
          <cell r="E12">
            <v>2.5933333333333302</v>
          </cell>
        </row>
        <row r="21">
          <cell r="D21">
            <v>2.6</v>
          </cell>
          <cell r="E21">
            <v>2.6427272727272699</v>
          </cell>
        </row>
        <row r="31">
          <cell r="D31">
            <v>3.9</v>
          </cell>
          <cell r="E31">
            <v>2.2830357142857101</v>
          </cell>
        </row>
        <row r="43">
          <cell r="D43">
            <v>6.65</v>
          </cell>
          <cell r="E43">
            <v>6.9</v>
          </cell>
        </row>
        <row r="61">
          <cell r="D61">
            <v>12.2</v>
          </cell>
          <cell r="E61">
            <v>12.1347453984921</v>
          </cell>
        </row>
        <row r="75">
          <cell r="D75">
            <v>8.3699999999999992</v>
          </cell>
          <cell r="E75">
            <v>8.1174336427291998</v>
          </cell>
        </row>
        <row r="83">
          <cell r="D83">
            <v>3</v>
          </cell>
          <cell r="E83">
            <v>2.8844463118580799</v>
          </cell>
        </row>
        <row r="91">
          <cell r="D91">
            <v>2.9</v>
          </cell>
          <cell r="E91">
            <v>3</v>
          </cell>
        </row>
        <row r="101">
          <cell r="D101">
            <v>4.0199999999999996</v>
          </cell>
          <cell r="E101">
            <v>3.31666666666667</v>
          </cell>
        </row>
        <row r="111">
          <cell r="D111">
            <v>1.5</v>
          </cell>
          <cell r="E111">
            <v>1.5</v>
          </cell>
        </row>
        <row r="119">
          <cell r="D119">
            <v>1.9</v>
          </cell>
          <cell r="E119">
            <v>2</v>
          </cell>
        </row>
      </sheetData>
      <sheetData sheetId="3">
        <row r="11">
          <cell r="D11">
            <v>2.89</v>
          </cell>
          <cell r="E11">
            <v>2.9142857142857101</v>
          </cell>
        </row>
        <row r="19">
          <cell r="D19">
            <v>2.4900000000000002</v>
          </cell>
          <cell r="E19">
            <v>2.4954732094960299</v>
          </cell>
        </row>
      </sheetData>
      <sheetData sheetId="4">
        <row r="11">
          <cell r="D11">
            <v>2.6</v>
          </cell>
          <cell r="E11">
            <v>2.4559440559440602</v>
          </cell>
        </row>
        <row r="19">
          <cell r="D19">
            <v>2.82</v>
          </cell>
          <cell r="E19">
            <v>2.9509202453987702</v>
          </cell>
        </row>
        <row r="28">
          <cell r="D28">
            <v>3.65</v>
          </cell>
          <cell r="E28">
            <v>2.8156862745098001</v>
          </cell>
        </row>
        <row r="35">
          <cell r="D35">
            <v>1.1112</v>
          </cell>
          <cell r="E35">
            <v>1.1111111111111101</v>
          </cell>
        </row>
        <row r="44">
          <cell r="D44">
            <v>3.8</v>
          </cell>
          <cell r="E44">
            <v>3.8</v>
          </cell>
        </row>
      </sheetData>
      <sheetData sheetId="5">
        <row r="9">
          <cell r="D9">
            <v>1.1000000000000001</v>
          </cell>
          <cell r="E9">
            <v>1.1071428571428601</v>
          </cell>
        </row>
        <row r="19">
          <cell r="D19">
            <v>1.1000000000000001</v>
          </cell>
          <cell r="E19">
            <v>1.0384615384615401</v>
          </cell>
        </row>
        <row r="28">
          <cell r="D28">
            <v>2.2229999999999999</v>
          </cell>
          <cell r="E28">
            <v>2.55045925346883</v>
          </cell>
        </row>
        <row r="36">
          <cell r="D36">
            <v>2.88</v>
          </cell>
          <cell r="E36">
            <v>2.9952380952381001</v>
          </cell>
        </row>
        <row r="45">
          <cell r="D45">
            <v>3.6</v>
          </cell>
          <cell r="E45">
            <v>3.6428571428571401</v>
          </cell>
        </row>
      </sheetData>
      <sheetData sheetId="6">
        <row r="12">
          <cell r="D12">
            <v>4</v>
          </cell>
          <cell r="E12">
            <v>4.6500000000000004</v>
          </cell>
        </row>
        <row r="23">
          <cell r="D23">
            <v>3</v>
          </cell>
          <cell r="E23">
            <v>3</v>
          </cell>
        </row>
        <row r="36">
          <cell r="D36">
            <v>2</v>
          </cell>
          <cell r="E36">
            <v>2</v>
          </cell>
        </row>
      </sheetData>
      <sheetData sheetId="7">
        <row r="9">
          <cell r="D9">
            <v>1.92</v>
          </cell>
          <cell r="E9">
            <v>2</v>
          </cell>
        </row>
        <row r="17">
          <cell r="D17">
            <v>2.5</v>
          </cell>
          <cell r="E17">
            <v>2.4790750915750901</v>
          </cell>
        </row>
        <row r="24">
          <cell r="D24">
            <v>2</v>
          </cell>
          <cell r="E24">
            <v>2</v>
          </cell>
        </row>
        <row r="31">
          <cell r="D31">
            <v>1.9</v>
          </cell>
          <cell r="E31">
            <v>1.92307692307692</v>
          </cell>
        </row>
      </sheetData>
      <sheetData sheetId="8">
        <row r="16">
          <cell r="D16">
            <v>1.5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Q116"/>
  <sheetViews>
    <sheetView tabSelected="1" topLeftCell="A49" zoomScale="90" zoomScaleNormal="90" zoomScaleSheetLayoutView="100" workbookViewId="0">
      <selection activeCell="J52" sqref="J52"/>
    </sheetView>
  </sheetViews>
  <sheetFormatPr baseColWidth="10" defaultRowHeight="12.75" x14ac:dyDescent="0.2"/>
  <cols>
    <col min="1" max="1" width="57.7109375" customWidth="1"/>
    <col min="2" max="3" width="10.7109375" customWidth="1"/>
    <col min="4" max="5" width="10.7109375" hidden="1" customWidth="1"/>
    <col min="6" max="6" width="12.42578125" customWidth="1"/>
    <col min="7" max="11" width="10.7109375" customWidth="1"/>
    <col min="12" max="13" width="10.7109375" hidden="1" customWidth="1"/>
    <col min="14" max="14" width="10.42578125" hidden="1" customWidth="1"/>
  </cols>
  <sheetData>
    <row r="1" spans="1:15" s="1" customFormat="1" ht="16.5" thickBot="1" x14ac:dyDescent="0.25">
      <c r="A1" s="470" t="s">
        <v>27</v>
      </c>
      <c r="B1" s="471"/>
      <c r="C1" s="471"/>
      <c r="D1" s="471"/>
      <c r="E1" s="471"/>
      <c r="F1" s="471"/>
      <c r="G1" s="471"/>
      <c r="H1" s="471"/>
      <c r="I1" s="471"/>
      <c r="J1" s="471"/>
      <c r="K1" s="471"/>
      <c r="L1" s="471"/>
      <c r="M1" s="471"/>
      <c r="N1" s="472"/>
    </row>
    <row r="2" spans="1:15" s="1" customFormat="1" ht="15" customHeight="1" x14ac:dyDescent="0.25">
      <c r="A2" s="475" t="s">
        <v>34</v>
      </c>
      <c r="B2" s="476"/>
      <c r="C2" s="476"/>
      <c r="D2" s="27"/>
      <c r="E2" s="27"/>
      <c r="F2" s="7"/>
      <c r="G2" s="7"/>
      <c r="H2" s="7"/>
      <c r="I2" s="7"/>
      <c r="J2" s="7"/>
      <c r="K2" s="26"/>
      <c r="L2" s="7"/>
      <c r="M2" s="7"/>
      <c r="N2" s="7"/>
    </row>
    <row r="3" spans="1:15" s="1" customFormat="1" ht="15" customHeight="1" x14ac:dyDescent="0.25">
      <c r="A3" s="28" t="s">
        <v>35</v>
      </c>
      <c r="B3" s="64"/>
      <c r="C3" s="25"/>
      <c r="D3" s="7"/>
      <c r="E3" s="7"/>
      <c r="F3" s="7"/>
      <c r="G3" s="7"/>
      <c r="H3" s="7"/>
      <c r="I3" s="7"/>
      <c r="J3" s="7"/>
      <c r="K3" s="26"/>
      <c r="L3" s="7"/>
      <c r="M3" s="7"/>
      <c r="N3" s="7"/>
    </row>
    <row r="4" spans="1:15" s="1" customFormat="1" ht="15" customHeight="1" x14ac:dyDescent="0.25">
      <c r="A4" s="28" t="s">
        <v>24</v>
      </c>
      <c r="B4" s="64"/>
      <c r="C4" s="25"/>
      <c r="D4" s="7"/>
      <c r="E4" s="7"/>
      <c r="F4" s="7"/>
      <c r="G4" s="7"/>
      <c r="H4" s="7"/>
      <c r="I4" s="7"/>
      <c r="J4" s="7"/>
      <c r="K4" s="26"/>
      <c r="L4" s="7"/>
      <c r="M4" s="7"/>
      <c r="N4" s="7"/>
    </row>
    <row r="5" spans="1:15" s="1" customFormat="1" ht="15" customHeight="1" x14ac:dyDescent="0.25">
      <c r="A5" s="28" t="s">
        <v>258</v>
      </c>
      <c r="B5" s="64"/>
      <c r="C5" s="25"/>
      <c r="D5" s="7"/>
      <c r="E5" s="7"/>
      <c r="F5" s="7"/>
      <c r="G5" s="7"/>
      <c r="H5" s="7"/>
      <c r="I5" s="7"/>
      <c r="J5" s="7"/>
      <c r="K5" s="26"/>
      <c r="L5" s="7"/>
      <c r="M5" s="7"/>
      <c r="N5" s="7"/>
    </row>
    <row r="6" spans="1:15" ht="13.5" thickBot="1" x14ac:dyDescent="0.25">
      <c r="A6" s="59"/>
      <c r="B6" s="60"/>
      <c r="C6" s="60"/>
      <c r="D6" s="61"/>
      <c r="E6" s="61"/>
      <c r="F6" s="61"/>
      <c r="G6" s="61"/>
      <c r="H6" s="61"/>
      <c r="I6" s="61"/>
      <c r="J6" s="61"/>
      <c r="K6" s="63"/>
      <c r="L6" s="61"/>
      <c r="M6" s="61"/>
      <c r="N6" s="62"/>
    </row>
    <row r="7" spans="1:15" x14ac:dyDescent="0.2">
      <c r="A7" s="477" t="s">
        <v>3</v>
      </c>
      <c r="B7" s="480" t="s">
        <v>0</v>
      </c>
      <c r="C7" s="480" t="s">
        <v>1</v>
      </c>
      <c r="D7" s="65"/>
      <c r="E7" s="65"/>
      <c r="F7" s="473"/>
      <c r="G7" s="473"/>
      <c r="H7" s="473"/>
      <c r="I7" s="473"/>
      <c r="J7" s="473"/>
      <c r="K7" s="474"/>
      <c r="L7" s="69"/>
      <c r="M7" s="4"/>
      <c r="N7" s="4"/>
    </row>
    <row r="8" spans="1:15" x14ac:dyDescent="0.2">
      <c r="A8" s="478"/>
      <c r="B8" s="481"/>
      <c r="C8" s="481"/>
      <c r="D8" s="66"/>
      <c r="E8" s="66">
        <v>2006</v>
      </c>
      <c r="F8" s="3">
        <v>2018</v>
      </c>
      <c r="G8" s="3">
        <v>2019</v>
      </c>
      <c r="H8" s="483">
        <v>2019</v>
      </c>
      <c r="I8" s="484"/>
      <c r="J8" s="484"/>
      <c r="K8" s="485"/>
      <c r="L8" s="68">
        <v>2015</v>
      </c>
      <c r="M8" s="5">
        <v>2016</v>
      </c>
      <c r="N8" s="5"/>
    </row>
    <row r="9" spans="1:15" ht="33.75" customHeight="1" thickBot="1" x14ac:dyDescent="0.25">
      <c r="A9" s="479"/>
      <c r="B9" s="482"/>
      <c r="C9" s="482"/>
      <c r="D9" s="67"/>
      <c r="E9" s="67" t="s">
        <v>22</v>
      </c>
      <c r="F9" s="67" t="s">
        <v>22</v>
      </c>
      <c r="G9" s="67" t="s">
        <v>2</v>
      </c>
      <c r="H9" s="67" t="s">
        <v>23</v>
      </c>
      <c r="I9" s="67" t="s">
        <v>25</v>
      </c>
      <c r="J9" s="67" t="s">
        <v>26</v>
      </c>
      <c r="K9" s="6" t="s">
        <v>28</v>
      </c>
      <c r="L9" s="58" t="s">
        <v>2</v>
      </c>
      <c r="M9" s="6" t="s">
        <v>2</v>
      </c>
      <c r="N9" s="6"/>
    </row>
    <row r="10" spans="1:15" ht="13.5" thickBot="1" x14ac:dyDescent="0.25">
      <c r="A10" s="41" t="s">
        <v>5</v>
      </c>
      <c r="B10" s="42"/>
      <c r="C10" s="42"/>
      <c r="D10" s="42"/>
      <c r="E10" s="42"/>
      <c r="F10" s="42"/>
      <c r="G10" s="42"/>
      <c r="H10" s="42"/>
      <c r="I10" s="42"/>
      <c r="J10" s="42"/>
      <c r="K10" s="81"/>
      <c r="L10" s="34"/>
      <c r="M10" s="35"/>
      <c r="N10" s="35"/>
    </row>
    <row r="11" spans="1:15" s="10" customFormat="1" ht="12" x14ac:dyDescent="0.2">
      <c r="A11" s="30" t="s">
        <v>6</v>
      </c>
      <c r="B11" s="31" t="s">
        <v>4</v>
      </c>
      <c r="C11" s="31" t="s">
        <v>7</v>
      </c>
      <c r="D11" s="31"/>
      <c r="E11" s="32"/>
      <c r="F11" s="53">
        <f>+H11+I11+J11+K11</f>
        <v>0</v>
      </c>
      <c r="G11" s="85">
        <v>0</v>
      </c>
      <c r="H11" s="85">
        <v>0</v>
      </c>
      <c r="I11" s="53">
        <v>0</v>
      </c>
      <c r="J11" s="54"/>
      <c r="K11" s="83"/>
      <c r="L11" s="70"/>
      <c r="M11" s="33"/>
      <c r="N11" s="109"/>
    </row>
    <row r="12" spans="1:15" s="10" customFormat="1" ht="12" x14ac:dyDescent="0.2">
      <c r="A12" s="8" t="s">
        <v>32</v>
      </c>
      <c r="B12" s="9" t="s">
        <v>4</v>
      </c>
      <c r="C12" s="9" t="s">
        <v>7</v>
      </c>
      <c r="D12" s="9"/>
      <c r="E12" s="23"/>
      <c r="F12" s="121">
        <v>193</v>
      </c>
      <c r="G12" s="122">
        <v>200</v>
      </c>
      <c r="H12" s="123">
        <v>47</v>
      </c>
      <c r="I12" s="124">
        <v>48</v>
      </c>
      <c r="J12" s="125">
        <v>28</v>
      </c>
      <c r="K12" s="126"/>
      <c r="L12" s="71"/>
      <c r="M12" s="16"/>
      <c r="N12" s="110"/>
      <c r="O12" s="120"/>
    </row>
    <row r="13" spans="1:15" s="10" customFormat="1" ht="12" x14ac:dyDescent="0.2">
      <c r="A13" s="8" t="s">
        <v>33</v>
      </c>
      <c r="B13" s="9" t="s">
        <v>4</v>
      </c>
      <c r="C13" s="9" t="s">
        <v>7</v>
      </c>
      <c r="D13" s="9"/>
      <c r="E13" s="23"/>
      <c r="F13" s="53">
        <v>530</v>
      </c>
      <c r="G13" s="85">
        <v>450</v>
      </c>
      <c r="H13" s="87">
        <v>94</v>
      </c>
      <c r="I13" s="86">
        <v>77</v>
      </c>
      <c r="J13" s="88">
        <v>88</v>
      </c>
      <c r="K13" s="82"/>
      <c r="L13" s="71"/>
      <c r="M13" s="16"/>
      <c r="N13" s="110"/>
      <c r="O13" s="120"/>
    </row>
    <row r="14" spans="1:15" s="10" customFormat="1" ht="12" x14ac:dyDescent="0.2">
      <c r="A14" s="11" t="s">
        <v>8</v>
      </c>
      <c r="B14" s="9" t="s">
        <v>4</v>
      </c>
      <c r="C14" s="9" t="s">
        <v>7</v>
      </c>
      <c r="D14" s="9"/>
      <c r="E14" s="23"/>
      <c r="F14" s="53">
        <v>60</v>
      </c>
      <c r="G14" s="85">
        <v>60</v>
      </c>
      <c r="H14" s="87">
        <v>8</v>
      </c>
      <c r="I14" s="86">
        <v>3</v>
      </c>
      <c r="J14" s="88">
        <v>31</v>
      </c>
      <c r="K14" s="82"/>
      <c r="L14" s="72"/>
      <c r="M14" s="15"/>
      <c r="N14" s="111"/>
      <c r="O14" s="120"/>
    </row>
    <row r="15" spans="1:15" s="10" customFormat="1" ht="12" x14ac:dyDescent="0.2">
      <c r="A15" s="11" t="s">
        <v>9</v>
      </c>
      <c r="B15" s="9" t="s">
        <v>4</v>
      </c>
      <c r="C15" s="9" t="s">
        <v>7</v>
      </c>
      <c r="D15" s="9"/>
      <c r="E15" s="23"/>
      <c r="F15" s="53">
        <v>100</v>
      </c>
      <c r="G15" s="85">
        <v>100</v>
      </c>
      <c r="H15" s="87">
        <v>20</v>
      </c>
      <c r="I15" s="86">
        <v>25</v>
      </c>
      <c r="J15" s="88">
        <v>26</v>
      </c>
      <c r="K15" s="82"/>
      <c r="L15" s="72"/>
      <c r="M15" s="15"/>
      <c r="N15" s="111"/>
      <c r="O15" s="120"/>
    </row>
    <row r="16" spans="1:15" s="10" customFormat="1" ht="12" x14ac:dyDescent="0.2">
      <c r="A16" s="8" t="s">
        <v>10</v>
      </c>
      <c r="B16" s="9" t="s">
        <v>4</v>
      </c>
      <c r="C16" s="9" t="s">
        <v>7</v>
      </c>
      <c r="D16" s="9">
        <v>642</v>
      </c>
      <c r="E16" s="23"/>
      <c r="F16" s="53">
        <v>871</v>
      </c>
      <c r="G16" s="85">
        <v>900</v>
      </c>
      <c r="H16" s="87">
        <v>194</v>
      </c>
      <c r="I16" s="86">
        <v>199</v>
      </c>
      <c r="J16" s="88">
        <v>207</v>
      </c>
      <c r="K16" s="82"/>
      <c r="L16" s="71"/>
      <c r="M16" s="15"/>
      <c r="N16" s="111"/>
      <c r="O16" s="120"/>
    </row>
    <row r="17" spans="1:15" s="10" customFormat="1" ht="12" x14ac:dyDescent="0.2">
      <c r="A17" s="8" t="s">
        <v>11</v>
      </c>
      <c r="B17" s="9" t="s">
        <v>4</v>
      </c>
      <c r="C17" s="9" t="s">
        <v>7</v>
      </c>
      <c r="D17" s="9">
        <v>44</v>
      </c>
      <c r="E17" s="23"/>
      <c r="F17" s="53">
        <v>119</v>
      </c>
      <c r="G17" s="85">
        <v>130</v>
      </c>
      <c r="H17" s="87">
        <v>28</v>
      </c>
      <c r="I17" s="86">
        <v>19</v>
      </c>
      <c r="J17" s="88">
        <v>26</v>
      </c>
      <c r="K17" s="82"/>
      <c r="L17" s="72"/>
      <c r="M17" s="15"/>
      <c r="N17" s="111"/>
      <c r="O17" s="120"/>
    </row>
    <row r="18" spans="1:15" s="12" customFormat="1" ht="12" x14ac:dyDescent="0.2">
      <c r="A18" s="19" t="s">
        <v>12</v>
      </c>
      <c r="B18" s="20" t="s">
        <v>4</v>
      </c>
      <c r="C18" s="20" t="s">
        <v>7</v>
      </c>
      <c r="D18" s="20"/>
      <c r="E18" s="24"/>
      <c r="F18" s="53">
        <v>44</v>
      </c>
      <c r="G18" s="85">
        <v>45</v>
      </c>
      <c r="H18" s="89">
        <v>10</v>
      </c>
      <c r="I18" s="55">
        <v>8</v>
      </c>
      <c r="J18" s="56">
        <v>12</v>
      </c>
      <c r="K18" s="84"/>
      <c r="L18" s="73"/>
      <c r="M18" s="21"/>
      <c r="N18" s="112"/>
      <c r="O18" s="120"/>
    </row>
    <row r="19" spans="1:15" s="12" customFormat="1" ht="12" x14ac:dyDescent="0.2">
      <c r="A19" s="29" t="s">
        <v>29</v>
      </c>
      <c r="B19" s="9" t="s">
        <v>4</v>
      </c>
      <c r="C19" s="9" t="s">
        <v>7</v>
      </c>
      <c r="D19" s="9"/>
      <c r="E19" s="23"/>
      <c r="F19" s="53">
        <v>16</v>
      </c>
      <c r="G19" s="85">
        <v>30</v>
      </c>
      <c r="H19" s="87">
        <v>10</v>
      </c>
      <c r="I19" s="86">
        <v>7</v>
      </c>
      <c r="J19" s="88">
        <v>6</v>
      </c>
      <c r="K19" s="82"/>
      <c r="L19" s="72"/>
      <c r="M19" s="15"/>
      <c r="N19" s="111"/>
      <c r="O19" s="120"/>
    </row>
    <row r="20" spans="1:15" s="12" customFormat="1" ht="12" x14ac:dyDescent="0.2">
      <c r="A20" s="29" t="s">
        <v>30</v>
      </c>
      <c r="B20" s="9" t="s">
        <v>4</v>
      </c>
      <c r="C20" s="9" t="s">
        <v>7</v>
      </c>
      <c r="D20" s="9"/>
      <c r="E20" s="23"/>
      <c r="F20" s="53">
        <v>363</v>
      </c>
      <c r="G20" s="85">
        <v>450</v>
      </c>
      <c r="H20" s="87">
        <v>145</v>
      </c>
      <c r="I20" s="86">
        <v>105</v>
      </c>
      <c r="J20" s="88">
        <v>42</v>
      </c>
      <c r="K20" s="82"/>
      <c r="L20" s="72"/>
      <c r="M20" s="15"/>
      <c r="N20" s="111"/>
      <c r="O20" s="120"/>
    </row>
    <row r="21" spans="1:15" s="12" customFormat="1" thickBot="1" x14ac:dyDescent="0.25">
      <c r="A21" s="19" t="s">
        <v>31</v>
      </c>
      <c r="B21" s="20" t="s">
        <v>4</v>
      </c>
      <c r="C21" s="20" t="s">
        <v>7</v>
      </c>
      <c r="D21" s="20"/>
      <c r="E21" s="24"/>
      <c r="F21" s="53">
        <v>107</v>
      </c>
      <c r="G21" s="85">
        <v>110</v>
      </c>
      <c r="H21" s="89">
        <v>16</v>
      </c>
      <c r="I21" s="55">
        <v>49</v>
      </c>
      <c r="J21" s="56">
        <v>25</v>
      </c>
      <c r="K21" s="84"/>
      <c r="L21" s="73"/>
      <c r="M21" s="21"/>
      <c r="N21" s="112"/>
      <c r="O21" s="120"/>
    </row>
    <row r="22" spans="1:15" ht="13.5" customHeight="1" thickBot="1" x14ac:dyDescent="0.25">
      <c r="A22" s="43" t="s">
        <v>13</v>
      </c>
      <c r="B22" s="44"/>
      <c r="C22" s="44"/>
      <c r="D22" s="44"/>
      <c r="E22" s="45"/>
      <c r="F22" s="90"/>
      <c r="G22" s="91"/>
      <c r="H22" s="92"/>
      <c r="I22" s="93"/>
      <c r="J22" s="93"/>
      <c r="K22" s="94"/>
      <c r="L22" s="34"/>
      <c r="M22" s="36"/>
      <c r="N22" s="113"/>
    </row>
    <row r="23" spans="1:15" hidden="1" x14ac:dyDescent="0.2">
      <c r="A23" s="46"/>
      <c r="B23" s="31"/>
      <c r="C23" s="31"/>
      <c r="D23" s="31">
        <v>7.3</v>
      </c>
      <c r="E23" s="32"/>
      <c r="F23" s="53"/>
      <c r="G23" s="95"/>
      <c r="H23" s="96"/>
      <c r="I23" s="97"/>
      <c r="J23" s="97"/>
      <c r="K23" s="98"/>
      <c r="L23" s="74"/>
      <c r="M23" s="13"/>
      <c r="N23" s="114"/>
    </row>
    <row r="24" spans="1:15" ht="10.5" customHeight="1" x14ac:dyDescent="0.2">
      <c r="A24" s="29"/>
      <c r="B24" s="9"/>
      <c r="C24" s="9"/>
      <c r="D24" s="9">
        <f>+D23*6</f>
        <v>43.8</v>
      </c>
      <c r="E24" s="23"/>
      <c r="F24" s="86"/>
      <c r="G24" s="99"/>
      <c r="H24" s="100"/>
      <c r="I24" s="101"/>
      <c r="J24" s="101"/>
      <c r="K24" s="102"/>
      <c r="L24" s="75"/>
      <c r="M24" s="14"/>
      <c r="N24" s="115"/>
    </row>
    <row r="25" spans="1:15" hidden="1" x14ac:dyDescent="0.2">
      <c r="A25" s="29"/>
      <c r="B25" s="9"/>
      <c r="C25" s="9"/>
      <c r="D25" s="9">
        <v>642</v>
      </c>
      <c r="E25" s="23"/>
      <c r="F25" s="86"/>
      <c r="G25" s="99"/>
      <c r="H25" s="100"/>
      <c r="I25" s="101"/>
      <c r="J25" s="101"/>
      <c r="K25" s="102"/>
      <c r="L25" s="75"/>
      <c r="M25" s="14"/>
      <c r="N25" s="115"/>
    </row>
    <row r="26" spans="1:15" hidden="1" x14ac:dyDescent="0.2">
      <c r="A26" s="29"/>
      <c r="B26" s="9"/>
      <c r="C26" s="9"/>
      <c r="D26" s="9">
        <f>+D25/6</f>
        <v>107</v>
      </c>
      <c r="E26" s="23"/>
      <c r="F26" s="86"/>
      <c r="G26" s="99"/>
      <c r="H26" s="100"/>
      <c r="I26" s="101"/>
      <c r="J26" s="101"/>
      <c r="K26" s="102"/>
      <c r="L26" s="75"/>
      <c r="M26" s="14"/>
      <c r="N26" s="115"/>
    </row>
    <row r="27" spans="1:15" hidden="1" x14ac:dyDescent="0.2">
      <c r="A27" s="29"/>
      <c r="B27" s="9"/>
      <c r="C27" s="9"/>
      <c r="D27" s="9" t="e">
        <f>+#REF!/D26</f>
        <v>#REF!</v>
      </c>
      <c r="E27" s="23"/>
      <c r="F27" s="86"/>
      <c r="G27" s="99"/>
      <c r="H27" s="100"/>
      <c r="I27" s="101"/>
      <c r="J27" s="101"/>
      <c r="K27" s="102"/>
      <c r="L27" s="75"/>
      <c r="M27" s="14"/>
      <c r="N27" s="115"/>
    </row>
    <row r="28" spans="1:15" hidden="1" x14ac:dyDescent="0.2">
      <c r="A28" s="29"/>
      <c r="B28" s="9"/>
      <c r="C28" s="9"/>
      <c r="D28" s="9">
        <f>+D26*6</f>
        <v>642</v>
      </c>
      <c r="E28" s="23"/>
      <c r="F28" s="86"/>
      <c r="G28" s="99"/>
      <c r="H28" s="100"/>
      <c r="I28" s="101"/>
      <c r="J28" s="101"/>
      <c r="K28" s="102"/>
      <c r="L28" s="75"/>
      <c r="M28" s="14"/>
      <c r="N28" s="115"/>
    </row>
    <row r="29" spans="1:15" hidden="1" x14ac:dyDescent="0.2">
      <c r="A29" s="29"/>
      <c r="B29" s="9"/>
      <c r="C29" s="9"/>
      <c r="D29" s="9"/>
      <c r="E29" s="23"/>
      <c r="F29" s="86"/>
      <c r="G29" s="99"/>
      <c r="H29" s="100"/>
      <c r="I29" s="101"/>
      <c r="J29" s="101"/>
      <c r="K29" s="102"/>
      <c r="L29" s="75"/>
      <c r="M29" s="14"/>
      <c r="N29" s="115"/>
    </row>
    <row r="30" spans="1:15" hidden="1" x14ac:dyDescent="0.2">
      <c r="A30" s="29"/>
      <c r="B30" s="9"/>
      <c r="C30" s="9"/>
      <c r="D30" s="9"/>
      <c r="E30" s="23"/>
      <c r="F30" s="86"/>
      <c r="G30" s="99"/>
      <c r="H30" s="100"/>
      <c r="I30" s="101"/>
      <c r="J30" s="101"/>
      <c r="K30" s="102"/>
      <c r="L30" s="75"/>
      <c r="M30" s="14"/>
      <c r="N30" s="115"/>
    </row>
    <row r="31" spans="1:15" hidden="1" x14ac:dyDescent="0.2">
      <c r="A31" s="29"/>
      <c r="B31" s="9" t="e">
        <f>+#REF!/#REF!</f>
        <v>#REF!</v>
      </c>
      <c r="C31" s="9"/>
      <c r="D31" s="9"/>
      <c r="E31" s="23"/>
      <c r="F31" s="86"/>
      <c r="G31" s="99"/>
      <c r="H31" s="100"/>
      <c r="I31" s="101"/>
      <c r="J31" s="101"/>
      <c r="K31" s="102"/>
      <c r="L31" s="75"/>
      <c r="M31" s="14"/>
      <c r="N31" s="115"/>
    </row>
    <row r="32" spans="1:15" hidden="1" x14ac:dyDescent="0.2">
      <c r="A32" s="29"/>
      <c r="B32" s="9" t="e">
        <f>+#REF!/#REF!</f>
        <v>#REF!</v>
      </c>
      <c r="C32" s="9"/>
      <c r="D32" s="9"/>
      <c r="E32" s="23"/>
      <c r="F32" s="86"/>
      <c r="G32" s="99"/>
      <c r="H32" s="100"/>
      <c r="I32" s="101"/>
      <c r="J32" s="101"/>
      <c r="K32" s="102"/>
      <c r="L32" s="75"/>
      <c r="M32" s="14"/>
      <c r="N32" s="115"/>
    </row>
    <row r="33" spans="1:17" hidden="1" x14ac:dyDescent="0.2">
      <c r="A33" s="29"/>
      <c r="B33" s="9"/>
      <c r="C33" s="9"/>
      <c r="D33" s="9"/>
      <c r="E33" s="23"/>
      <c r="F33" s="86"/>
      <c r="G33" s="99"/>
      <c r="H33" s="100"/>
      <c r="I33" s="101"/>
      <c r="J33" s="101"/>
      <c r="K33" s="102"/>
      <c r="L33" s="75"/>
      <c r="M33" s="14"/>
      <c r="N33" s="115"/>
    </row>
    <row r="34" spans="1:17" s="2" customFormat="1" x14ac:dyDescent="0.2">
      <c r="A34" s="29" t="s">
        <v>14</v>
      </c>
      <c r="B34" s="22" t="s">
        <v>4</v>
      </c>
      <c r="C34" s="22" t="s">
        <v>15</v>
      </c>
      <c r="D34" s="9"/>
      <c r="E34" s="23"/>
      <c r="F34" s="53">
        <v>10769</v>
      </c>
      <c r="G34" s="85">
        <v>2900</v>
      </c>
      <c r="H34" s="86">
        <v>725</v>
      </c>
      <c r="I34" s="86">
        <v>410</v>
      </c>
      <c r="J34" s="88">
        <v>220</v>
      </c>
      <c r="K34" s="82"/>
      <c r="L34" s="76"/>
      <c r="M34" s="17"/>
      <c r="N34" s="116"/>
      <c r="O34" s="120"/>
    </row>
    <row r="35" spans="1:17" s="2" customFormat="1" x14ac:dyDescent="0.2">
      <c r="A35" s="29" t="s">
        <v>16</v>
      </c>
      <c r="B35" s="22" t="s">
        <v>4</v>
      </c>
      <c r="C35" s="22" t="s">
        <v>15</v>
      </c>
      <c r="D35" s="9"/>
      <c r="E35" s="23"/>
      <c r="F35" s="53">
        <v>1656</v>
      </c>
      <c r="G35" s="85">
        <v>1700</v>
      </c>
      <c r="H35" s="86">
        <v>425</v>
      </c>
      <c r="I35" s="86">
        <v>70</v>
      </c>
      <c r="J35" s="88">
        <v>160</v>
      </c>
      <c r="K35" s="82"/>
      <c r="L35" s="77"/>
      <c r="M35" s="17"/>
      <c r="N35" s="116"/>
      <c r="O35" s="120"/>
      <c r="Q35" s="57"/>
    </row>
    <row r="36" spans="1:17" s="2" customFormat="1" x14ac:dyDescent="0.2">
      <c r="A36" s="29" t="s">
        <v>17</v>
      </c>
      <c r="B36" s="22" t="s">
        <v>4</v>
      </c>
      <c r="C36" s="22" t="s">
        <v>15</v>
      </c>
      <c r="D36" s="9"/>
      <c r="E36" s="23"/>
      <c r="F36" s="53">
        <v>1202</v>
      </c>
      <c r="G36" s="85">
        <v>960</v>
      </c>
      <c r="H36" s="86">
        <v>240</v>
      </c>
      <c r="I36" s="86">
        <v>180</v>
      </c>
      <c r="J36" s="88">
        <v>170</v>
      </c>
      <c r="K36" s="82"/>
      <c r="L36" s="76"/>
      <c r="M36" s="17"/>
      <c r="N36" s="116"/>
      <c r="O36" s="120"/>
    </row>
    <row r="37" spans="1:17" s="2" customFormat="1" x14ac:dyDescent="0.2">
      <c r="A37" s="29" t="s">
        <v>18</v>
      </c>
      <c r="B37" s="22" t="s">
        <v>4</v>
      </c>
      <c r="C37" s="22" t="s">
        <v>15</v>
      </c>
      <c r="D37" s="9"/>
      <c r="E37" s="23"/>
      <c r="F37" s="53">
        <v>3069</v>
      </c>
      <c r="G37" s="85">
        <v>1660</v>
      </c>
      <c r="H37" s="86">
        <v>415</v>
      </c>
      <c r="I37" s="86">
        <v>92</v>
      </c>
      <c r="J37" s="88">
        <v>96</v>
      </c>
      <c r="K37" s="82"/>
      <c r="L37" s="76"/>
      <c r="M37" s="17"/>
      <c r="N37" s="116"/>
      <c r="O37" s="120"/>
    </row>
    <row r="38" spans="1:17" s="2" customFormat="1" ht="13.5" thickBot="1" x14ac:dyDescent="0.25">
      <c r="A38" s="47" t="s">
        <v>19</v>
      </c>
      <c r="B38" s="48" t="s">
        <v>4</v>
      </c>
      <c r="C38" s="48" t="s">
        <v>15</v>
      </c>
      <c r="D38" s="49"/>
      <c r="E38" s="50"/>
      <c r="F38" s="53">
        <v>326</v>
      </c>
      <c r="G38" s="85">
        <v>120</v>
      </c>
      <c r="H38" s="86">
        <v>30</v>
      </c>
      <c r="I38" s="103">
        <v>28</v>
      </c>
      <c r="J38" s="104">
        <v>20</v>
      </c>
      <c r="K38" s="105"/>
      <c r="L38" s="78"/>
      <c r="M38" s="18"/>
      <c r="N38" s="117"/>
      <c r="O38" s="120"/>
    </row>
    <row r="39" spans="1:17" ht="13.5" thickBot="1" x14ac:dyDescent="0.25">
      <c r="A39" s="51" t="s">
        <v>20</v>
      </c>
      <c r="B39" s="42"/>
      <c r="C39" s="42"/>
      <c r="D39" s="42"/>
      <c r="E39" s="42"/>
      <c r="F39" s="106"/>
      <c r="G39" s="92"/>
      <c r="H39" s="107"/>
      <c r="I39" s="107"/>
      <c r="J39" s="107"/>
      <c r="K39" s="108"/>
      <c r="L39" s="38"/>
      <c r="M39" s="39"/>
      <c r="N39" s="38"/>
    </row>
    <row r="40" spans="1:17" s="2" customFormat="1" x14ac:dyDescent="0.2">
      <c r="A40" s="52" t="s">
        <v>37</v>
      </c>
      <c r="B40" s="31" t="s">
        <v>4</v>
      </c>
      <c r="C40" s="31" t="s">
        <v>21</v>
      </c>
      <c r="D40" s="31"/>
      <c r="E40" s="32"/>
      <c r="F40" s="53">
        <v>8531</v>
      </c>
      <c r="G40" s="85">
        <v>8616</v>
      </c>
      <c r="H40" s="85">
        <v>2010</v>
      </c>
      <c r="I40" s="130">
        <v>1290</v>
      </c>
      <c r="J40" s="54">
        <v>1003</v>
      </c>
      <c r="K40" s="83"/>
      <c r="L40" s="79"/>
      <c r="M40" s="37"/>
      <c r="N40" s="118"/>
      <c r="O40" s="120"/>
    </row>
    <row r="41" spans="1:17" s="2" customFormat="1" x14ac:dyDescent="0.2">
      <c r="A41" s="22" t="s">
        <v>38</v>
      </c>
      <c r="B41" s="9" t="s">
        <v>4</v>
      </c>
      <c r="C41" s="9" t="s">
        <v>21</v>
      </c>
      <c r="D41" s="9"/>
      <c r="E41" s="9"/>
      <c r="F41" s="86">
        <v>10191</v>
      </c>
      <c r="G41" s="86">
        <v>10293</v>
      </c>
      <c r="H41" s="86">
        <v>2196</v>
      </c>
      <c r="I41" s="131">
        <v>1689</v>
      </c>
      <c r="J41" s="88">
        <v>1414</v>
      </c>
      <c r="K41" s="88"/>
      <c r="L41" s="80"/>
      <c r="M41" s="40"/>
      <c r="N41" s="119"/>
      <c r="O41" s="120"/>
    </row>
    <row r="42" spans="1:17" s="2" customFormat="1" x14ac:dyDescent="0.2">
      <c r="A42" s="22" t="s">
        <v>39</v>
      </c>
      <c r="B42" s="9" t="s">
        <v>4</v>
      </c>
      <c r="C42" s="9" t="s">
        <v>21</v>
      </c>
      <c r="D42" s="9"/>
      <c r="E42" s="9"/>
      <c r="F42" s="86">
        <v>300</v>
      </c>
      <c r="G42" s="86">
        <v>309</v>
      </c>
      <c r="H42" s="86">
        <v>112</v>
      </c>
      <c r="I42" s="131">
        <v>129</v>
      </c>
      <c r="J42" s="88">
        <v>100</v>
      </c>
      <c r="K42" s="88"/>
      <c r="L42" s="128"/>
      <c r="M42" s="129"/>
      <c r="N42" s="127"/>
      <c r="O42" s="120"/>
    </row>
    <row r="43" spans="1:17" s="2" customFormat="1" x14ac:dyDescent="0.2">
      <c r="A43" s="22" t="s">
        <v>40</v>
      </c>
      <c r="B43" s="9" t="s">
        <v>4</v>
      </c>
      <c r="C43" s="9" t="s">
        <v>21</v>
      </c>
      <c r="D43" s="9"/>
      <c r="E43" s="9"/>
      <c r="F43" s="86">
        <v>379</v>
      </c>
      <c r="G43" s="86">
        <v>390</v>
      </c>
      <c r="H43" s="86">
        <v>73</v>
      </c>
      <c r="I43" s="131">
        <v>93</v>
      </c>
      <c r="J43" s="88">
        <v>91</v>
      </c>
      <c r="K43" s="88"/>
      <c r="L43" s="128"/>
      <c r="M43" s="129"/>
      <c r="N43" s="127"/>
      <c r="O43" s="120"/>
    </row>
    <row r="44" spans="1:17" s="2" customFormat="1" x14ac:dyDescent="0.2">
      <c r="A44" s="22" t="s">
        <v>41</v>
      </c>
      <c r="B44" s="9" t="s">
        <v>4</v>
      </c>
      <c r="C44" s="9" t="s">
        <v>21</v>
      </c>
      <c r="D44" s="9"/>
      <c r="E44" s="9"/>
      <c r="F44" s="86">
        <v>597</v>
      </c>
      <c r="G44" s="86">
        <v>615</v>
      </c>
      <c r="H44" s="86">
        <v>144</v>
      </c>
      <c r="I44" s="131">
        <v>140</v>
      </c>
      <c r="J44" s="88">
        <v>171</v>
      </c>
      <c r="K44" s="88"/>
      <c r="L44" s="128"/>
      <c r="M44" s="129"/>
      <c r="N44" s="127"/>
      <c r="O44" s="120"/>
    </row>
    <row r="45" spans="1:17" s="2" customFormat="1" x14ac:dyDescent="0.2">
      <c r="A45" s="22" t="s">
        <v>42</v>
      </c>
      <c r="B45" s="9" t="s">
        <v>4</v>
      </c>
      <c r="C45" s="9" t="s">
        <v>21</v>
      </c>
      <c r="D45" s="9"/>
      <c r="E45" s="9"/>
      <c r="F45" s="86">
        <v>296</v>
      </c>
      <c r="G45" s="86">
        <v>305</v>
      </c>
      <c r="H45" s="86">
        <v>52</v>
      </c>
      <c r="I45" s="131">
        <v>51</v>
      </c>
      <c r="J45" s="88">
        <v>50</v>
      </c>
      <c r="K45" s="88"/>
      <c r="L45" s="128"/>
      <c r="M45" s="129"/>
      <c r="N45" s="127"/>
      <c r="O45" s="120"/>
    </row>
    <row r="46" spans="1:17" s="2" customFormat="1" x14ac:dyDescent="0.2">
      <c r="A46" s="22" t="s">
        <v>43</v>
      </c>
      <c r="B46" s="9" t="s">
        <v>4</v>
      </c>
      <c r="C46" s="9" t="s">
        <v>21</v>
      </c>
      <c r="D46" s="9"/>
      <c r="E46" s="9"/>
      <c r="F46" s="86">
        <v>4</v>
      </c>
      <c r="G46" s="86">
        <v>4</v>
      </c>
      <c r="H46" s="86">
        <v>1</v>
      </c>
      <c r="I46" s="131">
        <v>6</v>
      </c>
      <c r="J46" s="88">
        <v>0</v>
      </c>
      <c r="K46" s="88"/>
      <c r="L46" s="128"/>
      <c r="M46" s="129"/>
      <c r="N46" s="127"/>
      <c r="O46" s="120"/>
    </row>
    <row r="47" spans="1:17" s="2" customFormat="1" x14ac:dyDescent="0.2">
      <c r="A47" s="22" t="s">
        <v>44</v>
      </c>
      <c r="B47" s="9" t="s">
        <v>4</v>
      </c>
      <c r="C47" s="9" t="s">
        <v>21</v>
      </c>
      <c r="D47" s="9"/>
      <c r="E47" s="9"/>
      <c r="F47" s="86">
        <v>988</v>
      </c>
      <c r="G47" s="86">
        <v>1018</v>
      </c>
      <c r="H47" s="86">
        <v>201</v>
      </c>
      <c r="I47" s="131">
        <v>255</v>
      </c>
      <c r="J47" s="88">
        <v>158</v>
      </c>
      <c r="K47" s="88"/>
      <c r="L47" s="128"/>
      <c r="M47" s="129"/>
      <c r="N47" s="127"/>
      <c r="O47" s="120"/>
    </row>
    <row r="48" spans="1:17" s="2" customFormat="1" x14ac:dyDescent="0.2">
      <c r="A48" s="22" t="s">
        <v>45</v>
      </c>
      <c r="B48" s="9" t="s">
        <v>4</v>
      </c>
      <c r="C48" s="9" t="s">
        <v>21</v>
      </c>
      <c r="D48" s="9"/>
      <c r="E48" s="9"/>
      <c r="F48" s="86">
        <v>270</v>
      </c>
      <c r="G48" s="86">
        <v>278</v>
      </c>
      <c r="H48" s="86">
        <v>378</v>
      </c>
      <c r="I48" s="131">
        <v>66</v>
      </c>
      <c r="J48" s="88">
        <v>136</v>
      </c>
      <c r="K48" s="88"/>
      <c r="L48" s="128"/>
      <c r="M48" s="129"/>
      <c r="N48" s="127"/>
      <c r="O48" s="120"/>
    </row>
    <row r="49" spans="1:15" s="2" customFormat="1" x14ac:dyDescent="0.2">
      <c r="A49" s="22" t="s">
        <v>46</v>
      </c>
      <c r="B49" s="9" t="s">
        <v>4</v>
      </c>
      <c r="C49" s="9" t="s">
        <v>21</v>
      </c>
      <c r="D49" s="9"/>
      <c r="E49" s="9"/>
      <c r="F49" s="86">
        <v>78</v>
      </c>
      <c r="G49" s="86">
        <v>80</v>
      </c>
      <c r="H49" s="86">
        <v>6</v>
      </c>
      <c r="I49" s="131">
        <v>7</v>
      </c>
      <c r="J49" s="88">
        <v>5</v>
      </c>
      <c r="K49" s="88"/>
      <c r="L49" s="128"/>
      <c r="M49" s="129"/>
      <c r="N49" s="127"/>
      <c r="O49" s="120"/>
    </row>
    <row r="50" spans="1:15" s="2" customFormat="1" x14ac:dyDescent="0.2">
      <c r="A50" s="22" t="s">
        <v>47</v>
      </c>
      <c r="B50" s="9" t="s">
        <v>4</v>
      </c>
      <c r="C50" s="9" t="s">
        <v>21</v>
      </c>
      <c r="D50" s="9"/>
      <c r="E50" s="9"/>
      <c r="F50" s="86">
        <v>50</v>
      </c>
      <c r="G50" s="86">
        <v>52</v>
      </c>
      <c r="H50" s="86">
        <v>10</v>
      </c>
      <c r="I50" s="131">
        <v>9</v>
      </c>
      <c r="J50" s="88">
        <v>3</v>
      </c>
      <c r="K50" s="88"/>
      <c r="L50" s="128"/>
      <c r="M50" s="129"/>
      <c r="N50" s="127"/>
      <c r="O50" s="120"/>
    </row>
    <row r="51" spans="1:15" ht="27" customHeight="1" thickBot="1" x14ac:dyDescent="0.25">
      <c r="A51" s="467" t="s">
        <v>36</v>
      </c>
      <c r="B51" s="468"/>
      <c r="C51" s="468"/>
      <c r="D51" s="468"/>
      <c r="E51" s="468"/>
      <c r="F51" s="468"/>
      <c r="G51" s="468"/>
      <c r="H51" s="468"/>
      <c r="I51" s="468"/>
      <c r="J51" s="468"/>
      <c r="K51" s="469"/>
    </row>
    <row r="54" spans="1:15" ht="31.5" customHeight="1" x14ac:dyDescent="0.2"/>
    <row r="68" ht="24" customHeight="1" x14ac:dyDescent="0.2"/>
    <row r="73" ht="24.75" customHeight="1" x14ac:dyDescent="0.2"/>
    <row r="81" ht="31.5" customHeight="1" x14ac:dyDescent="0.2"/>
    <row r="83" ht="24" customHeight="1" x14ac:dyDescent="0.2"/>
    <row r="90" ht="35.25" customHeight="1" x14ac:dyDescent="0.2"/>
    <row r="92" ht="22.5" customHeight="1" x14ac:dyDescent="0.2"/>
    <row r="95" ht="18" customHeight="1" x14ac:dyDescent="0.2"/>
    <row r="97" ht="33.75" customHeight="1" x14ac:dyDescent="0.2"/>
    <row r="99" ht="21" customHeight="1" x14ac:dyDescent="0.2"/>
    <row r="100" ht="26.25" customHeight="1" x14ac:dyDescent="0.2"/>
    <row r="101" ht="22.5" customHeight="1" x14ac:dyDescent="0.2"/>
    <row r="103" ht="35.25" customHeight="1" x14ac:dyDescent="0.2"/>
    <row r="107" ht="22.5" customHeight="1" x14ac:dyDescent="0.2"/>
    <row r="109" ht="25.5" customHeight="1" x14ac:dyDescent="0.2"/>
    <row r="116" ht="24.75" customHeight="1" x14ac:dyDescent="0.2"/>
  </sheetData>
  <mergeCells count="8">
    <mergeCell ref="A51:K51"/>
    <mergeCell ref="A1:N1"/>
    <mergeCell ref="F7:K7"/>
    <mergeCell ref="A2:C2"/>
    <mergeCell ref="A7:A9"/>
    <mergeCell ref="B7:B9"/>
    <mergeCell ref="C7:C9"/>
    <mergeCell ref="H8:K8"/>
  </mergeCells>
  <phoneticPr fontId="22" type="noConversion"/>
  <printOptions horizontalCentered="1"/>
  <pageMargins left="3.937007874015748E-2" right="0.19685039370078741" top="0.43307086614173229" bottom="0" header="0" footer="0"/>
  <pageSetup paperSize="9" orientation="landscape" r:id="rId1"/>
  <headerFooter alignWithMargins="0"/>
  <rowBreaks count="2" manualBreakCount="2">
    <brk id="79" max="16383" man="1"/>
    <brk id="10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5"/>
  <sheetViews>
    <sheetView tabSelected="1" zoomScale="75" zoomScaleNormal="75" zoomScaleSheetLayoutView="85" workbookViewId="0">
      <selection activeCell="J52" sqref="J52"/>
    </sheetView>
  </sheetViews>
  <sheetFormatPr baseColWidth="10" defaultRowHeight="12.75" x14ac:dyDescent="0.2"/>
  <cols>
    <col min="1" max="1" width="76.7109375" style="282" bestFit="1" customWidth="1"/>
    <col min="2" max="2" width="17" style="282" customWidth="1"/>
    <col min="3" max="3" width="13.5703125" style="282" customWidth="1"/>
    <col min="4" max="4" width="14.7109375" style="282" hidden="1" customWidth="1"/>
    <col min="5" max="5" width="13.5703125" style="282" customWidth="1"/>
    <col min="6" max="6" width="13.140625" style="282" customWidth="1"/>
    <col min="7" max="7" width="14" style="282" customWidth="1"/>
    <col min="8" max="8" width="14.28515625" style="282" customWidth="1"/>
    <col min="9" max="11" width="0" style="282" hidden="1" customWidth="1"/>
    <col min="12" max="16384" width="11.42578125" style="282"/>
  </cols>
  <sheetData>
    <row r="1" spans="1:11" s="277" customFormat="1" ht="24.75" x14ac:dyDescent="0.25">
      <c r="A1" s="276" t="s">
        <v>27</v>
      </c>
      <c r="B1" s="276"/>
      <c r="C1" s="276"/>
      <c r="D1" s="276"/>
      <c r="E1" s="276"/>
      <c r="F1" s="276"/>
      <c r="G1" s="276"/>
    </row>
    <row r="2" spans="1:11" s="277" customFormat="1" ht="15" customHeight="1" x14ac:dyDescent="0.25">
      <c r="A2" s="424"/>
      <c r="B2" s="424"/>
      <c r="C2" s="278"/>
    </row>
    <row r="3" spans="1:11" s="277" customFormat="1" ht="15" customHeight="1" x14ac:dyDescent="0.25">
      <c r="A3" s="486" t="s">
        <v>193</v>
      </c>
      <c r="B3" s="486"/>
      <c r="C3" s="486"/>
    </row>
    <row r="4" spans="1:11" s="277" customFormat="1" ht="15" customHeight="1" x14ac:dyDescent="0.25">
      <c r="A4" s="279" t="s">
        <v>194</v>
      </c>
      <c r="B4" s="424"/>
      <c r="C4" s="278"/>
    </row>
    <row r="5" spans="1:11" s="277" customFormat="1" ht="15" customHeight="1" x14ac:dyDescent="0.25">
      <c r="A5" s="279" t="s">
        <v>195</v>
      </c>
      <c r="B5" s="424"/>
      <c r="C5" s="278"/>
    </row>
    <row r="6" spans="1:11" s="277" customFormat="1" ht="15" customHeight="1" x14ac:dyDescent="0.25">
      <c r="A6" s="279"/>
      <c r="B6" s="424"/>
      <c r="C6" s="278"/>
    </row>
    <row r="7" spans="1:11" s="277" customFormat="1" ht="15" customHeight="1" x14ac:dyDescent="0.25">
      <c r="A7" s="279" t="s">
        <v>49</v>
      </c>
      <c r="B7" s="424"/>
      <c r="C7" s="278"/>
    </row>
    <row r="8" spans="1:11" ht="15" customHeight="1" thickBot="1" x14ac:dyDescent="0.25">
      <c r="A8" s="279"/>
      <c r="B8" s="280"/>
      <c r="C8" s="281"/>
    </row>
    <row r="9" spans="1:11" ht="13.5" thickBot="1" x14ac:dyDescent="0.25">
      <c r="A9" s="487" t="s">
        <v>3</v>
      </c>
      <c r="B9" s="490" t="s">
        <v>0</v>
      </c>
      <c r="C9" s="493" t="s">
        <v>1</v>
      </c>
      <c r="D9" s="496"/>
      <c r="E9" s="496"/>
      <c r="F9" s="496"/>
      <c r="G9" s="496"/>
      <c r="H9" s="497"/>
    </row>
    <row r="10" spans="1:11" ht="16.5" thickBot="1" x14ac:dyDescent="0.25">
      <c r="A10" s="488"/>
      <c r="B10" s="491"/>
      <c r="C10" s="494"/>
      <c r="D10" s="498" t="s">
        <v>196</v>
      </c>
      <c r="E10" s="499"/>
      <c r="F10" s="499"/>
      <c r="G10" s="499"/>
      <c r="H10" s="500"/>
    </row>
    <row r="11" spans="1:11" ht="26.25" thickBot="1" x14ac:dyDescent="0.25">
      <c r="A11" s="489"/>
      <c r="B11" s="492"/>
      <c r="C11" s="495"/>
      <c r="D11" s="283" t="s">
        <v>2</v>
      </c>
      <c r="E11" s="284" t="s">
        <v>23</v>
      </c>
      <c r="F11" s="284" t="s">
        <v>25</v>
      </c>
      <c r="G11" s="284" t="s">
        <v>26</v>
      </c>
      <c r="H11" s="285" t="s">
        <v>197</v>
      </c>
      <c r="I11" s="286" t="s">
        <v>198</v>
      </c>
      <c r="J11" s="286" t="s">
        <v>199</v>
      </c>
      <c r="K11" s="286" t="s">
        <v>200</v>
      </c>
    </row>
    <row r="12" spans="1:11" s="293" customFormat="1" ht="24.95" customHeight="1" x14ac:dyDescent="0.2">
      <c r="A12" s="287" t="s">
        <v>201</v>
      </c>
      <c r="B12" s="288" t="s">
        <v>4</v>
      </c>
      <c r="C12" s="288" t="s">
        <v>202</v>
      </c>
      <c r="D12" s="289">
        <v>1770</v>
      </c>
      <c r="E12" s="289">
        <v>163</v>
      </c>
      <c r="F12" s="289">
        <v>304</v>
      </c>
      <c r="G12" s="290">
        <v>242</v>
      </c>
      <c r="H12" s="291">
        <v>0</v>
      </c>
      <c r="I12" s="292">
        <v>1625.8000000000002</v>
      </c>
      <c r="J12" s="292">
        <v>1761</v>
      </c>
      <c r="K12" s="292">
        <f>E12*4</f>
        <v>652</v>
      </c>
    </row>
    <row r="13" spans="1:11" s="293" customFormat="1" ht="24.95" customHeight="1" x14ac:dyDescent="0.2">
      <c r="A13" s="294" t="s">
        <v>203</v>
      </c>
      <c r="B13" s="295" t="s">
        <v>4</v>
      </c>
      <c r="C13" s="295" t="s">
        <v>202</v>
      </c>
      <c r="D13" s="289">
        <v>1300</v>
      </c>
      <c r="E13" s="296">
        <v>171</v>
      </c>
      <c r="F13" s="296">
        <v>437</v>
      </c>
      <c r="G13" s="297">
        <v>289</v>
      </c>
      <c r="H13" s="298">
        <v>0</v>
      </c>
      <c r="I13" s="292">
        <v>748.00000000000011</v>
      </c>
      <c r="J13" s="292">
        <v>1293</v>
      </c>
      <c r="K13" s="292">
        <f t="shared" ref="K13:K15" si="0">E13*4</f>
        <v>684</v>
      </c>
    </row>
    <row r="14" spans="1:11" s="293" customFormat="1" ht="24.95" customHeight="1" x14ac:dyDescent="0.2">
      <c r="A14" s="294" t="s">
        <v>204</v>
      </c>
      <c r="B14" s="295" t="s">
        <v>4</v>
      </c>
      <c r="C14" s="295" t="s">
        <v>202</v>
      </c>
      <c r="D14" s="289">
        <v>160</v>
      </c>
      <c r="E14" s="296">
        <v>17</v>
      </c>
      <c r="F14" s="296">
        <v>23</v>
      </c>
      <c r="G14" s="297">
        <v>8</v>
      </c>
      <c r="H14" s="298">
        <v>0</v>
      </c>
      <c r="I14" s="292">
        <v>160.60000000000002</v>
      </c>
      <c r="J14" s="292">
        <v>180</v>
      </c>
      <c r="K14" s="292">
        <f t="shared" si="0"/>
        <v>68</v>
      </c>
    </row>
    <row r="15" spans="1:11" ht="24.95" customHeight="1" x14ac:dyDescent="0.2">
      <c r="A15" s="299" t="s">
        <v>205</v>
      </c>
      <c r="B15" s="295" t="s">
        <v>4</v>
      </c>
      <c r="C15" s="295" t="s">
        <v>202</v>
      </c>
      <c r="D15" s="300">
        <f>SUM(D12:D14)</f>
        <v>3230</v>
      </c>
      <c r="E15" s="301">
        <f>SUM(E12:E14)</f>
        <v>351</v>
      </c>
      <c r="F15" s="301">
        <f>SUM(F12:F14)</f>
        <v>764</v>
      </c>
      <c r="G15" s="301">
        <f>SUM(G12:G14)</f>
        <v>539</v>
      </c>
      <c r="H15" s="302">
        <f>SUM(H12:H14)</f>
        <v>0</v>
      </c>
      <c r="I15" s="292">
        <v>2534.4</v>
      </c>
      <c r="J15" s="303">
        <v>3234</v>
      </c>
      <c r="K15" s="292">
        <f t="shared" si="0"/>
        <v>1404</v>
      </c>
    </row>
  </sheetData>
  <mergeCells count="6">
    <mergeCell ref="A3:C3"/>
    <mergeCell ref="A9:A11"/>
    <mergeCell ref="B9:B11"/>
    <mergeCell ref="C9:C11"/>
    <mergeCell ref="D9:H9"/>
    <mergeCell ref="D10:H10"/>
  </mergeCells>
  <printOptions horizontalCentered="1"/>
  <pageMargins left="0.25" right="0.25" top="0.75" bottom="0.75" header="0.3" footer="0.3"/>
  <pageSetup paperSize="9" scale="98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2"/>
  <sheetViews>
    <sheetView tabSelected="1" topLeftCell="A10" workbookViewId="0">
      <selection activeCell="J52" sqref="J52"/>
    </sheetView>
  </sheetViews>
  <sheetFormatPr baseColWidth="10" defaultRowHeight="14.25" x14ac:dyDescent="0.2"/>
  <cols>
    <col min="1" max="1" width="44.140625" style="304" bestFit="1" customWidth="1"/>
    <col min="2" max="4" width="11.42578125" style="304"/>
    <col min="5" max="9" width="0" style="304" hidden="1" customWidth="1"/>
    <col min="10" max="10" width="16.42578125" style="304" customWidth="1"/>
    <col min="11" max="11" width="17.85546875" style="304" customWidth="1"/>
    <col min="12" max="12" width="17.28515625" style="304" customWidth="1"/>
    <col min="13" max="13" width="15.42578125" style="304" customWidth="1"/>
    <col min="14" max="14" width="15.140625" style="304" customWidth="1"/>
    <col min="15" max="15" width="16.5703125" style="304" customWidth="1"/>
    <col min="16" max="16384" width="11.42578125" style="304"/>
  </cols>
  <sheetData>
    <row r="1" spans="1:16" ht="15.75" x14ac:dyDescent="0.2">
      <c r="A1" s="501" t="s">
        <v>27</v>
      </c>
      <c r="B1" s="501"/>
      <c r="C1" s="501"/>
      <c r="D1" s="501"/>
      <c r="E1" s="501"/>
      <c r="F1" s="501"/>
      <c r="G1" s="501"/>
      <c r="H1" s="501"/>
      <c r="I1" s="501"/>
      <c r="J1" s="501"/>
      <c r="K1" s="501"/>
      <c r="L1" s="501"/>
      <c r="M1" s="501"/>
      <c r="N1" s="501"/>
      <c r="O1" s="501"/>
      <c r="P1" s="501"/>
    </row>
    <row r="2" spans="1:16" ht="23.25" x14ac:dyDescent="0.2">
      <c r="A2" s="305"/>
      <c r="B2" s="306"/>
      <c r="C2" s="306"/>
      <c r="D2" s="306"/>
      <c r="E2" s="306"/>
      <c r="F2" s="306"/>
      <c r="G2" s="306"/>
      <c r="H2" s="306"/>
      <c r="I2" s="306"/>
      <c r="J2" s="306"/>
      <c r="K2" s="306"/>
      <c r="L2" s="306"/>
      <c r="M2" s="306"/>
      <c r="N2" s="306"/>
      <c r="O2" s="306"/>
      <c r="P2" s="307"/>
    </row>
    <row r="3" spans="1:16" ht="15.75" x14ac:dyDescent="0.2">
      <c r="A3" s="308" t="s">
        <v>259</v>
      </c>
      <c r="B3" s="309"/>
      <c r="C3" s="309"/>
      <c r="D3" s="309"/>
      <c r="E3" s="309"/>
      <c r="F3" s="309"/>
      <c r="G3" s="309"/>
      <c r="H3" s="309"/>
      <c r="I3" s="309"/>
      <c r="J3" s="309"/>
      <c r="K3" s="309"/>
      <c r="L3" s="309"/>
      <c r="M3" s="309"/>
      <c r="N3" s="309"/>
      <c r="O3" s="309"/>
      <c r="P3" s="425"/>
    </row>
    <row r="4" spans="1:16" ht="15.75" x14ac:dyDescent="0.2">
      <c r="A4" s="308" t="s">
        <v>206</v>
      </c>
      <c r="B4" s="309"/>
      <c r="C4" s="309"/>
      <c r="D4" s="309"/>
      <c r="E4" s="309"/>
      <c r="F4" s="309"/>
      <c r="G4" s="309"/>
      <c r="H4" s="309"/>
      <c r="I4" s="309"/>
      <c r="J4" s="309"/>
      <c r="K4" s="309"/>
      <c r="L4" s="309"/>
      <c r="M4" s="309"/>
      <c r="N4" s="309"/>
      <c r="O4" s="309"/>
      <c r="P4" s="425"/>
    </row>
    <row r="5" spans="1:16" ht="15.75" x14ac:dyDescent="0.2">
      <c r="A5" s="308" t="s">
        <v>207</v>
      </c>
      <c r="B5" s="309"/>
      <c r="C5" s="309"/>
      <c r="D5" s="309"/>
      <c r="E5" s="309"/>
      <c r="F5" s="309"/>
      <c r="G5" s="309"/>
      <c r="H5" s="309"/>
      <c r="I5" s="309"/>
      <c r="J5" s="309"/>
      <c r="K5" s="309"/>
      <c r="L5" s="309"/>
      <c r="M5" s="309"/>
      <c r="N5" s="309"/>
      <c r="O5" s="309"/>
      <c r="P5" s="425"/>
    </row>
    <row r="6" spans="1:16" x14ac:dyDescent="0.2">
      <c r="A6" s="306"/>
      <c r="B6" s="306"/>
      <c r="C6" s="306"/>
      <c r="D6" s="306"/>
      <c r="E6" s="306"/>
      <c r="F6" s="306"/>
      <c r="G6" s="306"/>
      <c r="H6" s="306"/>
      <c r="I6" s="306"/>
      <c r="J6" s="306"/>
      <c r="K6" s="306"/>
      <c r="L6" s="306"/>
      <c r="M6" s="306"/>
      <c r="N6" s="306"/>
      <c r="O6" s="306"/>
      <c r="P6" s="307"/>
    </row>
    <row r="7" spans="1:16" ht="16.5" thickBot="1" x14ac:dyDescent="0.25">
      <c r="A7" s="310" t="s">
        <v>49</v>
      </c>
      <c r="B7" s="310"/>
      <c r="C7" s="310"/>
      <c r="D7" s="310"/>
      <c r="E7" s="310"/>
      <c r="F7" s="310"/>
      <c r="G7" s="310"/>
      <c r="H7" s="310"/>
      <c r="I7" s="310"/>
      <c r="J7" s="310"/>
      <c r="K7" s="310"/>
      <c r="L7" s="310"/>
      <c r="M7" s="310"/>
      <c r="N7" s="310"/>
      <c r="O7" s="310"/>
      <c r="P7" s="310"/>
    </row>
    <row r="8" spans="1:16" ht="14.45" customHeight="1" thickBot="1" x14ac:dyDescent="0.25">
      <c r="A8" s="502" t="s">
        <v>208</v>
      </c>
      <c r="B8" s="505" t="s">
        <v>209</v>
      </c>
      <c r="C8" s="505" t="s">
        <v>210</v>
      </c>
      <c r="D8" s="505" t="s">
        <v>211</v>
      </c>
      <c r="E8" s="311" t="s">
        <v>212</v>
      </c>
      <c r="F8" s="311"/>
      <c r="G8" s="311"/>
      <c r="H8" s="311"/>
      <c r="I8" s="311"/>
      <c r="J8" s="508"/>
      <c r="K8" s="508"/>
      <c r="L8" s="508"/>
      <c r="M8" s="508"/>
      <c r="N8" s="508"/>
      <c r="O8" s="508"/>
      <c r="P8" s="509"/>
    </row>
    <row r="9" spans="1:16" ht="15" thickBot="1" x14ac:dyDescent="0.25">
      <c r="A9" s="503"/>
      <c r="B9" s="506"/>
      <c r="C9" s="506"/>
      <c r="D9" s="506"/>
      <c r="E9" s="312">
        <v>2002</v>
      </c>
      <c r="F9" s="312">
        <v>2003</v>
      </c>
      <c r="G9" s="312">
        <v>2004</v>
      </c>
      <c r="H9" s="312">
        <v>2005</v>
      </c>
      <c r="I9" s="313">
        <v>2006</v>
      </c>
      <c r="J9" s="314">
        <v>2016</v>
      </c>
      <c r="K9" s="314">
        <v>2017</v>
      </c>
      <c r="L9" s="314">
        <v>2018</v>
      </c>
      <c r="M9" s="510">
        <v>2019</v>
      </c>
      <c r="N9" s="511"/>
      <c r="O9" s="511"/>
      <c r="P9" s="512"/>
    </row>
    <row r="10" spans="1:16" ht="36.75" thickBot="1" x14ac:dyDescent="0.25">
      <c r="A10" s="504"/>
      <c r="B10" s="507"/>
      <c r="C10" s="507"/>
      <c r="D10" s="507"/>
      <c r="E10" s="426" t="s">
        <v>213</v>
      </c>
      <c r="F10" s="426" t="s">
        <v>213</v>
      </c>
      <c r="G10" s="426" t="s">
        <v>213</v>
      </c>
      <c r="H10" s="426" t="s">
        <v>214</v>
      </c>
      <c r="I10" s="315" t="s">
        <v>22</v>
      </c>
      <c r="J10" s="316" t="s">
        <v>22</v>
      </c>
      <c r="K10" s="316" t="s">
        <v>22</v>
      </c>
      <c r="L10" s="317" t="s">
        <v>22</v>
      </c>
      <c r="M10" s="318" t="s">
        <v>23</v>
      </c>
      <c r="N10" s="319" t="s">
        <v>25</v>
      </c>
      <c r="O10" s="319" t="s">
        <v>26</v>
      </c>
      <c r="P10" s="320" t="s">
        <v>28</v>
      </c>
    </row>
    <row r="11" spans="1:16" ht="15" thickBot="1" x14ac:dyDescent="0.25">
      <c r="A11" s="321"/>
      <c r="B11" s="322"/>
      <c r="C11" s="322"/>
      <c r="D11" s="322"/>
      <c r="E11" s="322"/>
      <c r="F11" s="322"/>
      <c r="G11" s="322"/>
      <c r="H11" s="322"/>
      <c r="I11" s="322"/>
      <c r="J11" s="322"/>
      <c r="K11" s="322"/>
      <c r="L11" s="322"/>
      <c r="M11" s="321"/>
      <c r="N11" s="322"/>
      <c r="O11" s="322"/>
      <c r="P11" s="323"/>
    </row>
    <row r="12" spans="1:16" x14ac:dyDescent="0.2">
      <c r="A12" s="324" t="s">
        <v>215</v>
      </c>
      <c r="B12" s="325" t="s">
        <v>4</v>
      </c>
      <c r="C12" s="325" t="s">
        <v>216</v>
      </c>
      <c r="D12" s="325" t="s">
        <v>217</v>
      </c>
      <c r="E12" s="326" t="s">
        <v>218</v>
      </c>
      <c r="F12" s="326" t="s">
        <v>218</v>
      </c>
      <c r="G12" s="326" t="s">
        <v>218</v>
      </c>
      <c r="H12" s="327">
        <v>150</v>
      </c>
      <c r="I12" s="328">
        <v>100</v>
      </c>
      <c r="J12" s="329">
        <v>75</v>
      </c>
      <c r="K12" s="329">
        <v>75</v>
      </c>
      <c r="L12" s="330">
        <v>75</v>
      </c>
      <c r="M12" s="331">
        <v>73</v>
      </c>
      <c r="N12" s="332">
        <v>73</v>
      </c>
      <c r="O12" s="332">
        <v>73</v>
      </c>
      <c r="P12" s="333"/>
    </row>
    <row r="13" spans="1:16" x14ac:dyDescent="0.2">
      <c r="A13" s="324" t="s">
        <v>219</v>
      </c>
      <c r="B13" s="325" t="s">
        <v>4</v>
      </c>
      <c r="C13" s="325" t="s">
        <v>216</v>
      </c>
      <c r="D13" s="325" t="s">
        <v>217</v>
      </c>
      <c r="E13" s="326" t="s">
        <v>218</v>
      </c>
      <c r="F13" s="326" t="s">
        <v>218</v>
      </c>
      <c r="G13" s="326" t="s">
        <v>218</v>
      </c>
      <c r="H13" s="325">
        <v>130</v>
      </c>
      <c r="I13" s="334">
        <v>122</v>
      </c>
      <c r="J13" s="335">
        <v>405</v>
      </c>
      <c r="K13" s="335">
        <v>405</v>
      </c>
      <c r="L13" s="336">
        <v>405</v>
      </c>
      <c r="M13" s="337">
        <v>405</v>
      </c>
      <c r="N13" s="338">
        <v>405</v>
      </c>
      <c r="O13" s="338">
        <v>405</v>
      </c>
      <c r="P13" s="339"/>
    </row>
    <row r="14" spans="1:16" x14ac:dyDescent="0.2">
      <c r="A14" s="324" t="s">
        <v>220</v>
      </c>
      <c r="B14" s="325" t="s">
        <v>4</v>
      </c>
      <c r="C14" s="325" t="s">
        <v>221</v>
      </c>
      <c r="D14" s="325" t="s">
        <v>217</v>
      </c>
      <c r="E14" s="326" t="s">
        <v>218</v>
      </c>
      <c r="F14" s="326" t="s">
        <v>218</v>
      </c>
      <c r="G14" s="326" t="s">
        <v>218</v>
      </c>
      <c r="H14" s="326" t="s">
        <v>218</v>
      </c>
      <c r="I14" s="340" t="s">
        <v>222</v>
      </c>
      <c r="J14" s="341">
        <v>0</v>
      </c>
      <c r="K14" s="341">
        <v>0</v>
      </c>
      <c r="L14" s="342">
        <v>0</v>
      </c>
      <c r="M14" s="343">
        <v>0</v>
      </c>
      <c r="N14" s="344">
        <v>0</v>
      </c>
      <c r="O14" s="344">
        <v>0</v>
      </c>
      <c r="P14" s="345"/>
    </row>
    <row r="15" spans="1:16" x14ac:dyDescent="0.2">
      <c r="A15" s="324" t="s">
        <v>223</v>
      </c>
      <c r="B15" s="325" t="s">
        <v>4</v>
      </c>
      <c r="C15" s="325" t="s">
        <v>221</v>
      </c>
      <c r="D15" s="325" t="s">
        <v>217</v>
      </c>
      <c r="E15" s="326" t="s">
        <v>218</v>
      </c>
      <c r="F15" s="326" t="s">
        <v>218</v>
      </c>
      <c r="G15" s="326" t="s">
        <v>218</v>
      </c>
      <c r="H15" s="326" t="s">
        <v>218</v>
      </c>
      <c r="I15" s="340" t="s">
        <v>222</v>
      </c>
      <c r="J15" s="341">
        <v>0</v>
      </c>
      <c r="K15" s="341">
        <v>0</v>
      </c>
      <c r="L15" s="342">
        <v>0</v>
      </c>
      <c r="M15" s="343">
        <v>0</v>
      </c>
      <c r="N15" s="344">
        <v>0</v>
      </c>
      <c r="O15" s="346">
        <v>0</v>
      </c>
      <c r="P15" s="347"/>
    </row>
    <row r="16" spans="1:16" x14ac:dyDescent="0.2">
      <c r="A16" s="324" t="s">
        <v>223</v>
      </c>
      <c r="B16" s="325" t="s">
        <v>66</v>
      </c>
      <c r="C16" s="325" t="s">
        <v>221</v>
      </c>
      <c r="D16" s="325" t="s">
        <v>217</v>
      </c>
      <c r="E16" s="326" t="s">
        <v>218</v>
      </c>
      <c r="F16" s="326" t="s">
        <v>218</v>
      </c>
      <c r="G16" s="326" t="s">
        <v>218</v>
      </c>
      <c r="H16" s="326" t="s">
        <v>218</v>
      </c>
      <c r="I16" s="340" t="s">
        <v>222</v>
      </c>
      <c r="J16" s="341">
        <v>0</v>
      </c>
      <c r="K16" s="341">
        <v>0</v>
      </c>
      <c r="L16" s="342">
        <v>0</v>
      </c>
      <c r="M16" s="343">
        <v>0</v>
      </c>
      <c r="N16" s="344">
        <v>0</v>
      </c>
      <c r="O16" s="344">
        <v>0</v>
      </c>
      <c r="P16" s="345"/>
    </row>
    <row r="17" spans="1:16" x14ac:dyDescent="0.2">
      <c r="A17" s="324" t="s">
        <v>224</v>
      </c>
      <c r="B17" s="325" t="s">
        <v>66</v>
      </c>
      <c r="C17" s="325" t="s">
        <v>225</v>
      </c>
      <c r="D17" s="325" t="s">
        <v>217</v>
      </c>
      <c r="E17" s="348">
        <v>6026929</v>
      </c>
      <c r="F17" s="348">
        <v>4858726</v>
      </c>
      <c r="G17" s="348">
        <v>4801465</v>
      </c>
      <c r="H17" s="349">
        <v>5760000</v>
      </c>
      <c r="I17" s="350">
        <v>9200000</v>
      </c>
      <c r="J17" s="351">
        <v>3369154.7</v>
      </c>
      <c r="K17" s="352">
        <v>4261945.1900000004</v>
      </c>
      <c r="L17" s="353">
        <v>1374927.11</v>
      </c>
      <c r="M17" s="354">
        <v>1412775.51</v>
      </c>
      <c r="N17" s="355">
        <v>312965.84000000003</v>
      </c>
      <c r="O17" s="355">
        <v>3203322.53</v>
      </c>
      <c r="P17" s="356"/>
    </row>
    <row r="18" spans="1:16" x14ac:dyDescent="0.2">
      <c r="A18" s="324" t="s">
        <v>226</v>
      </c>
      <c r="B18" s="325" t="s">
        <v>66</v>
      </c>
      <c r="C18" s="325" t="s">
        <v>216</v>
      </c>
      <c r="D18" s="325" t="s">
        <v>217</v>
      </c>
      <c r="E18" s="357">
        <v>14280</v>
      </c>
      <c r="F18" s="357">
        <v>14280</v>
      </c>
      <c r="G18" s="357">
        <v>14280</v>
      </c>
      <c r="H18" s="358">
        <v>14280</v>
      </c>
      <c r="I18" s="359">
        <v>14280</v>
      </c>
      <c r="J18" s="360">
        <v>0</v>
      </c>
      <c r="K18" s="361">
        <v>0</v>
      </c>
      <c r="L18" s="362">
        <v>0</v>
      </c>
      <c r="M18" s="363">
        <v>0</v>
      </c>
      <c r="N18" s="364"/>
      <c r="O18" s="364"/>
      <c r="P18" s="365"/>
    </row>
    <row r="19" spans="1:16" ht="15" thickBot="1" x14ac:dyDescent="0.25">
      <c r="A19" s="324" t="s">
        <v>227</v>
      </c>
      <c r="B19" s="325" t="s">
        <v>66</v>
      </c>
      <c r="C19" s="325" t="s">
        <v>221</v>
      </c>
      <c r="D19" s="325" t="s">
        <v>217</v>
      </c>
      <c r="E19" s="357">
        <v>20492</v>
      </c>
      <c r="F19" s="357">
        <v>971505</v>
      </c>
      <c r="G19" s="357">
        <v>3837</v>
      </c>
      <c r="H19" s="326" t="s">
        <v>218</v>
      </c>
      <c r="I19" s="366"/>
      <c r="J19" s="367">
        <v>137704</v>
      </c>
      <c r="K19" s="368">
        <v>1026762</v>
      </c>
      <c r="L19" s="369">
        <v>12573148</v>
      </c>
      <c r="M19" s="370">
        <v>13719271</v>
      </c>
      <c r="N19" s="371">
        <v>1961871.67</v>
      </c>
      <c r="O19" s="431">
        <v>967974.78</v>
      </c>
      <c r="P19" s="372"/>
    </row>
    <row r="20" spans="1:16" ht="15" thickBot="1" x14ac:dyDescent="0.25">
      <c r="A20" s="324"/>
      <c r="B20" s="325"/>
      <c r="C20" s="325"/>
      <c r="D20" s="325"/>
      <c r="E20" s="325"/>
      <c r="F20" s="325"/>
      <c r="G20" s="325"/>
      <c r="H20" s="325"/>
      <c r="I20" s="334"/>
      <c r="J20" s="373"/>
      <c r="K20" s="373"/>
      <c r="L20" s="373"/>
      <c r="M20" s="374"/>
      <c r="N20" s="375"/>
      <c r="O20" s="376"/>
      <c r="P20" s="377" t="s">
        <v>228</v>
      </c>
    </row>
    <row r="21" spans="1:16" ht="15" thickBot="1" x14ac:dyDescent="0.25">
      <c r="A21" s="378"/>
      <c r="B21" s="379"/>
      <c r="C21" s="379"/>
      <c r="D21" s="379"/>
      <c r="E21" s="379"/>
      <c r="F21" s="379"/>
      <c r="G21" s="379"/>
      <c r="H21" s="379"/>
      <c r="I21" s="379"/>
      <c r="J21" s="379"/>
      <c r="K21" s="379"/>
      <c r="L21" s="379"/>
      <c r="M21" s="379"/>
      <c r="N21" s="379"/>
      <c r="O21" s="379"/>
      <c r="P21" s="379"/>
    </row>
    <row r="22" spans="1:16" ht="15" thickBot="1" x14ac:dyDescent="0.25">
      <c r="A22" s="380" t="s">
        <v>229</v>
      </c>
      <c r="B22" s="381"/>
      <c r="C22" s="381"/>
      <c r="D22" s="381"/>
      <c r="E22" s="381"/>
      <c r="F22" s="381"/>
      <c r="G22" s="381"/>
      <c r="H22" s="381"/>
      <c r="I22" s="382"/>
      <c r="J22" s="383"/>
      <c r="K22" s="383"/>
      <c r="L22" s="384"/>
      <c r="M22" s="385"/>
      <c r="N22" s="386"/>
      <c r="O22" s="386"/>
      <c r="P22" s="387"/>
    </row>
    <row r="23" spans="1:16" x14ac:dyDescent="0.2">
      <c r="A23" s="388" t="s">
        <v>230</v>
      </c>
      <c r="B23" s="325" t="s">
        <v>4</v>
      </c>
      <c r="C23" s="325" t="s">
        <v>231</v>
      </c>
      <c r="D23" s="325" t="s">
        <v>232</v>
      </c>
      <c r="E23" s="325">
        <v>33</v>
      </c>
      <c r="F23" s="325">
        <v>33</v>
      </c>
      <c r="G23" s="325">
        <v>48</v>
      </c>
      <c r="H23" s="325">
        <v>48</v>
      </c>
      <c r="I23" s="334">
        <v>47</v>
      </c>
      <c r="J23" s="335">
        <v>34</v>
      </c>
      <c r="K23" s="389">
        <f>+K24+K28+K29+K31+K35</f>
        <v>33</v>
      </c>
      <c r="L23" s="390">
        <v>28</v>
      </c>
      <c r="M23" s="391">
        <v>25</v>
      </c>
      <c r="N23" s="392">
        <v>25</v>
      </c>
      <c r="O23" s="392">
        <v>25</v>
      </c>
      <c r="P23" s="393"/>
    </row>
    <row r="24" spans="1:16" x14ac:dyDescent="0.2">
      <c r="A24" s="388" t="s">
        <v>233</v>
      </c>
      <c r="B24" s="325" t="s">
        <v>4</v>
      </c>
      <c r="C24" s="325" t="s">
        <v>231</v>
      </c>
      <c r="D24" s="325" t="s">
        <v>232</v>
      </c>
      <c r="E24" s="325">
        <v>16</v>
      </c>
      <c r="F24" s="325">
        <v>16</v>
      </c>
      <c r="G24" s="325">
        <v>22</v>
      </c>
      <c r="H24" s="325">
        <v>22</v>
      </c>
      <c r="I24" s="334">
        <v>19</v>
      </c>
      <c r="J24" s="335">
        <v>17</v>
      </c>
      <c r="K24" s="394">
        <f>SUM(K25:K27)</f>
        <v>16</v>
      </c>
      <c r="L24" s="395">
        <v>17</v>
      </c>
      <c r="M24" s="392">
        <v>16</v>
      </c>
      <c r="N24" s="396">
        <v>16</v>
      </c>
      <c r="O24" s="396">
        <v>16</v>
      </c>
      <c r="P24" s="396"/>
    </row>
    <row r="25" spans="1:16" x14ac:dyDescent="0.2">
      <c r="A25" s="324" t="s">
        <v>234</v>
      </c>
      <c r="B25" s="325" t="s">
        <v>4</v>
      </c>
      <c r="C25" s="325" t="s">
        <v>231</v>
      </c>
      <c r="D25" s="325" t="s">
        <v>232</v>
      </c>
      <c r="E25" s="325">
        <v>1</v>
      </c>
      <c r="F25" s="325">
        <v>1</v>
      </c>
      <c r="G25" s="325">
        <v>1</v>
      </c>
      <c r="H25" s="325">
        <v>1</v>
      </c>
      <c r="I25" s="334">
        <v>1</v>
      </c>
      <c r="J25" s="335">
        <v>2</v>
      </c>
      <c r="K25" s="394">
        <v>2</v>
      </c>
      <c r="L25" s="394">
        <v>2</v>
      </c>
      <c r="M25" s="392">
        <v>2</v>
      </c>
      <c r="N25" s="396">
        <v>2</v>
      </c>
      <c r="O25" s="396">
        <v>2</v>
      </c>
      <c r="P25" s="396"/>
    </row>
    <row r="26" spans="1:16" x14ac:dyDescent="0.2">
      <c r="A26" s="324" t="s">
        <v>235</v>
      </c>
      <c r="B26" s="325" t="s">
        <v>4</v>
      </c>
      <c r="C26" s="325" t="s">
        <v>231</v>
      </c>
      <c r="D26" s="325" t="s">
        <v>232</v>
      </c>
      <c r="E26" s="325">
        <v>5</v>
      </c>
      <c r="F26" s="325">
        <v>5</v>
      </c>
      <c r="G26" s="325">
        <v>6</v>
      </c>
      <c r="H26" s="325">
        <v>6</v>
      </c>
      <c r="I26" s="334">
        <v>5</v>
      </c>
      <c r="J26" s="335">
        <v>2</v>
      </c>
      <c r="K26" s="394">
        <v>2</v>
      </c>
      <c r="L26" s="394">
        <v>2</v>
      </c>
      <c r="M26" s="392">
        <v>2</v>
      </c>
      <c r="N26" s="396">
        <v>2</v>
      </c>
      <c r="O26" s="396">
        <v>2</v>
      </c>
      <c r="P26" s="396"/>
    </row>
    <row r="27" spans="1:16" x14ac:dyDescent="0.2">
      <c r="A27" s="324" t="s">
        <v>236</v>
      </c>
      <c r="B27" s="325" t="s">
        <v>4</v>
      </c>
      <c r="C27" s="325" t="s">
        <v>231</v>
      </c>
      <c r="D27" s="325" t="s">
        <v>232</v>
      </c>
      <c r="E27" s="325">
        <v>10</v>
      </c>
      <c r="F27" s="325">
        <v>10</v>
      </c>
      <c r="G27" s="325">
        <v>15</v>
      </c>
      <c r="H27" s="325">
        <v>15</v>
      </c>
      <c r="I27" s="334">
        <v>13</v>
      </c>
      <c r="J27" s="335">
        <v>13</v>
      </c>
      <c r="K27" s="394">
        <v>12</v>
      </c>
      <c r="L27" s="395">
        <v>13</v>
      </c>
      <c r="M27" s="392">
        <v>12</v>
      </c>
      <c r="N27" s="396">
        <v>12</v>
      </c>
      <c r="O27" s="396">
        <v>12</v>
      </c>
      <c r="P27" s="396"/>
    </row>
    <row r="28" spans="1:16" x14ac:dyDescent="0.2">
      <c r="A28" s="388" t="s">
        <v>237</v>
      </c>
      <c r="B28" s="325" t="s">
        <v>4</v>
      </c>
      <c r="C28" s="325" t="s">
        <v>231</v>
      </c>
      <c r="D28" s="325" t="s">
        <v>232</v>
      </c>
      <c r="E28" s="325">
        <v>15</v>
      </c>
      <c r="F28" s="325">
        <v>15</v>
      </c>
      <c r="G28" s="325">
        <v>24</v>
      </c>
      <c r="H28" s="325">
        <v>24</v>
      </c>
      <c r="I28" s="334">
        <v>26</v>
      </c>
      <c r="J28" s="335">
        <v>15</v>
      </c>
      <c r="K28" s="394">
        <v>14</v>
      </c>
      <c r="L28" s="395">
        <v>9</v>
      </c>
      <c r="M28" s="392">
        <v>8</v>
      </c>
      <c r="N28" s="396">
        <v>8</v>
      </c>
      <c r="O28" s="396">
        <v>8</v>
      </c>
      <c r="P28" s="396"/>
    </row>
    <row r="29" spans="1:16" x14ac:dyDescent="0.2">
      <c r="A29" s="324" t="s">
        <v>238</v>
      </c>
      <c r="B29" s="325" t="s">
        <v>4</v>
      </c>
      <c r="C29" s="325" t="s">
        <v>231</v>
      </c>
      <c r="D29" s="325" t="s">
        <v>232</v>
      </c>
      <c r="E29" s="325">
        <v>2</v>
      </c>
      <c r="F29" s="325">
        <v>2</v>
      </c>
      <c r="G29" s="325">
        <v>2</v>
      </c>
      <c r="H29" s="325">
        <v>2</v>
      </c>
      <c r="I29" s="334">
        <v>2</v>
      </c>
      <c r="J29" s="335">
        <v>1</v>
      </c>
      <c r="K29" s="394">
        <v>1</v>
      </c>
      <c r="L29" s="395">
        <v>0</v>
      </c>
      <c r="M29" s="392">
        <v>0</v>
      </c>
      <c r="N29" s="396">
        <v>0</v>
      </c>
      <c r="O29" s="396">
        <v>0</v>
      </c>
      <c r="P29" s="396"/>
    </row>
    <row r="30" spans="1:16" x14ac:dyDescent="0.2">
      <c r="A30" s="324" t="s">
        <v>239</v>
      </c>
      <c r="B30" s="325" t="s">
        <v>4</v>
      </c>
      <c r="C30" s="325" t="s">
        <v>231</v>
      </c>
      <c r="D30" s="325" t="s">
        <v>232</v>
      </c>
      <c r="E30" s="325">
        <v>35</v>
      </c>
      <c r="F30" s="325">
        <v>33</v>
      </c>
      <c r="G30" s="325">
        <v>48</v>
      </c>
      <c r="H30" s="325">
        <v>48</v>
      </c>
      <c r="I30" s="334">
        <v>47</v>
      </c>
      <c r="J30" s="335">
        <v>34</v>
      </c>
      <c r="K30" s="394">
        <f>SUM(K25:K29)</f>
        <v>31</v>
      </c>
      <c r="L30" s="395">
        <v>28</v>
      </c>
      <c r="M30" s="392">
        <v>25</v>
      </c>
      <c r="N30" s="396">
        <v>25</v>
      </c>
      <c r="O30" s="396">
        <v>25</v>
      </c>
      <c r="P30" s="396"/>
    </row>
    <row r="31" spans="1:16" x14ac:dyDescent="0.2">
      <c r="A31" s="324" t="s">
        <v>240</v>
      </c>
      <c r="B31" s="325" t="s">
        <v>4</v>
      </c>
      <c r="C31" s="325" t="s">
        <v>231</v>
      </c>
      <c r="D31" s="325" t="s">
        <v>232</v>
      </c>
      <c r="E31" s="325">
        <v>1</v>
      </c>
      <c r="F31" s="325">
        <v>1</v>
      </c>
      <c r="G31" s="325">
        <v>1</v>
      </c>
      <c r="H31" s="325">
        <v>1</v>
      </c>
      <c r="I31" s="334">
        <v>1</v>
      </c>
      <c r="J31" s="335">
        <v>1</v>
      </c>
      <c r="K31" s="394">
        <v>1</v>
      </c>
      <c r="L31" s="395">
        <v>1</v>
      </c>
      <c r="M31" s="392">
        <v>1</v>
      </c>
      <c r="N31" s="396">
        <v>1</v>
      </c>
      <c r="O31" s="396">
        <v>1</v>
      </c>
      <c r="P31" s="396"/>
    </row>
    <row r="32" spans="1:16" x14ac:dyDescent="0.2">
      <c r="A32" s="324" t="s">
        <v>241</v>
      </c>
      <c r="B32" s="325" t="s">
        <v>4</v>
      </c>
      <c r="C32" s="325" t="s">
        <v>231</v>
      </c>
      <c r="D32" s="325" t="s">
        <v>232</v>
      </c>
      <c r="E32" s="325">
        <v>6</v>
      </c>
      <c r="F32" s="325">
        <v>6</v>
      </c>
      <c r="G32" s="325">
        <v>28</v>
      </c>
      <c r="H32" s="325">
        <v>30</v>
      </c>
      <c r="I32" s="334">
        <v>30</v>
      </c>
      <c r="J32" s="335">
        <v>24</v>
      </c>
      <c r="K32" s="397">
        <v>23</v>
      </c>
      <c r="L32" s="398">
        <v>24</v>
      </c>
      <c r="M32" s="399">
        <v>21</v>
      </c>
      <c r="N32" s="392">
        <v>21</v>
      </c>
      <c r="O32" s="392">
        <v>21</v>
      </c>
      <c r="P32" s="400"/>
    </row>
    <row r="33" spans="1:16" x14ac:dyDescent="0.2">
      <c r="A33" s="324" t="s">
        <v>242</v>
      </c>
      <c r="B33" s="325" t="s">
        <v>4</v>
      </c>
      <c r="C33" s="325" t="s">
        <v>231</v>
      </c>
      <c r="D33" s="325" t="s">
        <v>232</v>
      </c>
      <c r="E33" s="325">
        <v>22</v>
      </c>
      <c r="F33" s="325">
        <v>22</v>
      </c>
      <c r="G33" s="325">
        <v>2</v>
      </c>
      <c r="H33" s="325">
        <v>2</v>
      </c>
      <c r="I33" s="334">
        <v>3</v>
      </c>
      <c r="J33" s="335">
        <v>2</v>
      </c>
      <c r="K33" s="394">
        <v>2</v>
      </c>
      <c r="L33" s="395">
        <v>0</v>
      </c>
      <c r="M33" s="392">
        <v>0</v>
      </c>
      <c r="N33" s="392">
        <v>0</v>
      </c>
      <c r="O33" s="392">
        <v>0</v>
      </c>
      <c r="P33" s="396"/>
    </row>
    <row r="34" spans="1:16" x14ac:dyDescent="0.2">
      <c r="A34" s="324" t="s">
        <v>243</v>
      </c>
      <c r="B34" s="325" t="s">
        <v>4</v>
      </c>
      <c r="C34" s="325" t="s">
        <v>231</v>
      </c>
      <c r="D34" s="325" t="s">
        <v>232</v>
      </c>
      <c r="E34" s="325">
        <v>2</v>
      </c>
      <c r="F34" s="325">
        <v>2</v>
      </c>
      <c r="G34" s="325">
        <v>4</v>
      </c>
      <c r="H34" s="325">
        <v>2</v>
      </c>
      <c r="I34" s="334">
        <v>3</v>
      </c>
      <c r="J34" s="335">
        <v>2</v>
      </c>
      <c r="K34" s="394">
        <v>3</v>
      </c>
      <c r="L34" s="395">
        <v>3</v>
      </c>
      <c r="M34" s="392">
        <v>2</v>
      </c>
      <c r="N34" s="392">
        <v>2</v>
      </c>
      <c r="O34" s="392">
        <v>2</v>
      </c>
      <c r="P34" s="396"/>
    </row>
    <row r="35" spans="1:16" x14ac:dyDescent="0.2">
      <c r="A35" s="324" t="s">
        <v>244</v>
      </c>
      <c r="B35" s="325" t="s">
        <v>4</v>
      </c>
      <c r="C35" s="325" t="s">
        <v>231</v>
      </c>
      <c r="D35" s="325" t="s">
        <v>232</v>
      </c>
      <c r="E35" s="325">
        <v>2</v>
      </c>
      <c r="F35" s="325">
        <v>2</v>
      </c>
      <c r="G35" s="325">
        <v>13</v>
      </c>
      <c r="H35" s="325">
        <v>13</v>
      </c>
      <c r="I35" s="334">
        <v>13</v>
      </c>
      <c r="J35" s="335">
        <v>1</v>
      </c>
      <c r="K35" s="394">
        <v>1</v>
      </c>
      <c r="L35" s="395">
        <v>2</v>
      </c>
      <c r="M35" s="392">
        <v>2</v>
      </c>
      <c r="N35" s="392">
        <v>2</v>
      </c>
      <c r="O35" s="392">
        <v>2</v>
      </c>
      <c r="P35" s="396"/>
    </row>
    <row r="36" spans="1:16" x14ac:dyDescent="0.2">
      <c r="A36" s="324" t="s">
        <v>245</v>
      </c>
      <c r="B36" s="325" t="s">
        <v>4</v>
      </c>
      <c r="C36" s="325" t="s">
        <v>231</v>
      </c>
      <c r="D36" s="325" t="s">
        <v>232</v>
      </c>
      <c r="E36" s="325">
        <v>0</v>
      </c>
      <c r="F36" s="325">
        <v>0</v>
      </c>
      <c r="G36" s="325">
        <v>0</v>
      </c>
      <c r="H36" s="325">
        <v>0</v>
      </c>
      <c r="I36" s="334">
        <v>0</v>
      </c>
      <c r="J36" s="335">
        <v>0</v>
      </c>
      <c r="K36" s="394">
        <v>0</v>
      </c>
      <c r="L36" s="395">
        <v>0</v>
      </c>
      <c r="M36" s="392">
        <v>0</v>
      </c>
      <c r="N36" s="392">
        <v>0</v>
      </c>
      <c r="O36" s="392">
        <v>0</v>
      </c>
      <c r="P36" s="396"/>
    </row>
    <row r="37" spans="1:16" x14ac:dyDescent="0.2">
      <c r="A37" s="324" t="s">
        <v>246</v>
      </c>
      <c r="B37" s="325" t="s">
        <v>4</v>
      </c>
      <c r="C37" s="325"/>
      <c r="D37" s="325" t="s">
        <v>232</v>
      </c>
      <c r="E37" s="325">
        <v>2</v>
      </c>
      <c r="F37" s="325">
        <v>2</v>
      </c>
      <c r="G37" s="325">
        <v>2</v>
      </c>
      <c r="H37" s="325">
        <v>2</v>
      </c>
      <c r="I37" s="334">
        <v>0</v>
      </c>
      <c r="J37" s="335">
        <v>0</v>
      </c>
      <c r="K37" s="394">
        <v>0</v>
      </c>
      <c r="L37" s="395">
        <v>0</v>
      </c>
      <c r="M37" s="392">
        <v>0</v>
      </c>
      <c r="N37" s="392">
        <v>0</v>
      </c>
      <c r="O37" s="392">
        <v>0</v>
      </c>
      <c r="P37" s="396"/>
    </row>
    <row r="38" spans="1:16" x14ac:dyDescent="0.2">
      <c r="A38" s="380" t="s">
        <v>247</v>
      </c>
      <c r="B38" s="381"/>
      <c r="C38" s="381"/>
      <c r="D38" s="381"/>
      <c r="E38" s="381"/>
      <c r="F38" s="381"/>
      <c r="G38" s="381"/>
      <c r="H38" s="381"/>
      <c r="I38" s="382"/>
      <c r="J38" s="401"/>
      <c r="K38" s="401"/>
      <c r="L38" s="401"/>
      <c r="M38" s="402"/>
      <c r="N38" s="403"/>
      <c r="O38" s="381"/>
      <c r="P38" s="402"/>
    </row>
    <row r="39" spans="1:16" x14ac:dyDescent="0.2">
      <c r="A39" s="388" t="s">
        <v>248</v>
      </c>
      <c r="B39" s="325" t="s">
        <v>4</v>
      </c>
      <c r="C39" s="325" t="s">
        <v>231</v>
      </c>
      <c r="D39" s="325" t="s">
        <v>217</v>
      </c>
      <c r="E39" s="325">
        <v>0</v>
      </c>
      <c r="F39" s="325">
        <v>0</v>
      </c>
      <c r="G39" s="325">
        <v>0</v>
      </c>
      <c r="H39" s="325">
        <v>0</v>
      </c>
      <c r="I39" s="334">
        <v>0</v>
      </c>
      <c r="J39" s="335">
        <v>0</v>
      </c>
      <c r="K39" s="394">
        <v>0</v>
      </c>
      <c r="L39" s="394">
        <v>0</v>
      </c>
      <c r="M39" s="404">
        <v>0</v>
      </c>
      <c r="N39" s="405">
        <v>0</v>
      </c>
      <c r="O39" s="405">
        <v>0</v>
      </c>
      <c r="P39" s="339"/>
    </row>
    <row r="40" spans="1:16" x14ac:dyDescent="0.2">
      <c r="A40" s="388" t="s">
        <v>249</v>
      </c>
      <c r="B40" s="325" t="s">
        <v>4</v>
      </c>
      <c r="C40" s="325" t="s">
        <v>231</v>
      </c>
      <c r="D40" s="325" t="s">
        <v>232</v>
      </c>
      <c r="E40" s="325">
        <v>77</v>
      </c>
      <c r="F40" s="325">
        <v>77</v>
      </c>
      <c r="G40" s="325">
        <v>83</v>
      </c>
      <c r="H40" s="325">
        <v>111</v>
      </c>
      <c r="I40" s="334">
        <v>99</v>
      </c>
      <c r="J40" s="335">
        <v>109</v>
      </c>
      <c r="K40" s="394">
        <v>109</v>
      </c>
      <c r="L40" s="394">
        <v>109</v>
      </c>
      <c r="M40" s="404">
        <v>109</v>
      </c>
      <c r="N40" s="392">
        <v>109</v>
      </c>
      <c r="O40" s="392">
        <v>109</v>
      </c>
      <c r="P40" s="339"/>
    </row>
    <row r="41" spans="1:16" x14ac:dyDescent="0.2">
      <c r="A41" s="324" t="s">
        <v>250</v>
      </c>
      <c r="B41" s="325" t="s">
        <v>4</v>
      </c>
      <c r="C41" s="325" t="s">
        <v>231</v>
      </c>
      <c r="D41" s="325" t="s">
        <v>232</v>
      </c>
      <c r="E41" s="325">
        <v>58</v>
      </c>
      <c r="F41" s="325">
        <v>58</v>
      </c>
      <c r="G41" s="325">
        <v>64</v>
      </c>
      <c r="H41" s="325">
        <v>87</v>
      </c>
      <c r="I41" s="334">
        <v>80</v>
      </c>
      <c r="J41" s="335">
        <v>78</v>
      </c>
      <c r="K41" s="394">
        <f>78+14+26</f>
        <v>118</v>
      </c>
      <c r="L41" s="394">
        <v>118</v>
      </c>
      <c r="M41" s="404">
        <v>118</v>
      </c>
      <c r="N41" s="392">
        <v>118</v>
      </c>
      <c r="O41" s="392">
        <v>118</v>
      </c>
      <c r="P41" s="339"/>
    </row>
    <row r="42" spans="1:16" ht="15" thickBot="1" x14ac:dyDescent="0.25">
      <c r="A42" s="406" t="s">
        <v>251</v>
      </c>
      <c r="B42" s="407" t="s">
        <v>4</v>
      </c>
      <c r="C42" s="407" t="s">
        <v>231</v>
      </c>
      <c r="D42" s="407" t="s">
        <v>232</v>
      </c>
      <c r="E42" s="407">
        <v>19</v>
      </c>
      <c r="F42" s="407">
        <v>19</v>
      </c>
      <c r="G42" s="407">
        <v>19</v>
      </c>
      <c r="H42" s="407">
        <v>24</v>
      </c>
      <c r="I42" s="408">
        <v>19</v>
      </c>
      <c r="J42" s="373">
        <v>31</v>
      </c>
      <c r="K42" s="409">
        <f>31+4</f>
        <v>35</v>
      </c>
      <c r="L42" s="409">
        <v>35</v>
      </c>
      <c r="M42" s="410">
        <v>35</v>
      </c>
      <c r="N42" s="411">
        <v>35</v>
      </c>
      <c r="O42" s="411">
        <v>35</v>
      </c>
      <c r="P42" s="412"/>
    </row>
  </sheetData>
  <mergeCells count="7">
    <mergeCell ref="A1:P1"/>
    <mergeCell ref="A8:A10"/>
    <mergeCell ref="B8:B10"/>
    <mergeCell ref="C8:C10"/>
    <mergeCell ref="D8:D10"/>
    <mergeCell ref="J8:P8"/>
    <mergeCell ref="M9:P9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A1:O116"/>
  <sheetViews>
    <sheetView tabSelected="1" zoomScaleNormal="75" zoomScaleSheetLayoutView="100" workbookViewId="0">
      <selection activeCell="J52" sqref="J52"/>
    </sheetView>
  </sheetViews>
  <sheetFormatPr baseColWidth="10" defaultRowHeight="12.75" x14ac:dyDescent="0.2"/>
  <cols>
    <col min="1" max="1" width="57.7109375" customWidth="1"/>
    <col min="2" max="3" width="10.7109375" customWidth="1"/>
    <col min="4" max="5" width="10.7109375" hidden="1" customWidth="1"/>
    <col min="6" max="6" width="12.42578125" customWidth="1"/>
    <col min="7" max="11" width="10.7109375" customWidth="1"/>
    <col min="12" max="13" width="10.7109375" hidden="1" customWidth="1"/>
    <col min="14" max="14" width="10.42578125" hidden="1" customWidth="1"/>
  </cols>
  <sheetData>
    <row r="1" spans="1:15" s="1" customFormat="1" ht="16.5" thickBot="1" x14ac:dyDescent="0.25">
      <c r="A1" s="470" t="s">
        <v>27</v>
      </c>
      <c r="B1" s="471"/>
      <c r="C1" s="471"/>
      <c r="D1" s="471"/>
      <c r="E1" s="471"/>
      <c r="F1" s="471"/>
      <c r="G1" s="471"/>
      <c r="H1" s="471"/>
      <c r="I1" s="471"/>
      <c r="J1" s="471"/>
      <c r="K1" s="471"/>
      <c r="L1" s="471"/>
      <c r="M1" s="471"/>
      <c r="N1" s="472"/>
    </row>
    <row r="2" spans="1:15" s="1" customFormat="1" ht="15" customHeight="1" x14ac:dyDescent="0.25">
      <c r="A2" s="475" t="s">
        <v>252</v>
      </c>
      <c r="B2" s="476"/>
      <c r="C2" s="476"/>
      <c r="D2" s="27"/>
      <c r="E2" s="27"/>
      <c r="F2" s="7"/>
      <c r="G2" s="7"/>
      <c r="H2" s="7"/>
      <c r="I2" s="7"/>
      <c r="J2" s="7"/>
      <c r="K2" s="26"/>
      <c r="L2" s="7"/>
      <c r="M2" s="7"/>
      <c r="N2" s="7"/>
    </row>
    <row r="3" spans="1:15" s="1" customFormat="1" ht="15" customHeight="1" x14ac:dyDescent="0.25">
      <c r="A3" s="28" t="s">
        <v>35</v>
      </c>
      <c r="B3" s="132"/>
      <c r="C3" s="25"/>
      <c r="D3" s="7"/>
      <c r="E3" s="7"/>
      <c r="F3" s="7"/>
      <c r="G3" s="7"/>
      <c r="H3" s="7"/>
      <c r="I3" s="7"/>
      <c r="J3" s="7"/>
      <c r="K3" s="26"/>
      <c r="L3" s="7"/>
      <c r="M3" s="7"/>
      <c r="N3" s="7"/>
    </row>
    <row r="4" spans="1:15" s="1" customFormat="1" ht="15" customHeight="1" x14ac:dyDescent="0.25">
      <c r="A4" s="28" t="s">
        <v>253</v>
      </c>
      <c r="B4" s="132"/>
      <c r="C4" s="25"/>
      <c r="D4" s="7"/>
      <c r="E4" s="7"/>
      <c r="F4" s="7"/>
      <c r="G4" s="7"/>
      <c r="H4" s="7"/>
      <c r="I4" s="7"/>
      <c r="J4" s="7"/>
      <c r="K4" s="26"/>
      <c r="L4" s="7"/>
      <c r="M4" s="7"/>
      <c r="N4" s="7"/>
    </row>
    <row r="5" spans="1:15" s="1" customFormat="1" ht="15" customHeight="1" x14ac:dyDescent="0.25">
      <c r="A5" s="28" t="s">
        <v>258</v>
      </c>
      <c r="B5" s="132"/>
      <c r="C5" s="25"/>
      <c r="D5" s="7"/>
      <c r="E5" s="7"/>
      <c r="F5" s="7"/>
      <c r="G5" s="7"/>
      <c r="H5" s="7"/>
      <c r="I5" s="7"/>
      <c r="J5" s="7"/>
      <c r="K5" s="26"/>
      <c r="L5" s="7"/>
      <c r="M5" s="7"/>
      <c r="N5" s="7"/>
    </row>
    <row r="6" spans="1:15" ht="13.5" thickBot="1" x14ac:dyDescent="0.25">
      <c r="A6" s="59"/>
      <c r="B6" s="60"/>
      <c r="C6" s="60"/>
      <c r="D6" s="61"/>
      <c r="E6" s="61"/>
      <c r="F6" s="61"/>
      <c r="G6" s="61"/>
      <c r="H6" s="61"/>
      <c r="I6" s="61"/>
      <c r="J6" s="61"/>
      <c r="K6" s="63"/>
      <c r="L6" s="61"/>
      <c r="M6" s="61"/>
      <c r="N6" s="62"/>
    </row>
    <row r="7" spans="1:15" x14ac:dyDescent="0.2">
      <c r="A7" s="477" t="s">
        <v>3</v>
      </c>
      <c r="B7" s="480" t="s">
        <v>0</v>
      </c>
      <c r="C7" s="480" t="s">
        <v>1</v>
      </c>
      <c r="D7" s="133"/>
      <c r="E7" s="133"/>
      <c r="F7" s="473"/>
      <c r="G7" s="473"/>
      <c r="H7" s="473"/>
      <c r="I7" s="473"/>
      <c r="J7" s="473"/>
      <c r="K7" s="474"/>
      <c r="L7" s="69"/>
      <c r="M7" s="4"/>
      <c r="N7" s="4"/>
    </row>
    <row r="8" spans="1:15" x14ac:dyDescent="0.2">
      <c r="A8" s="478"/>
      <c r="B8" s="481"/>
      <c r="C8" s="481"/>
      <c r="D8" s="134"/>
      <c r="E8" s="134">
        <v>2006</v>
      </c>
      <c r="F8" s="3">
        <v>2018</v>
      </c>
      <c r="G8" s="3">
        <v>2019</v>
      </c>
      <c r="H8" s="483">
        <v>2019</v>
      </c>
      <c r="I8" s="484"/>
      <c r="J8" s="484"/>
      <c r="K8" s="485"/>
      <c r="L8" s="136">
        <v>2015</v>
      </c>
      <c r="M8" s="5">
        <v>2016</v>
      </c>
      <c r="N8" s="5"/>
    </row>
    <row r="9" spans="1:15" ht="33.75" customHeight="1" thickBot="1" x14ac:dyDescent="0.25">
      <c r="A9" s="479"/>
      <c r="B9" s="482"/>
      <c r="C9" s="482"/>
      <c r="D9" s="135"/>
      <c r="E9" s="135" t="s">
        <v>22</v>
      </c>
      <c r="F9" s="135" t="s">
        <v>22</v>
      </c>
      <c r="G9" s="135" t="s">
        <v>2</v>
      </c>
      <c r="H9" s="135" t="s">
        <v>23</v>
      </c>
      <c r="I9" s="135" t="s">
        <v>25</v>
      </c>
      <c r="J9" s="135" t="s">
        <v>26</v>
      </c>
      <c r="K9" s="6" t="s">
        <v>28</v>
      </c>
      <c r="L9" s="58" t="s">
        <v>2</v>
      </c>
      <c r="M9" s="6" t="s">
        <v>2</v>
      </c>
      <c r="N9" s="6"/>
    </row>
    <row r="10" spans="1:15" ht="13.5" thickBot="1" x14ac:dyDescent="0.25">
      <c r="A10" s="51" t="s">
        <v>254</v>
      </c>
      <c r="B10" s="42"/>
      <c r="C10" s="42"/>
      <c r="D10" s="42"/>
      <c r="E10" s="42"/>
      <c r="F10" s="106"/>
      <c r="G10" s="92"/>
      <c r="H10" s="107"/>
      <c r="I10" s="107"/>
      <c r="J10" s="107"/>
      <c r="K10" s="108"/>
      <c r="L10" s="38"/>
      <c r="M10" s="39"/>
      <c r="N10" s="38"/>
    </row>
    <row r="11" spans="1:15" s="137" customFormat="1" x14ac:dyDescent="0.2">
      <c r="A11" s="52" t="s">
        <v>255</v>
      </c>
      <c r="B11" s="31" t="s">
        <v>4</v>
      </c>
      <c r="C11" s="31" t="s">
        <v>256</v>
      </c>
      <c r="D11" s="31"/>
      <c r="E11" s="32"/>
      <c r="F11" s="53">
        <v>522</v>
      </c>
      <c r="G11" s="85">
        <v>500</v>
      </c>
      <c r="H11" s="85">
        <v>130</v>
      </c>
      <c r="I11" s="53">
        <v>132</v>
      </c>
      <c r="J11" s="54">
        <v>114</v>
      </c>
      <c r="K11" s="83"/>
      <c r="L11" s="413"/>
      <c r="M11" s="138"/>
      <c r="N11" s="139"/>
      <c r="O11" s="120"/>
    </row>
    <row r="12" spans="1:15" s="137" customFormat="1" ht="13.5" thickBot="1" x14ac:dyDescent="0.25">
      <c r="A12" s="414" t="s">
        <v>257</v>
      </c>
      <c r="B12" s="415" t="s">
        <v>4</v>
      </c>
      <c r="C12" s="415" t="s">
        <v>256</v>
      </c>
      <c r="D12" s="415"/>
      <c r="E12" s="416"/>
      <c r="F12" s="417">
        <v>3500</v>
      </c>
      <c r="G12" s="418">
        <v>600</v>
      </c>
      <c r="H12" s="418">
        <v>150</v>
      </c>
      <c r="I12" s="417">
        <v>150</v>
      </c>
      <c r="J12" s="419">
        <v>150</v>
      </c>
      <c r="K12" s="420"/>
      <c r="L12" s="421"/>
      <c r="M12" s="422"/>
      <c r="N12" s="423"/>
      <c r="O12" s="120"/>
    </row>
    <row r="13" spans="1:15" ht="27" customHeight="1" thickBot="1" x14ac:dyDescent="0.25">
      <c r="A13" s="513"/>
      <c r="B13" s="514"/>
      <c r="C13" s="514"/>
      <c r="D13" s="514"/>
      <c r="E13" s="514"/>
      <c r="F13" s="514"/>
      <c r="G13" s="514"/>
      <c r="H13" s="514"/>
      <c r="I13" s="514"/>
      <c r="J13" s="514"/>
      <c r="K13" s="515"/>
    </row>
    <row r="24" ht="24.75" customHeight="1" x14ac:dyDescent="0.2"/>
    <row r="54" ht="31.5" customHeight="1" x14ac:dyDescent="0.2"/>
    <row r="68" ht="24" customHeight="1" x14ac:dyDescent="0.2"/>
    <row r="73" ht="24.75" customHeight="1" x14ac:dyDescent="0.2"/>
    <row r="81" ht="31.5" customHeight="1" x14ac:dyDescent="0.2"/>
    <row r="83" ht="24" customHeight="1" x14ac:dyDescent="0.2"/>
    <row r="90" ht="35.25" customHeight="1" x14ac:dyDescent="0.2"/>
    <row r="92" ht="22.5" customHeight="1" x14ac:dyDescent="0.2"/>
    <row r="95" ht="18" customHeight="1" x14ac:dyDescent="0.2"/>
    <row r="97" ht="33.75" customHeight="1" x14ac:dyDescent="0.2"/>
    <row r="99" ht="21" customHeight="1" x14ac:dyDescent="0.2"/>
    <row r="100" ht="26.25" customHeight="1" x14ac:dyDescent="0.2"/>
    <row r="101" ht="22.5" customHeight="1" x14ac:dyDescent="0.2"/>
    <row r="103" ht="35.25" customHeight="1" x14ac:dyDescent="0.2"/>
    <row r="107" ht="22.5" customHeight="1" x14ac:dyDescent="0.2"/>
    <row r="109" ht="25.5" customHeight="1" x14ac:dyDescent="0.2"/>
    <row r="116" ht="24.75" customHeight="1" x14ac:dyDescent="0.2"/>
  </sheetData>
  <mergeCells count="8">
    <mergeCell ref="A13:K13"/>
    <mergeCell ref="A1:N1"/>
    <mergeCell ref="A2:C2"/>
    <mergeCell ref="A7:A9"/>
    <mergeCell ref="B7:B9"/>
    <mergeCell ref="C7:C9"/>
    <mergeCell ref="F7:K7"/>
    <mergeCell ref="H8:K8"/>
  </mergeCells>
  <printOptions horizontalCentered="1"/>
  <pageMargins left="3.937007874015748E-2" right="0.19685039370078741" top="0.43307086614173229" bottom="0" header="0" footer="0"/>
  <pageSetup paperSize="9" orientation="landscape" r:id="rId1"/>
  <headerFooter alignWithMargins="0"/>
  <rowBreaks count="2" manualBreakCount="2">
    <brk id="79" max="16383" man="1"/>
    <brk id="101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6"/>
  <sheetViews>
    <sheetView tabSelected="1" topLeftCell="C7" workbookViewId="0">
      <selection activeCell="J52" sqref="J52"/>
    </sheetView>
  </sheetViews>
  <sheetFormatPr baseColWidth="10" defaultRowHeight="15" x14ac:dyDescent="0.25"/>
  <cols>
    <col min="1" max="1" width="12.5703125" style="432" customWidth="1"/>
    <col min="2" max="2" width="51.28515625" style="432" customWidth="1"/>
    <col min="3" max="3" width="9.85546875" style="432" customWidth="1"/>
    <col min="4" max="4" width="11" style="432" customWidth="1"/>
    <col min="5" max="6" width="17.5703125" style="432" bestFit="1" customWidth="1"/>
    <col min="7" max="7" width="17.5703125" style="464" bestFit="1" customWidth="1"/>
    <col min="8" max="8" width="17.5703125" style="432" bestFit="1" customWidth="1"/>
    <col min="9" max="9" width="18.140625" style="432" customWidth="1"/>
    <col min="10" max="10" width="17.5703125" style="432" bestFit="1" customWidth="1"/>
    <col min="11" max="11" width="14.42578125" style="432" bestFit="1" customWidth="1"/>
    <col min="12" max="12" width="12.42578125" style="432" customWidth="1"/>
    <col min="13" max="13" width="17.5703125" style="432" bestFit="1" customWidth="1"/>
    <col min="14" max="14" width="17.5703125" style="432" customWidth="1"/>
    <col min="15" max="15" width="17.5703125" style="432" bestFit="1" customWidth="1"/>
    <col min="16" max="16384" width="11.42578125" style="432"/>
  </cols>
  <sheetData>
    <row r="1" spans="1:16" x14ac:dyDescent="0.25">
      <c r="A1" s="519" t="s">
        <v>48</v>
      </c>
      <c r="B1" s="520"/>
      <c r="C1" s="521" t="s">
        <v>49</v>
      </c>
      <c r="D1" s="522"/>
      <c r="E1" s="522"/>
      <c r="F1" s="522"/>
      <c r="G1" s="522"/>
      <c r="H1" s="522"/>
      <c r="I1" s="522"/>
      <c r="J1" s="522"/>
      <c r="K1" s="522"/>
      <c r="L1" s="522"/>
      <c r="M1" s="522"/>
      <c r="N1" s="523"/>
    </row>
    <row r="2" spans="1:16" x14ac:dyDescent="0.25">
      <c r="A2" s="519" t="s">
        <v>50</v>
      </c>
      <c r="B2" s="520"/>
      <c r="C2" s="524"/>
      <c r="D2" s="525"/>
      <c r="E2" s="525"/>
      <c r="F2" s="525"/>
      <c r="G2" s="525"/>
      <c r="H2" s="525"/>
      <c r="I2" s="525"/>
      <c r="J2" s="525"/>
      <c r="K2" s="525"/>
      <c r="L2" s="525"/>
      <c r="M2" s="525"/>
      <c r="N2" s="526"/>
    </row>
    <row r="3" spans="1:16" x14ac:dyDescent="0.25">
      <c r="A3" s="519" t="s">
        <v>51</v>
      </c>
      <c r="B3" s="520"/>
      <c r="C3" s="527" t="s">
        <v>52</v>
      </c>
      <c r="D3" s="528"/>
      <c r="E3" s="528"/>
      <c r="F3" s="528"/>
      <c r="G3" s="528"/>
      <c r="H3" s="528"/>
      <c r="I3" s="528"/>
      <c r="J3" s="528"/>
      <c r="K3" s="528"/>
      <c r="L3" s="528"/>
      <c r="M3" s="528"/>
      <c r="N3" s="529"/>
    </row>
    <row r="4" spans="1:16" x14ac:dyDescent="0.25">
      <c r="A4" s="518" t="s">
        <v>53</v>
      </c>
      <c r="B4" s="530"/>
      <c r="C4" s="532" t="s">
        <v>54</v>
      </c>
      <c r="D4" s="532" t="s">
        <v>55</v>
      </c>
      <c r="E4" s="516">
        <v>2017</v>
      </c>
      <c r="F4" s="516">
        <v>2018</v>
      </c>
      <c r="G4" s="516">
        <v>2019</v>
      </c>
      <c r="H4" s="521">
        <v>2019</v>
      </c>
      <c r="I4" s="522"/>
      <c r="J4" s="522"/>
      <c r="K4" s="522"/>
      <c r="L4" s="538">
        <v>2019</v>
      </c>
      <c r="M4" s="516">
        <v>2020</v>
      </c>
      <c r="N4" s="516">
        <v>2021</v>
      </c>
    </row>
    <row r="5" spans="1:16" x14ac:dyDescent="0.25">
      <c r="A5" s="531"/>
      <c r="B5" s="530"/>
      <c r="C5" s="533"/>
      <c r="D5" s="534"/>
      <c r="E5" s="517"/>
      <c r="F5" s="517"/>
      <c r="G5" s="517"/>
      <c r="H5" s="527"/>
      <c r="I5" s="528"/>
      <c r="J5" s="528"/>
      <c r="K5" s="528"/>
      <c r="L5" s="538"/>
      <c r="M5" s="517"/>
      <c r="N5" s="517"/>
    </row>
    <row r="6" spans="1:16" ht="25.5" x14ac:dyDescent="0.25">
      <c r="A6" s="531"/>
      <c r="B6" s="530"/>
      <c r="C6" s="533"/>
      <c r="D6" s="534"/>
      <c r="E6" s="433" t="s">
        <v>56</v>
      </c>
      <c r="F6" s="433" t="s">
        <v>56</v>
      </c>
      <c r="G6" s="433" t="s">
        <v>57</v>
      </c>
      <c r="H6" s="433" t="s">
        <v>58</v>
      </c>
      <c r="I6" s="433" t="s">
        <v>59</v>
      </c>
      <c r="J6" s="433" t="s">
        <v>60</v>
      </c>
      <c r="K6" s="433" t="s">
        <v>61</v>
      </c>
      <c r="L6" s="433" t="s">
        <v>56</v>
      </c>
      <c r="M6" s="433" t="s">
        <v>57</v>
      </c>
      <c r="N6" s="433" t="s">
        <v>57</v>
      </c>
    </row>
    <row r="7" spans="1:16" x14ac:dyDescent="0.25">
      <c r="A7" s="518" t="s">
        <v>62</v>
      </c>
      <c r="B7" s="434" t="s">
        <v>63</v>
      </c>
      <c r="C7" s="435" t="s">
        <v>4</v>
      </c>
      <c r="D7" s="435" t="s">
        <v>64</v>
      </c>
      <c r="E7" s="436">
        <v>26095018</v>
      </c>
      <c r="F7" s="436">
        <v>25811061</v>
      </c>
      <c r="G7" s="437">
        <v>25953039</v>
      </c>
      <c r="H7" s="438">
        <v>6352273</v>
      </c>
      <c r="I7" s="439">
        <v>6853058</v>
      </c>
      <c r="J7" s="439">
        <v>7426063</v>
      </c>
      <c r="K7" s="440"/>
      <c r="L7" s="440"/>
      <c r="M7" s="437">
        <v>28548342</v>
      </c>
      <c r="N7" s="437">
        <v>31403176.200000003</v>
      </c>
      <c r="O7" s="441"/>
      <c r="P7" s="442"/>
    </row>
    <row r="8" spans="1:16" x14ac:dyDescent="0.25">
      <c r="A8" s="518"/>
      <c r="B8" s="434" t="s">
        <v>65</v>
      </c>
      <c r="C8" s="435" t="s">
        <v>66</v>
      </c>
      <c r="D8" s="435" t="s">
        <v>64</v>
      </c>
      <c r="E8" s="436">
        <v>1684508702.76</v>
      </c>
      <c r="F8" s="436">
        <v>2042980576.6799998</v>
      </c>
      <c r="G8" s="440">
        <v>2477737057</v>
      </c>
      <c r="H8" s="440">
        <v>562810577</v>
      </c>
      <c r="I8" s="440">
        <v>665154540.0999999</v>
      </c>
      <c r="J8" s="440">
        <v>727751508.83999991</v>
      </c>
      <c r="K8" s="440"/>
      <c r="L8" s="440"/>
      <c r="M8" s="440">
        <v>3005011890.5752358</v>
      </c>
      <c r="N8" s="440">
        <v>3644493444.930768</v>
      </c>
      <c r="O8" s="441"/>
      <c r="P8" s="442"/>
    </row>
    <row r="9" spans="1:16" x14ac:dyDescent="0.25">
      <c r="A9" s="518"/>
      <c r="B9" s="434" t="s">
        <v>67</v>
      </c>
      <c r="C9" s="435" t="s">
        <v>66</v>
      </c>
      <c r="D9" s="435" t="s">
        <v>64</v>
      </c>
      <c r="E9" s="436">
        <v>126562714</v>
      </c>
      <c r="F9" s="436">
        <v>147731312</v>
      </c>
      <c r="G9" s="440">
        <v>172440522</v>
      </c>
      <c r="H9" s="443">
        <v>41926225</v>
      </c>
      <c r="I9" s="440">
        <v>45960875</v>
      </c>
      <c r="J9" s="444">
        <v>50300390</v>
      </c>
      <c r="K9" s="440"/>
      <c r="L9" s="440"/>
      <c r="M9" s="440">
        <v>201282540.10912615</v>
      </c>
      <c r="N9" s="440">
        <v>234948610.00700277</v>
      </c>
      <c r="O9" s="441"/>
      <c r="P9" s="442"/>
    </row>
    <row r="10" spans="1:16" x14ac:dyDescent="0.25">
      <c r="A10" s="518"/>
      <c r="B10" s="445" t="s">
        <v>68</v>
      </c>
      <c r="C10" s="446" t="s">
        <v>4</v>
      </c>
      <c r="D10" s="446" t="s">
        <v>64</v>
      </c>
      <c r="E10" s="447">
        <v>615</v>
      </c>
      <c r="F10" s="447">
        <v>639</v>
      </c>
      <c r="G10" s="447">
        <v>652.18053299999997</v>
      </c>
      <c r="H10" s="447">
        <v>621</v>
      </c>
      <c r="I10" s="447">
        <v>603</v>
      </c>
      <c r="J10" s="447">
        <v>603</v>
      </c>
      <c r="K10" s="447"/>
      <c r="L10" s="447"/>
      <c r="M10" s="447">
        <v>676</v>
      </c>
      <c r="N10" s="447">
        <v>743.6</v>
      </c>
      <c r="O10" s="441"/>
    </row>
    <row r="11" spans="1:16" x14ac:dyDescent="0.25">
      <c r="A11" s="518"/>
      <c r="B11" s="434" t="s">
        <v>69</v>
      </c>
      <c r="C11" s="435" t="s">
        <v>66</v>
      </c>
      <c r="D11" s="435" t="s">
        <v>64</v>
      </c>
      <c r="E11" s="436">
        <v>1021760739</v>
      </c>
      <c r="F11" s="436">
        <v>1194437784</v>
      </c>
      <c r="G11" s="440">
        <v>1396297161.7436855</v>
      </c>
      <c r="H11" s="440">
        <v>348124495</v>
      </c>
      <c r="I11" s="440">
        <v>412964685</v>
      </c>
      <c r="J11" s="448">
        <v>452036725</v>
      </c>
      <c r="K11" s="448"/>
      <c r="L11" s="440"/>
      <c r="M11" s="440">
        <v>1632270671.6162219</v>
      </c>
      <c r="N11" s="440">
        <v>1908123584.5894759</v>
      </c>
      <c r="O11" s="441"/>
    </row>
    <row r="12" spans="1:16" x14ac:dyDescent="0.25">
      <c r="A12" s="518"/>
      <c r="B12" s="434" t="s">
        <v>70</v>
      </c>
      <c r="C12" s="435" t="s">
        <v>71</v>
      </c>
      <c r="D12" s="435" t="s">
        <v>64</v>
      </c>
      <c r="E12" s="436">
        <v>1661399.5756097562</v>
      </c>
      <c r="F12" s="436">
        <v>1869229.7089201878</v>
      </c>
      <c r="G12" s="440">
        <v>2140967.2492381576</v>
      </c>
      <c r="H12" s="440">
        <v>560586.94847020938</v>
      </c>
      <c r="I12" s="449">
        <v>684850.22388059704</v>
      </c>
      <c r="J12" s="449">
        <f>+J11/J10</f>
        <v>749646.31011608627</v>
      </c>
      <c r="K12" s="449"/>
      <c r="L12" s="440"/>
      <c r="M12" s="440">
        <v>2414601.5852310974</v>
      </c>
      <c r="N12" s="440">
        <v>2566061.8404914951</v>
      </c>
      <c r="O12" s="441"/>
    </row>
    <row r="13" spans="1:16" x14ac:dyDescent="0.25">
      <c r="A13" s="518"/>
      <c r="B13" s="445" t="s">
        <v>72</v>
      </c>
      <c r="C13" s="446" t="s">
        <v>4</v>
      </c>
      <c r="D13" s="446" t="s">
        <v>64</v>
      </c>
      <c r="E13" s="447">
        <v>1151</v>
      </c>
      <c r="F13" s="447">
        <v>1148</v>
      </c>
      <c r="G13" s="450">
        <v>1276</v>
      </c>
      <c r="H13" s="450">
        <v>1148</v>
      </c>
      <c r="I13" s="447">
        <v>1148</v>
      </c>
      <c r="J13" s="447">
        <v>1148</v>
      </c>
      <c r="K13" s="447"/>
      <c r="L13" s="447"/>
      <c r="M13" s="447">
        <v>1403.6000000000001</v>
      </c>
      <c r="N13" s="447">
        <v>1404</v>
      </c>
      <c r="O13" s="441"/>
    </row>
    <row r="14" spans="1:16" x14ac:dyDescent="0.25">
      <c r="A14" s="518"/>
      <c r="B14" s="434" t="s">
        <v>73</v>
      </c>
      <c r="C14" s="435" t="s">
        <v>66</v>
      </c>
      <c r="D14" s="435" t="s">
        <v>64</v>
      </c>
      <c r="E14" s="451">
        <v>2151216586</v>
      </c>
      <c r="F14" s="451">
        <v>2397910459</v>
      </c>
      <c r="G14" s="440">
        <v>2672894308.6447506</v>
      </c>
      <c r="H14" s="448">
        <v>659940883</v>
      </c>
      <c r="I14" s="448">
        <v>794726372</v>
      </c>
      <c r="J14" s="448">
        <v>863103364</v>
      </c>
      <c r="K14" s="448"/>
      <c r="L14" s="448"/>
      <c r="M14" s="448">
        <v>2979412328.9177828</v>
      </c>
      <c r="N14" s="440">
        <v>3321080746.4393077</v>
      </c>
      <c r="O14" s="441"/>
    </row>
    <row r="15" spans="1:16" x14ac:dyDescent="0.25">
      <c r="A15" s="518"/>
      <c r="B15" s="434" t="s">
        <v>74</v>
      </c>
      <c r="C15" s="435" t="s">
        <v>71</v>
      </c>
      <c r="D15" s="435" t="s">
        <v>75</v>
      </c>
      <c r="E15" s="451">
        <v>1868997.9026933101</v>
      </c>
      <c r="F15" s="451">
        <v>2088772.1768292682</v>
      </c>
      <c r="G15" s="448">
        <v>2094744.7559911839</v>
      </c>
      <c r="H15" s="448">
        <v>574861.39634146343</v>
      </c>
      <c r="I15" s="448">
        <v>692270.35888501746</v>
      </c>
      <c r="J15" s="448">
        <f>+J14/J13</f>
        <v>751832.19860627176</v>
      </c>
      <c r="K15" s="448"/>
      <c r="L15" s="448"/>
      <c r="M15" s="448">
        <v>2122693.3092888161</v>
      </c>
      <c r="N15" s="440">
        <v>2365442.1270935242</v>
      </c>
      <c r="O15" s="441"/>
    </row>
    <row r="16" spans="1:16" x14ac:dyDescent="0.25">
      <c r="A16" s="518"/>
      <c r="B16" s="434" t="s">
        <v>76</v>
      </c>
      <c r="C16" s="435" t="s">
        <v>4</v>
      </c>
      <c r="D16" s="452" t="s">
        <v>64</v>
      </c>
      <c r="E16" s="436">
        <v>0</v>
      </c>
      <c r="F16" s="436">
        <v>0</v>
      </c>
      <c r="G16" s="436">
        <v>0</v>
      </c>
      <c r="H16" s="436">
        <v>0</v>
      </c>
      <c r="I16" s="436">
        <v>0</v>
      </c>
      <c r="J16" s="452">
        <v>0</v>
      </c>
      <c r="K16" s="452"/>
      <c r="L16" s="452"/>
      <c r="M16" s="452">
        <v>0</v>
      </c>
      <c r="N16" s="452">
        <v>0</v>
      </c>
      <c r="O16" s="441"/>
    </row>
    <row r="17" spans="1:16" x14ac:dyDescent="0.25">
      <c r="A17" s="518"/>
      <c r="B17" s="434" t="s">
        <v>77</v>
      </c>
      <c r="C17" s="435" t="s">
        <v>4</v>
      </c>
      <c r="D17" s="435" t="s">
        <v>64</v>
      </c>
      <c r="E17" s="436">
        <v>19</v>
      </c>
      <c r="F17" s="436">
        <v>19</v>
      </c>
      <c r="G17" s="436">
        <v>20</v>
      </c>
      <c r="H17" s="453">
        <v>0</v>
      </c>
      <c r="I17" s="436">
        <v>6</v>
      </c>
      <c r="J17" s="436">
        <f>+I17+4</f>
        <v>10</v>
      </c>
      <c r="K17" s="436"/>
      <c r="L17" s="454"/>
      <c r="M17" s="436">
        <v>20</v>
      </c>
      <c r="N17" s="436">
        <v>20</v>
      </c>
      <c r="O17" s="441"/>
    </row>
    <row r="18" spans="1:16" x14ac:dyDescent="0.25">
      <c r="A18" s="518"/>
      <c r="B18" s="434" t="s">
        <v>78</v>
      </c>
      <c r="C18" s="455" t="s">
        <v>66</v>
      </c>
      <c r="D18" s="455" t="s">
        <v>64</v>
      </c>
      <c r="E18" s="456">
        <v>4086359.05</v>
      </c>
      <c r="F18" s="456">
        <v>4746993.5999999996</v>
      </c>
      <c r="G18" s="440">
        <v>5514431.7870063223</v>
      </c>
      <c r="H18" s="440">
        <v>0</v>
      </c>
      <c r="I18" s="440">
        <v>2541723.5699999998</v>
      </c>
      <c r="J18" s="449">
        <f>+I18+2219645.04</f>
        <v>4761368.6099999994</v>
      </c>
      <c r="K18" s="449"/>
      <c r="L18" s="449"/>
      <c r="M18" s="457">
        <v>6405940.3689833805</v>
      </c>
      <c r="N18" s="440">
        <v>7441577.590580482</v>
      </c>
      <c r="O18" s="441"/>
    </row>
    <row r="19" spans="1:16" x14ac:dyDescent="0.25">
      <c r="A19" s="518"/>
      <c r="B19" s="434" t="s">
        <v>79</v>
      </c>
      <c r="C19" s="435" t="s">
        <v>4</v>
      </c>
      <c r="D19" s="435" t="s">
        <v>64</v>
      </c>
      <c r="E19" s="436">
        <v>351</v>
      </c>
      <c r="F19" s="436">
        <v>335</v>
      </c>
      <c r="G19" s="456">
        <v>400</v>
      </c>
      <c r="H19" s="453">
        <v>95</v>
      </c>
      <c r="I19" s="436">
        <v>100</v>
      </c>
      <c r="J19" s="436">
        <v>90</v>
      </c>
      <c r="K19" s="436"/>
      <c r="L19" s="436"/>
      <c r="M19" s="436">
        <v>410</v>
      </c>
      <c r="N19" s="436">
        <v>410</v>
      </c>
      <c r="O19" s="441"/>
      <c r="P19" s="458"/>
    </row>
    <row r="20" spans="1:16" x14ac:dyDescent="0.25">
      <c r="A20" s="518"/>
      <c r="B20" s="434" t="s">
        <v>80</v>
      </c>
      <c r="C20" s="435" t="s">
        <v>4</v>
      </c>
      <c r="D20" s="435" t="s">
        <v>64</v>
      </c>
      <c r="E20" s="436">
        <v>353</v>
      </c>
      <c r="F20" s="436">
        <v>390</v>
      </c>
      <c r="G20" s="456">
        <v>390</v>
      </c>
      <c r="H20" s="453">
        <v>85</v>
      </c>
      <c r="I20" s="436">
        <v>95</v>
      </c>
      <c r="J20" s="436">
        <v>95</v>
      </c>
      <c r="K20" s="436"/>
      <c r="L20" s="436"/>
      <c r="M20" s="436">
        <v>400</v>
      </c>
      <c r="N20" s="436">
        <v>400</v>
      </c>
      <c r="O20" s="441"/>
    </row>
    <row r="21" spans="1:16" x14ac:dyDescent="0.25">
      <c r="A21" s="535" t="s">
        <v>81</v>
      </c>
      <c r="B21" s="445" t="s">
        <v>82</v>
      </c>
      <c r="C21" s="446"/>
      <c r="D21" s="459"/>
      <c r="E21" s="446"/>
      <c r="F21" s="446"/>
      <c r="G21" s="460"/>
      <c r="H21" s="461"/>
      <c r="I21" s="446"/>
      <c r="J21" s="446"/>
      <c r="K21" s="446"/>
      <c r="L21" s="446"/>
      <c r="M21" s="446"/>
      <c r="N21" s="446"/>
      <c r="O21" s="441"/>
    </row>
    <row r="22" spans="1:16" x14ac:dyDescent="0.25">
      <c r="A22" s="535"/>
      <c r="B22" s="434" t="s">
        <v>83</v>
      </c>
      <c r="C22" s="455" t="s">
        <v>4</v>
      </c>
      <c r="D22" s="455" t="s">
        <v>64</v>
      </c>
      <c r="E22" s="456">
        <v>602</v>
      </c>
      <c r="F22" s="456">
        <v>580</v>
      </c>
      <c r="G22" s="456">
        <v>520</v>
      </c>
      <c r="H22" s="462">
        <v>584</v>
      </c>
      <c r="I22" s="436">
        <v>582</v>
      </c>
      <c r="J22" s="436">
        <v>582</v>
      </c>
      <c r="K22" s="456"/>
      <c r="L22" s="456"/>
      <c r="M22" s="456">
        <v>480</v>
      </c>
      <c r="N22" s="456">
        <v>480</v>
      </c>
      <c r="O22" s="441"/>
    </row>
    <row r="23" spans="1:16" x14ac:dyDescent="0.25">
      <c r="A23" s="535"/>
      <c r="B23" s="434" t="s">
        <v>84</v>
      </c>
      <c r="C23" s="455" t="s">
        <v>4</v>
      </c>
      <c r="D23" s="455" t="s">
        <v>64</v>
      </c>
      <c r="E23" s="456">
        <v>70</v>
      </c>
      <c r="F23" s="456">
        <v>70</v>
      </c>
      <c r="G23" s="456">
        <v>62</v>
      </c>
      <c r="H23" s="462">
        <v>70</v>
      </c>
      <c r="I23" s="436">
        <v>70</v>
      </c>
      <c r="J23" s="436">
        <v>70</v>
      </c>
      <c r="K23" s="456"/>
      <c r="L23" s="456"/>
      <c r="M23" s="456">
        <v>58</v>
      </c>
      <c r="N23" s="456">
        <v>58</v>
      </c>
      <c r="O23" s="441"/>
    </row>
    <row r="24" spans="1:16" x14ac:dyDescent="0.25">
      <c r="A24" s="535"/>
      <c r="B24" s="434" t="s">
        <v>85</v>
      </c>
      <c r="C24" s="455" t="s">
        <v>4</v>
      </c>
      <c r="D24" s="455" t="s">
        <v>64</v>
      </c>
      <c r="E24" s="456">
        <v>112</v>
      </c>
      <c r="F24" s="456">
        <v>106</v>
      </c>
      <c r="G24" s="456">
        <v>88</v>
      </c>
      <c r="H24" s="462">
        <v>104</v>
      </c>
      <c r="I24" s="436">
        <v>104</v>
      </c>
      <c r="J24" s="436">
        <v>104</v>
      </c>
      <c r="K24" s="456"/>
      <c r="L24" s="456"/>
      <c r="M24" s="456">
        <v>76</v>
      </c>
      <c r="N24" s="456">
        <v>76</v>
      </c>
      <c r="O24" s="441"/>
    </row>
    <row r="25" spans="1:16" x14ac:dyDescent="0.25">
      <c r="A25" s="535"/>
      <c r="B25" s="434" t="s">
        <v>86</v>
      </c>
      <c r="C25" s="455" t="s">
        <v>4</v>
      </c>
      <c r="D25" s="455" t="s">
        <v>64</v>
      </c>
      <c r="E25" s="456">
        <v>461</v>
      </c>
      <c r="F25" s="456">
        <v>459</v>
      </c>
      <c r="G25" s="456">
        <v>432</v>
      </c>
      <c r="H25" s="462">
        <v>444</v>
      </c>
      <c r="I25" s="436">
        <v>442</v>
      </c>
      <c r="J25" s="436">
        <v>442</v>
      </c>
      <c r="K25" s="456"/>
      <c r="L25" s="456"/>
      <c r="M25" s="456">
        <v>404</v>
      </c>
      <c r="N25" s="456">
        <v>404</v>
      </c>
      <c r="O25" s="441"/>
    </row>
    <row r="26" spans="1:16" x14ac:dyDescent="0.25">
      <c r="A26" s="535"/>
      <c r="B26" s="434" t="s">
        <v>87</v>
      </c>
      <c r="C26" s="455" t="s">
        <v>4</v>
      </c>
      <c r="D26" s="455" t="s">
        <v>64</v>
      </c>
      <c r="E26" s="456">
        <v>602</v>
      </c>
      <c r="F26" s="456">
        <v>580</v>
      </c>
      <c r="G26" s="456">
        <v>534</v>
      </c>
      <c r="H26" s="462">
        <v>586</v>
      </c>
      <c r="I26" s="462">
        <v>584</v>
      </c>
      <c r="J26" s="462">
        <v>584</v>
      </c>
      <c r="K26" s="456"/>
      <c r="L26" s="456"/>
      <c r="M26" s="456">
        <v>493</v>
      </c>
      <c r="N26" s="456">
        <v>493</v>
      </c>
      <c r="O26" s="441"/>
    </row>
    <row r="27" spans="1:16" x14ac:dyDescent="0.25">
      <c r="A27" s="535"/>
      <c r="B27" s="434" t="s">
        <v>88</v>
      </c>
      <c r="C27" s="455" t="s">
        <v>4</v>
      </c>
      <c r="D27" s="455" t="s">
        <v>64</v>
      </c>
      <c r="E27" s="456">
        <v>4</v>
      </c>
      <c r="F27" s="456">
        <v>3</v>
      </c>
      <c r="G27" s="456">
        <v>4</v>
      </c>
      <c r="H27" s="462">
        <v>3</v>
      </c>
      <c r="I27" s="436">
        <v>3</v>
      </c>
      <c r="J27" s="436">
        <v>3</v>
      </c>
      <c r="K27" s="456"/>
      <c r="L27" s="456"/>
      <c r="M27" s="456">
        <v>4</v>
      </c>
      <c r="N27" s="456">
        <v>4</v>
      </c>
      <c r="O27" s="441"/>
    </row>
    <row r="28" spans="1:16" x14ac:dyDescent="0.25">
      <c r="A28" s="535"/>
      <c r="B28" s="434" t="s">
        <v>89</v>
      </c>
      <c r="C28" s="455" t="s">
        <v>4</v>
      </c>
      <c r="D28" s="455" t="s">
        <v>64</v>
      </c>
      <c r="E28" s="456">
        <v>573</v>
      </c>
      <c r="F28" s="456">
        <v>552</v>
      </c>
      <c r="G28" s="456">
        <v>502</v>
      </c>
      <c r="H28" s="462">
        <v>548</v>
      </c>
      <c r="I28" s="436">
        <v>546</v>
      </c>
      <c r="J28" s="436">
        <v>546</v>
      </c>
      <c r="K28" s="456"/>
      <c r="L28" s="456"/>
      <c r="M28" s="456">
        <v>463</v>
      </c>
      <c r="N28" s="456">
        <v>463</v>
      </c>
      <c r="O28" s="441"/>
    </row>
    <row r="29" spans="1:16" x14ac:dyDescent="0.25">
      <c r="A29" s="535"/>
      <c r="B29" s="434" t="s">
        <v>90</v>
      </c>
      <c r="C29" s="455" t="s">
        <v>4</v>
      </c>
      <c r="D29" s="455" t="s">
        <v>64</v>
      </c>
      <c r="E29" s="456">
        <v>14</v>
      </c>
      <c r="F29" s="456">
        <v>13</v>
      </c>
      <c r="G29" s="456">
        <v>18</v>
      </c>
      <c r="H29" s="462">
        <v>12</v>
      </c>
      <c r="I29" s="436">
        <v>12</v>
      </c>
      <c r="J29" s="436">
        <v>12</v>
      </c>
      <c r="K29" s="456"/>
      <c r="L29" s="456"/>
      <c r="M29" s="456">
        <v>16.8</v>
      </c>
      <c r="N29" s="456">
        <v>16.8</v>
      </c>
      <c r="O29" s="441"/>
    </row>
    <row r="30" spans="1:16" x14ac:dyDescent="0.25">
      <c r="A30" s="535"/>
      <c r="B30" s="434" t="s">
        <v>91</v>
      </c>
      <c r="C30" s="455" t="s">
        <v>4</v>
      </c>
      <c r="D30" s="455" t="s">
        <v>64</v>
      </c>
      <c r="E30" s="456">
        <v>1</v>
      </c>
      <c r="F30" s="456">
        <v>1</v>
      </c>
      <c r="G30" s="456">
        <v>1</v>
      </c>
      <c r="H30" s="462">
        <v>3</v>
      </c>
      <c r="I30" s="436">
        <v>3</v>
      </c>
      <c r="J30" s="436">
        <v>3</v>
      </c>
      <c r="K30" s="456"/>
      <c r="L30" s="456"/>
      <c r="M30" s="456">
        <v>1</v>
      </c>
      <c r="N30" s="456">
        <v>1</v>
      </c>
      <c r="O30" s="441"/>
    </row>
    <row r="31" spans="1:16" x14ac:dyDescent="0.25">
      <c r="A31" s="535"/>
      <c r="B31" s="434" t="s">
        <v>92</v>
      </c>
      <c r="C31" s="455" t="s">
        <v>4</v>
      </c>
      <c r="D31" s="455" t="s">
        <v>64</v>
      </c>
      <c r="E31" s="456">
        <v>9</v>
      </c>
      <c r="F31" s="456">
        <v>12</v>
      </c>
      <c r="G31" s="456">
        <v>8</v>
      </c>
      <c r="H31" s="462">
        <v>18</v>
      </c>
      <c r="I31" s="436">
        <v>18</v>
      </c>
      <c r="J31" s="436">
        <v>18</v>
      </c>
      <c r="K31" s="456"/>
      <c r="L31" s="456"/>
      <c r="M31" s="456">
        <v>7</v>
      </c>
      <c r="N31" s="456">
        <v>7</v>
      </c>
      <c r="O31" s="441"/>
    </row>
    <row r="32" spans="1:16" x14ac:dyDescent="0.25">
      <c r="A32" s="535"/>
      <c r="B32" s="434" t="s">
        <v>93</v>
      </c>
      <c r="C32" s="455" t="s">
        <v>4</v>
      </c>
      <c r="D32" s="455" t="s">
        <v>64</v>
      </c>
      <c r="E32" s="456">
        <v>1</v>
      </c>
      <c r="F32" s="456">
        <v>2</v>
      </c>
      <c r="G32" s="456">
        <v>1</v>
      </c>
      <c r="H32" s="462">
        <v>2</v>
      </c>
      <c r="I32" s="436">
        <v>2</v>
      </c>
      <c r="J32" s="436">
        <v>2</v>
      </c>
      <c r="K32" s="456"/>
      <c r="L32" s="456"/>
      <c r="M32" s="456">
        <v>1</v>
      </c>
      <c r="N32" s="456">
        <v>1</v>
      </c>
      <c r="O32" s="441"/>
    </row>
    <row r="33" spans="1:15" x14ac:dyDescent="0.25">
      <c r="A33" s="535"/>
      <c r="B33" s="445" t="s">
        <v>94</v>
      </c>
      <c r="C33" s="446"/>
      <c r="D33" s="459"/>
      <c r="E33" s="447"/>
      <c r="F33" s="447"/>
      <c r="G33" s="447"/>
      <c r="H33" s="461"/>
      <c r="I33" s="447"/>
      <c r="J33" s="447"/>
      <c r="K33" s="447"/>
      <c r="L33" s="447"/>
      <c r="M33" s="447"/>
      <c r="N33" s="447"/>
      <c r="O33" s="441"/>
    </row>
    <row r="34" spans="1:15" x14ac:dyDescent="0.25">
      <c r="A34" s="535"/>
      <c r="B34" s="434" t="s">
        <v>95</v>
      </c>
      <c r="C34" s="435" t="s">
        <v>4</v>
      </c>
      <c r="D34" s="435" t="s">
        <v>64</v>
      </c>
      <c r="E34" s="436">
        <v>13</v>
      </c>
      <c r="F34" s="436">
        <v>14</v>
      </c>
      <c r="G34" s="436">
        <v>16</v>
      </c>
      <c r="H34" s="436">
        <v>14</v>
      </c>
      <c r="I34" s="436">
        <v>14</v>
      </c>
      <c r="J34" s="436">
        <v>8</v>
      </c>
      <c r="K34" s="436"/>
      <c r="L34" s="436"/>
      <c r="M34" s="436">
        <v>17</v>
      </c>
      <c r="N34" s="436">
        <v>17</v>
      </c>
      <c r="O34" s="441"/>
    </row>
    <row r="35" spans="1:15" x14ac:dyDescent="0.25">
      <c r="A35" s="536"/>
      <c r="B35" s="434" t="s">
        <v>96</v>
      </c>
      <c r="C35" s="435" t="s">
        <v>4</v>
      </c>
      <c r="D35" s="435" t="s">
        <v>64</v>
      </c>
      <c r="E35" s="436">
        <v>931</v>
      </c>
      <c r="F35" s="436">
        <v>936</v>
      </c>
      <c r="G35" s="436">
        <v>1196.02</v>
      </c>
      <c r="H35" s="436">
        <v>936</v>
      </c>
      <c r="I35" s="436">
        <f>+I36+I37</f>
        <v>1045</v>
      </c>
      <c r="J35" s="436">
        <f>+J36+J37</f>
        <v>1045</v>
      </c>
      <c r="K35" s="436"/>
      <c r="L35" s="436"/>
      <c r="M35" s="436">
        <v>1316</v>
      </c>
      <c r="N35" s="436">
        <v>1382</v>
      </c>
      <c r="O35" s="441"/>
    </row>
    <row r="36" spans="1:15" x14ac:dyDescent="0.25">
      <c r="A36" s="536"/>
      <c r="B36" s="434" t="s">
        <v>97</v>
      </c>
      <c r="C36" s="435" t="s">
        <v>4</v>
      </c>
      <c r="D36" s="435" t="s">
        <v>64</v>
      </c>
      <c r="E36" s="436">
        <v>737</v>
      </c>
      <c r="F36" s="436">
        <v>728</v>
      </c>
      <c r="G36" s="436">
        <v>975.7</v>
      </c>
      <c r="H36" s="436">
        <v>728</v>
      </c>
      <c r="I36" s="436">
        <v>807</v>
      </c>
      <c r="J36" s="436">
        <v>807</v>
      </c>
      <c r="K36" s="436"/>
      <c r="L36" s="436"/>
      <c r="M36" s="436">
        <v>1062</v>
      </c>
      <c r="N36" s="436">
        <v>1115</v>
      </c>
      <c r="O36" s="441"/>
    </row>
    <row r="37" spans="1:15" x14ac:dyDescent="0.25">
      <c r="A37" s="536"/>
      <c r="B37" s="434" t="s">
        <v>98</v>
      </c>
      <c r="C37" s="435" t="s">
        <v>4</v>
      </c>
      <c r="D37" s="435" t="s">
        <v>64</v>
      </c>
      <c r="E37" s="436">
        <v>194</v>
      </c>
      <c r="F37" s="436">
        <v>208</v>
      </c>
      <c r="G37" s="436">
        <v>220.32000000000002</v>
      </c>
      <c r="H37" s="436">
        <v>208</v>
      </c>
      <c r="I37" s="436">
        <v>238</v>
      </c>
      <c r="J37" s="436">
        <v>238</v>
      </c>
      <c r="K37" s="436"/>
      <c r="L37" s="436"/>
      <c r="M37" s="436">
        <v>254</v>
      </c>
      <c r="N37" s="436">
        <v>267</v>
      </c>
      <c r="O37" s="441"/>
    </row>
    <row r="38" spans="1:15" x14ac:dyDescent="0.25">
      <c r="A38" s="536"/>
      <c r="B38" s="445" t="s">
        <v>99</v>
      </c>
      <c r="C38" s="446"/>
      <c r="D38" s="459"/>
      <c r="E38" s="447"/>
      <c r="F38" s="447"/>
      <c r="G38" s="447"/>
      <c r="H38" s="461"/>
      <c r="I38" s="447"/>
      <c r="J38" s="447"/>
      <c r="K38" s="447"/>
      <c r="L38" s="447"/>
      <c r="M38" s="447"/>
      <c r="N38" s="447"/>
      <c r="O38" s="441"/>
    </row>
    <row r="39" spans="1:15" x14ac:dyDescent="0.25">
      <c r="A39" s="536"/>
      <c r="B39" s="434" t="s">
        <v>100</v>
      </c>
      <c r="C39" s="435" t="s">
        <v>66</v>
      </c>
      <c r="D39" s="435" t="s">
        <v>64</v>
      </c>
      <c r="E39" s="440">
        <v>4595871918</v>
      </c>
      <c r="F39" s="440">
        <v>5780250395</v>
      </c>
      <c r="G39" s="440">
        <v>6777657684</v>
      </c>
      <c r="H39" s="440">
        <v>6777657684</v>
      </c>
      <c r="I39" s="440">
        <v>6777657684</v>
      </c>
      <c r="J39" s="440">
        <v>6777657684</v>
      </c>
      <c r="K39" s="440"/>
      <c r="L39" s="440"/>
      <c r="M39" s="440">
        <v>7455423452.4000006</v>
      </c>
      <c r="N39" s="440">
        <v>8200965797.6400013</v>
      </c>
      <c r="O39" s="441"/>
    </row>
    <row r="40" spans="1:15" x14ac:dyDescent="0.25">
      <c r="A40" s="536"/>
      <c r="B40" s="434" t="s">
        <v>101</v>
      </c>
      <c r="C40" s="435" t="s">
        <v>66</v>
      </c>
      <c r="D40" s="435" t="s">
        <v>64</v>
      </c>
      <c r="E40" s="440">
        <v>5173531150.3100004</v>
      </c>
      <c r="F40" s="440">
        <v>5979598733.5600004</v>
      </c>
      <c r="G40" s="440">
        <v>6777657684</v>
      </c>
      <c r="H40" s="440">
        <v>6777657684</v>
      </c>
      <c r="I40" s="440">
        <v>6777657684</v>
      </c>
      <c r="J40" s="440">
        <v>7364929470.3099995</v>
      </c>
      <c r="K40" s="440"/>
      <c r="L40" s="440"/>
      <c r="M40" s="440">
        <v>7455423452.4000006</v>
      </c>
      <c r="N40" s="440">
        <v>8200965797.6400013</v>
      </c>
      <c r="O40" s="441"/>
    </row>
    <row r="41" spans="1:15" x14ac:dyDescent="0.25">
      <c r="A41" s="536"/>
      <c r="B41" s="434" t="s">
        <v>102</v>
      </c>
      <c r="C41" s="435" t="s">
        <v>66</v>
      </c>
      <c r="D41" s="435" t="s">
        <v>64</v>
      </c>
      <c r="E41" s="440">
        <v>5068514801.5900002</v>
      </c>
      <c r="F41" s="440">
        <v>5615245001.8199997</v>
      </c>
      <c r="G41" s="440">
        <v>6777657684</v>
      </c>
      <c r="H41" s="440">
        <v>1504474232.6099999</v>
      </c>
      <c r="I41" s="440">
        <v>3262608375.3000002</v>
      </c>
      <c r="J41" s="440">
        <v>5420922457.6599989</v>
      </c>
      <c r="K41" s="440"/>
      <c r="L41" s="440"/>
      <c r="M41" s="440">
        <v>7455423452.4000006</v>
      </c>
      <c r="N41" s="440">
        <v>8200965797.6400013</v>
      </c>
      <c r="O41" s="441"/>
    </row>
    <row r="42" spans="1:15" ht="15.75" thickBot="1" x14ac:dyDescent="0.3">
      <c r="A42" s="537"/>
      <c r="B42" s="434" t="s">
        <v>103</v>
      </c>
      <c r="C42" s="435" t="s">
        <v>104</v>
      </c>
      <c r="D42" s="435" t="s">
        <v>64</v>
      </c>
      <c r="E42" s="463">
        <v>0.97970122423758721</v>
      </c>
      <c r="F42" s="463">
        <v>0.93906719364042013</v>
      </c>
      <c r="G42" s="463">
        <v>1</v>
      </c>
      <c r="H42" s="463">
        <v>0.22197554122003071</v>
      </c>
      <c r="I42" s="463">
        <v>0.48137697821505976</v>
      </c>
      <c r="J42" s="463">
        <f>+J41/J40</f>
        <v>0.73604539996115204</v>
      </c>
      <c r="K42" s="463"/>
      <c r="L42" s="463"/>
      <c r="M42" s="440">
        <v>0</v>
      </c>
      <c r="N42" s="440">
        <v>0</v>
      </c>
      <c r="O42" s="441"/>
    </row>
    <row r="43" spans="1:15" x14ac:dyDescent="0.25">
      <c r="H43" s="465"/>
      <c r="I43" s="465"/>
      <c r="L43" s="465"/>
    </row>
    <row r="44" spans="1:15" x14ac:dyDescent="0.25">
      <c r="G44" s="466"/>
      <c r="L44" s="465"/>
    </row>
    <row r="45" spans="1:15" x14ac:dyDescent="0.25">
      <c r="G45" s="466"/>
    </row>
    <row r="46" spans="1:15" x14ac:dyDescent="0.25">
      <c r="H46" s="465"/>
    </row>
  </sheetData>
  <mergeCells count="17">
    <mergeCell ref="A21:A42"/>
    <mergeCell ref="G4:G5"/>
    <mergeCell ref="H4:K5"/>
    <mergeCell ref="L4:L5"/>
    <mergeCell ref="M4:M5"/>
    <mergeCell ref="N4:N5"/>
    <mergeCell ref="A7:A20"/>
    <mergeCell ref="A1:B1"/>
    <mergeCell ref="C1:N2"/>
    <mergeCell ref="A2:B2"/>
    <mergeCell ref="A3:B3"/>
    <mergeCell ref="C3:N3"/>
    <mergeCell ref="A4:B6"/>
    <mergeCell ref="C4:C6"/>
    <mergeCell ref="D4:D6"/>
    <mergeCell ref="E4:E5"/>
    <mergeCell ref="F4:F5"/>
  </mergeCells>
  <pageMargins left="0.24" right="0.18" top="0.41" bottom="0.37" header="0.18" footer="0.31496062992125984"/>
  <pageSetup paperSize="9" scale="5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536"/>
  <sheetViews>
    <sheetView tabSelected="1" topLeftCell="A13" zoomScale="110" zoomScaleNormal="110" workbookViewId="0">
      <selection activeCell="J52" sqref="J52"/>
    </sheetView>
  </sheetViews>
  <sheetFormatPr baseColWidth="10" defaultColWidth="9.140625" defaultRowHeight="12.75" x14ac:dyDescent="0.2"/>
  <cols>
    <col min="1" max="1" width="4.140625" style="140" customWidth="1"/>
    <col min="2" max="2" width="33.140625" style="274" customWidth="1"/>
    <col min="3" max="3" width="10.7109375" style="275" customWidth="1"/>
    <col min="4" max="4" width="11.28515625" style="275" customWidth="1"/>
    <col min="5" max="5" width="9.140625" style="275"/>
    <col min="6" max="6" width="11.28515625" style="275" customWidth="1"/>
    <col min="7" max="7" width="11.42578125" style="275" customWidth="1"/>
    <col min="8" max="8" width="10" style="275" customWidth="1"/>
    <col min="9" max="9" width="11.140625" style="275" customWidth="1"/>
    <col min="10" max="10" width="11.42578125" style="275" customWidth="1"/>
    <col min="11" max="12" width="9.140625" style="275"/>
    <col min="13" max="16384" width="9.140625" style="140"/>
  </cols>
  <sheetData>
    <row r="1" spans="1:12" ht="12.75" customHeight="1" x14ac:dyDescent="0.2"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</row>
    <row r="2" spans="1:12" x14ac:dyDescent="0.2"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</row>
    <row r="3" spans="1:12" x14ac:dyDescent="0.2">
      <c r="B3" s="140"/>
      <c r="C3" s="140"/>
      <c r="D3" s="140"/>
      <c r="E3" s="140"/>
      <c r="F3" s="140"/>
      <c r="G3" s="140"/>
      <c r="H3" s="140"/>
      <c r="I3" s="140"/>
      <c r="J3" s="140"/>
      <c r="K3" s="140"/>
      <c r="L3" s="140"/>
    </row>
    <row r="4" spans="1:12" ht="14.65" customHeight="1" x14ac:dyDescent="0.2">
      <c r="B4" s="140"/>
      <c r="C4" s="140"/>
      <c r="D4" s="140"/>
      <c r="E4" s="141"/>
      <c r="F4" s="141"/>
      <c r="G4" s="140"/>
      <c r="H4" s="140"/>
      <c r="I4" s="140"/>
      <c r="J4" s="140"/>
      <c r="K4" s="140"/>
      <c r="L4" s="140"/>
    </row>
    <row r="5" spans="1:12" x14ac:dyDescent="0.2">
      <c r="B5" s="140"/>
      <c r="C5" s="140"/>
      <c r="D5" s="140"/>
      <c r="E5" s="140"/>
      <c r="F5" s="140"/>
      <c r="G5" s="140"/>
      <c r="H5" s="140"/>
      <c r="I5" s="140"/>
      <c r="J5" s="140"/>
      <c r="K5" s="140"/>
      <c r="L5" s="140"/>
    </row>
    <row r="6" spans="1:12" ht="14.65" customHeight="1" x14ac:dyDescent="0.2">
      <c r="A6" s="142"/>
      <c r="B6" s="143"/>
      <c r="C6" s="143"/>
      <c r="D6" s="144"/>
      <c r="E6" s="144"/>
      <c r="F6" s="144"/>
      <c r="G6" s="144"/>
      <c r="H6" s="144"/>
      <c r="I6" s="145"/>
      <c r="J6" s="145"/>
      <c r="K6" s="145"/>
      <c r="L6" s="140"/>
    </row>
    <row r="7" spans="1:12" ht="48.2" customHeight="1" x14ac:dyDescent="0.2">
      <c r="A7" s="146"/>
      <c r="B7" s="539" t="s">
        <v>105</v>
      </c>
      <c r="C7" s="539"/>
      <c r="D7" s="539"/>
      <c r="E7" s="539"/>
      <c r="F7" s="539"/>
      <c r="G7" s="539"/>
      <c r="H7" s="539"/>
      <c r="I7" s="539"/>
      <c r="J7" s="539"/>
      <c r="K7" s="539"/>
      <c r="L7" s="539"/>
    </row>
    <row r="8" spans="1:12" ht="19.5" customHeight="1" x14ac:dyDescent="0.2">
      <c r="A8" s="146"/>
      <c r="B8" s="539" t="s">
        <v>263</v>
      </c>
      <c r="C8" s="539"/>
      <c r="D8" s="539"/>
      <c r="E8" s="539"/>
      <c r="F8" s="539"/>
      <c r="G8" s="539"/>
      <c r="H8" s="539"/>
      <c r="I8" s="539"/>
      <c r="J8" s="539"/>
      <c r="K8" s="539"/>
      <c r="L8" s="539"/>
    </row>
    <row r="9" spans="1:12" ht="21" customHeight="1" x14ac:dyDescent="0.2">
      <c r="A9" s="146"/>
      <c r="B9" s="539" t="s">
        <v>106</v>
      </c>
      <c r="C9" s="539"/>
      <c r="D9" s="539"/>
      <c r="E9" s="539"/>
      <c r="F9" s="539"/>
      <c r="G9" s="539"/>
      <c r="H9" s="539"/>
      <c r="I9" s="539"/>
      <c r="J9" s="539"/>
      <c r="K9" s="539"/>
      <c r="L9" s="539"/>
    </row>
    <row r="10" spans="1:12" ht="21" customHeight="1" x14ac:dyDescent="0.2">
      <c r="A10" s="146"/>
      <c r="B10" s="427"/>
      <c r="C10" s="427"/>
      <c r="D10" s="427"/>
      <c r="E10" s="147"/>
      <c r="F10" s="147"/>
      <c r="G10" s="427"/>
      <c r="H10" s="427"/>
      <c r="I10" s="148"/>
      <c r="J10" s="148"/>
      <c r="K10" s="149"/>
      <c r="L10" s="427"/>
    </row>
    <row r="11" spans="1:12" ht="19.5" customHeight="1" x14ac:dyDescent="0.2">
      <c r="A11" s="146"/>
      <c r="B11" s="539" t="s">
        <v>107</v>
      </c>
      <c r="C11" s="539"/>
      <c r="D11" s="539"/>
      <c r="E11" s="539"/>
      <c r="F11" s="539"/>
      <c r="G11" s="539"/>
      <c r="H11" s="539"/>
      <c r="I11" s="539"/>
      <c r="J11" s="539"/>
      <c r="K11" s="539"/>
      <c r="L11" s="539"/>
    </row>
    <row r="12" spans="1:12" ht="16.5" customHeight="1" x14ac:dyDescent="0.2">
      <c r="A12" s="142"/>
      <c r="B12" s="150"/>
      <c r="C12" s="150"/>
      <c r="D12" s="147"/>
      <c r="E12" s="147"/>
      <c r="F12" s="147"/>
      <c r="G12" s="147"/>
      <c r="H12" s="147"/>
      <c r="I12" s="148"/>
      <c r="J12" s="148"/>
      <c r="K12" s="148"/>
      <c r="L12" s="151"/>
    </row>
    <row r="13" spans="1:12" ht="19.5" customHeight="1" x14ac:dyDescent="0.2">
      <c r="A13" s="152"/>
      <c r="B13" s="540" t="s">
        <v>108</v>
      </c>
      <c r="C13" s="541" t="s">
        <v>262</v>
      </c>
      <c r="D13" s="541"/>
      <c r="E13" s="541"/>
      <c r="F13" s="542" t="s">
        <v>261</v>
      </c>
      <c r="G13" s="542"/>
      <c r="H13" s="542"/>
      <c r="I13" s="543" t="s">
        <v>260</v>
      </c>
      <c r="J13" s="543"/>
      <c r="K13" s="543"/>
      <c r="L13" s="542" t="s">
        <v>109</v>
      </c>
    </row>
    <row r="14" spans="1:12" ht="25.7" customHeight="1" x14ac:dyDescent="0.2">
      <c r="A14" s="152"/>
      <c r="B14" s="540"/>
      <c r="C14" s="428" t="s">
        <v>110</v>
      </c>
      <c r="D14" s="428" t="s">
        <v>111</v>
      </c>
      <c r="E14" s="428" t="s">
        <v>112</v>
      </c>
      <c r="F14" s="429" t="s">
        <v>110</v>
      </c>
      <c r="G14" s="429" t="s">
        <v>111</v>
      </c>
      <c r="H14" s="429" t="s">
        <v>112</v>
      </c>
      <c r="I14" s="428" t="s">
        <v>110</v>
      </c>
      <c r="J14" s="428" t="s">
        <v>111</v>
      </c>
      <c r="K14" s="430" t="s">
        <v>112</v>
      </c>
      <c r="L14" s="542"/>
    </row>
    <row r="15" spans="1:12" ht="14.25" customHeight="1" x14ac:dyDescent="0.2">
      <c r="A15" s="153"/>
      <c r="B15" s="154"/>
      <c r="C15" s="155"/>
      <c r="D15" s="428"/>
      <c r="E15" s="428"/>
      <c r="F15" s="156"/>
      <c r="G15" s="156"/>
      <c r="H15" s="156"/>
      <c r="I15" s="157"/>
      <c r="J15" s="157"/>
      <c r="K15" s="157"/>
      <c r="L15" s="151"/>
    </row>
    <row r="16" spans="1:12" ht="14.65" customHeight="1" x14ac:dyDescent="0.2">
      <c r="A16" s="158"/>
      <c r="B16" s="159" t="s">
        <v>113</v>
      </c>
      <c r="C16" s="160"/>
      <c r="D16" s="161"/>
      <c r="E16" s="161"/>
      <c r="F16" s="162"/>
      <c r="G16" s="162"/>
      <c r="H16" s="162"/>
      <c r="I16" s="162"/>
      <c r="J16" s="162"/>
      <c r="K16" s="162"/>
      <c r="L16" s="163"/>
    </row>
    <row r="17" spans="1:12" ht="9" customHeight="1" x14ac:dyDescent="0.2">
      <c r="A17" s="153"/>
      <c r="B17" s="154"/>
      <c r="C17" s="155"/>
      <c r="D17" s="428"/>
      <c r="E17" s="428"/>
      <c r="F17" s="156"/>
      <c r="G17" s="156"/>
      <c r="H17" s="156"/>
      <c r="I17" s="157"/>
      <c r="J17" s="157"/>
      <c r="K17" s="157"/>
      <c r="L17" s="151"/>
    </row>
    <row r="18" spans="1:12" ht="25.5" customHeight="1" x14ac:dyDescent="0.2">
      <c r="A18" s="164"/>
      <c r="B18" s="165" t="s">
        <v>114</v>
      </c>
      <c r="C18" s="166">
        <f>+[2]RENTAS!D7</f>
        <v>0.87</v>
      </c>
      <c r="D18" s="166">
        <f>+[2]RENTAS!E7</f>
        <v>0.96551724137931005</v>
      </c>
      <c r="E18" s="167">
        <f t="shared" ref="E18:E52" si="0">+D18*100/C18</f>
        <v>110.97899326198966</v>
      </c>
      <c r="F18" s="168">
        <f>+[3]RENTAS!D7</f>
        <v>0.87</v>
      </c>
      <c r="G18" s="168">
        <f>+[3]RENTAS!E7</f>
        <v>1.1428571428571399</v>
      </c>
      <c r="H18" s="169">
        <f t="shared" ref="H18:H52" si="1">+G18*100/F18</f>
        <v>131.36288998357929</v>
      </c>
      <c r="I18" s="170">
        <f>+[4]RENTAS!D7</f>
        <v>0.87</v>
      </c>
      <c r="J18" s="170">
        <f>+[4]RENTAS!E7</f>
        <v>1.3035714285714299</v>
      </c>
      <c r="K18" s="169">
        <f>+J18*100/J18</f>
        <v>100.00000000000001</v>
      </c>
      <c r="L18" s="171">
        <f t="shared" ref="L18:L52" si="2">+(E18+H18+K18)/3</f>
        <v>114.11396108185632</v>
      </c>
    </row>
    <row r="19" spans="1:12" ht="26.45" customHeight="1" x14ac:dyDescent="0.2">
      <c r="A19" s="142"/>
      <c r="B19" s="172" t="s">
        <v>115</v>
      </c>
      <c r="C19" s="173">
        <f>+[2]RENTAS!D16</f>
        <v>2.2000000000000002</v>
      </c>
      <c r="D19" s="173">
        <f>+[2]RENTAS!E16</f>
        <v>2.34042414174972</v>
      </c>
      <c r="E19" s="174">
        <f t="shared" si="0"/>
        <v>106.38291553407818</v>
      </c>
      <c r="F19" s="175">
        <f>+[3]RENTAS!D16</f>
        <v>2.2000000000000002</v>
      </c>
      <c r="G19" s="175">
        <f>+[3]RENTAS!E16</f>
        <v>2.2556538455406998</v>
      </c>
      <c r="H19" s="176">
        <f t="shared" si="1"/>
        <v>102.52972025184999</v>
      </c>
      <c r="I19" s="177">
        <f>+[4]RENTAS!D16</f>
        <v>2.2000000000000002</v>
      </c>
      <c r="J19" s="177">
        <f>+[4]RENTAS!E16</f>
        <v>2.2981443661971799</v>
      </c>
      <c r="K19" s="178">
        <f t="shared" ref="K19:K52" si="3">+J19*100/I19</f>
        <v>104.46110755441725</v>
      </c>
      <c r="L19" s="179">
        <f t="shared" si="2"/>
        <v>104.4579144467818</v>
      </c>
    </row>
    <row r="20" spans="1:12" ht="20.45" customHeight="1" x14ac:dyDescent="0.2">
      <c r="A20" s="180"/>
      <c r="B20" s="165" t="s">
        <v>116</v>
      </c>
      <c r="C20" s="166">
        <f>+[2]RENTAS!D23</f>
        <v>1.4710000000000001</v>
      </c>
      <c r="D20" s="166">
        <f>+[2]RENTAS!E23</f>
        <v>2.5277777777777799</v>
      </c>
      <c r="E20" s="167">
        <f t="shared" si="0"/>
        <v>171.84077347231678</v>
      </c>
      <c r="F20" s="168">
        <f>+[3]RENTAS!D23</f>
        <v>1.8979999999999999</v>
      </c>
      <c r="G20" s="168">
        <f>+[3]RENTAS!E23</f>
        <v>2.2267990074441699</v>
      </c>
      <c r="H20" s="169">
        <f t="shared" si="1"/>
        <v>117.32344612456112</v>
      </c>
      <c r="I20" s="181">
        <f>+[4]RENTAS!D23</f>
        <v>1.8979999999999999</v>
      </c>
      <c r="J20" s="181">
        <f>+[4]RENTAS!E23</f>
        <v>2.2818858560794002</v>
      </c>
      <c r="K20" s="169">
        <f t="shared" si="3"/>
        <v>120.22580906635407</v>
      </c>
      <c r="L20" s="171">
        <f t="shared" si="2"/>
        <v>136.46334288774401</v>
      </c>
    </row>
    <row r="21" spans="1:12" ht="27.2" customHeight="1" x14ac:dyDescent="0.2">
      <c r="A21" s="142"/>
      <c r="B21" s="172" t="s">
        <v>117</v>
      </c>
      <c r="C21" s="182">
        <f>+[2]RENTAS!D42</f>
        <v>14</v>
      </c>
      <c r="D21" s="182">
        <f>+[2]RENTAS!E42</f>
        <v>13</v>
      </c>
      <c r="E21" s="174">
        <f t="shared" si="0"/>
        <v>92.857142857142861</v>
      </c>
      <c r="F21" s="175">
        <f>+[3]RENTAS!D42</f>
        <v>14</v>
      </c>
      <c r="G21" s="175">
        <f>+[3]RENTAS!E42</f>
        <v>13</v>
      </c>
      <c r="H21" s="176">
        <f t="shared" si="1"/>
        <v>92.857142857142861</v>
      </c>
      <c r="I21" s="183">
        <f>+[4]RENTAS!D42</f>
        <v>13</v>
      </c>
      <c r="J21" s="183">
        <f>+[4]RENTAS!E42</f>
        <v>13</v>
      </c>
      <c r="K21" s="178">
        <f t="shared" si="3"/>
        <v>100</v>
      </c>
      <c r="L21" s="179">
        <f t="shared" si="2"/>
        <v>95.238095238095241</v>
      </c>
    </row>
    <row r="22" spans="1:12" ht="27.2" customHeight="1" x14ac:dyDescent="0.2">
      <c r="A22" s="180"/>
      <c r="B22" s="184" t="s">
        <v>118</v>
      </c>
      <c r="C22" s="166">
        <f>+[2]RENTAS!D57</f>
        <v>5.1665999999999999</v>
      </c>
      <c r="D22" s="166">
        <f>+[2]RENTAS!E57</f>
        <v>4.8057144843966002</v>
      </c>
      <c r="E22" s="167">
        <f t="shared" si="0"/>
        <v>93.015028924178381</v>
      </c>
      <c r="F22" s="181">
        <f>+[3]RENTAS!D57</f>
        <v>5.1665999999999999</v>
      </c>
      <c r="G22" s="181">
        <f>+[3]RENTAS!E57</f>
        <v>4.4951315723271801</v>
      </c>
      <c r="H22" s="169">
        <f t="shared" si="1"/>
        <v>87.003669189160775</v>
      </c>
      <c r="I22" s="181">
        <f>+[4]RENTAS!D57</f>
        <v>6.1665999999999999</v>
      </c>
      <c r="J22" s="181">
        <f>+[4]RENTAS!E57</f>
        <v>5.4676771906633501</v>
      </c>
      <c r="K22" s="169">
        <f t="shared" si="3"/>
        <v>88.665994075557833</v>
      </c>
      <c r="L22" s="171">
        <f t="shared" si="2"/>
        <v>89.561564062965658</v>
      </c>
    </row>
    <row r="23" spans="1:12" ht="27.2" customHeight="1" x14ac:dyDescent="0.2">
      <c r="A23" s="185"/>
      <c r="B23" s="186" t="s">
        <v>119</v>
      </c>
      <c r="C23" s="182">
        <f>+[2]RENTAS!D76</f>
        <v>4</v>
      </c>
      <c r="D23" s="182">
        <f>+[2]RENTAS!E76</f>
        <v>4</v>
      </c>
      <c r="E23" s="174">
        <f t="shared" si="0"/>
        <v>100</v>
      </c>
      <c r="F23" s="183">
        <f>+[3]RENTAS!D76</f>
        <v>6.835</v>
      </c>
      <c r="G23" s="183">
        <f>+[3]RENTAS!E76</f>
        <v>4.6076190157401804</v>
      </c>
      <c r="H23" s="176">
        <f t="shared" si="1"/>
        <v>67.41212897937352</v>
      </c>
      <c r="I23" s="183">
        <f>+[4]RENTAS!D76</f>
        <v>10.824999999999999</v>
      </c>
      <c r="J23" s="183">
        <f>+[4]RENTAS!E76</f>
        <v>9.6520290187314597</v>
      </c>
      <c r="K23" s="178">
        <f t="shared" si="3"/>
        <v>89.164240357796402</v>
      </c>
      <c r="L23" s="187">
        <f t="shared" si="2"/>
        <v>85.525456445723307</v>
      </c>
    </row>
    <row r="24" spans="1:12" ht="21.75" customHeight="1" x14ac:dyDescent="0.2">
      <c r="A24" s="188"/>
      <c r="B24" s="189" t="s">
        <v>120</v>
      </c>
      <c r="C24" s="166">
        <f>+[2]RENTAS!D93</f>
        <v>11.1</v>
      </c>
      <c r="D24" s="166">
        <f>+[2]RENTAS!E93</f>
        <v>10.1117478510029</v>
      </c>
      <c r="E24" s="167">
        <f t="shared" si="0"/>
        <v>91.096827486512609</v>
      </c>
      <c r="F24" s="190">
        <f>+[3]RENTAS!D93</f>
        <v>11.1</v>
      </c>
      <c r="G24" s="190">
        <f>+[3]RENTAS!E93</f>
        <v>10.1534703282235</v>
      </c>
      <c r="H24" s="169">
        <f t="shared" si="1"/>
        <v>91.472705659671178</v>
      </c>
      <c r="I24" s="190">
        <f>+[4]RENTAS!D93</f>
        <v>11.08</v>
      </c>
      <c r="J24" s="190">
        <f>+[4]RENTAS!E93</f>
        <v>10.080213903743299</v>
      </c>
      <c r="K24" s="167">
        <f t="shared" si="3"/>
        <v>90.976659781076705</v>
      </c>
      <c r="L24" s="191">
        <f t="shared" si="2"/>
        <v>91.18206430908684</v>
      </c>
    </row>
    <row r="25" spans="1:12" ht="27.2" customHeight="1" x14ac:dyDescent="0.2">
      <c r="A25" s="185"/>
      <c r="B25" s="186" t="s">
        <v>121</v>
      </c>
      <c r="C25" s="192">
        <f>+[2]RENTAS!D101</f>
        <v>2.4</v>
      </c>
      <c r="D25" s="192">
        <f>+[2]RENTAS!E101</f>
        <v>2.4742424242424201</v>
      </c>
      <c r="E25" s="193">
        <f t="shared" si="0"/>
        <v>103.09343434343417</v>
      </c>
      <c r="F25" s="183">
        <f>+[3]RENTAS!D101</f>
        <v>2.4</v>
      </c>
      <c r="G25" s="183">
        <f>+[3]RENTAS!E101</f>
        <v>2.68474178403756</v>
      </c>
      <c r="H25" s="176">
        <f t="shared" si="1"/>
        <v>111.86424100156501</v>
      </c>
      <c r="I25" s="183">
        <f>+[4]RENTAS!D101</f>
        <v>3</v>
      </c>
      <c r="J25" s="183">
        <f>+[4]RENTAS!E101</f>
        <v>3</v>
      </c>
      <c r="K25" s="178">
        <f t="shared" si="3"/>
        <v>100</v>
      </c>
      <c r="L25" s="187">
        <f t="shared" si="2"/>
        <v>104.9858917816664</v>
      </c>
    </row>
    <row r="26" spans="1:12" ht="14.85" customHeight="1" x14ac:dyDescent="0.2">
      <c r="A26" s="180"/>
      <c r="B26" s="165" t="s">
        <v>122</v>
      </c>
      <c r="C26" s="194">
        <f>+[2]RENTAS!D109</f>
        <v>2.4</v>
      </c>
      <c r="D26" s="194">
        <f>+[2]RENTAS!E109</f>
        <v>2.5508062135844698</v>
      </c>
      <c r="E26" s="195">
        <f t="shared" si="0"/>
        <v>106.28359223268625</v>
      </c>
      <c r="F26" s="181">
        <f>+[3]RENTAS!D109</f>
        <v>2.4</v>
      </c>
      <c r="G26" s="181">
        <f>+[3]RENTAS!E109</f>
        <v>2.5666434165826599</v>
      </c>
      <c r="H26" s="169">
        <f t="shared" si="1"/>
        <v>106.94347569094417</v>
      </c>
      <c r="I26" s="181">
        <f>+[4]RENTAS!D109</f>
        <v>2.4</v>
      </c>
      <c r="J26" s="181">
        <f>+[4]RENTAS!E109</f>
        <v>2.5067725711212598</v>
      </c>
      <c r="K26" s="196">
        <f t="shared" si="3"/>
        <v>104.44885713005249</v>
      </c>
      <c r="L26" s="197">
        <f t="shared" si="2"/>
        <v>105.89197501789431</v>
      </c>
    </row>
    <row r="27" spans="1:12" ht="14.85" customHeight="1" x14ac:dyDescent="0.2">
      <c r="A27" s="185"/>
      <c r="B27" s="186" t="s">
        <v>123</v>
      </c>
      <c r="C27" s="198">
        <f>+[2]RENTAS!D117</f>
        <v>2</v>
      </c>
      <c r="D27" s="198">
        <f>+[2]RENTAS!E117</f>
        <v>2</v>
      </c>
      <c r="E27" s="193">
        <f t="shared" si="0"/>
        <v>100</v>
      </c>
      <c r="F27" s="199">
        <f>+[3]RENTAS!D117</f>
        <v>2</v>
      </c>
      <c r="G27" s="199">
        <f>+[3]RENTAS!E117</f>
        <v>2</v>
      </c>
      <c r="H27" s="176">
        <f t="shared" si="1"/>
        <v>100</v>
      </c>
      <c r="I27" s="199">
        <f>+[4]RENTAS!D117</f>
        <v>2</v>
      </c>
      <c r="J27" s="199">
        <f>+[4]RENTAS!E117</f>
        <v>2</v>
      </c>
      <c r="K27" s="178">
        <f t="shared" si="3"/>
        <v>100</v>
      </c>
      <c r="L27" s="187">
        <f t="shared" si="2"/>
        <v>100</v>
      </c>
    </row>
    <row r="28" spans="1:12" ht="14.85" customHeight="1" x14ac:dyDescent="0.2">
      <c r="A28" s="180"/>
      <c r="B28" s="165" t="s">
        <v>124</v>
      </c>
      <c r="C28" s="200">
        <f>+[2]RENTAS!D124</f>
        <v>2</v>
      </c>
      <c r="D28" s="200">
        <f>+[2]RENTAS!E124</f>
        <v>2</v>
      </c>
      <c r="E28" s="167">
        <f t="shared" si="0"/>
        <v>100</v>
      </c>
      <c r="F28" s="201">
        <f>+[3]RENTAS!D124</f>
        <v>2</v>
      </c>
      <c r="G28" s="201">
        <f>+[3]RENTAS!E124</f>
        <v>2</v>
      </c>
      <c r="H28" s="169">
        <f t="shared" si="1"/>
        <v>100</v>
      </c>
      <c r="I28" s="201">
        <f>+[4]RENTAS!D124</f>
        <v>2</v>
      </c>
      <c r="J28" s="201">
        <f>+[4]RENTAS!E124</f>
        <v>2</v>
      </c>
      <c r="K28" s="169">
        <f t="shared" si="3"/>
        <v>100</v>
      </c>
      <c r="L28" s="171">
        <f t="shared" si="2"/>
        <v>100</v>
      </c>
    </row>
    <row r="29" spans="1:12" ht="14.85" customHeight="1" x14ac:dyDescent="0.2">
      <c r="A29" s="185"/>
      <c r="B29" s="186" t="s">
        <v>125</v>
      </c>
      <c r="C29" s="198">
        <f>+[2]RENTAS!D131</f>
        <v>2</v>
      </c>
      <c r="D29" s="198">
        <f>+[2]RENTAS!E131</f>
        <v>2</v>
      </c>
      <c r="E29" s="193">
        <f t="shared" si="0"/>
        <v>100</v>
      </c>
      <c r="F29" s="199">
        <f>+[3]RENTAS!D131</f>
        <v>2</v>
      </c>
      <c r="G29" s="199">
        <f>+[3]RENTAS!E131</f>
        <v>2</v>
      </c>
      <c r="H29" s="176">
        <f t="shared" si="1"/>
        <v>100</v>
      </c>
      <c r="I29" s="199">
        <f>+[4]RENTAS!D131</f>
        <v>2</v>
      </c>
      <c r="J29" s="199">
        <f>+[4]RENTAS!E131</f>
        <v>2.0022988505747099</v>
      </c>
      <c r="K29" s="178">
        <f t="shared" si="3"/>
        <v>100.1149425287355</v>
      </c>
      <c r="L29" s="187">
        <f t="shared" si="2"/>
        <v>100.03831417624515</v>
      </c>
    </row>
    <row r="30" spans="1:12" ht="14.85" customHeight="1" x14ac:dyDescent="0.2">
      <c r="A30" s="180"/>
      <c r="B30" s="165" t="s">
        <v>126</v>
      </c>
      <c r="C30" s="200">
        <f>+[2]RENTAS!D138</f>
        <v>2</v>
      </c>
      <c r="D30" s="200">
        <f>+[2]RENTAS!E138</f>
        <v>2</v>
      </c>
      <c r="E30" s="167">
        <f t="shared" si="0"/>
        <v>100</v>
      </c>
      <c r="F30" s="201">
        <f>+[3]RENTAS!D138</f>
        <v>2</v>
      </c>
      <c r="G30" s="201">
        <f>+[3]RENTAS!E138</f>
        <v>2</v>
      </c>
      <c r="H30" s="169">
        <f t="shared" si="1"/>
        <v>100</v>
      </c>
      <c r="I30" s="201">
        <f>+[4]RENTAS!D138</f>
        <v>2</v>
      </c>
      <c r="J30" s="201">
        <f>+[4]RENTAS!E138</f>
        <v>2</v>
      </c>
      <c r="K30" s="169">
        <f t="shared" si="3"/>
        <v>100</v>
      </c>
      <c r="L30" s="171">
        <f t="shared" si="2"/>
        <v>100</v>
      </c>
    </row>
    <row r="31" spans="1:12" ht="14.85" customHeight="1" x14ac:dyDescent="0.2">
      <c r="A31" s="185"/>
      <c r="B31" s="186" t="s">
        <v>127</v>
      </c>
      <c r="C31" s="198">
        <f>+[2]RENTAS!D145</f>
        <v>2</v>
      </c>
      <c r="D31" s="198">
        <f>+[2]RENTAS!E145</f>
        <v>2</v>
      </c>
      <c r="E31" s="193">
        <f t="shared" si="0"/>
        <v>100</v>
      </c>
      <c r="F31" s="199">
        <f>+[3]RENTAS!D145</f>
        <v>2</v>
      </c>
      <c r="G31" s="199">
        <f>+[3]RENTAS!E145</f>
        <v>2</v>
      </c>
      <c r="H31" s="176">
        <f t="shared" si="1"/>
        <v>100</v>
      </c>
      <c r="I31" s="199">
        <f>+[4]RENTAS!D145</f>
        <v>2</v>
      </c>
      <c r="J31" s="199">
        <f>+[4]RENTAS!E145</f>
        <v>2</v>
      </c>
      <c r="K31" s="178">
        <f t="shared" si="3"/>
        <v>100</v>
      </c>
      <c r="L31" s="187">
        <f t="shared" si="2"/>
        <v>100</v>
      </c>
    </row>
    <row r="32" spans="1:12" ht="14.85" customHeight="1" x14ac:dyDescent="0.2">
      <c r="A32" s="180"/>
      <c r="B32" s="165" t="s">
        <v>128</v>
      </c>
      <c r="C32" s="200">
        <f>+[2]RENTAS!D152</f>
        <v>2</v>
      </c>
      <c r="D32" s="200">
        <f>+[2]RENTAS!E152</f>
        <v>2</v>
      </c>
      <c r="E32" s="167">
        <f t="shared" si="0"/>
        <v>100</v>
      </c>
      <c r="F32" s="201">
        <f>+[3]RENTAS!D152</f>
        <v>2</v>
      </c>
      <c r="G32" s="201">
        <f>+[3]RENTAS!E152</f>
        <v>2</v>
      </c>
      <c r="H32" s="169">
        <f t="shared" si="1"/>
        <v>100</v>
      </c>
      <c r="I32" s="201">
        <f>+[4]RENTAS!D152</f>
        <v>2</v>
      </c>
      <c r="J32" s="201">
        <f>+[4]RENTAS!E152</f>
        <v>2</v>
      </c>
      <c r="K32" s="169">
        <f t="shared" si="3"/>
        <v>100</v>
      </c>
      <c r="L32" s="171">
        <f t="shared" si="2"/>
        <v>100</v>
      </c>
    </row>
    <row r="33" spans="1:12" ht="14.85" customHeight="1" x14ac:dyDescent="0.2">
      <c r="A33" s="185"/>
      <c r="B33" s="186" t="s">
        <v>129</v>
      </c>
      <c r="C33" s="198">
        <f>+[2]RENTAS!D159</f>
        <v>2</v>
      </c>
      <c r="D33" s="198">
        <f>+[2]RENTAS!E159</f>
        <v>2</v>
      </c>
      <c r="E33" s="193">
        <f t="shared" si="0"/>
        <v>100</v>
      </c>
      <c r="F33" s="199">
        <f>+[3]RENTAS!D159</f>
        <v>2</v>
      </c>
      <c r="G33" s="199">
        <f>+[3]RENTAS!E159</f>
        <v>2</v>
      </c>
      <c r="H33" s="176">
        <f t="shared" si="1"/>
        <v>100</v>
      </c>
      <c r="I33" s="199">
        <f>+[4]RENTAS!D159</f>
        <v>2</v>
      </c>
      <c r="J33" s="199">
        <f>+[4]RENTAS!E159</f>
        <v>2</v>
      </c>
      <c r="K33" s="178">
        <f t="shared" si="3"/>
        <v>100</v>
      </c>
      <c r="L33" s="187">
        <f t="shared" si="2"/>
        <v>100</v>
      </c>
    </row>
    <row r="34" spans="1:12" ht="14.85" customHeight="1" x14ac:dyDescent="0.2">
      <c r="A34" s="180"/>
      <c r="B34" s="165" t="s">
        <v>130</v>
      </c>
      <c r="C34" s="200">
        <f>+[2]RENTAS!D172</f>
        <v>3.3149999999999999</v>
      </c>
      <c r="D34" s="200">
        <f>+[2]RENTAS!E172</f>
        <v>3.5744229548903501</v>
      </c>
      <c r="E34" s="167">
        <f t="shared" si="0"/>
        <v>107.82573016260483</v>
      </c>
      <c r="F34" s="201">
        <f>+[3]RENTAS!D172</f>
        <v>3.3149999999999999</v>
      </c>
      <c r="G34" s="201">
        <f>+[3]RENTAS!E172</f>
        <v>3.40549195295403</v>
      </c>
      <c r="H34" s="169">
        <f t="shared" si="1"/>
        <v>102.7297723364715</v>
      </c>
      <c r="I34" s="201">
        <f>+[4]RENTAS!D172</f>
        <v>4.3150000000000004</v>
      </c>
      <c r="J34" s="201">
        <f>+[4]RENTAS!E172</f>
        <v>3.37377330624405</v>
      </c>
      <c r="K34" s="169">
        <f t="shared" si="3"/>
        <v>78.187098638332543</v>
      </c>
      <c r="L34" s="171">
        <f t="shared" si="2"/>
        <v>96.247533712469632</v>
      </c>
    </row>
    <row r="35" spans="1:12" ht="14.85" customHeight="1" x14ac:dyDescent="0.2">
      <c r="A35" s="202"/>
      <c r="B35" s="203" t="s">
        <v>131</v>
      </c>
      <c r="C35" s="204">
        <f>+[2]RENTAS!D179</f>
        <v>2</v>
      </c>
      <c r="D35" s="204">
        <f>+[2]RENTAS!E179</f>
        <v>2</v>
      </c>
      <c r="E35" s="193">
        <f t="shared" si="0"/>
        <v>100</v>
      </c>
      <c r="F35" s="199">
        <f>+[3]RENTAS!D179</f>
        <v>2</v>
      </c>
      <c r="G35" s="199">
        <f>+[3]RENTAS!E179</f>
        <v>2</v>
      </c>
      <c r="H35" s="176">
        <f t="shared" si="1"/>
        <v>100</v>
      </c>
      <c r="I35" s="199">
        <f>+[4]RENTAS!D179</f>
        <v>2</v>
      </c>
      <c r="J35" s="199">
        <f>+[4]RENTAS!E179</f>
        <v>2</v>
      </c>
      <c r="K35" s="178">
        <f t="shared" si="3"/>
        <v>100</v>
      </c>
      <c r="L35" s="187">
        <f t="shared" si="2"/>
        <v>100</v>
      </c>
    </row>
    <row r="36" spans="1:12" ht="14.85" customHeight="1" x14ac:dyDescent="0.2">
      <c r="A36" s="180"/>
      <c r="B36" s="165" t="s">
        <v>132</v>
      </c>
      <c r="C36" s="166">
        <f>+[2]RENTAS!D186</f>
        <v>2</v>
      </c>
      <c r="D36" s="166">
        <f>+[2]RENTAS!E186</f>
        <v>2</v>
      </c>
      <c r="E36" s="167">
        <f t="shared" si="0"/>
        <v>100</v>
      </c>
      <c r="F36" s="205">
        <f>+[3]RENTAS!D186</f>
        <v>2</v>
      </c>
      <c r="G36" s="205">
        <f>+[3]RENTAS!E186</f>
        <v>2</v>
      </c>
      <c r="H36" s="169">
        <f t="shared" si="1"/>
        <v>100</v>
      </c>
      <c r="I36" s="205">
        <f>+[4]RENTAS!D186</f>
        <v>2</v>
      </c>
      <c r="J36" s="205">
        <f>+[4]RENTAS!E186</f>
        <v>2</v>
      </c>
      <c r="K36" s="169">
        <f t="shared" si="3"/>
        <v>100</v>
      </c>
      <c r="L36" s="171">
        <f t="shared" si="2"/>
        <v>100</v>
      </c>
    </row>
    <row r="37" spans="1:12" ht="14.85" customHeight="1" x14ac:dyDescent="0.2">
      <c r="A37" s="185"/>
      <c r="B37" s="186" t="s">
        <v>133</v>
      </c>
      <c r="C37" s="192">
        <f>+[2]RENTAS!D198</f>
        <v>5.25</v>
      </c>
      <c r="D37" s="192">
        <f>+[2]RENTAS!E198</f>
        <v>5.3910367892976598</v>
      </c>
      <c r="E37" s="193">
        <f t="shared" si="0"/>
        <v>102.68641503424115</v>
      </c>
      <c r="F37" s="206">
        <f>+[3]RENTAS!D198</f>
        <v>5.25</v>
      </c>
      <c r="G37" s="206">
        <f>+[3]RENTAS!E198</f>
        <v>5.4602081010776704</v>
      </c>
      <c r="H37" s="176">
        <f t="shared" si="1"/>
        <v>104.00396383005086</v>
      </c>
      <c r="I37" s="206">
        <f>+[4]RENTAS!D198</f>
        <v>5.25</v>
      </c>
      <c r="J37" s="206">
        <f>+[4]RENTAS!E198</f>
        <v>5.5005908584169498</v>
      </c>
      <c r="K37" s="178">
        <f t="shared" si="3"/>
        <v>104.77315920794192</v>
      </c>
      <c r="L37" s="187">
        <f t="shared" si="2"/>
        <v>103.82117935741132</v>
      </c>
    </row>
    <row r="38" spans="1:12" ht="14.85" customHeight="1" x14ac:dyDescent="0.2">
      <c r="A38" s="180"/>
      <c r="B38" s="165" t="s">
        <v>134</v>
      </c>
      <c r="C38" s="166">
        <f>+[2]RENTAS!D207</f>
        <v>3.6</v>
      </c>
      <c r="D38" s="166">
        <f>+[2]RENTAS!E207</f>
        <v>3.5128205128205101</v>
      </c>
      <c r="E38" s="167">
        <f t="shared" si="0"/>
        <v>97.57834757834749</v>
      </c>
      <c r="F38" s="205">
        <f>+[3]RENTAS!D207</f>
        <v>3.6</v>
      </c>
      <c r="G38" s="205">
        <f>+[3]RENTAS!E207</f>
        <v>3.5687179487179499</v>
      </c>
      <c r="H38" s="169">
        <f t="shared" si="1"/>
        <v>99.131054131054157</v>
      </c>
      <c r="I38" s="205">
        <f>+[4]RENTAS!D207</f>
        <v>3.6</v>
      </c>
      <c r="J38" s="205">
        <f>+[4]RENTAS!E207</f>
        <v>3.5914102564102599</v>
      </c>
      <c r="K38" s="169">
        <f t="shared" si="3"/>
        <v>99.761396011396101</v>
      </c>
      <c r="L38" s="171">
        <f t="shared" si="2"/>
        <v>98.823599240265921</v>
      </c>
    </row>
    <row r="39" spans="1:12" ht="14.85" customHeight="1" x14ac:dyDescent="0.2">
      <c r="A39" s="185"/>
      <c r="B39" s="186" t="s">
        <v>135</v>
      </c>
      <c r="C39" s="198">
        <f>+[2]RENTAS!D216</f>
        <v>3.6</v>
      </c>
      <c r="D39" s="198">
        <f>+[2]RENTAS!E216</f>
        <v>3.7585714285714298</v>
      </c>
      <c r="E39" s="193">
        <f t="shared" si="0"/>
        <v>104.40476190476194</v>
      </c>
      <c r="F39" s="199">
        <f>+[3]RENTAS!D216</f>
        <v>3.6</v>
      </c>
      <c r="G39" s="199">
        <f>+[3]RENTAS!E216</f>
        <v>3.77428571428571</v>
      </c>
      <c r="H39" s="176">
        <f t="shared" si="1"/>
        <v>104.84126984126972</v>
      </c>
      <c r="I39" s="199">
        <f>+[4]RENTAS!D216</f>
        <v>3.6</v>
      </c>
      <c r="J39" s="199">
        <f>+[4]RENTAS!E216</f>
        <v>3.6242857142857101</v>
      </c>
      <c r="K39" s="178">
        <f t="shared" si="3"/>
        <v>100.67460317460305</v>
      </c>
      <c r="L39" s="187">
        <f t="shared" si="2"/>
        <v>103.30687830687823</v>
      </c>
    </row>
    <row r="40" spans="1:12" ht="14.85" customHeight="1" x14ac:dyDescent="0.2">
      <c r="A40" s="180"/>
      <c r="B40" s="165" t="s">
        <v>136</v>
      </c>
      <c r="C40" s="194">
        <f>+[2]RENTAS!D225</f>
        <v>3.6</v>
      </c>
      <c r="D40" s="194">
        <f>+[2]RENTAS!E225</f>
        <v>5.2731481481481497</v>
      </c>
      <c r="E40" s="167">
        <f t="shared" si="0"/>
        <v>146.47633744855972</v>
      </c>
      <c r="F40" s="205">
        <f>+[3]RENTAS!D225</f>
        <v>3.6</v>
      </c>
      <c r="G40" s="205">
        <f>+[3]RENTAS!E225</f>
        <v>3.6344444444444401</v>
      </c>
      <c r="H40" s="169">
        <f t="shared" si="1"/>
        <v>100.95679012345667</v>
      </c>
      <c r="I40" s="205">
        <f>+[4]RENTAS!D225</f>
        <v>3.6</v>
      </c>
      <c r="J40" s="205">
        <f>+[4]RENTAS!E225</f>
        <v>3.58083333333333</v>
      </c>
      <c r="K40" s="169">
        <f t="shared" si="3"/>
        <v>99.467592592592496</v>
      </c>
      <c r="L40" s="171">
        <f t="shared" si="2"/>
        <v>115.63357338820295</v>
      </c>
    </row>
    <row r="41" spans="1:12" ht="14.85" customHeight="1" x14ac:dyDescent="0.2">
      <c r="A41" s="185"/>
      <c r="B41" s="186" t="s">
        <v>137</v>
      </c>
      <c r="C41" s="192">
        <f>+[2]RENTAS!D238</f>
        <v>104.06</v>
      </c>
      <c r="D41" s="192">
        <f>+[2]RENTAS!E238</f>
        <v>4.2233074361820204</v>
      </c>
      <c r="E41" s="193">
        <f t="shared" si="0"/>
        <v>4.0585310745550842</v>
      </c>
      <c r="F41" s="199">
        <f>+[3]RENTAS!D238</f>
        <v>5.0599999999999996</v>
      </c>
      <c r="G41" s="199">
        <f>+[3]RENTAS!E238</f>
        <v>3.3727953990937598</v>
      </c>
      <c r="H41" s="176">
        <f t="shared" si="1"/>
        <v>66.65603555521264</v>
      </c>
      <c r="I41" s="199">
        <f>+[4]RENTAS!D238</f>
        <v>5.0599999999999996</v>
      </c>
      <c r="J41" s="199">
        <f>+[4]RENTAS!E238</f>
        <v>4.32714097496706</v>
      </c>
      <c r="K41" s="178">
        <f t="shared" si="3"/>
        <v>85.516620058637557</v>
      </c>
      <c r="L41" s="187">
        <f t="shared" si="2"/>
        <v>52.077062229468424</v>
      </c>
    </row>
    <row r="42" spans="1:12" ht="14.85" customHeight="1" x14ac:dyDescent="0.2">
      <c r="A42" s="180"/>
      <c r="B42" s="165" t="s">
        <v>138</v>
      </c>
      <c r="C42" s="166">
        <f>+[2]RENTAS!D245</f>
        <v>1.5</v>
      </c>
      <c r="D42" s="166">
        <f>+[2]RENTAS!E245</f>
        <v>1.5</v>
      </c>
      <c r="E42" s="167">
        <f t="shared" si="0"/>
        <v>100</v>
      </c>
      <c r="F42" s="205">
        <f>+[3]RENTAS!D245</f>
        <v>1.5</v>
      </c>
      <c r="G42" s="205">
        <f>+[3]RENTAS!E245</f>
        <v>1.5</v>
      </c>
      <c r="H42" s="169">
        <f t="shared" si="1"/>
        <v>100</v>
      </c>
      <c r="I42" s="205">
        <f>+[4]RENTAS!D245</f>
        <v>1.5</v>
      </c>
      <c r="J42" s="205">
        <f>+[4]RENTAS!E245</f>
        <v>1.5</v>
      </c>
      <c r="K42" s="169">
        <f t="shared" si="3"/>
        <v>100</v>
      </c>
      <c r="L42" s="171">
        <f t="shared" si="2"/>
        <v>100</v>
      </c>
    </row>
    <row r="43" spans="1:12" ht="14.85" customHeight="1" x14ac:dyDescent="0.2">
      <c r="A43" s="185"/>
      <c r="B43" s="186" t="s">
        <v>139</v>
      </c>
      <c r="C43" s="182">
        <f>+[2]RENTAS!D252</f>
        <v>1.5</v>
      </c>
      <c r="D43" s="182">
        <f>+[2]RENTAS!E252</f>
        <v>1.5</v>
      </c>
      <c r="E43" s="193">
        <f t="shared" si="0"/>
        <v>100</v>
      </c>
      <c r="F43" s="206">
        <f>+[3]RENTAS!D252</f>
        <v>1.5</v>
      </c>
      <c r="G43" s="206">
        <f>+[3]RENTAS!E252</f>
        <v>1.5</v>
      </c>
      <c r="H43" s="176">
        <f t="shared" si="1"/>
        <v>100</v>
      </c>
      <c r="I43" s="206">
        <f>+[4]RENTAS!D252</f>
        <v>1.5</v>
      </c>
      <c r="J43" s="206">
        <f>+[4]RENTAS!E252</f>
        <v>1.5</v>
      </c>
      <c r="K43" s="178">
        <f t="shared" si="3"/>
        <v>100</v>
      </c>
      <c r="L43" s="187">
        <f t="shared" si="2"/>
        <v>100</v>
      </c>
    </row>
    <row r="44" spans="1:12" ht="14.85" customHeight="1" x14ac:dyDescent="0.2">
      <c r="A44" s="180"/>
      <c r="B44" s="165" t="s">
        <v>140</v>
      </c>
      <c r="C44" s="166">
        <f>+[2]RENTAS!D258</f>
        <v>1.5</v>
      </c>
      <c r="D44" s="166">
        <f>+[2]RENTAS!E258</f>
        <v>1.5</v>
      </c>
      <c r="E44" s="167">
        <f t="shared" si="0"/>
        <v>100</v>
      </c>
      <c r="F44" s="205">
        <f>+[3]RENTAS!D258</f>
        <v>1.5</v>
      </c>
      <c r="G44" s="205">
        <f>+[3]RENTAS!E258</f>
        <v>1.5</v>
      </c>
      <c r="H44" s="169">
        <f t="shared" si="1"/>
        <v>100</v>
      </c>
      <c r="I44" s="205">
        <f>+[4]RENTAS!D258</f>
        <v>1.5</v>
      </c>
      <c r="J44" s="205">
        <f>+[4]RENTAS!E258</f>
        <v>1.5</v>
      </c>
      <c r="K44" s="169">
        <f t="shared" si="3"/>
        <v>100</v>
      </c>
      <c r="L44" s="171">
        <f t="shared" si="2"/>
        <v>100</v>
      </c>
    </row>
    <row r="45" spans="1:12" ht="14.85" customHeight="1" x14ac:dyDescent="0.2">
      <c r="A45" s="185"/>
      <c r="B45" s="186" t="s">
        <v>141</v>
      </c>
      <c r="C45" s="182">
        <f>+[2]RENTAS!D265</f>
        <v>1.5</v>
      </c>
      <c r="D45" s="182">
        <f>+[2]RENTAS!E265</f>
        <v>1.5</v>
      </c>
      <c r="E45" s="193">
        <f t="shared" si="0"/>
        <v>100</v>
      </c>
      <c r="F45" s="206">
        <f>+[3]RENTAS!D265</f>
        <v>1.5</v>
      </c>
      <c r="G45" s="206">
        <f>+[3]RENTAS!E265</f>
        <v>1.5</v>
      </c>
      <c r="H45" s="176">
        <f t="shared" si="1"/>
        <v>100</v>
      </c>
      <c r="I45" s="206">
        <f>+[4]RENTAS!D265</f>
        <v>1.5</v>
      </c>
      <c r="J45" s="206">
        <f>+[4]RENTAS!E265</f>
        <v>1.5</v>
      </c>
      <c r="K45" s="178">
        <f t="shared" si="3"/>
        <v>100</v>
      </c>
      <c r="L45" s="187">
        <f t="shared" si="2"/>
        <v>100</v>
      </c>
    </row>
    <row r="46" spans="1:12" ht="14.85" customHeight="1" x14ac:dyDescent="0.2">
      <c r="A46" s="180"/>
      <c r="B46" s="165" t="s">
        <v>142</v>
      </c>
      <c r="C46" s="166">
        <f>+[2]RENTAS!D272</f>
        <v>2</v>
      </c>
      <c r="D46" s="166">
        <f>+[2]RENTAS!E272</f>
        <v>2</v>
      </c>
      <c r="E46" s="167">
        <f t="shared" si="0"/>
        <v>100</v>
      </c>
      <c r="F46" s="205">
        <f>+[3]RENTAS!D272</f>
        <v>2</v>
      </c>
      <c r="G46" s="205">
        <f>+[3]RENTAS!E272</f>
        <v>2</v>
      </c>
      <c r="H46" s="169">
        <f t="shared" si="1"/>
        <v>100</v>
      </c>
      <c r="I46" s="205">
        <f>+[4]RENTAS!D272</f>
        <v>2</v>
      </c>
      <c r="J46" s="205">
        <f>+[4]RENTAS!E272</f>
        <v>2</v>
      </c>
      <c r="K46" s="169">
        <f t="shared" si="3"/>
        <v>100</v>
      </c>
      <c r="L46" s="171">
        <f t="shared" si="2"/>
        <v>100</v>
      </c>
    </row>
    <row r="47" spans="1:12" ht="14.85" customHeight="1" x14ac:dyDescent="0.2">
      <c r="A47" s="185"/>
      <c r="B47" s="186" t="s">
        <v>143</v>
      </c>
      <c r="C47" s="182">
        <f>+[2]RENTAS!D279</f>
        <v>1.5</v>
      </c>
      <c r="D47" s="182">
        <f>+[2]RENTAS!E279</f>
        <v>1.5</v>
      </c>
      <c r="E47" s="193">
        <f t="shared" si="0"/>
        <v>100</v>
      </c>
      <c r="F47" s="206">
        <f>+[3]RENTAS!D279</f>
        <v>1.5</v>
      </c>
      <c r="G47" s="206">
        <f>+[3]RENTAS!E279</f>
        <v>1.5</v>
      </c>
      <c r="H47" s="176">
        <f t="shared" si="1"/>
        <v>100</v>
      </c>
      <c r="I47" s="206">
        <f>+[4]RENTAS!D279</f>
        <v>1.5</v>
      </c>
      <c r="J47" s="206">
        <f>+[4]RENTAS!E279</f>
        <v>1.5</v>
      </c>
      <c r="K47" s="178">
        <f t="shared" si="3"/>
        <v>100</v>
      </c>
      <c r="L47" s="187">
        <f t="shared" si="2"/>
        <v>100</v>
      </c>
    </row>
    <row r="48" spans="1:12" ht="14.85" customHeight="1" x14ac:dyDescent="0.2">
      <c r="A48" s="180"/>
      <c r="B48" s="165" t="s">
        <v>144</v>
      </c>
      <c r="C48" s="200">
        <f>+[2]RENTAS!D289</f>
        <v>2.7492999999999999</v>
      </c>
      <c r="D48" s="200">
        <f>+[2]RENTAS!E289</f>
        <v>2.8133835393014199</v>
      </c>
      <c r="E48" s="167">
        <f t="shared" si="0"/>
        <v>102.33090384102935</v>
      </c>
      <c r="F48" s="201">
        <f>+[3]RENTAS!D289</f>
        <v>2.7492999999999999</v>
      </c>
      <c r="G48" s="201">
        <f>+[3]RENTAS!E289</f>
        <v>2.8205321971003499</v>
      </c>
      <c r="H48" s="169">
        <f t="shared" si="1"/>
        <v>102.59092121995963</v>
      </c>
      <c r="I48" s="201">
        <f>+[4]RENTAS!D289</f>
        <v>2.7530999999999999</v>
      </c>
      <c r="J48" s="201">
        <f>+[4]RENTAS!E289</f>
        <v>2.81151997700543</v>
      </c>
      <c r="K48" s="169">
        <f t="shared" si="3"/>
        <v>102.12197076043115</v>
      </c>
      <c r="L48" s="171">
        <f t="shared" si="2"/>
        <v>102.34793194047337</v>
      </c>
    </row>
    <row r="49" spans="1:12" ht="14.85" customHeight="1" x14ac:dyDescent="0.2">
      <c r="A49" s="185"/>
      <c r="B49" s="186" t="s">
        <v>145</v>
      </c>
      <c r="C49" s="182">
        <f>+[2]RENTAS!D298</f>
        <v>2.42</v>
      </c>
      <c r="D49" s="182">
        <f>+[2]RENTAS!E298</f>
        <v>2.34794908062235</v>
      </c>
      <c r="E49" s="193">
        <f t="shared" si="0"/>
        <v>97.022689281915291</v>
      </c>
      <c r="F49" s="206">
        <f>+[3]RENTAS!D298</f>
        <v>2.42</v>
      </c>
      <c r="G49" s="206">
        <f>+[3]RENTAS!E298</f>
        <v>2.3568918092909499</v>
      </c>
      <c r="H49" s="176">
        <f t="shared" si="1"/>
        <v>97.392223524419421</v>
      </c>
      <c r="I49" s="207">
        <f>+[4]RENTAS!D298</f>
        <v>2.42</v>
      </c>
      <c r="J49" s="207">
        <f>+[4]RENTAS!E298</f>
        <v>2.40924303923663</v>
      </c>
      <c r="K49" s="178">
        <f t="shared" si="3"/>
        <v>99.555497489116945</v>
      </c>
      <c r="L49" s="187">
        <f t="shared" si="2"/>
        <v>97.990136765150552</v>
      </c>
    </row>
    <row r="50" spans="1:12" ht="14.85" customHeight="1" x14ac:dyDescent="0.2">
      <c r="A50" s="180"/>
      <c r="B50" s="165" t="s">
        <v>146</v>
      </c>
      <c r="C50" s="166">
        <f>+[2]RENTAS!D305</f>
        <v>2.4500000000000002</v>
      </c>
      <c r="D50" s="166">
        <f>+[2]RENTAS!E305</f>
        <v>2.3668891442715698</v>
      </c>
      <c r="E50" s="167">
        <f t="shared" si="0"/>
        <v>96.60772017434978</v>
      </c>
      <c r="F50" s="205">
        <f>+[3]RENTAS!D305</f>
        <v>2.4500000000000002</v>
      </c>
      <c r="G50" s="205">
        <f>+[3]RENTAS!E305</f>
        <v>2.3528711928933999</v>
      </c>
      <c r="H50" s="169">
        <f t="shared" si="1"/>
        <v>96.035558893608155</v>
      </c>
      <c r="I50" s="201">
        <f>+[4]RENTAS!D305</f>
        <v>2.4500000000000002</v>
      </c>
      <c r="J50" s="201">
        <f>+[4]RENTAS!E305</f>
        <v>2.3906044850585602</v>
      </c>
      <c r="K50" s="169">
        <f t="shared" si="3"/>
        <v>97.575693267696323</v>
      </c>
      <c r="L50" s="171">
        <f t="shared" si="2"/>
        <v>96.739657445218086</v>
      </c>
    </row>
    <row r="51" spans="1:12" ht="22.5" customHeight="1" x14ac:dyDescent="0.2">
      <c r="A51" s="185"/>
      <c r="B51" s="186" t="s">
        <v>147</v>
      </c>
      <c r="C51" s="182">
        <f>+[2]RENTAS!D321</f>
        <v>2.52</v>
      </c>
      <c r="D51" s="182">
        <f>+[2]RENTAS!E321</f>
        <v>2.5574285799006602</v>
      </c>
      <c r="E51" s="193">
        <f t="shared" si="0"/>
        <v>101.48526110716905</v>
      </c>
      <c r="F51" s="199">
        <f>+[3]RENTAS!D321</f>
        <v>2.52</v>
      </c>
      <c r="G51" s="199">
        <f>+[3]RENTAS!E321</f>
        <v>2.5421970939479701</v>
      </c>
      <c r="H51" s="176">
        <f t="shared" si="1"/>
        <v>100.88083706142739</v>
      </c>
      <c r="I51" s="207">
        <f>+[4]RENTAS!D321</f>
        <v>2.52</v>
      </c>
      <c r="J51" s="207">
        <f>+[4]RENTAS!E321</f>
        <v>2.59139425204244</v>
      </c>
      <c r="K51" s="178">
        <f t="shared" si="3"/>
        <v>102.83310523977936</v>
      </c>
      <c r="L51" s="187">
        <f t="shared" si="2"/>
        <v>101.73306780279194</v>
      </c>
    </row>
    <row r="52" spans="1:12" ht="27.2" customHeight="1" x14ac:dyDescent="0.2">
      <c r="A52" s="180"/>
      <c r="B52" s="165" t="s">
        <v>148</v>
      </c>
      <c r="C52" s="208">
        <f>+[2]RENTAS!D336</f>
        <v>4</v>
      </c>
      <c r="D52" s="208">
        <f>+[2]RENTAS!E336</f>
        <v>4</v>
      </c>
      <c r="E52" s="167">
        <f t="shared" si="0"/>
        <v>100</v>
      </c>
      <c r="F52" s="181">
        <f>+[3]RENTAS!D336</f>
        <v>4.1234999999999999</v>
      </c>
      <c r="G52" s="181">
        <f>+[3]RENTAS!E336</f>
        <v>4.2075783738524697</v>
      </c>
      <c r="H52" s="169">
        <f t="shared" si="1"/>
        <v>102.03900506493196</v>
      </c>
      <c r="I52" s="201">
        <f>+[4]RENTAS!D336</f>
        <v>4.1234999999999999</v>
      </c>
      <c r="J52" s="201">
        <f>+[4]RENTAS!E336</f>
        <v>4.12345679012346</v>
      </c>
      <c r="K52" s="169">
        <f t="shared" si="3"/>
        <v>99.998952106789389</v>
      </c>
      <c r="L52" s="209">
        <f t="shared" si="2"/>
        <v>100.67931905724045</v>
      </c>
    </row>
    <row r="53" spans="1:12" ht="14.65" customHeight="1" x14ac:dyDescent="0.2">
      <c r="A53" s="142"/>
      <c r="B53" s="210"/>
      <c r="C53" s="211"/>
      <c r="D53" s="211"/>
      <c r="E53" s="212"/>
      <c r="F53" s="213"/>
      <c r="G53" s="213"/>
      <c r="H53" s="214"/>
      <c r="I53" s="215"/>
      <c r="J53" s="215"/>
      <c r="K53" s="216"/>
      <c r="L53" s="151"/>
    </row>
    <row r="54" spans="1:12" ht="20.25" customHeight="1" x14ac:dyDescent="0.2">
      <c r="A54" s="158"/>
      <c r="B54" s="217" t="s">
        <v>149</v>
      </c>
      <c r="C54" s="160"/>
      <c r="D54" s="218"/>
      <c r="E54" s="218"/>
      <c r="F54" s="217"/>
      <c r="G54" s="217"/>
      <c r="H54" s="217"/>
      <c r="I54" s="217"/>
      <c r="J54" s="217"/>
      <c r="K54" s="217"/>
      <c r="L54" s="163"/>
    </row>
    <row r="55" spans="1:12" ht="13.5" customHeight="1" x14ac:dyDescent="0.2">
      <c r="A55" s="142"/>
      <c r="B55" s="210"/>
      <c r="C55" s="211"/>
      <c r="D55" s="211"/>
      <c r="E55" s="212"/>
      <c r="F55" s="213"/>
      <c r="G55" s="213"/>
      <c r="H55" s="214"/>
      <c r="I55" s="215"/>
      <c r="J55" s="215"/>
      <c r="K55" s="216"/>
      <c r="L55" s="151"/>
    </row>
    <row r="56" spans="1:12" ht="14.85" customHeight="1" x14ac:dyDescent="0.2">
      <c r="A56" s="180"/>
      <c r="B56" s="165" t="s">
        <v>150</v>
      </c>
      <c r="C56" s="219">
        <f>+[2]CATASTRO!D12</f>
        <v>2.4</v>
      </c>
      <c r="D56" s="219">
        <f>+[2]CATASTRO!E12</f>
        <v>2.6253333333333302</v>
      </c>
      <c r="E56" s="167">
        <f t="shared" ref="E56:E66" si="4">+D56*100/C56</f>
        <v>109.38888888888876</v>
      </c>
      <c r="F56" s="181">
        <f>+[3]CATASTRO!D12</f>
        <v>2.4</v>
      </c>
      <c r="G56" s="181">
        <f>+[3]CATASTRO!E12</f>
        <v>2.6011904761904798</v>
      </c>
      <c r="H56" s="196">
        <f t="shared" ref="H56:H66" si="5">+G56*100/F56</f>
        <v>108.38293650793666</v>
      </c>
      <c r="I56" s="181">
        <f>+[4]CATASTRO!D12</f>
        <v>2.48</v>
      </c>
      <c r="J56" s="181">
        <f>+[4]CATASTRO!E12</f>
        <v>2.5933333333333302</v>
      </c>
      <c r="K56" s="169">
        <f t="shared" ref="K56:K66" si="6">+J56*100/I56</f>
        <v>104.56989247311816</v>
      </c>
      <c r="L56" s="171">
        <f t="shared" ref="L56:L66" si="7">+(E56+H56+K56)/3</f>
        <v>107.4472392899812</v>
      </c>
    </row>
    <row r="57" spans="1:12" ht="14.85" customHeight="1" x14ac:dyDescent="0.2">
      <c r="A57" s="142"/>
      <c r="B57" s="172" t="s">
        <v>151</v>
      </c>
      <c r="C57" s="220">
        <f>+[2]CATASTRO!D21</f>
        <v>2.5</v>
      </c>
      <c r="D57" s="220">
        <f>+[2]CATASTRO!E21</f>
        <v>2.4361627365479901</v>
      </c>
      <c r="E57" s="193">
        <f t="shared" si="4"/>
        <v>97.446509461919604</v>
      </c>
      <c r="F57" s="207">
        <f>+[3]CATASTRO!D21</f>
        <v>2.5</v>
      </c>
      <c r="G57" s="207">
        <f>+[3]CATASTRO!E21</f>
        <v>2.5497718346945102</v>
      </c>
      <c r="H57" s="221">
        <f t="shared" si="5"/>
        <v>101.9908733877804</v>
      </c>
      <c r="I57" s="199">
        <f>+[4]CATASTRO!D21</f>
        <v>2.6</v>
      </c>
      <c r="J57" s="199">
        <f>+[4]CATASTRO!E21</f>
        <v>2.6427272727272699</v>
      </c>
      <c r="K57" s="178">
        <f t="shared" si="6"/>
        <v>101.64335664335653</v>
      </c>
      <c r="L57" s="179">
        <f t="shared" si="7"/>
        <v>100.36024649768551</v>
      </c>
    </row>
    <row r="58" spans="1:12" ht="14.85" customHeight="1" x14ac:dyDescent="0.2">
      <c r="A58" s="180"/>
      <c r="B58" s="165" t="s">
        <v>152</v>
      </c>
      <c r="C58" s="219">
        <f>+[2]CATASTRO!D31</f>
        <v>4</v>
      </c>
      <c r="D58" s="219">
        <f>+[2]CATASTRO!E31</f>
        <v>1.7222222222222201</v>
      </c>
      <c r="E58" s="167">
        <f t="shared" si="4"/>
        <v>43.0555555555555</v>
      </c>
      <c r="F58" s="181">
        <f>+[3]CATASTRO!D31</f>
        <v>4.1500000000000004</v>
      </c>
      <c r="G58" s="181">
        <f>+[3]CATASTRO!E31</f>
        <v>2.4916666666666698</v>
      </c>
      <c r="H58" s="196">
        <f t="shared" si="5"/>
        <v>60.040160642570349</v>
      </c>
      <c r="I58" s="181">
        <f>+[4]CATASTRO!D31</f>
        <v>3.9</v>
      </c>
      <c r="J58" s="181">
        <f>+[4]CATASTRO!E31</f>
        <v>2.2830357142857101</v>
      </c>
      <c r="K58" s="169">
        <f t="shared" si="6"/>
        <v>58.539377289377185</v>
      </c>
      <c r="L58" s="171">
        <f t="shared" si="7"/>
        <v>53.87836449583434</v>
      </c>
    </row>
    <row r="59" spans="1:12" ht="19.5" customHeight="1" x14ac:dyDescent="0.2">
      <c r="A59" s="142"/>
      <c r="B59" s="172" t="s">
        <v>153</v>
      </c>
      <c r="C59" s="220">
        <f>+[2]CATASTRO!D43</f>
        <v>6.65</v>
      </c>
      <c r="D59" s="220">
        <f>+[2]CATASTRO!E43</f>
        <v>6.9</v>
      </c>
      <c r="E59" s="193">
        <f t="shared" si="4"/>
        <v>103.75939849624059</v>
      </c>
      <c r="F59" s="222">
        <f>+[3]CATASTRO!D43</f>
        <v>6.65</v>
      </c>
      <c r="G59" s="222">
        <f>+[3]CATASTRO!E43</f>
        <v>6.9</v>
      </c>
      <c r="H59" s="221">
        <f t="shared" si="5"/>
        <v>103.75939849624059</v>
      </c>
      <c r="I59" s="183">
        <f>+[4]CATASTRO!D43</f>
        <v>6.65</v>
      </c>
      <c r="J59" s="183">
        <f>+[4]CATASTRO!E43</f>
        <v>6.9</v>
      </c>
      <c r="K59" s="178">
        <f t="shared" si="6"/>
        <v>103.75939849624059</v>
      </c>
      <c r="L59" s="179">
        <f t="shared" si="7"/>
        <v>103.75939849624059</v>
      </c>
    </row>
    <row r="60" spans="1:12" ht="18.75" customHeight="1" x14ac:dyDescent="0.2">
      <c r="A60" s="180"/>
      <c r="B60" s="165" t="s">
        <v>154</v>
      </c>
      <c r="C60" s="223">
        <f>+[2]CATASTRO!D61</f>
        <v>12.2</v>
      </c>
      <c r="D60" s="223">
        <f>+[2]CATASTRO!E61</f>
        <v>12.2451462753213</v>
      </c>
      <c r="E60" s="195">
        <f t="shared" si="4"/>
        <v>100.37005143705983</v>
      </c>
      <c r="F60" s="181">
        <f>+[3]CATASTRO!D61</f>
        <v>12.2</v>
      </c>
      <c r="G60" s="181">
        <f>+[3]CATASTRO!E61</f>
        <v>12.3303028568589</v>
      </c>
      <c r="H60" s="196">
        <f t="shared" si="5"/>
        <v>101.06805620376149</v>
      </c>
      <c r="I60" s="181">
        <f>+[4]CATASTRO!D61</f>
        <v>12.2</v>
      </c>
      <c r="J60" s="181">
        <f>+[4]CATASTRO!E61</f>
        <v>12.1347453984921</v>
      </c>
      <c r="K60" s="196">
        <f t="shared" si="6"/>
        <v>99.465126217148367</v>
      </c>
      <c r="L60" s="197">
        <f t="shared" si="7"/>
        <v>100.30107795265656</v>
      </c>
    </row>
    <row r="61" spans="1:12" ht="14.85" customHeight="1" x14ac:dyDescent="0.2">
      <c r="A61" s="142"/>
      <c r="B61" s="172" t="s">
        <v>137</v>
      </c>
      <c r="C61" s="220">
        <f>+[2]CATASTRO!D75</f>
        <v>8.3000000000000007</v>
      </c>
      <c r="D61" s="220">
        <f>+[2]CATASTRO!E75</f>
        <v>7.9537081714714102</v>
      </c>
      <c r="E61" s="193">
        <f t="shared" si="4"/>
        <v>95.827809294836257</v>
      </c>
      <c r="F61" s="222">
        <f>+[3]CATASTRO!D75</f>
        <v>8.3699999999999992</v>
      </c>
      <c r="G61" s="222">
        <f>+[3]CATASTRO!E75</f>
        <v>8.2980375033355198</v>
      </c>
      <c r="H61" s="176">
        <f t="shared" si="5"/>
        <v>99.140233014761293</v>
      </c>
      <c r="I61" s="183">
        <f>+[4]CATASTRO!D75</f>
        <v>8.3699999999999992</v>
      </c>
      <c r="J61" s="183">
        <f>+[4]CATASTRO!E75</f>
        <v>8.1174336427291998</v>
      </c>
      <c r="K61" s="178">
        <f t="shared" si="6"/>
        <v>96.98248079724253</v>
      </c>
      <c r="L61" s="179">
        <f t="shared" si="7"/>
        <v>97.316841035613365</v>
      </c>
    </row>
    <row r="62" spans="1:12" ht="14.85" customHeight="1" x14ac:dyDescent="0.2">
      <c r="A62" s="180"/>
      <c r="B62" s="165" t="s">
        <v>155</v>
      </c>
      <c r="C62" s="219">
        <f>+[2]CATASTRO!D83</f>
        <v>3</v>
      </c>
      <c r="D62" s="219">
        <f>+[2]CATASTRO!E83</f>
        <v>2.8863333333333299</v>
      </c>
      <c r="E62" s="167">
        <f t="shared" si="4"/>
        <v>96.211111111110995</v>
      </c>
      <c r="F62" s="181">
        <f>+[3]CATASTRO!D83</f>
        <v>3</v>
      </c>
      <c r="G62" s="181">
        <f>+[3]CATASTRO!E83</f>
        <v>2.93577101449275</v>
      </c>
      <c r="H62" s="169">
        <f t="shared" si="5"/>
        <v>97.859033816424997</v>
      </c>
      <c r="I62" s="181">
        <f>+[4]CATASTRO!D83</f>
        <v>3</v>
      </c>
      <c r="J62" s="181">
        <f>+[4]CATASTRO!E83</f>
        <v>2.8844463118580799</v>
      </c>
      <c r="K62" s="169">
        <f t="shared" si="6"/>
        <v>96.148210395269317</v>
      </c>
      <c r="L62" s="171">
        <f t="shared" si="7"/>
        <v>96.739451774268431</v>
      </c>
    </row>
    <row r="63" spans="1:12" ht="14.85" customHeight="1" x14ac:dyDescent="0.2">
      <c r="A63" s="142"/>
      <c r="B63" s="172" t="s">
        <v>156</v>
      </c>
      <c r="C63" s="220">
        <f>+[2]CATASTRO!D91</f>
        <v>2.9</v>
      </c>
      <c r="D63" s="220">
        <f>+[2]CATASTRO!E91</f>
        <v>3</v>
      </c>
      <c r="E63" s="193">
        <f t="shared" si="4"/>
        <v>103.44827586206897</v>
      </c>
      <c r="F63" s="222">
        <f>+[3]CATASTRO!D91</f>
        <v>2.9</v>
      </c>
      <c r="G63" s="222">
        <f>+[3]CATASTRO!E91</f>
        <v>3</v>
      </c>
      <c r="H63" s="176">
        <f t="shared" si="5"/>
        <v>103.44827586206897</v>
      </c>
      <c r="I63" s="183">
        <f>+[4]CATASTRO!D91</f>
        <v>2.9</v>
      </c>
      <c r="J63" s="183">
        <f>+[4]CATASTRO!E91</f>
        <v>3</v>
      </c>
      <c r="K63" s="178">
        <f t="shared" si="6"/>
        <v>103.44827586206897</v>
      </c>
      <c r="L63" s="179">
        <f t="shared" si="7"/>
        <v>103.44827586206897</v>
      </c>
    </row>
    <row r="64" spans="1:12" ht="14.85" customHeight="1" x14ac:dyDescent="0.2">
      <c r="A64" s="180"/>
      <c r="B64" s="165" t="s">
        <v>157</v>
      </c>
      <c r="C64" s="219">
        <f>+[2]CATASTRO!D101</f>
        <v>3.6</v>
      </c>
      <c r="D64" s="219">
        <f>+[2]CATASTRO!E101</f>
        <v>3.1254385964912301</v>
      </c>
      <c r="E64" s="167">
        <f t="shared" si="4"/>
        <v>86.817738791423054</v>
      </c>
      <c r="F64" s="181">
        <f>+[3]CATASTRO!D101</f>
        <v>3.6</v>
      </c>
      <c r="G64" s="181">
        <f>+[3]CATASTRO!E101</f>
        <v>3.2833333333333301</v>
      </c>
      <c r="H64" s="169">
        <f t="shared" si="5"/>
        <v>91.203703703703624</v>
      </c>
      <c r="I64" s="181">
        <f>+[4]CATASTRO!D101</f>
        <v>4.0199999999999996</v>
      </c>
      <c r="J64" s="181">
        <f>+[4]CATASTRO!E101</f>
        <v>3.31666666666667</v>
      </c>
      <c r="K64" s="169">
        <f t="shared" si="6"/>
        <v>82.504145936981843</v>
      </c>
      <c r="L64" s="171">
        <f t="shared" si="7"/>
        <v>86.841862810702835</v>
      </c>
    </row>
    <row r="65" spans="1:12" ht="14.85" customHeight="1" x14ac:dyDescent="0.2">
      <c r="A65" s="142"/>
      <c r="B65" s="172" t="s">
        <v>158</v>
      </c>
      <c r="C65" s="182">
        <f>+[2]CATASTRO!D111</f>
        <v>1.5</v>
      </c>
      <c r="D65" s="182">
        <f>+[2]CATASTRO!E111</f>
        <v>1</v>
      </c>
      <c r="E65" s="193">
        <f t="shared" si="4"/>
        <v>66.666666666666671</v>
      </c>
      <c r="F65" s="222">
        <f>+[3]CATASTRO!D111</f>
        <v>1.51</v>
      </c>
      <c r="G65" s="222">
        <f>+[3]CATASTRO!E111</f>
        <v>1</v>
      </c>
      <c r="H65" s="176">
        <f t="shared" si="5"/>
        <v>66.225165562913901</v>
      </c>
      <c r="I65" s="183">
        <f>+[4]CATASTRO!D111</f>
        <v>1.5</v>
      </c>
      <c r="J65" s="183">
        <f>+[4]CATASTRO!E111</f>
        <v>1.5</v>
      </c>
      <c r="K65" s="178">
        <f t="shared" si="6"/>
        <v>100</v>
      </c>
      <c r="L65" s="179">
        <f t="shared" si="7"/>
        <v>77.630610743193529</v>
      </c>
    </row>
    <row r="66" spans="1:12" ht="14.85" customHeight="1" x14ac:dyDescent="0.2">
      <c r="A66" s="224"/>
      <c r="B66" s="165" t="s">
        <v>159</v>
      </c>
      <c r="C66" s="166">
        <f>+[2]CATASTRO!D119</f>
        <v>1.9</v>
      </c>
      <c r="D66" s="166">
        <f>+[2]CATASTRO!E119</f>
        <v>2</v>
      </c>
      <c r="E66" s="167">
        <f t="shared" si="4"/>
        <v>105.26315789473685</v>
      </c>
      <c r="F66" s="181">
        <f>+[3]CATASTRO!D119</f>
        <v>1.9</v>
      </c>
      <c r="G66" s="181">
        <f>+[3]CATASTRO!E119</f>
        <v>2</v>
      </c>
      <c r="H66" s="169">
        <f t="shared" si="5"/>
        <v>105.26315789473685</v>
      </c>
      <c r="I66" s="181">
        <f>+[4]CATASTRO!D119</f>
        <v>1.9</v>
      </c>
      <c r="J66" s="181">
        <f>+[4]CATASTRO!E119</f>
        <v>2</v>
      </c>
      <c r="K66" s="169">
        <f t="shared" si="6"/>
        <v>105.26315789473685</v>
      </c>
      <c r="L66" s="171">
        <f t="shared" si="7"/>
        <v>105.26315789473684</v>
      </c>
    </row>
    <row r="67" spans="1:12" ht="14.65" customHeight="1" x14ac:dyDescent="0.2">
      <c r="A67" s="142"/>
      <c r="B67" s="210"/>
      <c r="C67" s="211"/>
      <c r="D67" s="225"/>
      <c r="E67" s="226"/>
      <c r="F67" s="227"/>
      <c r="G67" s="227"/>
      <c r="H67" s="228"/>
      <c r="I67" s="229"/>
      <c r="J67" s="229"/>
      <c r="K67" s="230"/>
      <c r="L67" s="151"/>
    </row>
    <row r="68" spans="1:12" ht="14.85" customHeight="1" x14ac:dyDescent="0.2">
      <c r="A68" s="231"/>
      <c r="B68" s="217" t="s">
        <v>160</v>
      </c>
      <c r="C68" s="160"/>
      <c r="D68" s="218"/>
      <c r="E68" s="218"/>
      <c r="F68" s="217"/>
      <c r="G68" s="217"/>
      <c r="H68" s="217"/>
      <c r="I68" s="217"/>
      <c r="J68" s="217"/>
      <c r="K68" s="217"/>
      <c r="L68" s="163"/>
    </row>
    <row r="69" spans="1:12" ht="9.75" customHeight="1" x14ac:dyDescent="0.2">
      <c r="A69" s="142"/>
      <c r="B69" s="210"/>
      <c r="C69" s="211"/>
      <c r="D69" s="232"/>
      <c r="E69" s="233"/>
      <c r="F69" s="234"/>
      <c r="G69" s="234"/>
      <c r="H69" s="235"/>
      <c r="I69" s="236"/>
      <c r="J69" s="236"/>
      <c r="K69" s="237"/>
      <c r="L69" s="151"/>
    </row>
    <row r="70" spans="1:12" ht="14.85" customHeight="1" x14ac:dyDescent="0.2">
      <c r="A70" s="142"/>
      <c r="B70" s="172" t="s">
        <v>161</v>
      </c>
      <c r="C70" s="182">
        <f>+[2]REGALIAS!D11</f>
        <v>2.89</v>
      </c>
      <c r="D70" s="182">
        <f>+[2]REGALIAS!E11</f>
        <v>2.8938547486033501</v>
      </c>
      <c r="E70" s="193">
        <f>+D70*100/C70</f>
        <v>100.13338230461419</v>
      </c>
      <c r="F70" s="222">
        <f>+[3]REGALIAS!D11</f>
        <v>2.89</v>
      </c>
      <c r="G70" s="222">
        <f>+[3]REGALIAS!E11</f>
        <v>2.8938547486033501</v>
      </c>
      <c r="H70" s="176">
        <f>+G70*100/F70</f>
        <v>100.13338230461419</v>
      </c>
      <c r="I70" s="183">
        <f>+[4]REGALIAS!D11</f>
        <v>2.89</v>
      </c>
      <c r="J70" s="183">
        <f>+[4]REGALIAS!E11</f>
        <v>2.9142857142857101</v>
      </c>
      <c r="K70" s="178">
        <f>+J70*100/I70</f>
        <v>100.84033613445362</v>
      </c>
      <c r="L70" s="179">
        <f>+(E70+H70+K70)/3</f>
        <v>100.36903358122733</v>
      </c>
    </row>
    <row r="71" spans="1:12" ht="14.85" customHeight="1" x14ac:dyDescent="0.2">
      <c r="A71" s="180"/>
      <c r="B71" s="165" t="s">
        <v>162</v>
      </c>
      <c r="C71" s="166">
        <f>+[2]REGALIAS!D19</f>
        <v>2.4900000000000002</v>
      </c>
      <c r="D71" s="166">
        <f>+[2]REGALIAS!E19</f>
        <v>2.4454732094960301</v>
      </c>
      <c r="E71" s="167">
        <f>+D71*100/C71</f>
        <v>98.211775481768271</v>
      </c>
      <c r="F71" s="181">
        <f>+[3]REGALIAS!D19</f>
        <v>2.4900000000000002</v>
      </c>
      <c r="G71" s="181">
        <f>+[3]REGALIAS!E19</f>
        <v>2.4954732094960299</v>
      </c>
      <c r="H71" s="169">
        <f>+G71*100/F71</f>
        <v>100.21980761028232</v>
      </c>
      <c r="I71" s="181">
        <f>+[4]REGALIAS!D19</f>
        <v>2.4900000000000002</v>
      </c>
      <c r="J71" s="181">
        <f>+[4]REGALIAS!E19</f>
        <v>2.4954732094960299</v>
      </c>
      <c r="K71" s="169">
        <f>+J71*100/I71</f>
        <v>100.21980761028232</v>
      </c>
      <c r="L71" s="171">
        <f>+(E71+H71+K71)/3</f>
        <v>99.550463567444297</v>
      </c>
    </row>
    <row r="72" spans="1:12" ht="12.75" customHeight="1" x14ac:dyDescent="0.2">
      <c r="A72" s="142"/>
      <c r="B72" s="238"/>
      <c r="C72" s="211"/>
      <c r="D72" s="239"/>
      <c r="E72" s="240"/>
      <c r="F72" s="238"/>
      <c r="G72" s="238"/>
      <c r="H72" s="241"/>
      <c r="I72" s="242"/>
      <c r="J72" s="242"/>
      <c r="K72" s="243"/>
      <c r="L72" s="150"/>
    </row>
    <row r="73" spans="1:12" ht="14.85" customHeight="1" x14ac:dyDescent="0.2">
      <c r="A73" s="231"/>
      <c r="B73" s="244" t="s">
        <v>163</v>
      </c>
      <c r="C73" s="245"/>
      <c r="D73" s="246"/>
      <c r="E73" s="246"/>
      <c r="F73" s="247"/>
      <c r="G73" s="247"/>
      <c r="H73" s="247"/>
      <c r="I73" s="247"/>
      <c r="J73" s="247"/>
      <c r="K73" s="247"/>
      <c r="L73" s="163"/>
    </row>
    <row r="74" spans="1:12" ht="11.25" customHeight="1" x14ac:dyDescent="0.2">
      <c r="A74" s="142"/>
      <c r="B74" s="248"/>
      <c r="C74" s="140"/>
      <c r="D74" s="211"/>
      <c r="E74" s="226"/>
      <c r="F74" s="227"/>
      <c r="G74" s="227"/>
      <c r="H74" s="228"/>
      <c r="I74" s="229"/>
      <c r="J74" s="229"/>
      <c r="K74" s="230"/>
      <c r="L74" s="151"/>
    </row>
    <row r="75" spans="1:12" ht="14.85" customHeight="1" x14ac:dyDescent="0.2">
      <c r="A75" s="142"/>
      <c r="B75" s="172" t="s">
        <v>164</v>
      </c>
      <c r="C75" s="249">
        <f>+[2]ADMINISTRACIÓN!D11</f>
        <v>2.6</v>
      </c>
      <c r="D75" s="249">
        <f>+[2]ADMINISTRACIÓN!E11</f>
        <v>2.5921052631578898</v>
      </c>
      <c r="E75" s="193">
        <f>+D75*100/D75</f>
        <v>100</v>
      </c>
      <c r="F75" s="222">
        <f>+[3]ADMINISTRACIÓN!D11</f>
        <v>2.6</v>
      </c>
      <c r="G75" s="222">
        <f>+[3]ADMINISTRACIÓN!E11</f>
        <v>2.5754332313965298</v>
      </c>
      <c r="H75" s="176">
        <f>+G75*100/F75</f>
        <v>99.055124284481906</v>
      </c>
      <c r="I75" s="183">
        <f>+[4]ADMINISTRACIÓN!D11</f>
        <v>2.6</v>
      </c>
      <c r="J75" s="183">
        <f>+[4]ADMINISTRACIÓN!E11</f>
        <v>2.4559440559440602</v>
      </c>
      <c r="K75" s="178">
        <f>+J75*100/I75</f>
        <v>94.459386767079238</v>
      </c>
      <c r="L75" s="179">
        <f>+(E75+H75+K75)/3</f>
        <v>97.838170350520386</v>
      </c>
    </row>
    <row r="76" spans="1:12" ht="14.85" customHeight="1" x14ac:dyDescent="0.2">
      <c r="A76" s="180"/>
      <c r="B76" s="165" t="s">
        <v>165</v>
      </c>
      <c r="C76" s="223">
        <f>+[2]ADMINISTRACIÓN!D19</f>
        <v>2.82</v>
      </c>
      <c r="D76" s="223">
        <f>+[2]ADMINISTRACIÓN!E19</f>
        <v>2.9393939393939399</v>
      </c>
      <c r="E76" s="167">
        <f>+D76*100/C76</f>
        <v>104.23382763808299</v>
      </c>
      <c r="F76" s="181">
        <f>+[3]ADMINISTRACIÓN!D19</f>
        <v>2.82</v>
      </c>
      <c r="G76" s="181">
        <f>+[3]ADMINISTRACIÓN!E19</f>
        <v>2.95</v>
      </c>
      <c r="H76" s="169">
        <f>+G76*100/F76</f>
        <v>104.60992907801419</v>
      </c>
      <c r="I76" s="181">
        <f>+[4]ADMINISTRACIÓN!D19</f>
        <v>2.82</v>
      </c>
      <c r="J76" s="181">
        <f>+[4]ADMINISTRACIÓN!E19</f>
        <v>2.9509202453987702</v>
      </c>
      <c r="K76" s="169">
        <f>+J76*100/I76</f>
        <v>104.64256189357341</v>
      </c>
      <c r="L76" s="171">
        <f>+(E76+H76+K76)/3</f>
        <v>104.49543953655687</v>
      </c>
    </row>
    <row r="77" spans="1:12" ht="14.85" customHeight="1" x14ac:dyDescent="0.2">
      <c r="A77" s="142"/>
      <c r="B77" s="172" t="s">
        <v>166</v>
      </c>
      <c r="C77" s="182">
        <f>+[2]ADMINISTRACIÓN!D28</f>
        <v>3.65</v>
      </c>
      <c r="D77" s="182">
        <f>+[2]ADMINISTRACIÓN!E28</f>
        <v>3.4305555555555598</v>
      </c>
      <c r="E77" s="193">
        <f>+D77*100/C77</f>
        <v>93.987823439878355</v>
      </c>
      <c r="F77" s="222">
        <f>+[3]ADMINISTRACIÓN!D28</f>
        <v>3.65</v>
      </c>
      <c r="G77" s="222">
        <f>+[3]ADMINISTRACIÓN!E28</f>
        <v>3.7</v>
      </c>
      <c r="H77" s="176">
        <f>+G77*100/F77</f>
        <v>101.36986301369863</v>
      </c>
      <c r="I77" s="183">
        <f>+[4]ADMINISTRACIÓN!D28</f>
        <v>3.65</v>
      </c>
      <c r="J77" s="183">
        <f>+[4]ADMINISTRACIÓN!E28</f>
        <v>2.8156862745098001</v>
      </c>
      <c r="K77" s="178">
        <f>+J77*100/I77</f>
        <v>77.142089712597254</v>
      </c>
      <c r="L77" s="179">
        <f>+(E77+H77+K77)/3</f>
        <v>90.833258722058076</v>
      </c>
    </row>
    <row r="78" spans="1:12" ht="14.85" customHeight="1" x14ac:dyDescent="0.2">
      <c r="A78" s="180"/>
      <c r="B78" s="165" t="s">
        <v>167</v>
      </c>
      <c r="C78" s="166">
        <f>+[2]ADMINISTRACIÓN!D35</f>
        <v>1.1112</v>
      </c>
      <c r="D78" s="166">
        <f>+[2]ADMINISTRACIÓN!E35</f>
        <v>1.1111111111111101</v>
      </c>
      <c r="E78" s="167">
        <f>+D78*100/C78</f>
        <v>99.992000639948714</v>
      </c>
      <c r="F78" s="181">
        <f>+[3]ADMINISTRACIÓN!D35</f>
        <v>1.1112</v>
      </c>
      <c r="G78" s="181">
        <f>+[3]ADMINISTRACIÓN!E35</f>
        <v>1.1111111111111101</v>
      </c>
      <c r="H78" s="169">
        <f>+G78*100/F78</f>
        <v>99.992000639948714</v>
      </c>
      <c r="I78" s="181">
        <f>+[4]ADMINISTRACIÓN!D35</f>
        <v>1.1112</v>
      </c>
      <c r="J78" s="181">
        <f>+[4]ADMINISTRACIÓN!E35</f>
        <v>1.1111111111111101</v>
      </c>
      <c r="K78" s="169">
        <f>+J78*100/I78</f>
        <v>99.992000639948714</v>
      </c>
      <c r="L78" s="171">
        <f>+(E78+H78+K78)/3</f>
        <v>99.992000639948699</v>
      </c>
    </row>
    <row r="79" spans="1:12" ht="14.85" customHeight="1" x14ac:dyDescent="0.2">
      <c r="A79" s="142"/>
      <c r="B79" s="250" t="s">
        <v>168</v>
      </c>
      <c r="C79" s="204">
        <f>+[2]ADMINISTRACIÓN!D44</f>
        <v>3.8</v>
      </c>
      <c r="D79" s="204">
        <f>+[2]ADMINISTRACIÓN!E44</f>
        <v>3.8</v>
      </c>
      <c r="E79" s="193">
        <f>+D79*100/C79</f>
        <v>100</v>
      </c>
      <c r="F79" s="207">
        <f>+[3]ADMINISTRACIÓN!D44</f>
        <v>3.8</v>
      </c>
      <c r="G79" s="207">
        <f>+[3]ADMINISTRACIÓN!E44</f>
        <v>3.8</v>
      </c>
      <c r="H79" s="176">
        <f>+G79*100/F79</f>
        <v>100</v>
      </c>
      <c r="I79" s="199">
        <f>+[4]ADMINISTRACIÓN!D44</f>
        <v>3.8</v>
      </c>
      <c r="J79" s="199">
        <f>+[4]ADMINISTRACIÓN!E44</f>
        <v>3.8</v>
      </c>
      <c r="K79" s="178">
        <f>+J79*100/I79</f>
        <v>100</v>
      </c>
      <c r="L79" s="179">
        <f>+(E79+H79+K79)/3</f>
        <v>100</v>
      </c>
    </row>
    <row r="80" spans="1:12" ht="14.65" customHeight="1" x14ac:dyDescent="0.2">
      <c r="A80" s="142"/>
      <c r="B80" s="210"/>
      <c r="C80" s="211"/>
      <c r="D80" s="225"/>
      <c r="E80" s="226"/>
      <c r="F80" s="227"/>
      <c r="G80" s="227"/>
      <c r="H80" s="228"/>
      <c r="I80" s="229"/>
      <c r="J80" s="229"/>
      <c r="K80" s="230"/>
      <c r="L80" s="151"/>
    </row>
    <row r="81" spans="1:12" ht="27.2" customHeight="1" x14ac:dyDescent="0.2">
      <c r="A81" s="231"/>
      <c r="B81" s="244" t="s">
        <v>169</v>
      </c>
      <c r="C81" s="245"/>
      <c r="D81" s="251"/>
      <c r="E81" s="252"/>
      <c r="F81" s="253"/>
      <c r="G81" s="253"/>
      <c r="H81" s="254"/>
      <c r="I81" s="253"/>
      <c r="J81" s="253"/>
      <c r="K81" s="254"/>
      <c r="L81" s="163"/>
    </row>
    <row r="82" spans="1:12" ht="12" customHeight="1" x14ac:dyDescent="0.2">
      <c r="A82" s="142"/>
      <c r="B82" s="210"/>
      <c r="C82" s="211"/>
      <c r="D82" s="225"/>
      <c r="E82" s="226"/>
      <c r="F82" s="227"/>
      <c r="G82" s="227"/>
      <c r="H82" s="228"/>
      <c r="I82" s="229"/>
      <c r="J82" s="229"/>
      <c r="K82" s="230"/>
      <c r="L82" s="151"/>
    </row>
    <row r="83" spans="1:12" ht="14.85" customHeight="1" x14ac:dyDescent="0.2">
      <c r="A83" s="180"/>
      <c r="B83" s="165" t="s">
        <v>170</v>
      </c>
      <c r="C83" s="166">
        <f>+[2]LEGALES!D9</f>
        <v>1.1000000000000001</v>
      </c>
      <c r="D83" s="166">
        <f>+[2]LEGALES!E9</f>
        <v>1.1041666666666701</v>
      </c>
      <c r="E83" s="167">
        <f>+D83*100/C83</f>
        <v>100.37878787878819</v>
      </c>
      <c r="F83" s="181">
        <f>+[3]LEGALES!D9</f>
        <v>1.1000000000000001</v>
      </c>
      <c r="G83" s="181">
        <f>+[3]LEGALES!E9</f>
        <v>1.1000000000000001</v>
      </c>
      <c r="H83" s="169">
        <f>+G83*100/F83</f>
        <v>100</v>
      </c>
      <c r="I83" s="181">
        <f>+[4]LEGALES!D9</f>
        <v>1.1000000000000001</v>
      </c>
      <c r="J83" s="181">
        <f>+[4]LEGALES!E9</f>
        <v>1.1071428571428601</v>
      </c>
      <c r="K83" s="169">
        <f>+J83*100/I83</f>
        <v>100.64935064935091</v>
      </c>
      <c r="L83" s="171">
        <f>+(E83+H83+K83)/3</f>
        <v>100.34271284271303</v>
      </c>
    </row>
    <row r="84" spans="1:12" ht="14.85" customHeight="1" x14ac:dyDescent="0.2">
      <c r="A84" s="142"/>
      <c r="B84" s="172" t="s">
        <v>171</v>
      </c>
      <c r="C84" s="182">
        <f>+[2]LEGALES!D19</f>
        <v>0.1</v>
      </c>
      <c r="D84" s="182">
        <f>+[2]LEGALES!E19</f>
        <v>0.73333333333333295</v>
      </c>
      <c r="E84" s="193">
        <f>+D84*100/C84</f>
        <v>733.33333333333292</v>
      </c>
      <c r="F84" s="222">
        <f>+[3]LEGALES!D19</f>
        <v>1.1000000000000001</v>
      </c>
      <c r="G84" s="222">
        <f>+[3]LEGALES!E19</f>
        <v>1.4347826086956501</v>
      </c>
      <c r="H84" s="176">
        <f>+G84*100/F84</f>
        <v>130.43478260869546</v>
      </c>
      <c r="I84" s="183">
        <f>+[4]LEGALES!D19</f>
        <v>1.1000000000000001</v>
      </c>
      <c r="J84" s="183">
        <f>+[4]LEGALES!E19</f>
        <v>1.0384615384615401</v>
      </c>
      <c r="K84" s="178">
        <f>+J84*100/I84</f>
        <v>94.405594405594542</v>
      </c>
      <c r="L84" s="179">
        <f>+(E84+H84+K84)/3</f>
        <v>319.39123678254094</v>
      </c>
    </row>
    <row r="85" spans="1:12" ht="14.85" customHeight="1" x14ac:dyDescent="0.2">
      <c r="A85" s="255"/>
      <c r="B85" s="165" t="s">
        <v>172</v>
      </c>
      <c r="C85" s="219">
        <f>+[2]LEGALES!D28</f>
        <v>2.2229999999999999</v>
      </c>
      <c r="D85" s="219">
        <f>+[2]LEGALES!E28</f>
        <v>2.7953683799101001</v>
      </c>
      <c r="E85" s="167">
        <f>+D85*100/C85</f>
        <v>125.74756544804771</v>
      </c>
      <c r="F85" s="181">
        <f>+[3]LEGALES!D28</f>
        <v>2.2229999999999999</v>
      </c>
      <c r="G85" s="181">
        <f>+[3]LEGALES!E28</f>
        <v>2.6772276307226401</v>
      </c>
      <c r="H85" s="169">
        <f>+G85*100/F85</f>
        <v>120.43309180038867</v>
      </c>
      <c r="I85" s="181">
        <f>+[4]LEGALES!D28</f>
        <v>2.2229999999999999</v>
      </c>
      <c r="J85" s="181">
        <f>+[4]LEGALES!E28</f>
        <v>2.55045925346883</v>
      </c>
      <c r="K85" s="169">
        <f>+J85*100/I85</f>
        <v>114.73051072734279</v>
      </c>
      <c r="L85" s="171">
        <f>+(E85+H85+K85)/3</f>
        <v>120.30372265859306</v>
      </c>
    </row>
    <row r="86" spans="1:12" ht="14.85" customHeight="1" x14ac:dyDescent="0.2">
      <c r="A86" s="256"/>
      <c r="B86" s="186" t="s">
        <v>173</v>
      </c>
      <c r="C86" s="220">
        <f>+[2]LEGALES!D36</f>
        <v>2.91</v>
      </c>
      <c r="D86" s="220">
        <f>+[2]LEGALES!E36</f>
        <v>2.6031746031746001</v>
      </c>
      <c r="E86" s="193">
        <f>+D86*100/C86</f>
        <v>89.456171930398625</v>
      </c>
      <c r="F86" s="183">
        <f>+[3]LEGALES!D36</f>
        <v>2.88</v>
      </c>
      <c r="G86" s="183">
        <f>+[3]LEGALES!E36</f>
        <v>2.9904761904761901</v>
      </c>
      <c r="H86" s="178">
        <f>+G86*100/F86</f>
        <v>103.83597883597882</v>
      </c>
      <c r="I86" s="183">
        <f>+[4]LEGALES!D36</f>
        <v>2.88</v>
      </c>
      <c r="J86" s="183">
        <f>+[4]LEGALES!E36</f>
        <v>2.9952380952381001</v>
      </c>
      <c r="K86" s="178">
        <f>+J86*100/I86</f>
        <v>104.00132275132293</v>
      </c>
      <c r="L86" s="187">
        <f>+(E86+H86+K86)/3</f>
        <v>99.097824505900121</v>
      </c>
    </row>
    <row r="87" spans="1:12" ht="14.85" customHeight="1" x14ac:dyDescent="0.2">
      <c r="A87" s="255"/>
      <c r="B87" s="165" t="s">
        <v>174</v>
      </c>
      <c r="C87" s="219">
        <f>+[2]LEGALES!D45</f>
        <v>3.6</v>
      </c>
      <c r="D87" s="219">
        <f>+[2]LEGALES!E45</f>
        <v>1.80952380952381</v>
      </c>
      <c r="E87" s="167">
        <f>+D87*100/C87</f>
        <v>50.264550264550273</v>
      </c>
      <c r="F87" s="181">
        <f>+[3]LEGALES!D45</f>
        <v>3.6</v>
      </c>
      <c r="G87" s="181">
        <f>+[3]LEGALES!E45</f>
        <v>5.4523809523809499</v>
      </c>
      <c r="H87" s="169">
        <f>+G87*100/F87</f>
        <v>151.45502645502637</v>
      </c>
      <c r="I87" s="181">
        <f>+[4]LEGALES!D45</f>
        <v>3.6</v>
      </c>
      <c r="J87" s="181">
        <f>+[4]LEGALES!E45</f>
        <v>3.6428571428571401</v>
      </c>
      <c r="K87" s="169">
        <f>+J87*100/I87</f>
        <v>101.1904761904761</v>
      </c>
      <c r="L87" s="171">
        <f>+(E87+H87+K87)/3</f>
        <v>100.97001763668425</v>
      </c>
    </row>
    <row r="88" spans="1:12" ht="14.85" customHeight="1" x14ac:dyDescent="0.2">
      <c r="A88" s="256"/>
      <c r="B88" s="186"/>
      <c r="C88" s="211"/>
      <c r="D88" s="225"/>
      <c r="E88" s="193"/>
      <c r="F88" s="257"/>
      <c r="G88" s="257"/>
      <c r="H88" s="178"/>
      <c r="I88" s="257"/>
      <c r="J88" s="257"/>
      <c r="K88" s="178"/>
      <c r="L88" s="187"/>
    </row>
    <row r="89" spans="1:12" ht="14.65" customHeight="1" x14ac:dyDescent="0.2">
      <c r="A89" s="142"/>
      <c r="B89" s="258"/>
      <c r="C89" s="211"/>
      <c r="D89" s="225"/>
      <c r="E89" s="226"/>
      <c r="F89" s="229"/>
      <c r="G89" s="229"/>
      <c r="H89" s="230"/>
      <c r="I89" s="229"/>
      <c r="J89" s="229"/>
      <c r="K89" s="230"/>
      <c r="L89" s="151"/>
    </row>
    <row r="90" spans="1:12" ht="26.25" customHeight="1" x14ac:dyDescent="0.2">
      <c r="A90" s="231"/>
      <c r="B90" s="244" t="s">
        <v>175</v>
      </c>
      <c r="C90" s="245"/>
      <c r="D90" s="251"/>
      <c r="E90" s="252"/>
      <c r="F90" s="253"/>
      <c r="G90" s="253"/>
      <c r="H90" s="254"/>
      <c r="I90" s="253"/>
      <c r="J90" s="253"/>
      <c r="K90" s="254"/>
      <c r="L90" s="163"/>
    </row>
    <row r="91" spans="1:12" ht="9" customHeight="1" x14ac:dyDescent="0.2">
      <c r="A91" s="142"/>
      <c r="B91" s="210"/>
      <c r="C91" s="211"/>
      <c r="D91" s="225"/>
      <c r="E91" s="226"/>
      <c r="F91" s="227"/>
      <c r="G91" s="227"/>
      <c r="H91" s="228"/>
      <c r="I91" s="229"/>
      <c r="J91" s="229"/>
      <c r="K91" s="230"/>
      <c r="L91" s="151"/>
    </row>
    <row r="92" spans="1:12" ht="14.85" customHeight="1" x14ac:dyDescent="0.2">
      <c r="A92" s="142"/>
      <c r="B92" s="172" t="s">
        <v>176</v>
      </c>
      <c r="C92" s="192">
        <f>+[2]INFORMÁTICA!D9</f>
        <v>1.92</v>
      </c>
      <c r="D92" s="192">
        <f>+[2]INFORMÁTICA!E9</f>
        <v>2</v>
      </c>
      <c r="E92" s="193">
        <f>+D92*100/C92</f>
        <v>104.16666666666667</v>
      </c>
      <c r="F92" s="222">
        <f>+[3]INFORMÁTICA!D9</f>
        <v>1.92</v>
      </c>
      <c r="G92" s="222">
        <f>+[3]INFORMÁTICA!E9</f>
        <v>2</v>
      </c>
      <c r="H92" s="176">
        <f>+G92*100/F92</f>
        <v>104.16666666666667</v>
      </c>
      <c r="I92" s="183">
        <f>+[4]INFORMÁTICA!D9</f>
        <v>1.92</v>
      </c>
      <c r="J92" s="183">
        <f>+[4]INFORMÁTICA!E9</f>
        <v>2</v>
      </c>
      <c r="K92" s="178">
        <f>+J92*100/I92</f>
        <v>104.16666666666667</v>
      </c>
      <c r="L92" s="179">
        <f>+(E92+H92+K92)/3</f>
        <v>104.16666666666667</v>
      </c>
    </row>
    <row r="93" spans="1:12" ht="14.85" customHeight="1" x14ac:dyDescent="0.2">
      <c r="A93" s="180"/>
      <c r="B93" s="165" t="s">
        <v>177</v>
      </c>
      <c r="C93" s="219">
        <f>+[2]INFORMÁTICA!D17</f>
        <v>2.5</v>
      </c>
      <c r="D93" s="219">
        <f>+[2]INFORMÁTICA!E17</f>
        <v>1.80952380952381</v>
      </c>
      <c r="E93" s="167">
        <f>+D93*100/C93</f>
        <v>72.380952380952394</v>
      </c>
      <c r="F93" s="181">
        <f>+[3]INFORMÁTICA!D17</f>
        <v>2.5</v>
      </c>
      <c r="G93" s="181">
        <f>+[3]INFORMÁTICA!E17</f>
        <v>1.99746821805645</v>
      </c>
      <c r="H93" s="169">
        <f>+G93*100/F93</f>
        <v>79.898728722257999</v>
      </c>
      <c r="I93" s="181">
        <f>+[4]INFORMÁTICA!D17</f>
        <v>2.5</v>
      </c>
      <c r="J93" s="181">
        <f>+[4]INFORMÁTICA!E17</f>
        <v>2.4790750915750901</v>
      </c>
      <c r="K93" s="169">
        <f>+J93*100/I93</f>
        <v>99.163003663003593</v>
      </c>
      <c r="L93" s="171">
        <f>+(E93+H93+K93)/3</f>
        <v>83.814228255404672</v>
      </c>
    </row>
    <row r="94" spans="1:12" ht="14.85" customHeight="1" x14ac:dyDescent="0.2">
      <c r="A94" s="185"/>
      <c r="B94" s="186" t="s">
        <v>178</v>
      </c>
      <c r="C94" s="220">
        <f>+[2]INFORMÁTICA!D24</f>
        <v>2</v>
      </c>
      <c r="D94" s="220">
        <f>+[2]INFORMÁTICA!E24</f>
        <v>2</v>
      </c>
      <c r="E94" s="193">
        <f>+D94*100/C94</f>
        <v>100</v>
      </c>
      <c r="F94" s="206">
        <f>+[3]INFORMÁTICA!D24</f>
        <v>2</v>
      </c>
      <c r="G94" s="206">
        <f>+[3]INFORMÁTICA!E24</f>
        <v>2</v>
      </c>
      <c r="H94" s="176">
        <f>+G94*100/F94</f>
        <v>100</v>
      </c>
      <c r="I94" s="183">
        <f>+[4]INFORMÁTICA!D24</f>
        <v>2</v>
      </c>
      <c r="J94" s="183">
        <f>+[4]INFORMÁTICA!E24</f>
        <v>2</v>
      </c>
      <c r="K94" s="178">
        <f>+J94*100/I94</f>
        <v>100</v>
      </c>
      <c r="L94" s="187">
        <f>+(E94+H94+K94)/3</f>
        <v>100</v>
      </c>
    </row>
    <row r="95" spans="1:12" ht="14.85" customHeight="1" x14ac:dyDescent="0.2">
      <c r="A95" s="180"/>
      <c r="B95" s="165" t="s">
        <v>179</v>
      </c>
      <c r="C95" s="219">
        <f>+[2]INFORMÁTICA!D31</f>
        <v>1.8</v>
      </c>
      <c r="D95" s="219">
        <f>+[2]INFORMÁTICA!E31</f>
        <v>1.9473684210526301</v>
      </c>
      <c r="E95" s="167">
        <f>+D95*100/C95</f>
        <v>108.1871345029239</v>
      </c>
      <c r="F95" s="205">
        <f>+[3]INFORMÁTICA!D31</f>
        <v>1.9</v>
      </c>
      <c r="G95" s="205">
        <f>+[3]INFORMÁTICA!E31</f>
        <v>1.9473684210526301</v>
      </c>
      <c r="H95" s="169">
        <f>+G95*100/F95</f>
        <v>102.49307479224369</v>
      </c>
      <c r="I95" s="205">
        <f>+[4]INFORMÁTICA!D31</f>
        <v>1.9</v>
      </c>
      <c r="J95" s="205">
        <f>+[4]INFORMÁTICA!E31</f>
        <v>1.92307692307692</v>
      </c>
      <c r="K95" s="169">
        <f>+J95*100/I95</f>
        <v>101.21457489878527</v>
      </c>
      <c r="L95" s="171">
        <f>+(E95+H95+K95)/3</f>
        <v>103.96492806465095</v>
      </c>
    </row>
    <row r="96" spans="1:12" ht="13.7" customHeight="1" x14ac:dyDescent="0.2">
      <c r="A96" s="142"/>
      <c r="B96" s="238"/>
      <c r="C96" s="211"/>
      <c r="D96" s="239"/>
      <c r="E96" s="240"/>
      <c r="F96" s="238"/>
      <c r="G96" s="238"/>
      <c r="H96" s="241"/>
      <c r="I96" s="242"/>
      <c r="J96" s="242"/>
      <c r="K96" s="243"/>
      <c r="L96" s="151"/>
    </row>
    <row r="97" spans="1:12" ht="27.2" customHeight="1" x14ac:dyDescent="0.2">
      <c r="A97" s="231"/>
      <c r="B97" s="244" t="s">
        <v>180</v>
      </c>
      <c r="C97" s="245"/>
      <c r="D97" s="251"/>
      <c r="E97" s="252"/>
      <c r="F97" s="253"/>
      <c r="G97" s="253"/>
      <c r="H97" s="254"/>
      <c r="I97" s="253"/>
      <c r="J97" s="253"/>
      <c r="K97" s="254"/>
      <c r="L97" s="259"/>
    </row>
    <row r="98" spans="1:12" ht="10.5" customHeight="1" x14ac:dyDescent="0.2">
      <c r="A98" s="142"/>
      <c r="B98" s="248"/>
      <c r="C98" s="211"/>
      <c r="D98" s="225"/>
      <c r="E98" s="226"/>
      <c r="F98" s="227"/>
      <c r="G98" s="227"/>
      <c r="H98" s="228"/>
      <c r="I98" s="229"/>
      <c r="J98" s="229"/>
      <c r="K98" s="230"/>
      <c r="L98" s="151"/>
    </row>
    <row r="99" spans="1:12" ht="24" customHeight="1" x14ac:dyDescent="0.2">
      <c r="A99" s="142"/>
      <c r="B99" s="172" t="s">
        <v>181</v>
      </c>
      <c r="C99" s="220">
        <f>+[2]INSTITUCIONAL!D12</f>
        <v>4.8</v>
      </c>
      <c r="D99" s="220">
        <f>+[2]INSTITUCIONAL!E12</f>
        <v>4.7388888888888898</v>
      </c>
      <c r="E99" s="193">
        <f>+D99*100/C99</f>
        <v>98.726851851851876</v>
      </c>
      <c r="F99" s="222">
        <f>+[3]INSTITUCIONAL!D12</f>
        <v>4.8</v>
      </c>
      <c r="G99" s="222">
        <f>+[3]INSTITUCIONAL!E12</f>
        <v>4.8333333333333304</v>
      </c>
      <c r="H99" s="176">
        <f>+G99*100/F99</f>
        <v>100.69444444444439</v>
      </c>
      <c r="I99" s="183">
        <f>+[4]INSTITUCIONAL!D12</f>
        <v>4</v>
      </c>
      <c r="J99" s="183">
        <f>+[4]INSTITUCIONAL!E12</f>
        <v>4.6500000000000004</v>
      </c>
      <c r="K99" s="178">
        <f>+J99*100/I99</f>
        <v>116.25000000000001</v>
      </c>
      <c r="L99" s="179">
        <f>+(E99+H99+K99)/3</f>
        <v>105.22376543209874</v>
      </c>
    </row>
    <row r="100" spans="1:12" ht="14.85" customHeight="1" x14ac:dyDescent="0.2">
      <c r="A100" s="180"/>
      <c r="B100" s="165" t="s">
        <v>182</v>
      </c>
      <c r="C100" s="219">
        <f>+[2]INSTITUCIONAL!D23</f>
        <v>4</v>
      </c>
      <c r="D100" s="219">
        <f>+[2]INSTITUCIONAL!E23</f>
        <v>4</v>
      </c>
      <c r="E100" s="167">
        <f>+D100*100/C100</f>
        <v>100</v>
      </c>
      <c r="F100" s="181">
        <f>+[3]INSTITUCIONAL!D23</f>
        <v>5</v>
      </c>
      <c r="G100" s="181">
        <f>+[3]INSTITUCIONAL!E23</f>
        <v>5</v>
      </c>
      <c r="H100" s="169">
        <f>+G100*100/F100</f>
        <v>100</v>
      </c>
      <c r="I100" s="181">
        <f>+[4]INSTITUCIONAL!D23</f>
        <v>3</v>
      </c>
      <c r="J100" s="181">
        <f>+[4]INSTITUCIONAL!E23</f>
        <v>3</v>
      </c>
      <c r="K100" s="169">
        <f>+J100*100/I100</f>
        <v>100</v>
      </c>
      <c r="L100" s="171">
        <f>+(E100+H100+K100)/3</f>
        <v>100</v>
      </c>
    </row>
    <row r="101" spans="1:12" ht="14.85" customHeight="1" x14ac:dyDescent="0.2">
      <c r="A101" s="142"/>
      <c r="B101" s="172" t="s">
        <v>183</v>
      </c>
      <c r="C101" s="220">
        <f>+[2]INSTITUCIONAL!D36</f>
        <v>1</v>
      </c>
      <c r="D101" s="220">
        <f>+[2]INSTITUCIONAL!E36</f>
        <v>1</v>
      </c>
      <c r="E101" s="193">
        <f>+D101*100/C101</f>
        <v>100</v>
      </c>
      <c r="F101" s="222">
        <f>+[3]INSTITUCIONAL!D36</f>
        <v>2</v>
      </c>
      <c r="G101" s="222">
        <f>+[3]INSTITUCIONAL!E36</f>
        <v>1</v>
      </c>
      <c r="H101" s="176">
        <f>+G101*100/F101</f>
        <v>50</v>
      </c>
      <c r="I101" s="183">
        <f>+[4]INSTITUCIONAL!D36</f>
        <v>2</v>
      </c>
      <c r="J101" s="183">
        <f>+[4]INSTITUCIONAL!E36</f>
        <v>2</v>
      </c>
      <c r="K101" s="178">
        <f>+J101*100/I101</f>
        <v>100</v>
      </c>
      <c r="L101" s="179">
        <f>+(E101+H101+K101)/3</f>
        <v>83.333333333333329</v>
      </c>
    </row>
    <row r="102" spans="1:12" ht="14.65" customHeight="1" x14ac:dyDescent="0.2">
      <c r="A102" s="142"/>
      <c r="B102" s="210"/>
      <c r="C102" s="211"/>
      <c r="D102" s="225"/>
      <c r="E102" s="226"/>
      <c r="F102" s="227"/>
      <c r="G102" s="227"/>
      <c r="H102" s="228"/>
      <c r="I102" s="229"/>
      <c r="J102" s="229"/>
      <c r="K102" s="230"/>
      <c r="L102" s="151"/>
    </row>
    <row r="103" spans="1:12" ht="27.2" customHeight="1" x14ac:dyDescent="0.2">
      <c r="A103" s="231"/>
      <c r="B103" s="244" t="s">
        <v>184</v>
      </c>
      <c r="C103" s="245"/>
      <c r="D103" s="251"/>
      <c r="E103" s="252"/>
      <c r="F103" s="253"/>
      <c r="G103" s="253"/>
      <c r="H103" s="254"/>
      <c r="I103" s="253"/>
      <c r="J103" s="253"/>
      <c r="K103" s="254"/>
      <c r="L103" s="163"/>
    </row>
    <row r="104" spans="1:12" ht="9" customHeight="1" x14ac:dyDescent="0.2">
      <c r="A104" s="142"/>
      <c r="B104" s="210"/>
      <c r="C104" s="211"/>
      <c r="D104" s="225"/>
      <c r="E104" s="226"/>
      <c r="F104" s="227"/>
      <c r="G104" s="227"/>
      <c r="H104" s="228"/>
      <c r="I104" s="229"/>
      <c r="J104" s="229"/>
      <c r="K104" s="230"/>
      <c r="L104" s="151"/>
    </row>
    <row r="105" spans="1:12" ht="14.85" customHeight="1" x14ac:dyDescent="0.2">
      <c r="A105" s="180"/>
      <c r="B105" s="165" t="s">
        <v>161</v>
      </c>
      <c r="C105" s="194">
        <v>1</v>
      </c>
      <c r="D105" s="194">
        <v>1</v>
      </c>
      <c r="E105" s="167">
        <f>+D105*100/C105</f>
        <v>100</v>
      </c>
      <c r="F105" s="181">
        <v>1.3332999999999999</v>
      </c>
      <c r="G105" s="181">
        <v>1.3333333333333299</v>
      </c>
      <c r="H105" s="169">
        <f>+G105*100/F105</f>
        <v>100.00250006250131</v>
      </c>
      <c r="I105" s="181">
        <v>1.5</v>
      </c>
      <c r="J105" s="181">
        <v>2</v>
      </c>
      <c r="K105" s="169">
        <f>+J105*100/I105</f>
        <v>133.33333333333334</v>
      </c>
      <c r="L105" s="171">
        <f>+(E105+H105+K105)/3</f>
        <v>111.11194446527823</v>
      </c>
    </row>
    <row r="106" spans="1:12" ht="14.85" customHeight="1" x14ac:dyDescent="0.2">
      <c r="A106" s="142"/>
      <c r="B106" s="172" t="s">
        <v>185</v>
      </c>
      <c r="C106" s="192">
        <v>5.8</v>
      </c>
      <c r="D106" s="192">
        <v>6</v>
      </c>
      <c r="E106" s="193">
        <f>+D106*100/C106</f>
        <v>103.44827586206897</v>
      </c>
      <c r="F106" s="222">
        <v>7.8</v>
      </c>
      <c r="G106" s="222">
        <v>8</v>
      </c>
      <c r="H106" s="176">
        <f>+G106*100/F106</f>
        <v>102.56410256410257</v>
      </c>
      <c r="I106" s="183">
        <v>5.8</v>
      </c>
      <c r="J106" s="183">
        <v>6</v>
      </c>
      <c r="K106" s="178">
        <f>+J106*100/I106</f>
        <v>103.44827586206897</v>
      </c>
      <c r="L106" s="179">
        <f>+(E106+H106+K106)/3</f>
        <v>103.1535514294135</v>
      </c>
    </row>
    <row r="107" spans="1:12" ht="20.25" customHeight="1" x14ac:dyDescent="0.2">
      <c r="A107" s="180"/>
      <c r="B107" s="165" t="s">
        <v>186</v>
      </c>
      <c r="C107" s="194">
        <v>2.9</v>
      </c>
      <c r="D107" s="194">
        <v>2.9639115741833502</v>
      </c>
      <c r="E107" s="167">
        <f>+D107*100/C107</f>
        <v>102.20384738563277</v>
      </c>
      <c r="F107" s="181">
        <v>2.9</v>
      </c>
      <c r="G107" s="181">
        <v>2.9251006293374702</v>
      </c>
      <c r="H107" s="169">
        <f>+G107*100/F107</f>
        <v>100.86553894267138</v>
      </c>
      <c r="I107" s="181">
        <v>2.9</v>
      </c>
      <c r="J107" s="181">
        <v>2.99749347584779</v>
      </c>
      <c r="K107" s="169">
        <f>+J107*100/I107</f>
        <v>103.36184399475138</v>
      </c>
      <c r="L107" s="171">
        <f>+(E107+H107+K107)/3</f>
        <v>102.1437434410185</v>
      </c>
    </row>
    <row r="108" spans="1:12" ht="14.65" customHeight="1" x14ac:dyDescent="0.2">
      <c r="A108" s="142"/>
      <c r="B108" s="210"/>
      <c r="C108" s="211"/>
      <c r="D108" s="225"/>
      <c r="E108" s="226"/>
      <c r="F108" s="227"/>
      <c r="G108" s="227"/>
      <c r="H108" s="228"/>
      <c r="I108" s="229"/>
      <c r="J108" s="229"/>
      <c r="K108" s="230"/>
      <c r="L108" s="151"/>
    </row>
    <row r="109" spans="1:12" ht="22.5" customHeight="1" x14ac:dyDescent="0.2">
      <c r="A109" s="231"/>
      <c r="B109" s="244" t="s">
        <v>187</v>
      </c>
      <c r="C109" s="245"/>
      <c r="D109" s="251"/>
      <c r="E109" s="252"/>
      <c r="F109" s="253"/>
      <c r="G109" s="253"/>
      <c r="H109" s="254"/>
      <c r="I109" s="253"/>
      <c r="J109" s="253"/>
      <c r="K109" s="254"/>
      <c r="L109" s="163"/>
    </row>
    <row r="110" spans="1:12" ht="12" customHeight="1" x14ac:dyDescent="0.2">
      <c r="A110" s="142"/>
      <c r="B110" s="248"/>
      <c r="C110" s="211"/>
      <c r="D110" s="225"/>
      <c r="E110" s="226"/>
      <c r="F110" s="227"/>
      <c r="G110" s="227"/>
      <c r="H110" s="228"/>
      <c r="I110" s="229"/>
      <c r="J110" s="229"/>
      <c r="K110" s="230"/>
      <c r="L110" s="151"/>
    </row>
    <row r="111" spans="1:12" ht="14.85" customHeight="1" x14ac:dyDescent="0.2">
      <c r="A111" s="180"/>
      <c r="B111" s="165" t="s">
        <v>188</v>
      </c>
      <c r="C111" s="194">
        <v>0.46</v>
      </c>
      <c r="D111" s="194">
        <v>0.21171024039891101</v>
      </c>
      <c r="E111" s="167">
        <f>+D111*100/C111</f>
        <v>46.023965304111087</v>
      </c>
      <c r="F111" s="181">
        <v>0.42</v>
      </c>
      <c r="G111" s="181">
        <v>0.13924893685268899</v>
      </c>
      <c r="H111" s="169">
        <f>+G111*100/F111</f>
        <v>33.154508774449759</v>
      </c>
      <c r="I111" s="181">
        <v>0.36</v>
      </c>
      <c r="J111" s="181">
        <v>0.197548628434907</v>
      </c>
      <c r="K111" s="169">
        <f>+J111*100/I111</f>
        <v>54.874619009696389</v>
      </c>
      <c r="L111" s="171">
        <f>+(E111+H111+K111)/3</f>
        <v>44.684364362752412</v>
      </c>
    </row>
    <row r="112" spans="1:12" ht="14.85" customHeight="1" x14ac:dyDescent="0.2">
      <c r="A112" s="185"/>
      <c r="B112" s="186" t="s">
        <v>189</v>
      </c>
      <c r="C112" s="192">
        <v>6</v>
      </c>
      <c r="D112" s="192">
        <v>6</v>
      </c>
      <c r="E112" s="193">
        <f>+D112*100/C112</f>
        <v>100</v>
      </c>
      <c r="F112" s="206">
        <v>6</v>
      </c>
      <c r="G112" s="206">
        <v>6</v>
      </c>
      <c r="H112" s="178">
        <f>+G112*100/F112</f>
        <v>100</v>
      </c>
      <c r="I112" s="206">
        <v>6</v>
      </c>
      <c r="J112" s="206">
        <v>6</v>
      </c>
      <c r="K112" s="178">
        <f>+J112*100/I112</f>
        <v>100</v>
      </c>
      <c r="L112" s="187">
        <f>+(E112+H112+K112)/3</f>
        <v>100</v>
      </c>
    </row>
    <row r="113" spans="1:12" ht="14.85" customHeight="1" x14ac:dyDescent="0.2">
      <c r="A113" s="180"/>
      <c r="B113" s="165" t="s">
        <v>190</v>
      </c>
      <c r="C113" s="194">
        <v>6</v>
      </c>
      <c r="D113" s="194">
        <v>6</v>
      </c>
      <c r="E113" s="167">
        <f>+D113*100/C113</f>
        <v>100</v>
      </c>
      <c r="F113" s="205">
        <v>6</v>
      </c>
      <c r="G113" s="205">
        <v>6</v>
      </c>
      <c r="H113" s="169">
        <f>+G113*100/F113</f>
        <v>100</v>
      </c>
      <c r="I113" s="205">
        <v>4</v>
      </c>
      <c r="J113" s="205">
        <v>4</v>
      </c>
      <c r="K113" s="169">
        <f>+J113*100/I113</f>
        <v>100</v>
      </c>
      <c r="L113" s="171">
        <f>+(E113+H113+K113)/3</f>
        <v>100</v>
      </c>
    </row>
    <row r="114" spans="1:12" ht="14.85" customHeight="1" x14ac:dyDescent="0.2">
      <c r="A114" s="185"/>
      <c r="B114" s="186"/>
      <c r="C114" s="211"/>
      <c r="D114" s="225"/>
      <c r="E114" s="193"/>
      <c r="F114" s="260"/>
      <c r="G114" s="257"/>
      <c r="H114" s="178"/>
      <c r="I114" s="260"/>
      <c r="J114" s="257"/>
      <c r="K114" s="178"/>
      <c r="L114" s="187"/>
    </row>
    <row r="115" spans="1:12" ht="14.65" customHeight="1" x14ac:dyDescent="0.2">
      <c r="A115" s="142"/>
      <c r="B115" s="248"/>
      <c r="C115" s="211"/>
      <c r="D115" s="182"/>
      <c r="E115" s="261"/>
      <c r="F115" s="147"/>
      <c r="G115" s="147"/>
      <c r="H115" s="262"/>
      <c r="I115" s="148"/>
      <c r="J115" s="148"/>
      <c r="K115" s="263"/>
      <c r="L115" s="151"/>
    </row>
    <row r="116" spans="1:12" ht="14.85" customHeight="1" x14ac:dyDescent="0.2">
      <c r="A116" s="264"/>
      <c r="B116" s="244" t="s">
        <v>191</v>
      </c>
      <c r="C116" s="245"/>
      <c r="D116" s="251"/>
      <c r="E116" s="252"/>
      <c r="F116" s="253"/>
      <c r="G116" s="253"/>
      <c r="H116" s="254"/>
      <c r="I116" s="253"/>
      <c r="J116" s="253"/>
      <c r="K116" s="254"/>
      <c r="L116" s="163"/>
    </row>
    <row r="117" spans="1:12" ht="8.25" customHeight="1" x14ac:dyDescent="0.2">
      <c r="A117" s="142"/>
      <c r="B117" s="248"/>
      <c r="C117" s="211"/>
      <c r="D117" s="182"/>
      <c r="E117" s="261"/>
      <c r="F117" s="147"/>
      <c r="G117" s="147"/>
      <c r="H117" s="262"/>
      <c r="I117" s="148"/>
      <c r="J117" s="148"/>
      <c r="K117" s="263"/>
      <c r="L117" s="151"/>
    </row>
    <row r="118" spans="1:12" ht="14.65" customHeight="1" x14ac:dyDescent="0.2">
      <c r="B118" s="265"/>
      <c r="C118" s="266"/>
      <c r="D118" s="267"/>
      <c r="E118" s="268"/>
      <c r="F118" s="269"/>
      <c r="G118" s="269"/>
      <c r="H118" s="270"/>
      <c r="I118" s="271"/>
      <c r="J118" s="271"/>
      <c r="K118" s="272"/>
      <c r="L118" s="151"/>
    </row>
    <row r="119" spans="1:12" ht="14.85" customHeight="1" x14ac:dyDescent="0.2">
      <c r="A119" s="180"/>
      <c r="B119" s="165" t="s">
        <v>192</v>
      </c>
      <c r="C119" s="273">
        <v>5</v>
      </c>
      <c r="D119" s="273">
        <v>5</v>
      </c>
      <c r="E119" s="195">
        <f>+D119*100/C119</f>
        <v>100</v>
      </c>
      <c r="F119" s="205">
        <v>5</v>
      </c>
      <c r="G119" s="205">
        <v>5</v>
      </c>
      <c r="H119" s="196">
        <f>+G119*100/F119</f>
        <v>100</v>
      </c>
      <c r="I119" s="181">
        <v>5</v>
      </c>
      <c r="J119" s="181">
        <v>5</v>
      </c>
      <c r="K119" s="196">
        <f>+J119*100/I119</f>
        <v>100</v>
      </c>
      <c r="L119" s="197">
        <f>+(E119+H119+K119)/3</f>
        <v>100</v>
      </c>
    </row>
    <row r="65524" ht="12.75" customHeight="1" x14ac:dyDescent="0.2"/>
    <row r="65525" ht="12.75" customHeight="1" x14ac:dyDescent="0.2"/>
    <row r="65526" ht="12.75" customHeight="1" x14ac:dyDescent="0.2"/>
    <row r="65527" ht="12.75" customHeight="1" x14ac:dyDescent="0.2"/>
    <row r="65528" ht="12.75" customHeight="1" x14ac:dyDescent="0.2"/>
    <row r="65529" ht="12.75" customHeight="1" x14ac:dyDescent="0.2"/>
    <row r="65530" ht="12.75" customHeight="1" x14ac:dyDescent="0.2"/>
    <row r="65531" ht="12.75" customHeight="1" x14ac:dyDescent="0.2"/>
    <row r="65532" ht="12.75" customHeight="1" x14ac:dyDescent="0.2"/>
    <row r="65533" ht="12.75" customHeight="1" x14ac:dyDescent="0.2"/>
    <row r="65534" ht="12.75" customHeight="1" x14ac:dyDescent="0.2"/>
    <row r="65535" ht="12.75" customHeight="1" x14ac:dyDescent="0.2"/>
    <row r="65536" ht="12.75" customHeight="1" x14ac:dyDescent="0.2"/>
  </sheetData>
  <mergeCells count="9">
    <mergeCell ref="B7:L7"/>
    <mergeCell ref="B8:L8"/>
    <mergeCell ref="B9:L9"/>
    <mergeCell ref="B11:L11"/>
    <mergeCell ref="B13:B14"/>
    <mergeCell ref="C13:E13"/>
    <mergeCell ref="F13:H13"/>
    <mergeCell ref="I13:K13"/>
    <mergeCell ref="L13:L14"/>
  </mergeCells>
  <pageMargins left="0.35433070866141736" right="0.23622047244094491" top="0.15748031496062992" bottom="0.98425196850393704" header="0.51181102362204722" footer="0"/>
  <pageSetup paperSize="9" scale="95" firstPageNumber="0" orientation="landscape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10601</vt:lpstr>
      <vt:lpstr>10602</vt:lpstr>
      <vt:lpstr>10610</vt:lpstr>
      <vt:lpstr>10614</vt:lpstr>
      <vt:lpstr>50603</vt:lpstr>
      <vt:lpstr>50604</vt:lpstr>
      <vt:lpstr>'10602'!Área_de_impresión</vt:lpstr>
      <vt:lpstr>'10610'!Área_de_impresión</vt:lpstr>
      <vt:lpstr>'50603'!Área_de_impresión</vt:lpstr>
    </vt:vector>
  </TitlesOfParts>
  <Company>Direccion de Finanzas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ModifiedBy>Usuario de Windows</cp:lastModifiedBy>
  <cp:lastPrinted>2019-11-15T15:09:10Z</cp:lastPrinted>
  <dcterms:created xsi:type="dcterms:W3CDTF">2005-11-28T14:59:09Z</dcterms:created>
  <dcterms:modified xsi:type="dcterms:W3CDTF">2019-11-15T15:10:03Z</dcterms:modified>
</cp:coreProperties>
</file>