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5255" windowHeight="8160"/>
  </bookViews>
  <sheets>
    <sheet name="DPJ" sheetId="1" r:id="rId1"/>
    <sheet name="STrab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N47" i="2"/>
  <c r="I47"/>
  <c r="N46"/>
  <c r="I46"/>
  <c r="N45"/>
  <c r="I45"/>
  <c r="N44"/>
  <c r="I44"/>
  <c r="N43"/>
  <c r="I43"/>
  <c r="N42"/>
  <c r="I42"/>
  <c r="N41"/>
  <c r="I41"/>
  <c r="N40"/>
  <c r="I40"/>
  <c r="N39"/>
  <c r="I39"/>
  <c r="N38"/>
  <c r="I38"/>
  <c r="N37"/>
  <c r="I37"/>
  <c r="N36"/>
  <c r="I36"/>
  <c r="N35"/>
  <c r="L35"/>
  <c r="K35"/>
  <c r="J35"/>
  <c r="I35"/>
  <c r="M34"/>
  <c r="K34"/>
  <c r="J34"/>
  <c r="N34" s="1"/>
  <c r="I34"/>
  <c r="N33"/>
  <c r="I33"/>
  <c r="N32"/>
  <c r="I32"/>
  <c r="N31"/>
  <c r="I31"/>
  <c r="N30"/>
  <c r="I30"/>
  <c r="N29"/>
  <c r="I29"/>
  <c r="N28"/>
  <c r="I28"/>
  <c r="N27"/>
  <c r="I27"/>
  <c r="N26"/>
  <c r="I26"/>
  <c r="J25"/>
  <c r="N25" s="1"/>
  <c r="I25"/>
  <c r="N24"/>
  <c r="I24"/>
  <c r="N23"/>
  <c r="I23"/>
  <c r="N22"/>
  <c r="I22"/>
  <c r="L21"/>
  <c r="N21" s="1"/>
  <c r="I21"/>
  <c r="N20"/>
  <c r="I20"/>
  <c r="N19"/>
  <c r="I19"/>
  <c r="N18"/>
  <c r="I18"/>
  <c r="N17"/>
  <c r="M17"/>
  <c r="L17"/>
  <c r="K17"/>
  <c r="I17"/>
  <c r="M16"/>
  <c r="L16"/>
  <c r="K16"/>
  <c r="N16" s="1"/>
  <c r="I16"/>
  <c r="M15"/>
  <c r="L15"/>
  <c r="J15"/>
  <c r="I15"/>
  <c r="M14"/>
  <c r="L14"/>
  <c r="K14"/>
  <c r="N14" s="1"/>
  <c r="I14"/>
  <c r="N13"/>
  <c r="I13"/>
  <c r="N12"/>
  <c r="I12"/>
  <c r="K15" l="1"/>
  <c r="N15" s="1"/>
</calcChain>
</file>

<file path=xl/sharedStrings.xml><?xml version="1.0" encoding="utf-8"?>
<sst xmlns="http://schemas.openxmlformats.org/spreadsheetml/2006/main" count="172" uniqueCount="84">
  <si>
    <t>Presupuesto METAS 2019</t>
  </si>
  <si>
    <t>C.JU.O: 1-05-12</t>
  </si>
  <si>
    <t>MINISTERIO:  GOBIERNO</t>
  </si>
  <si>
    <t>UNIDAD ORGANIZATIVA: 12 (DIRECCIÓN DE PERSONAS JURÍDICAS)</t>
  </si>
  <si>
    <t>CUADRO DE INDICADORES Y METAS:</t>
  </si>
  <si>
    <t>DENOMINACIÓN DE LAS VARIABLES</t>
  </si>
  <si>
    <t>Unidad de Medida</t>
  </si>
  <si>
    <t>Resoluciones Emitidas</t>
  </si>
  <si>
    <t>Cantidad</t>
  </si>
  <si>
    <t>G-96111</t>
  </si>
  <si>
    <t>Solicitudes de constitución de Sociedades accionarias</t>
  </si>
  <si>
    <t>Solicitudes de constituciones de Sociedades no accionarias</t>
  </si>
  <si>
    <t>Libros rubricados</t>
  </si>
  <si>
    <t>Solitudes de inscripción de auxiliares de comercio</t>
  </si>
  <si>
    <t>Inscripciones en el Registro Público de Comercio</t>
  </si>
  <si>
    <t>Solicitudes de constituciones de asociaciones civiles y fundaciones</t>
  </si>
  <si>
    <t xml:space="preserve">Oficios </t>
  </si>
  <si>
    <t>Certificaciones</t>
  </si>
  <si>
    <t>Solicitudes de inscripción de cultos</t>
  </si>
  <si>
    <t>U.G.C.</t>
  </si>
  <si>
    <t xml:space="preserve"> 4° Trimestre 2019</t>
  </si>
  <si>
    <t>PRESUPUESTO 2019</t>
  </si>
  <si>
    <r>
      <t xml:space="preserve">CUC </t>
    </r>
    <r>
      <rPr>
        <b/>
        <sz val="12"/>
        <rFont val="Arial"/>
        <family val="2"/>
      </rPr>
      <t xml:space="preserve"> : 139</t>
    </r>
  </si>
  <si>
    <r>
      <t>MINISTERIO:</t>
    </r>
    <r>
      <rPr>
        <b/>
        <sz val="12"/>
        <rFont val="Arial"/>
        <family val="2"/>
      </rPr>
      <t xml:space="preserve"> GOBIERNO, TRABAJO Y JUSTICIA</t>
    </r>
  </si>
  <si>
    <r>
      <t>UNIDADES ORGANIZATIVAS:</t>
    </r>
    <r>
      <rPr>
        <b/>
        <sz val="12"/>
        <rFont val="Arial"/>
        <family val="2"/>
      </rPr>
      <t xml:space="preserve"> Subsecretaría de Trabajo y Empleo</t>
    </r>
  </si>
  <si>
    <t xml:space="preserve">                                                    </t>
  </si>
  <si>
    <t>CUADRO DE INDICADORES Y METAS AL 31/12/2019</t>
  </si>
  <si>
    <t>Denominación de las Variables</t>
  </si>
  <si>
    <t>Unidad de Gestión de Crédito</t>
  </si>
  <si>
    <t>ANUAL (no sumable)</t>
  </si>
  <si>
    <t>Meta Anual</t>
  </si>
  <si>
    <t>Resultados alcanzados 1º Trim 2013</t>
  </si>
  <si>
    <t>Resultados alcanzados 2º Trim 2013</t>
  </si>
  <si>
    <t>Resultados alcanzados 3º Trim 2013</t>
  </si>
  <si>
    <t>Resultados alcanzados 4º Trim 2013</t>
  </si>
  <si>
    <t>Resultados alcanzados 2018</t>
  </si>
  <si>
    <t>Resultados alcanzados 1º Trim 2019</t>
  </si>
  <si>
    <t>Resultados alcanzados 2º Trim 2019</t>
  </si>
  <si>
    <t>Resultados alcanzados 3º Trim 2019</t>
  </si>
  <si>
    <t>Resultados alcanzados 4º Trim 2019</t>
  </si>
  <si>
    <t>Totales alcanzados 2019</t>
  </si>
  <si>
    <r>
      <t>1. Total de Expedientes generados por Mesa de Entradas</t>
    </r>
    <r>
      <rPr>
        <sz val="9"/>
        <color indexed="10"/>
        <rFont val="Arial"/>
        <family val="2"/>
      </rPr>
      <t xml:space="preserve"> </t>
    </r>
  </si>
  <si>
    <t xml:space="preserve"> G99002/3</t>
  </si>
  <si>
    <t xml:space="preserve">2. Total de Denuncias por despido recibidas   </t>
  </si>
  <si>
    <t xml:space="preserve">3. Total de Denuncias recibidas en el call center </t>
  </si>
  <si>
    <t xml:space="preserve">4. Audiencias de Conciliación realizadas </t>
  </si>
  <si>
    <t xml:space="preserve">    4.1. Total de conflictos conciliados</t>
  </si>
  <si>
    <t xml:space="preserve">    4.2. Total de conflictos fracasados</t>
  </si>
  <si>
    <t>5. Audiencias paritarias realizadas</t>
  </si>
  <si>
    <r>
      <t>6. Actuaciones relacionadas con leyes laborales (inspecciones, compulsas, informes), por cantidad de inspectores</t>
    </r>
    <r>
      <rPr>
        <sz val="9"/>
        <color indexed="10"/>
        <rFont val="Arial"/>
        <family val="2"/>
      </rPr>
      <t xml:space="preserve"> </t>
    </r>
  </si>
  <si>
    <t xml:space="preserve">7. Total de Infracciones relacionadas con leyes laborales </t>
  </si>
  <si>
    <t xml:space="preserve">     7.1. Parcial Infracciones por No Registración</t>
  </si>
  <si>
    <t xml:space="preserve">     7.2. Parcial Infracciones por Trabajo Infantil</t>
  </si>
  <si>
    <t xml:space="preserve">8. Rúbrica de libros de sueldos,  planillas móviles, planillas de control horario y tarjetas reloj </t>
  </si>
  <si>
    <t xml:space="preserve">9. Resoluciones de aprobación de sistema de control horario </t>
  </si>
  <si>
    <t xml:space="preserve">10. Resoluciones de aprobación de planillas de sueldos de hojas móviles </t>
  </si>
  <si>
    <t xml:space="preserve">11. Libretas de transporte rubricadas </t>
  </si>
  <si>
    <t xml:space="preserve">12. Actuaciones relacionadas con leyes de higiene y seguridad (inspecciones, compulsas, informes), por cantidad de inspectores </t>
  </si>
  <si>
    <t>1571/60</t>
  </si>
  <si>
    <t>1911/60</t>
  </si>
  <si>
    <t xml:space="preserve">13. Infracciones relacionadas con leyes de higiene y seguridad </t>
  </si>
  <si>
    <t xml:space="preserve">14. Libros de higiene y seguridad rubricados </t>
  </si>
  <si>
    <t xml:space="preserve">15. Matrículas de profesionales de higiene y seguridad emitidas </t>
  </si>
  <si>
    <t xml:space="preserve">16. Matrículas de médico laboral emitidas </t>
  </si>
  <si>
    <t xml:space="preserve">17. Libros de medicina laboral rubricados </t>
  </si>
  <si>
    <t xml:space="preserve">18. Asesoramiento gratuito por conflictos laborales, por cantidad de abogados </t>
  </si>
  <si>
    <t>1520/29</t>
  </si>
  <si>
    <t>1602/31</t>
  </si>
  <si>
    <t>1624/33</t>
  </si>
  <si>
    <t xml:space="preserve">19. Homologaciones realizadas por Asesoría Letrada </t>
  </si>
  <si>
    <t>20. Seguros por desempleo tramitados</t>
  </si>
  <si>
    <t xml:space="preserve">21. Total de Resoluciones emitidas por Sumarios </t>
  </si>
  <si>
    <t xml:space="preserve">22. Convenios de Pago realizados en  Apremio </t>
  </si>
  <si>
    <t xml:space="preserve">23. Homologaciones de Servicio Doméstico </t>
  </si>
  <si>
    <t xml:space="preserve">24. Resoluciones de Declaración de Insalubridad </t>
  </si>
  <si>
    <t xml:space="preserve">25. Centros Socioeducativos abiertos, pertenecientes al Programa Buena Cosecha </t>
  </si>
  <si>
    <t>G99002/3</t>
  </si>
  <si>
    <t xml:space="preserve">        25.1. Cantidad de niños que asisten a los Centros</t>
  </si>
  <si>
    <t xml:space="preserve">        25.2. Cantidad de familias asistidas por el  Programa Buena Cosecha</t>
  </si>
  <si>
    <t>26. Realización de Estudios Rápidos sobre la problemática del trabajo infantil</t>
  </si>
  <si>
    <t xml:space="preserve">27. Realización de Estudios Rápidos sobre Trabajo </t>
  </si>
  <si>
    <t>28. Cantidad de destinatarios del Programa de Sostenimiento del Empleo por Emergencia Climática</t>
  </si>
  <si>
    <t xml:space="preserve">       28.1. Cantidad de departamentos  con cobertura del Programa de Sostenimiento del Empleo por Emergencia Climática</t>
  </si>
  <si>
    <t xml:space="preserve">29. Elaboración y difusión de Boletines laborales trimestrales de la Subsecretaría de Trabajo y Seguridad Social 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</si>
</sst>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0"/>
      <name val="Arial Narrow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indexed="10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9"/>
        <bgColor indexed="26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28">
    <xf numFmtId="0" fontId="0" fillId="0" borderId="0" xfId="0"/>
    <xf numFmtId="0" fontId="0" fillId="0" borderId="1" xfId="0" applyBorder="1"/>
    <xf numFmtId="0" fontId="2" fillId="0" borderId="0" xfId="1" applyFont="1"/>
    <xf numFmtId="0" fontId="3" fillId="0" borderId="0" xfId="1" applyFont="1"/>
    <xf numFmtId="0" fontId="1" fillId="0" borderId="0" xfId="1"/>
    <xf numFmtId="0" fontId="4" fillId="0" borderId="0" xfId="1" applyFont="1" applyAlignment="1">
      <alignment horizontal="center"/>
    </xf>
    <xf numFmtId="0" fontId="5" fillId="0" borderId="0" xfId="1" applyFont="1"/>
    <xf numFmtId="0" fontId="2" fillId="0" borderId="0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2" fillId="0" borderId="0" xfId="1" applyFont="1" applyAlignment="1">
      <alignment horizontal="left" vertical="center" indent="3"/>
    </xf>
    <xf numFmtId="0" fontId="5" fillId="0" borderId="0" xfId="1" applyFont="1" applyAlignment="1">
      <alignment horizontal="left" vertical="center" indent="3"/>
    </xf>
    <xf numFmtId="0" fontId="6" fillId="2" borderId="2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wrapText="1"/>
    </xf>
    <xf numFmtId="0" fontId="6" fillId="2" borderId="5" xfId="1" applyFont="1" applyFill="1" applyBorder="1" applyAlignment="1">
      <alignment horizontal="center"/>
    </xf>
    <xf numFmtId="0" fontId="6" fillId="2" borderId="6" xfId="1" applyFont="1" applyFill="1" applyBorder="1" applyAlignment="1">
      <alignment horizontal="center" vertical="center" wrapText="1"/>
    </xf>
    <xf numFmtId="0" fontId="6" fillId="2" borderId="7" xfId="1" applyFont="1" applyFill="1" applyBorder="1" applyAlignment="1">
      <alignment horizontal="center" vertical="center" wrapText="1"/>
    </xf>
    <xf numFmtId="0" fontId="6" fillId="2" borderId="8" xfId="1" applyFont="1" applyFill="1" applyBorder="1" applyAlignment="1">
      <alignment horizontal="center" vertical="center" wrapText="1"/>
    </xf>
    <xf numFmtId="0" fontId="6" fillId="2" borderId="9" xfId="1" applyFont="1" applyFill="1" applyBorder="1" applyAlignment="1">
      <alignment horizontal="center" vertical="center" wrapText="1"/>
    </xf>
    <xf numFmtId="0" fontId="8" fillId="3" borderId="6" xfId="2" applyFont="1" applyFill="1" applyBorder="1" applyAlignment="1">
      <alignment horizontal="left" wrapText="1"/>
    </xf>
    <xf numFmtId="0" fontId="10" fillId="3" borderId="6" xfId="2" applyFont="1" applyFill="1" applyBorder="1" applyAlignment="1">
      <alignment horizontal="left" wrapText="1"/>
    </xf>
    <xf numFmtId="0" fontId="0" fillId="3" borderId="6" xfId="0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0" fillId="3" borderId="6" xfId="0" applyFont="1" applyFill="1" applyBorder="1" applyAlignment="1">
      <alignment horizontal="center"/>
    </xf>
    <xf numFmtId="0" fontId="8" fillId="3" borderId="6" xfId="2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applyFont="1"/>
  </cellXfs>
  <cellStyles count="3">
    <cellStyle name="Normal" xfId="0" builtinId="0"/>
    <cellStyle name="Normal_1-05-15" xfId="1"/>
    <cellStyle name="Normal_Hoja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19"/>
  <sheetViews>
    <sheetView tabSelected="1" workbookViewId="0">
      <selection activeCell="D22" sqref="D22"/>
    </sheetView>
  </sheetViews>
  <sheetFormatPr baseColWidth="10" defaultRowHeight="15"/>
  <cols>
    <col min="1" max="1" width="61" bestFit="1" customWidth="1"/>
    <col min="2" max="2" width="17.28515625" bestFit="1" customWidth="1"/>
    <col min="3" max="3" width="9.140625" customWidth="1"/>
    <col min="4" max="4" width="16.7109375" bestFit="1" customWidth="1"/>
  </cols>
  <sheetData>
    <row r="1" spans="1:4">
      <c r="A1" t="s">
        <v>0</v>
      </c>
    </row>
    <row r="3" spans="1:4">
      <c r="B3" t="s">
        <v>1</v>
      </c>
    </row>
    <row r="4" spans="1:4">
      <c r="A4" t="s">
        <v>2</v>
      </c>
    </row>
    <row r="5" spans="1:4">
      <c r="A5" t="s">
        <v>3</v>
      </c>
    </row>
    <row r="7" spans="1:4">
      <c r="A7" t="s">
        <v>4</v>
      </c>
    </row>
    <row r="9" spans="1:4">
      <c r="A9" s="1" t="s">
        <v>5</v>
      </c>
      <c r="B9" s="1" t="s">
        <v>6</v>
      </c>
      <c r="C9" s="1" t="s">
        <v>19</v>
      </c>
      <c r="D9" s="1" t="s">
        <v>20</v>
      </c>
    </row>
    <row r="10" spans="1:4">
      <c r="A10" s="1" t="s">
        <v>7</v>
      </c>
      <c r="B10" s="1" t="s">
        <v>8</v>
      </c>
      <c r="C10" s="1" t="s">
        <v>9</v>
      </c>
      <c r="D10" s="1">
        <v>842</v>
      </c>
    </row>
    <row r="11" spans="1:4">
      <c r="A11" s="1" t="s">
        <v>10</v>
      </c>
      <c r="B11" s="1" t="s">
        <v>8</v>
      </c>
      <c r="C11" s="1" t="s">
        <v>9</v>
      </c>
      <c r="D11" s="1">
        <v>433</v>
      </c>
    </row>
    <row r="12" spans="1:4">
      <c r="A12" s="1" t="s">
        <v>11</v>
      </c>
      <c r="B12" s="1" t="s">
        <v>8</v>
      </c>
      <c r="C12" s="1" t="s">
        <v>9</v>
      </c>
      <c r="D12" s="1">
        <v>58</v>
      </c>
    </row>
    <row r="13" spans="1:4">
      <c r="A13" s="1" t="s">
        <v>12</v>
      </c>
      <c r="B13" s="1" t="s">
        <v>8</v>
      </c>
      <c r="C13" s="1" t="s">
        <v>9</v>
      </c>
      <c r="D13" s="1">
        <v>545</v>
      </c>
    </row>
    <row r="14" spans="1:4">
      <c r="A14" s="1" t="s">
        <v>13</v>
      </c>
      <c r="B14" s="1" t="s">
        <v>8</v>
      </c>
      <c r="C14" s="1" t="s">
        <v>9</v>
      </c>
      <c r="D14" s="1">
        <v>8</v>
      </c>
    </row>
    <row r="15" spans="1:4">
      <c r="A15" s="1" t="s">
        <v>14</v>
      </c>
      <c r="B15" s="1" t="s">
        <v>8</v>
      </c>
      <c r="C15" s="1" t="s">
        <v>9</v>
      </c>
      <c r="D15" s="1">
        <v>732</v>
      </c>
    </row>
    <row r="16" spans="1:4">
      <c r="A16" s="1" t="s">
        <v>15</v>
      </c>
      <c r="B16" s="1" t="s">
        <v>8</v>
      </c>
      <c r="C16" s="1" t="s">
        <v>9</v>
      </c>
      <c r="D16" s="1">
        <v>94</v>
      </c>
    </row>
    <row r="17" spans="1:4">
      <c r="A17" s="1" t="s">
        <v>16</v>
      </c>
      <c r="B17" s="1" t="s">
        <v>8</v>
      </c>
      <c r="C17" s="1" t="s">
        <v>9</v>
      </c>
      <c r="D17" s="1">
        <v>300</v>
      </c>
    </row>
    <row r="18" spans="1:4">
      <c r="A18" s="1" t="s">
        <v>17</v>
      </c>
      <c r="B18" s="1" t="s">
        <v>8</v>
      </c>
      <c r="C18" s="1" t="s">
        <v>9</v>
      </c>
      <c r="D18" s="1">
        <v>196</v>
      </c>
    </row>
    <row r="19" spans="1:4">
      <c r="A19" s="1" t="s">
        <v>18</v>
      </c>
      <c r="B19" s="1" t="s">
        <v>8</v>
      </c>
      <c r="C19" s="1" t="s">
        <v>9</v>
      </c>
      <c r="D19" s="1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O52"/>
  <sheetViews>
    <sheetView topLeftCell="A46" workbookViewId="0">
      <selection activeCell="G12" sqref="G12"/>
    </sheetView>
  </sheetViews>
  <sheetFormatPr baseColWidth="10" defaultRowHeight="15"/>
  <cols>
    <col min="4" max="4" width="11.42578125" style="26"/>
  </cols>
  <sheetData>
    <row r="1" spans="1:15" ht="15.75">
      <c r="A1" s="2" t="s">
        <v>21</v>
      </c>
      <c r="B1" s="3"/>
      <c r="C1" s="4"/>
      <c r="D1" s="4"/>
      <c r="E1" s="5"/>
      <c r="F1" s="4"/>
      <c r="G1" s="4"/>
      <c r="H1" s="4"/>
      <c r="I1" s="4"/>
      <c r="J1" s="4"/>
      <c r="K1" s="4"/>
      <c r="L1" s="4"/>
      <c r="M1" s="4"/>
      <c r="N1" s="4"/>
    </row>
    <row r="2" spans="1:15" ht="15.75">
      <c r="A2" s="6"/>
      <c r="B2" s="3"/>
      <c r="C2" s="4"/>
      <c r="D2" s="4"/>
      <c r="E2" s="5"/>
      <c r="F2" s="4"/>
      <c r="G2" s="4"/>
      <c r="H2" s="4"/>
      <c r="I2" s="4"/>
      <c r="J2" s="4"/>
      <c r="K2" s="4"/>
      <c r="L2" s="4"/>
      <c r="M2" s="4"/>
      <c r="N2" s="4"/>
    </row>
    <row r="3" spans="1:15" ht="15.75">
      <c r="A3" s="7" t="s">
        <v>22</v>
      </c>
      <c r="B3" s="7"/>
      <c r="C3" s="7"/>
      <c r="D3" s="8"/>
      <c r="E3" s="5"/>
      <c r="F3" s="4"/>
      <c r="G3" s="4"/>
      <c r="H3" s="4"/>
      <c r="I3" s="4"/>
      <c r="J3" s="4"/>
      <c r="K3" s="4"/>
      <c r="L3" s="4"/>
      <c r="M3" s="4"/>
      <c r="N3" s="4"/>
    </row>
    <row r="4" spans="1:15" ht="15.75">
      <c r="A4" s="9" t="s">
        <v>23</v>
      </c>
      <c r="B4" s="3"/>
      <c r="C4" s="4"/>
      <c r="D4" s="4"/>
      <c r="E4" s="5"/>
      <c r="F4" s="4"/>
      <c r="G4" s="4"/>
      <c r="H4" s="4"/>
      <c r="I4" s="4"/>
      <c r="J4" s="4"/>
      <c r="K4" s="4"/>
      <c r="L4" s="4"/>
      <c r="M4" s="4"/>
      <c r="N4" s="4"/>
    </row>
    <row r="5" spans="1:15" ht="15.75">
      <c r="A5" s="9" t="s">
        <v>24</v>
      </c>
      <c r="B5" s="3"/>
      <c r="C5" s="4"/>
      <c r="D5" s="4"/>
      <c r="E5" s="5"/>
      <c r="F5" s="4"/>
      <c r="G5" s="4"/>
      <c r="H5" s="4"/>
      <c r="I5" s="4"/>
      <c r="J5" s="4"/>
      <c r="K5" s="4"/>
      <c r="L5" s="4"/>
      <c r="M5" s="4"/>
      <c r="N5" s="4"/>
    </row>
    <row r="6" spans="1:15" ht="15.75">
      <c r="A6" s="10" t="s">
        <v>25</v>
      </c>
      <c r="B6" s="3"/>
      <c r="C6" s="4"/>
      <c r="D6" s="4"/>
      <c r="E6" s="5"/>
      <c r="F6" s="4"/>
      <c r="G6" s="4"/>
      <c r="H6" s="4"/>
      <c r="I6" s="4"/>
      <c r="J6" s="4"/>
      <c r="K6" s="4"/>
      <c r="L6" s="4"/>
      <c r="M6" s="4"/>
      <c r="N6" s="4"/>
    </row>
    <row r="7" spans="1:15" ht="15.75">
      <c r="A7" s="9" t="s">
        <v>26</v>
      </c>
      <c r="B7" s="3"/>
      <c r="C7" s="4"/>
      <c r="D7" s="4"/>
      <c r="E7" s="5"/>
      <c r="F7" s="4"/>
      <c r="G7" s="4"/>
      <c r="H7" s="4"/>
      <c r="I7" s="4"/>
      <c r="J7" s="4"/>
      <c r="K7" s="4"/>
      <c r="L7" s="4"/>
      <c r="M7" s="4"/>
      <c r="N7" s="4"/>
    </row>
    <row r="8" spans="1:15" ht="15.75" thickBot="1">
      <c r="A8" s="4"/>
      <c r="B8" s="4"/>
      <c r="C8" s="4"/>
      <c r="D8" s="4"/>
      <c r="E8" s="5"/>
      <c r="F8" s="4"/>
      <c r="G8" s="4"/>
      <c r="H8" s="4"/>
      <c r="I8" s="4"/>
      <c r="J8" s="4"/>
      <c r="K8" s="4"/>
      <c r="L8" s="4"/>
      <c r="M8" s="4"/>
      <c r="N8" s="4"/>
    </row>
    <row r="9" spans="1:15" ht="27" thickBot="1">
      <c r="A9" s="11" t="s">
        <v>27</v>
      </c>
      <c r="B9" s="12" t="s">
        <v>6</v>
      </c>
      <c r="C9" s="12" t="s">
        <v>28</v>
      </c>
      <c r="D9" s="13"/>
      <c r="E9" s="14" t="s">
        <v>29</v>
      </c>
      <c r="F9" s="14"/>
      <c r="G9" s="14"/>
      <c r="H9" s="14"/>
      <c r="I9" s="14"/>
      <c r="J9" s="14"/>
      <c r="K9" s="14"/>
      <c r="L9" s="14"/>
      <c r="M9" s="14"/>
      <c r="N9" s="14"/>
      <c r="O9" s="15"/>
    </row>
    <row r="10" spans="1:15" ht="15.75" thickBot="1">
      <c r="A10" s="11"/>
      <c r="B10" s="12"/>
      <c r="C10" s="12"/>
      <c r="D10" s="16">
        <v>2013</v>
      </c>
      <c r="E10" s="16">
        <v>2013</v>
      </c>
      <c r="F10" s="16">
        <v>2013</v>
      </c>
      <c r="G10" s="16">
        <v>2013</v>
      </c>
      <c r="H10" s="16">
        <v>2013</v>
      </c>
      <c r="I10" s="16">
        <v>2018</v>
      </c>
      <c r="J10" s="16">
        <v>2019</v>
      </c>
      <c r="K10" s="16">
        <v>2019</v>
      </c>
      <c r="L10" s="16">
        <v>2019</v>
      </c>
      <c r="M10" s="16">
        <v>2019</v>
      </c>
      <c r="N10" s="16">
        <v>2019</v>
      </c>
      <c r="O10" s="17">
        <v>2019</v>
      </c>
    </row>
    <row r="11" spans="1:15" ht="38.25">
      <c r="A11" s="11"/>
      <c r="B11" s="12"/>
      <c r="C11" s="12"/>
      <c r="D11" s="18" t="s">
        <v>30</v>
      </c>
      <c r="E11" s="18" t="s">
        <v>31</v>
      </c>
      <c r="F11" s="18" t="s">
        <v>32</v>
      </c>
      <c r="G11" s="18" t="s">
        <v>33</v>
      </c>
      <c r="H11" s="18" t="s">
        <v>34</v>
      </c>
      <c r="I11" s="18" t="s">
        <v>35</v>
      </c>
      <c r="J11" s="18" t="s">
        <v>36</v>
      </c>
      <c r="K11" s="18" t="s">
        <v>37</v>
      </c>
      <c r="L11" s="18" t="s">
        <v>38</v>
      </c>
      <c r="M11" s="18" t="s">
        <v>39</v>
      </c>
      <c r="N11" s="18" t="s">
        <v>40</v>
      </c>
      <c r="O11" s="19" t="s">
        <v>30</v>
      </c>
    </row>
    <row r="12" spans="1:15" ht="60.75">
      <c r="A12" s="20" t="s">
        <v>41</v>
      </c>
      <c r="B12" s="21" t="s">
        <v>8</v>
      </c>
      <c r="C12" s="21" t="s">
        <v>42</v>
      </c>
      <c r="D12" s="22">
        <v>20000</v>
      </c>
      <c r="E12" s="23">
        <v>3819</v>
      </c>
      <c r="F12" s="23">
        <v>5996</v>
      </c>
      <c r="G12" s="23">
        <v>7707</v>
      </c>
      <c r="H12" s="23">
        <v>4926</v>
      </c>
      <c r="I12" s="24">
        <f t="shared" ref="I12:I47" si="0">SUM(E12:H12)</f>
        <v>22448</v>
      </c>
      <c r="J12" s="24">
        <v>7675</v>
      </c>
      <c r="K12" s="24">
        <v>8440</v>
      </c>
      <c r="L12" s="24">
        <v>8356</v>
      </c>
      <c r="M12" s="24">
        <v>7200</v>
      </c>
      <c r="N12" s="24">
        <f t="shared" ref="N12:N47" si="1">SUM(J12:M12)</f>
        <v>31671</v>
      </c>
      <c r="O12" s="22">
        <v>25000</v>
      </c>
    </row>
    <row r="13" spans="1:15" ht="48.75">
      <c r="A13" s="20" t="s">
        <v>43</v>
      </c>
      <c r="B13" s="21" t="s">
        <v>8</v>
      </c>
      <c r="C13" s="21" t="s">
        <v>42</v>
      </c>
      <c r="D13" s="22">
        <v>3276</v>
      </c>
      <c r="E13" s="23">
        <v>359</v>
      </c>
      <c r="F13" s="23">
        <v>327</v>
      </c>
      <c r="G13" s="23">
        <v>383</v>
      </c>
      <c r="H13" s="23">
        <v>288</v>
      </c>
      <c r="I13" s="24">
        <f t="shared" si="0"/>
        <v>1357</v>
      </c>
      <c r="J13" s="24">
        <v>2102</v>
      </c>
      <c r="K13" s="24">
        <v>2694</v>
      </c>
      <c r="L13" s="24">
        <v>2443</v>
      </c>
      <c r="M13" s="24">
        <v>2317</v>
      </c>
      <c r="N13" s="24">
        <f t="shared" si="1"/>
        <v>9556</v>
      </c>
      <c r="O13" s="22">
        <v>8000</v>
      </c>
    </row>
    <row r="14" spans="1:15" ht="48.75">
      <c r="A14" s="20" t="s">
        <v>44</v>
      </c>
      <c r="B14" s="21" t="s">
        <v>8</v>
      </c>
      <c r="C14" s="21" t="s">
        <v>42</v>
      </c>
      <c r="D14" s="22">
        <v>1000</v>
      </c>
      <c r="E14" s="23">
        <v>340</v>
      </c>
      <c r="F14" s="23">
        <v>252</v>
      </c>
      <c r="G14" s="23">
        <v>296</v>
      </c>
      <c r="H14" s="23">
        <v>247</v>
      </c>
      <c r="I14" s="24">
        <f t="shared" si="0"/>
        <v>1135</v>
      </c>
      <c r="J14" s="24">
        <v>402</v>
      </c>
      <c r="K14" s="24">
        <f>190+136+70</f>
        <v>396</v>
      </c>
      <c r="L14" s="24">
        <f>103+120+115</f>
        <v>338</v>
      </c>
      <c r="M14" s="24">
        <f>123+149+79</f>
        <v>351</v>
      </c>
      <c r="N14" s="24">
        <f t="shared" si="1"/>
        <v>1487</v>
      </c>
      <c r="O14" s="22">
        <v>1200</v>
      </c>
    </row>
    <row r="15" spans="1:15" ht="60.75">
      <c r="A15" s="20" t="s">
        <v>45</v>
      </c>
      <c r="B15" s="21" t="s">
        <v>8</v>
      </c>
      <c r="C15" s="21" t="s">
        <v>42</v>
      </c>
      <c r="D15" s="22">
        <v>10560</v>
      </c>
      <c r="E15" s="23">
        <v>1294</v>
      </c>
      <c r="F15" s="23">
        <v>1527</v>
      </c>
      <c r="G15" s="23">
        <v>1889</v>
      </c>
      <c r="H15" s="23">
        <v>1927</v>
      </c>
      <c r="I15" s="24">
        <f t="shared" si="0"/>
        <v>6637</v>
      </c>
      <c r="J15" s="24">
        <f>J16+J17</f>
        <v>1629</v>
      </c>
      <c r="K15" s="24">
        <f>K16+K17</f>
        <v>2446</v>
      </c>
      <c r="L15" s="24">
        <f>L16+L17</f>
        <v>2119</v>
      </c>
      <c r="M15" s="24">
        <f>M16+M17</f>
        <v>2321</v>
      </c>
      <c r="N15" s="24">
        <f t="shared" si="1"/>
        <v>8515</v>
      </c>
      <c r="O15" s="22">
        <v>7000</v>
      </c>
    </row>
    <row r="16" spans="1:15" ht="36.75">
      <c r="A16" s="20" t="s">
        <v>46</v>
      </c>
      <c r="B16" s="21" t="s">
        <v>8</v>
      </c>
      <c r="C16" s="21" t="s">
        <v>42</v>
      </c>
      <c r="D16" s="22">
        <v>1500</v>
      </c>
      <c r="E16" s="23">
        <v>288</v>
      </c>
      <c r="F16" s="23">
        <v>309</v>
      </c>
      <c r="G16" s="23">
        <v>381</v>
      </c>
      <c r="H16" s="23">
        <v>360</v>
      </c>
      <c r="I16" s="24">
        <f t="shared" si="0"/>
        <v>1338</v>
      </c>
      <c r="J16" s="24">
        <v>765</v>
      </c>
      <c r="K16" s="24">
        <f>446+418+327</f>
        <v>1191</v>
      </c>
      <c r="L16" s="24">
        <f>244+385+385</f>
        <v>1014</v>
      </c>
      <c r="M16" s="24">
        <f>441+431+345</f>
        <v>1217</v>
      </c>
      <c r="N16" s="24">
        <f t="shared" si="1"/>
        <v>4187</v>
      </c>
      <c r="O16" s="22">
        <v>5000</v>
      </c>
    </row>
    <row r="17" spans="1:15" ht="36.75">
      <c r="A17" s="20" t="s">
        <v>47</v>
      </c>
      <c r="B17" s="21" t="s">
        <v>8</v>
      </c>
      <c r="C17" s="21" t="s">
        <v>42</v>
      </c>
      <c r="D17" s="22">
        <v>1500</v>
      </c>
      <c r="E17" s="23">
        <v>316</v>
      </c>
      <c r="F17" s="23">
        <v>479</v>
      </c>
      <c r="G17" s="23">
        <v>550</v>
      </c>
      <c r="H17" s="23">
        <v>545</v>
      </c>
      <c r="I17" s="24">
        <f t="shared" si="0"/>
        <v>1890</v>
      </c>
      <c r="J17" s="24">
        <v>864</v>
      </c>
      <c r="K17" s="24">
        <f>447+439+369</f>
        <v>1255</v>
      </c>
      <c r="L17" s="24">
        <f>245+430+430</f>
        <v>1105</v>
      </c>
      <c r="M17" s="24">
        <f>434+373+297</f>
        <v>1104</v>
      </c>
      <c r="N17" s="24">
        <f t="shared" si="1"/>
        <v>4328</v>
      </c>
      <c r="O17" s="22">
        <v>2000</v>
      </c>
    </row>
    <row r="18" spans="1:15" ht="48.75">
      <c r="A18" s="20" t="s">
        <v>48</v>
      </c>
      <c r="B18" s="21" t="s">
        <v>8</v>
      </c>
      <c r="C18" s="21" t="s">
        <v>42</v>
      </c>
      <c r="D18" s="22">
        <v>170</v>
      </c>
      <c r="E18" s="23">
        <v>44</v>
      </c>
      <c r="F18" s="23">
        <v>76</v>
      </c>
      <c r="G18" s="23">
        <v>87</v>
      </c>
      <c r="H18" s="23">
        <v>38</v>
      </c>
      <c r="I18" s="24">
        <f t="shared" si="0"/>
        <v>245</v>
      </c>
      <c r="J18" s="24">
        <v>15</v>
      </c>
      <c r="K18" s="24">
        <v>28</v>
      </c>
      <c r="L18" s="24">
        <v>32</v>
      </c>
      <c r="M18" s="24">
        <v>22</v>
      </c>
      <c r="N18" s="24">
        <f t="shared" si="1"/>
        <v>97</v>
      </c>
      <c r="O18" s="22">
        <v>200</v>
      </c>
    </row>
    <row r="19" spans="1:15" ht="144.75">
      <c r="A19" s="20" t="s">
        <v>49</v>
      </c>
      <c r="B19" s="21" t="s">
        <v>8</v>
      </c>
      <c r="C19" s="21" t="s">
        <v>42</v>
      </c>
      <c r="D19" s="22">
        <v>18000</v>
      </c>
      <c r="E19" s="23">
        <v>3748</v>
      </c>
      <c r="F19" s="23">
        <v>4749</v>
      </c>
      <c r="G19" s="23">
        <v>5071</v>
      </c>
      <c r="H19" s="23">
        <v>4407</v>
      </c>
      <c r="I19" s="24">
        <f t="shared" si="0"/>
        <v>17975</v>
      </c>
      <c r="J19" s="24">
        <v>1874</v>
      </c>
      <c r="K19" s="24">
        <v>2209</v>
      </c>
      <c r="L19" s="24">
        <v>2586</v>
      </c>
      <c r="M19" s="24">
        <v>2599</v>
      </c>
      <c r="N19" s="24">
        <f t="shared" si="1"/>
        <v>9268</v>
      </c>
      <c r="O19" s="22">
        <v>20000</v>
      </c>
    </row>
    <row r="20" spans="1:15" ht="60.75">
      <c r="A20" s="20" t="s">
        <v>50</v>
      </c>
      <c r="B20" s="21" t="s">
        <v>8</v>
      </c>
      <c r="C20" s="21" t="s">
        <v>42</v>
      </c>
      <c r="D20" s="22">
        <v>2800</v>
      </c>
      <c r="E20" s="23">
        <v>647</v>
      </c>
      <c r="F20" s="23">
        <v>752</v>
      </c>
      <c r="G20" s="23">
        <v>831</v>
      </c>
      <c r="H20" s="23">
        <v>670</v>
      </c>
      <c r="I20" s="24">
        <f t="shared" si="0"/>
        <v>2900</v>
      </c>
      <c r="J20" s="24">
        <v>367</v>
      </c>
      <c r="K20" s="24">
        <v>419</v>
      </c>
      <c r="L20" s="24">
        <v>517</v>
      </c>
      <c r="M20" s="24">
        <v>615</v>
      </c>
      <c r="N20" s="24">
        <f t="shared" si="1"/>
        <v>1918</v>
      </c>
      <c r="O20" s="22">
        <v>3000</v>
      </c>
    </row>
    <row r="21" spans="1:15" ht="60.75">
      <c r="A21" s="20" t="s">
        <v>51</v>
      </c>
      <c r="B21" s="21" t="s">
        <v>8</v>
      </c>
      <c r="C21" s="21" t="s">
        <v>42</v>
      </c>
      <c r="D21" s="22">
        <v>450</v>
      </c>
      <c r="E21" s="23">
        <v>111</v>
      </c>
      <c r="F21" s="23">
        <v>133</v>
      </c>
      <c r="G21" s="23">
        <v>85</v>
      </c>
      <c r="H21" s="23">
        <v>130</v>
      </c>
      <c r="I21" s="24">
        <f t="shared" si="0"/>
        <v>459</v>
      </c>
      <c r="J21" s="24">
        <v>15</v>
      </c>
      <c r="K21" s="24">
        <v>11</v>
      </c>
      <c r="L21" s="24">
        <f>46+41</f>
        <v>87</v>
      </c>
      <c r="M21" s="24">
        <v>112</v>
      </c>
      <c r="N21" s="24">
        <f t="shared" si="1"/>
        <v>225</v>
      </c>
      <c r="O21" s="22">
        <v>450</v>
      </c>
    </row>
    <row r="22" spans="1:15" ht="60.75">
      <c r="A22" s="20" t="s">
        <v>52</v>
      </c>
      <c r="B22" s="21" t="s">
        <v>8</v>
      </c>
      <c r="C22" s="21" t="s">
        <v>42</v>
      </c>
      <c r="D22" s="22">
        <v>15</v>
      </c>
      <c r="E22" s="23">
        <v>4</v>
      </c>
      <c r="F22" s="23">
        <v>2</v>
      </c>
      <c r="G22" s="23">
        <v>1</v>
      </c>
      <c r="H22" s="23">
        <v>0</v>
      </c>
      <c r="I22" s="24">
        <f t="shared" si="0"/>
        <v>7</v>
      </c>
      <c r="J22" s="24">
        <v>5</v>
      </c>
      <c r="K22" s="24">
        <v>2</v>
      </c>
      <c r="L22" s="24">
        <v>2</v>
      </c>
      <c r="M22" s="24">
        <v>0</v>
      </c>
      <c r="N22" s="24">
        <f t="shared" si="1"/>
        <v>9</v>
      </c>
      <c r="O22" s="22">
        <v>10</v>
      </c>
    </row>
    <row r="23" spans="1:15" ht="108.75">
      <c r="A23" s="20" t="s">
        <v>53</v>
      </c>
      <c r="B23" s="21" t="s">
        <v>8</v>
      </c>
      <c r="C23" s="21" t="s">
        <v>42</v>
      </c>
      <c r="D23" s="22">
        <v>8000</v>
      </c>
      <c r="E23" s="23">
        <v>1839</v>
      </c>
      <c r="F23" s="23">
        <v>2328</v>
      </c>
      <c r="G23" s="23">
        <v>2356</v>
      </c>
      <c r="H23" s="23">
        <v>2343</v>
      </c>
      <c r="I23" s="24">
        <f t="shared" si="0"/>
        <v>8866</v>
      </c>
      <c r="J23" s="24">
        <v>1602</v>
      </c>
      <c r="K23" s="24">
        <v>2163</v>
      </c>
      <c r="L23" s="24">
        <v>2222</v>
      </c>
      <c r="M23" s="24">
        <v>2103</v>
      </c>
      <c r="N23" s="24">
        <f t="shared" si="1"/>
        <v>8090</v>
      </c>
      <c r="O23" s="22">
        <v>9000</v>
      </c>
    </row>
    <row r="24" spans="1:15" ht="84.75">
      <c r="A24" s="20" t="s">
        <v>54</v>
      </c>
      <c r="B24" s="21" t="s">
        <v>8</v>
      </c>
      <c r="C24" s="21" t="s">
        <v>42</v>
      </c>
      <c r="D24" s="22">
        <v>1700</v>
      </c>
      <c r="E24" s="23">
        <v>331</v>
      </c>
      <c r="F24" s="23">
        <v>419</v>
      </c>
      <c r="G24" s="23">
        <v>557</v>
      </c>
      <c r="H24" s="23">
        <v>580</v>
      </c>
      <c r="I24" s="24">
        <f t="shared" si="0"/>
        <v>1887</v>
      </c>
      <c r="J24" s="24">
        <v>293</v>
      </c>
      <c r="K24" s="24">
        <v>332</v>
      </c>
      <c r="L24" s="24">
        <v>403</v>
      </c>
      <c r="M24" s="24">
        <v>293</v>
      </c>
      <c r="N24" s="24">
        <f t="shared" si="1"/>
        <v>1321</v>
      </c>
      <c r="O24" s="22">
        <v>2000</v>
      </c>
    </row>
    <row r="25" spans="1:15" ht="96.75">
      <c r="A25" s="20" t="s">
        <v>55</v>
      </c>
      <c r="B25" s="21" t="s">
        <v>8</v>
      </c>
      <c r="C25" s="21"/>
      <c r="D25" s="22">
        <v>900</v>
      </c>
      <c r="E25" s="23">
        <v>208</v>
      </c>
      <c r="F25" s="23">
        <v>267</v>
      </c>
      <c r="G25" s="23">
        <v>362</v>
      </c>
      <c r="H25" s="23">
        <v>374</v>
      </c>
      <c r="I25" s="24">
        <f t="shared" si="0"/>
        <v>1211</v>
      </c>
      <c r="J25" s="24">
        <f>5+228</f>
        <v>233</v>
      </c>
      <c r="K25" s="24">
        <v>255</v>
      </c>
      <c r="L25" s="24">
        <v>318</v>
      </c>
      <c r="M25" s="24">
        <v>227</v>
      </c>
      <c r="N25" s="24">
        <f t="shared" si="1"/>
        <v>1033</v>
      </c>
      <c r="O25" s="22">
        <v>1300</v>
      </c>
    </row>
    <row r="26" spans="1:15" ht="48.75">
      <c r="A26" s="20" t="s">
        <v>56</v>
      </c>
      <c r="B26" s="21" t="s">
        <v>8</v>
      </c>
      <c r="C26" s="21" t="s">
        <v>42</v>
      </c>
      <c r="D26" s="22">
        <v>700</v>
      </c>
      <c r="E26" s="23">
        <v>178</v>
      </c>
      <c r="F26" s="23">
        <v>118</v>
      </c>
      <c r="G26" s="23">
        <v>151</v>
      </c>
      <c r="H26" s="23">
        <v>1648</v>
      </c>
      <c r="I26" s="24">
        <f t="shared" si="0"/>
        <v>2095</v>
      </c>
      <c r="J26" s="24">
        <v>254</v>
      </c>
      <c r="K26" s="24">
        <v>159</v>
      </c>
      <c r="L26" s="24">
        <v>101</v>
      </c>
      <c r="M26" s="24">
        <v>1652</v>
      </c>
      <c r="N26" s="24">
        <f t="shared" si="1"/>
        <v>2166</v>
      </c>
      <c r="O26" s="22">
        <v>2000</v>
      </c>
    </row>
    <row r="27" spans="1:15" ht="156.75">
      <c r="A27" s="20" t="s">
        <v>57</v>
      </c>
      <c r="B27" s="21" t="s">
        <v>8</v>
      </c>
      <c r="C27" s="21" t="s">
        <v>42</v>
      </c>
      <c r="D27" s="22">
        <v>7000</v>
      </c>
      <c r="E27" s="23" t="s">
        <v>58</v>
      </c>
      <c r="F27" s="23" t="s">
        <v>59</v>
      </c>
      <c r="G27" s="23">
        <v>2224</v>
      </c>
      <c r="H27" s="23">
        <v>2245</v>
      </c>
      <c r="I27" s="24">
        <f t="shared" si="0"/>
        <v>4469</v>
      </c>
      <c r="J27" s="24">
        <v>4122</v>
      </c>
      <c r="K27" s="24">
        <v>4264</v>
      </c>
      <c r="L27" s="24">
        <v>4071</v>
      </c>
      <c r="M27" s="24">
        <v>6356</v>
      </c>
      <c r="N27" s="24">
        <f t="shared" si="1"/>
        <v>18813</v>
      </c>
      <c r="O27" s="22">
        <v>7000</v>
      </c>
    </row>
    <row r="28" spans="1:15" ht="72.75">
      <c r="A28" s="20" t="s">
        <v>60</v>
      </c>
      <c r="B28" s="21" t="s">
        <v>8</v>
      </c>
      <c r="C28" s="21" t="s">
        <v>42</v>
      </c>
      <c r="D28" s="22">
        <v>800</v>
      </c>
      <c r="E28" s="23">
        <v>207</v>
      </c>
      <c r="F28" s="23">
        <v>269</v>
      </c>
      <c r="G28" s="23">
        <v>335</v>
      </c>
      <c r="H28" s="23">
        <v>376</v>
      </c>
      <c r="I28" s="24">
        <f t="shared" si="0"/>
        <v>1187</v>
      </c>
      <c r="J28" s="24">
        <v>712</v>
      </c>
      <c r="K28" s="24">
        <v>503</v>
      </c>
      <c r="L28" s="24">
        <v>290</v>
      </c>
      <c r="M28" s="24">
        <v>283</v>
      </c>
      <c r="N28" s="24">
        <f t="shared" si="1"/>
        <v>1788</v>
      </c>
      <c r="O28" s="22">
        <v>800</v>
      </c>
    </row>
    <row r="29" spans="1:15" ht="48.75">
      <c r="A29" s="20" t="s">
        <v>61</v>
      </c>
      <c r="B29" s="21" t="s">
        <v>8</v>
      </c>
      <c r="C29" s="21" t="s">
        <v>42</v>
      </c>
      <c r="D29" s="22">
        <v>800</v>
      </c>
      <c r="E29" s="23">
        <v>206</v>
      </c>
      <c r="F29" s="23">
        <v>272</v>
      </c>
      <c r="G29" s="23">
        <v>352</v>
      </c>
      <c r="H29" s="23">
        <v>320</v>
      </c>
      <c r="I29" s="24">
        <f t="shared" si="0"/>
        <v>1150</v>
      </c>
      <c r="J29" s="24">
        <v>247</v>
      </c>
      <c r="K29" s="24">
        <v>268</v>
      </c>
      <c r="L29" s="24">
        <v>205</v>
      </c>
      <c r="M29" s="24">
        <v>268</v>
      </c>
      <c r="N29" s="24">
        <f t="shared" si="1"/>
        <v>988</v>
      </c>
      <c r="O29" s="22">
        <v>800</v>
      </c>
    </row>
    <row r="30" spans="1:15" ht="84.75">
      <c r="A30" s="20" t="s">
        <v>62</v>
      </c>
      <c r="B30" s="21" t="s">
        <v>8</v>
      </c>
      <c r="C30" s="21" t="s">
        <v>42</v>
      </c>
      <c r="D30" s="22"/>
      <c r="E30" s="23">
        <v>0</v>
      </c>
      <c r="F30" s="23">
        <v>0</v>
      </c>
      <c r="G30" s="23">
        <v>0</v>
      </c>
      <c r="H30" s="23">
        <v>15</v>
      </c>
      <c r="I30" s="24">
        <f t="shared" si="0"/>
        <v>15</v>
      </c>
      <c r="J30" s="24">
        <v>0</v>
      </c>
      <c r="K30" s="24">
        <v>0</v>
      </c>
      <c r="L30" s="24">
        <v>0</v>
      </c>
      <c r="M30" s="24">
        <v>0</v>
      </c>
      <c r="N30" s="24">
        <f t="shared" si="1"/>
        <v>0</v>
      </c>
      <c r="O30" s="22">
        <v>20</v>
      </c>
    </row>
    <row r="31" spans="1:15" ht="60.75">
      <c r="A31" s="20" t="s">
        <v>63</v>
      </c>
      <c r="B31" s="21" t="s">
        <v>8</v>
      </c>
      <c r="C31" s="21" t="s">
        <v>42</v>
      </c>
      <c r="D31" s="22">
        <v>15</v>
      </c>
      <c r="E31" s="23">
        <v>3</v>
      </c>
      <c r="F31" s="23">
        <v>6</v>
      </c>
      <c r="G31" s="23">
        <v>3</v>
      </c>
      <c r="H31" s="23">
        <v>2</v>
      </c>
      <c r="I31" s="24">
        <f t="shared" si="0"/>
        <v>14</v>
      </c>
      <c r="J31" s="24">
        <v>2</v>
      </c>
      <c r="K31" s="24">
        <v>2</v>
      </c>
      <c r="L31" s="24">
        <v>1</v>
      </c>
      <c r="M31" s="24">
        <v>0</v>
      </c>
      <c r="N31" s="24">
        <f t="shared" si="1"/>
        <v>5</v>
      </c>
      <c r="O31" s="22">
        <v>20</v>
      </c>
    </row>
    <row r="32" spans="1:15" ht="48.75">
      <c r="A32" s="20" t="s">
        <v>64</v>
      </c>
      <c r="B32" s="21" t="s">
        <v>8</v>
      </c>
      <c r="C32" s="21" t="s">
        <v>42</v>
      </c>
      <c r="D32" s="22">
        <v>80</v>
      </c>
      <c r="E32" s="23">
        <v>17</v>
      </c>
      <c r="F32" s="23">
        <v>30</v>
      </c>
      <c r="G32" s="23">
        <v>29</v>
      </c>
      <c r="H32" s="23">
        <v>29</v>
      </c>
      <c r="I32" s="24">
        <f t="shared" si="0"/>
        <v>105</v>
      </c>
      <c r="J32" s="24">
        <v>8</v>
      </c>
      <c r="K32" s="24">
        <v>7</v>
      </c>
      <c r="L32" s="24">
        <v>14</v>
      </c>
      <c r="M32" s="24">
        <v>29</v>
      </c>
      <c r="N32" s="24">
        <f t="shared" si="1"/>
        <v>58</v>
      </c>
      <c r="O32" s="22">
        <v>100</v>
      </c>
    </row>
    <row r="33" spans="1:15" ht="96.75">
      <c r="A33" s="20" t="s">
        <v>65</v>
      </c>
      <c r="B33" s="21" t="s">
        <v>8</v>
      </c>
      <c r="C33" s="21" t="s">
        <v>42</v>
      </c>
      <c r="D33" s="22">
        <v>6500</v>
      </c>
      <c r="E33" s="23" t="s">
        <v>66</v>
      </c>
      <c r="F33" s="23" t="s">
        <v>67</v>
      </c>
      <c r="G33" s="23">
        <v>1638</v>
      </c>
      <c r="H33" s="23" t="s">
        <v>68</v>
      </c>
      <c r="I33" s="24">
        <f t="shared" si="0"/>
        <v>1638</v>
      </c>
      <c r="J33" s="24">
        <v>123</v>
      </c>
      <c r="K33" s="24">
        <v>150</v>
      </c>
      <c r="L33" s="24">
        <v>160</v>
      </c>
      <c r="M33" s="24">
        <v>170</v>
      </c>
      <c r="N33" s="24">
        <f t="shared" si="1"/>
        <v>603</v>
      </c>
      <c r="O33" s="22">
        <v>6500</v>
      </c>
    </row>
    <row r="34" spans="1:15" ht="72.75">
      <c r="A34" s="20" t="s">
        <v>69</v>
      </c>
      <c r="B34" s="21" t="s">
        <v>8</v>
      </c>
      <c r="C34" s="21" t="s">
        <v>42</v>
      </c>
      <c r="D34" s="22">
        <v>600</v>
      </c>
      <c r="E34" s="23">
        <v>125</v>
      </c>
      <c r="F34" s="23">
        <v>149</v>
      </c>
      <c r="G34" s="23">
        <v>157</v>
      </c>
      <c r="H34" s="23">
        <v>299</v>
      </c>
      <c r="I34" s="24">
        <f t="shared" si="0"/>
        <v>730</v>
      </c>
      <c r="J34" s="24">
        <f>790+5+737</f>
        <v>1532</v>
      </c>
      <c r="K34" s="24">
        <f>358+697</f>
        <v>1055</v>
      </c>
      <c r="L34" s="24">
        <v>1583</v>
      </c>
      <c r="M34" s="24">
        <f>777+853+0</f>
        <v>1630</v>
      </c>
      <c r="N34" s="24">
        <f t="shared" si="1"/>
        <v>5800</v>
      </c>
      <c r="O34" s="22">
        <v>1500</v>
      </c>
    </row>
    <row r="35" spans="1:15" ht="48.75">
      <c r="A35" s="20" t="s">
        <v>70</v>
      </c>
      <c r="B35" s="21" t="s">
        <v>8</v>
      </c>
      <c r="C35" s="21"/>
      <c r="D35" s="22">
        <v>1000</v>
      </c>
      <c r="E35" s="23">
        <v>170</v>
      </c>
      <c r="F35" s="23">
        <v>267</v>
      </c>
      <c r="G35" s="23">
        <v>200</v>
      </c>
      <c r="H35" s="23">
        <v>219</v>
      </c>
      <c r="I35" s="24">
        <f t="shared" si="0"/>
        <v>856</v>
      </c>
      <c r="J35" s="24">
        <f>274+67</f>
        <v>341</v>
      </c>
      <c r="K35" s="24">
        <f>161+255</f>
        <v>416</v>
      </c>
      <c r="L35" s="24">
        <f>235+87</f>
        <v>322</v>
      </c>
      <c r="M35" s="24">
        <v>250</v>
      </c>
      <c r="N35" s="24">
        <f t="shared" si="1"/>
        <v>1329</v>
      </c>
      <c r="O35" s="22">
        <v>800</v>
      </c>
    </row>
    <row r="36" spans="1:15" ht="60.75">
      <c r="A36" s="20" t="s">
        <v>71</v>
      </c>
      <c r="B36" s="21" t="s">
        <v>8</v>
      </c>
      <c r="C36" s="21" t="s">
        <v>42</v>
      </c>
      <c r="D36" s="22">
        <v>4000</v>
      </c>
      <c r="E36" s="23">
        <v>786</v>
      </c>
      <c r="F36" s="23">
        <v>951</v>
      </c>
      <c r="G36" s="23">
        <v>1129</v>
      </c>
      <c r="H36" s="23">
        <v>670</v>
      </c>
      <c r="I36" s="24">
        <f t="shared" si="0"/>
        <v>3536</v>
      </c>
      <c r="J36" s="24">
        <v>416</v>
      </c>
      <c r="K36" s="24">
        <v>1359</v>
      </c>
      <c r="L36" s="24">
        <v>2067</v>
      </c>
      <c r="M36" s="24">
        <v>1300</v>
      </c>
      <c r="N36" s="24">
        <f t="shared" si="1"/>
        <v>5142</v>
      </c>
      <c r="O36" s="22">
        <v>4000</v>
      </c>
    </row>
    <row r="37" spans="1:15" ht="60.75">
      <c r="A37" s="20" t="s">
        <v>72</v>
      </c>
      <c r="B37" s="21" t="s">
        <v>8</v>
      </c>
      <c r="C37" s="21" t="s">
        <v>42</v>
      </c>
      <c r="D37" s="22">
        <v>250</v>
      </c>
      <c r="E37" s="23">
        <v>21</v>
      </c>
      <c r="F37" s="23">
        <v>51</v>
      </c>
      <c r="G37" s="23">
        <v>54</v>
      </c>
      <c r="H37" s="23">
        <v>66</v>
      </c>
      <c r="I37" s="24">
        <f t="shared" si="0"/>
        <v>192</v>
      </c>
      <c r="J37" s="24">
        <v>39</v>
      </c>
      <c r="K37" s="24">
        <v>52</v>
      </c>
      <c r="L37" s="24">
        <v>55</v>
      </c>
      <c r="M37" s="24">
        <v>37</v>
      </c>
      <c r="N37" s="24">
        <f t="shared" si="1"/>
        <v>183</v>
      </c>
      <c r="O37" s="22">
        <v>300</v>
      </c>
    </row>
    <row r="38" spans="1:15" ht="60.75">
      <c r="A38" s="20" t="s">
        <v>73</v>
      </c>
      <c r="B38" s="21" t="s">
        <v>8</v>
      </c>
      <c r="C38" s="21" t="s">
        <v>42</v>
      </c>
      <c r="D38" s="22">
        <v>50</v>
      </c>
      <c r="E38" s="23">
        <v>12</v>
      </c>
      <c r="F38" s="23">
        <v>0</v>
      </c>
      <c r="G38" s="23">
        <v>32</v>
      </c>
      <c r="H38" s="23">
        <v>75</v>
      </c>
      <c r="I38" s="24">
        <f t="shared" si="0"/>
        <v>119</v>
      </c>
      <c r="J38" s="24">
        <v>5</v>
      </c>
      <c r="K38" s="24">
        <v>0</v>
      </c>
      <c r="L38" s="24">
        <v>9</v>
      </c>
      <c r="M38" s="24">
        <v>4</v>
      </c>
      <c r="N38" s="24">
        <f t="shared" si="1"/>
        <v>18</v>
      </c>
      <c r="O38" s="22">
        <v>100</v>
      </c>
    </row>
    <row r="39" spans="1:15" ht="72.75">
      <c r="A39" s="20" t="s">
        <v>74</v>
      </c>
      <c r="B39" s="21" t="s">
        <v>8</v>
      </c>
      <c r="C39" s="21" t="s">
        <v>42</v>
      </c>
      <c r="D39" s="22">
        <v>30</v>
      </c>
      <c r="E39" s="23">
        <v>0</v>
      </c>
      <c r="F39" s="23">
        <v>9</v>
      </c>
      <c r="G39" s="23">
        <v>7</v>
      </c>
      <c r="H39" s="23">
        <v>1</v>
      </c>
      <c r="I39" s="24">
        <f t="shared" si="0"/>
        <v>17</v>
      </c>
      <c r="J39" s="24">
        <v>3</v>
      </c>
      <c r="K39" s="24">
        <v>4</v>
      </c>
      <c r="L39" s="24">
        <v>18</v>
      </c>
      <c r="M39" s="24">
        <v>2</v>
      </c>
      <c r="N39" s="24">
        <f t="shared" si="1"/>
        <v>27</v>
      </c>
      <c r="O39" s="22">
        <v>30</v>
      </c>
    </row>
    <row r="40" spans="1:15" ht="108.75">
      <c r="A40" s="20" t="s">
        <v>75</v>
      </c>
      <c r="B40" s="21" t="s">
        <v>8</v>
      </c>
      <c r="C40" s="21" t="s">
        <v>76</v>
      </c>
      <c r="D40" s="22">
        <v>106</v>
      </c>
      <c r="E40" s="23">
        <v>70</v>
      </c>
      <c r="F40" s="23">
        <v>70</v>
      </c>
      <c r="G40" s="23">
        <v>70</v>
      </c>
      <c r="H40" s="23">
        <v>70</v>
      </c>
      <c r="I40" s="24">
        <f t="shared" si="0"/>
        <v>280</v>
      </c>
      <c r="J40" s="24"/>
      <c r="K40" s="24"/>
      <c r="L40" s="24"/>
      <c r="M40" s="24"/>
      <c r="N40" s="24">
        <f t="shared" si="1"/>
        <v>0</v>
      </c>
      <c r="O40" s="22">
        <v>500</v>
      </c>
    </row>
    <row r="41" spans="1:15" ht="60.75">
      <c r="A41" s="20" t="s">
        <v>77</v>
      </c>
      <c r="B41" s="21" t="s">
        <v>8</v>
      </c>
      <c r="C41" s="21" t="s">
        <v>76</v>
      </c>
      <c r="D41" s="22">
        <v>5100</v>
      </c>
      <c r="E41" s="23">
        <v>3500</v>
      </c>
      <c r="F41" s="23">
        <v>3500</v>
      </c>
      <c r="G41" s="23">
        <v>3500</v>
      </c>
      <c r="H41" s="23">
        <v>3500</v>
      </c>
      <c r="I41" s="24">
        <f t="shared" si="0"/>
        <v>14000</v>
      </c>
      <c r="J41" s="24"/>
      <c r="K41" s="24"/>
      <c r="L41" s="24"/>
      <c r="M41" s="24"/>
      <c r="N41" s="24">
        <f t="shared" si="1"/>
        <v>0</v>
      </c>
      <c r="O41" s="22">
        <v>6500</v>
      </c>
    </row>
    <row r="42" spans="1:15" ht="96.75">
      <c r="A42" s="25" t="s">
        <v>78</v>
      </c>
      <c r="B42" s="21" t="s">
        <v>8</v>
      </c>
      <c r="C42" s="21" t="s">
        <v>76</v>
      </c>
      <c r="D42" s="22">
        <v>1400</v>
      </c>
      <c r="E42" s="23">
        <v>980</v>
      </c>
      <c r="F42" s="23">
        <v>980</v>
      </c>
      <c r="G42" s="23">
        <v>980</v>
      </c>
      <c r="H42" s="23">
        <v>980</v>
      </c>
      <c r="I42" s="24">
        <f t="shared" si="0"/>
        <v>3920</v>
      </c>
      <c r="J42" s="24"/>
      <c r="K42" s="24"/>
      <c r="L42" s="24"/>
      <c r="M42" s="24"/>
      <c r="N42" s="24">
        <f t="shared" si="1"/>
        <v>0</v>
      </c>
      <c r="O42" s="22">
        <v>1400</v>
      </c>
    </row>
    <row r="43" spans="1:15" ht="96.75">
      <c r="A43" s="20" t="s">
        <v>79</v>
      </c>
      <c r="B43" s="21" t="s">
        <v>8</v>
      </c>
      <c r="C43" s="21" t="s">
        <v>76</v>
      </c>
      <c r="D43" s="22">
        <v>2</v>
      </c>
      <c r="E43" s="23">
        <v>1</v>
      </c>
      <c r="F43" s="23">
        <v>0</v>
      </c>
      <c r="G43" s="23">
        <v>0</v>
      </c>
      <c r="H43" s="23">
        <v>0</v>
      </c>
      <c r="I43" s="24">
        <f t="shared" si="0"/>
        <v>1</v>
      </c>
      <c r="J43" s="24"/>
      <c r="K43" s="24"/>
      <c r="L43" s="24"/>
      <c r="M43" s="24"/>
      <c r="N43" s="24">
        <f t="shared" si="1"/>
        <v>0</v>
      </c>
      <c r="O43" s="22">
        <v>2</v>
      </c>
    </row>
    <row r="44" spans="1:15" ht="72.75">
      <c r="A44" s="20" t="s">
        <v>80</v>
      </c>
      <c r="B44" s="21" t="s">
        <v>8</v>
      </c>
      <c r="C44" s="21" t="s">
        <v>76</v>
      </c>
      <c r="D44" s="22">
        <v>2</v>
      </c>
      <c r="E44" s="23">
        <v>0</v>
      </c>
      <c r="F44" s="23">
        <v>0</v>
      </c>
      <c r="G44" s="23">
        <v>0</v>
      </c>
      <c r="H44" s="23">
        <v>0</v>
      </c>
      <c r="I44" s="24">
        <f t="shared" si="0"/>
        <v>0</v>
      </c>
      <c r="J44" s="24"/>
      <c r="K44" s="24"/>
      <c r="L44" s="24"/>
      <c r="M44" s="24"/>
      <c r="N44" s="24">
        <f t="shared" si="1"/>
        <v>0</v>
      </c>
      <c r="O44" s="22">
        <v>2</v>
      </c>
    </row>
    <row r="45" spans="1:15" ht="132.75">
      <c r="A45" s="20" t="s">
        <v>81</v>
      </c>
      <c r="B45" s="21" t="s">
        <v>8</v>
      </c>
      <c r="C45" s="21" t="s">
        <v>76</v>
      </c>
      <c r="D45" s="22">
        <v>2565</v>
      </c>
      <c r="E45" s="23">
        <v>0</v>
      </c>
      <c r="F45" s="23">
        <v>2560</v>
      </c>
      <c r="G45" s="23">
        <v>975</v>
      </c>
      <c r="H45" s="23">
        <v>4625</v>
      </c>
      <c r="I45" s="24">
        <f t="shared" si="0"/>
        <v>8160</v>
      </c>
      <c r="J45" s="24"/>
      <c r="K45" s="24"/>
      <c r="L45" s="24"/>
      <c r="M45" s="24"/>
      <c r="N45" s="24">
        <f t="shared" si="1"/>
        <v>0</v>
      </c>
      <c r="O45" s="22">
        <v>2565</v>
      </c>
    </row>
    <row r="46" spans="1:15" ht="156.75">
      <c r="A46" s="20" t="s">
        <v>82</v>
      </c>
      <c r="B46" s="21" t="s">
        <v>8</v>
      </c>
      <c r="C46" s="21" t="s">
        <v>76</v>
      </c>
      <c r="D46" s="22">
        <v>13</v>
      </c>
      <c r="E46" s="23">
        <v>0</v>
      </c>
      <c r="F46" s="23">
        <v>13</v>
      </c>
      <c r="G46" s="23">
        <v>11</v>
      </c>
      <c r="H46" s="23">
        <v>17</v>
      </c>
      <c r="I46" s="24">
        <f t="shared" si="0"/>
        <v>41</v>
      </c>
      <c r="J46" s="24"/>
      <c r="K46" s="24"/>
      <c r="L46" s="24"/>
      <c r="M46" s="24"/>
      <c r="N46" s="24">
        <f t="shared" si="1"/>
        <v>0</v>
      </c>
      <c r="O46" s="22">
        <v>14</v>
      </c>
    </row>
    <row r="47" spans="1:15" ht="132.75">
      <c r="A47" s="20" t="s">
        <v>83</v>
      </c>
      <c r="B47" s="21" t="s">
        <v>8</v>
      </c>
      <c r="C47" s="21" t="s">
        <v>76</v>
      </c>
      <c r="D47" s="22">
        <v>4</v>
      </c>
      <c r="E47" s="23">
        <v>1</v>
      </c>
      <c r="F47" s="23">
        <v>1</v>
      </c>
      <c r="G47" s="23">
        <v>0</v>
      </c>
      <c r="H47" s="23">
        <v>0</v>
      </c>
      <c r="I47" s="24">
        <f t="shared" si="0"/>
        <v>2</v>
      </c>
      <c r="J47" s="24">
        <v>0</v>
      </c>
      <c r="K47" s="24">
        <v>0</v>
      </c>
      <c r="L47" s="24">
        <v>0</v>
      </c>
      <c r="M47" s="24">
        <v>0</v>
      </c>
      <c r="N47" s="24">
        <f t="shared" si="1"/>
        <v>0</v>
      </c>
      <c r="O47" s="22">
        <v>4</v>
      </c>
    </row>
    <row r="48" spans="1:15">
      <c r="J48" s="27"/>
      <c r="K48" s="27"/>
      <c r="L48" s="27"/>
      <c r="M48" s="27"/>
      <c r="N48" s="27"/>
    </row>
    <row r="49" spans="10:14">
      <c r="J49" s="27"/>
      <c r="K49" s="27"/>
      <c r="L49" s="27"/>
      <c r="M49" s="27"/>
      <c r="N49" s="27"/>
    </row>
    <row r="50" spans="10:14">
      <c r="J50" s="27"/>
      <c r="K50" s="27"/>
      <c r="L50" s="27"/>
      <c r="M50" s="27"/>
      <c r="N50" s="27"/>
    </row>
    <row r="51" spans="10:14">
      <c r="J51" s="27"/>
      <c r="K51" s="27"/>
      <c r="L51" s="27"/>
      <c r="M51" s="27"/>
      <c r="N51" s="27"/>
    </row>
    <row r="52" spans="10:14">
      <c r="J52" s="27"/>
      <c r="K52" s="27"/>
      <c r="L52" s="27"/>
      <c r="M52" s="27"/>
      <c r="N52" s="27"/>
    </row>
  </sheetData>
  <mergeCells count="4">
    <mergeCell ref="A3:C3"/>
    <mergeCell ref="A9:A11"/>
    <mergeCell ref="B9:B11"/>
    <mergeCell ref="C9:C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DPJ</vt:lpstr>
      <vt:lpstr>STrab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Personal01</dc:creator>
  <cp:lastModifiedBy>aferrari</cp:lastModifiedBy>
  <dcterms:created xsi:type="dcterms:W3CDTF">2020-02-11T16:14:40Z</dcterms:created>
  <dcterms:modified xsi:type="dcterms:W3CDTF">2020-02-13T13:56:33Z</dcterms:modified>
</cp:coreProperties>
</file>