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7980" windowHeight="6795" tabRatio="763"/>
  </bookViews>
  <sheets>
    <sheet name="10601" sheetId="6" r:id="rId1"/>
    <sheet name="10602" sheetId="7" r:id="rId2"/>
    <sheet name="10610" sheetId="8" r:id="rId3"/>
    <sheet name="50603" sheetId="11" r:id="rId4"/>
    <sheet name="50604" sheetId="12" r:id="rId5"/>
  </sheets>
  <definedNames>
    <definedName name="_xlnm.Print_Area" localSheetId="0">'10601'!$A$1:$N$46</definedName>
    <definedName name="_xlnm.Print_Area" localSheetId="1">'10602'!$A$1:$K$17</definedName>
  </definedNames>
  <calcPr calcId="124519"/>
</workbook>
</file>

<file path=xl/calcChain.xml><?xml version="1.0" encoding="utf-8"?>
<calcChain xmlns="http://schemas.openxmlformats.org/spreadsheetml/2006/main">
  <c r="J15" i="7"/>
  <c r="I15"/>
  <c r="H42" i="11"/>
  <c r="H25"/>
  <c r="L45"/>
  <c r="M45"/>
  <c r="F43"/>
  <c r="G43"/>
  <c r="H45" s="1"/>
  <c r="F45"/>
  <c r="G42"/>
  <c r="L42" s="1"/>
  <c r="H43"/>
  <c r="M40"/>
  <c r="L40"/>
  <c r="E40"/>
  <c r="H39"/>
  <c r="H38"/>
  <c r="G38"/>
  <c r="G35"/>
  <c r="L35" s="1"/>
  <c r="M35" s="1"/>
  <c r="G34"/>
  <c r="L34"/>
  <c r="M34" s="1"/>
  <c r="G33"/>
  <c r="L33" s="1"/>
  <c r="M33" s="1"/>
  <c r="G32"/>
  <c r="L32"/>
  <c r="M32" s="1"/>
  <c r="G31"/>
  <c r="L31" s="1"/>
  <c r="M31" s="1"/>
  <c r="G30"/>
  <c r="G29"/>
  <c r="L29" s="1"/>
  <c r="M29" s="1"/>
  <c r="G28"/>
  <c r="G27"/>
  <c r="G26"/>
  <c r="G25"/>
  <c r="L25" s="1"/>
  <c r="M25" s="1"/>
  <c r="E25"/>
  <c r="G22"/>
  <c r="L22" s="1"/>
  <c r="M22" s="1"/>
  <c r="H22"/>
  <c r="G21"/>
  <c r="L21" s="1"/>
  <c r="M21" s="1"/>
  <c r="G20"/>
  <c r="L20"/>
  <c r="M20" s="1"/>
  <c r="E18"/>
  <c r="G16"/>
  <c r="G17"/>
  <c r="L17" s="1"/>
  <c r="M17" s="1"/>
  <c r="H17"/>
  <c r="L16"/>
  <c r="M16"/>
  <c r="L15"/>
  <c r="M15"/>
  <c r="G13"/>
  <c r="G14"/>
  <c r="L14" s="1"/>
  <c r="M14" s="1"/>
  <c r="H14"/>
  <c r="L13"/>
  <c r="M13" s="1"/>
  <c r="L12"/>
  <c r="M12" s="1"/>
  <c r="G11"/>
  <c r="L11" s="1"/>
  <c r="M11" s="1"/>
  <c r="G10"/>
  <c r="L10"/>
  <c r="M10" s="1"/>
  <c r="G9"/>
  <c r="L9" s="1"/>
  <c r="M9" s="1"/>
  <c r="H15" i="7"/>
  <c r="D28" i="6"/>
  <c r="D30" s="1"/>
  <c r="B34"/>
  <c r="B33"/>
  <c r="D29"/>
  <c r="D26"/>
  <c r="M42" i="11" l="1"/>
  <c r="L43"/>
  <c r="L44" l="1"/>
  <c r="M44" s="1"/>
  <c r="M43"/>
</calcChain>
</file>

<file path=xl/sharedStrings.xml><?xml version="1.0" encoding="utf-8"?>
<sst xmlns="http://schemas.openxmlformats.org/spreadsheetml/2006/main" count="537" uniqueCount="229">
  <si>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</si>
  <si>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</si>
  <si>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</si>
  <si>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</si>
  <si>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</si>
  <si>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</si>
  <si>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</si>
  <si>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</si>
  <si>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Ministerio de Hacienda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</si>
  <si>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</si>
  <si>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</si>
  <si>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</si>
  <si>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</si>
  <si>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</si>
  <si>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</si>
  <si>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</si>
  <si>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INDICADORES DE PRODUCCION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</si>
  <si>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</si>
  <si>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</si>
  <si>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</si>
  <si>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</si>
  <si>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</si>
  <si>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</si>
  <si>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</si>
  <si>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</si>
  <si>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</si>
  <si>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</si>
  <si>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</si>
  <si>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</si>
  <si>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</si>
  <si>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</si>
  <si>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</si>
  <si>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</si>
  <si>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</si>
  <si>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</si>
  <si>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</si>
  <si>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</si>
  <si>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</si>
  <si>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</si>
  <si>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</si>
  <si>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</si>
  <si>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</si>
  <si>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</si>
  <si>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</si>
  <si>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</si>
  <si>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</si>
  <si>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</si>
  <si>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</si>
  <si>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</si>
  <si>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</si>
  <si>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</si>
  <si>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</si>
  <si>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</si>
  <si>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</si>
  <si>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</si>
  <si>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C.JU.O. : 1.06.01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</si>
  <si>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</si>
  <si>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</si>
  <si>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</si>
  <si>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</si>
  <si>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</si>
  <si>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</si>
  <si>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</si>
  <si>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</si>
  <si>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</si>
  <si>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</si>
  <si>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</si>
  <si>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</si>
  <si>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</si>
  <si>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</si>
  <si>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</si>
  <si>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</si>
  <si>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</si>
  <si>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Expedientes Ingresados de Otras Reparticiones</t>
  </si>
  <si>
    <t>H30659</t>
  </si>
  <si>
    <t>Expedientes Enviados a otros Organismos</t>
  </si>
  <si>
    <t>Dictamenes Emitidos en el Periodo</t>
  </si>
  <si>
    <t>H30667</t>
  </si>
  <si>
    <t>Consultas por asistencia jurídica en el Periodo</t>
  </si>
  <si>
    <t>C.JU.O. : 1.06.02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</si>
  <si>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</si>
  <si>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</si>
  <si>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</si>
  <si>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</si>
  <si>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</si>
  <si>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</si>
  <si>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</si>
  <si>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</si>
  <si>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AÑOS</t>
  </si>
  <si>
    <t>Segundo Trimestre</t>
  </si>
  <si>
    <t>Decretos y/o Resoluciones Informadas.</t>
  </si>
  <si>
    <t>Tercer Trimestre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</si>
  <si>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</si>
  <si>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</si>
  <si>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</si>
  <si>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</si>
  <si>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</si>
  <si>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</si>
  <si>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</si>
  <si>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</si>
  <si>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</si>
  <si>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Anexo 30  Ley Responsabilidad Fiscal - Ley N° 7314 - Art. 44 y 45 </t>
  </si>
  <si>
    <t xml:space="preserve">Art. 27°  y 28°  - Acuerdo N° 3949 </t>
  </si>
  <si>
    <t>C.JU.O.: 5-06-04</t>
  </si>
  <si>
    <t>MINISTERIO DE HACIENDA Y FINANZAS</t>
  </si>
  <si>
    <t xml:space="preserve">NOMENCLADOR: ADMINISTRACIÓN TRIBUTARIA MENDOZA </t>
  </si>
  <si>
    <t>Ejercicio</t>
  </si>
  <si>
    <t>Resultados alcanzados 1er. Trim.</t>
  </si>
  <si>
    <t>Resultados alcanzados 2do. Trim.</t>
  </si>
  <si>
    <t>Resultados alcanzados 3er. Trim.</t>
  </si>
  <si>
    <t>Resultados alcanzados 4to Trim.</t>
  </si>
  <si>
    <t>Atención y consultas de contribuyentes y público en general</t>
  </si>
  <si>
    <t>H30967</t>
  </si>
  <si>
    <t>Trámites Registro Automotor</t>
  </si>
  <si>
    <t>Inspecciones y Verificaciones realizadas</t>
  </si>
  <si>
    <t>Boletas de deudas emitidas / regularizadas / bajas</t>
  </si>
  <si>
    <t>Seguimiento planes de pagos y controles de cumplimiento</t>
  </si>
  <si>
    <t>Controles operativos</t>
  </si>
  <si>
    <t>Porcentaje de recaudación Ag. Ret. Percep. IIBB sobre Recaudación IIBB</t>
  </si>
  <si>
    <t>Porcentaje</t>
  </si>
  <si>
    <t>Atención, asesoramiento, consulta y reclamos</t>
  </si>
  <si>
    <t>H30968</t>
  </si>
  <si>
    <t>Verificación, Inspección e incorporación de parcelas</t>
  </si>
  <si>
    <t xml:space="preserve">Emisión de Certificados Catastrales y Avaluos </t>
  </si>
  <si>
    <t>Incorporación Superficie cubierta por Insp./Expte m2</t>
  </si>
  <si>
    <t>Actualización Información SIREPRO / SIT</t>
  </si>
  <si>
    <t>Determinación y recategorización catastral</t>
  </si>
  <si>
    <t>Cuitificación parcelas y actualización fiscal</t>
  </si>
  <si>
    <t>Actas medición de volumen</t>
  </si>
  <si>
    <t>H30969</t>
  </si>
  <si>
    <t>Actas de laboratorio</t>
  </si>
  <si>
    <t>Actas de calibración</t>
  </si>
  <si>
    <t>Auditoria de DDJJ</t>
  </si>
  <si>
    <t>Control pago de regalías</t>
  </si>
  <si>
    <t>Control obligaciones renegociables de áreas</t>
  </si>
  <si>
    <t>Verificación  tasa de control sobre regalías</t>
  </si>
  <si>
    <t>Control formal declaraciones juradas de regalías</t>
  </si>
  <si>
    <t>Expedientes, notas, actuaciones administrativas y oficios salidos</t>
  </si>
  <si>
    <t>(*)</t>
  </si>
  <si>
    <t>Costo salarial, imputaciones y grabación fondo estimulo</t>
  </si>
  <si>
    <t>H30970</t>
  </si>
  <si>
    <t>Correciones recaudación y control</t>
  </si>
  <si>
    <t>Intervención en actuaciones judiciales mediante notificaciones judiciales</t>
  </si>
  <si>
    <t>H30971</t>
  </si>
  <si>
    <t>Análisis, Diseño y programación de sistemas</t>
  </si>
  <si>
    <t>Confección de informes cartográficos y alfanuméricos</t>
  </si>
  <si>
    <t>Programa Cultura Tributaria</t>
  </si>
  <si>
    <t>Concurso Buena Compra</t>
  </si>
  <si>
    <t>H30976</t>
  </si>
  <si>
    <t>H30975</t>
  </si>
  <si>
    <t xml:space="preserve">(*) Incluye Otras Direcciones y Areas de ATM: </t>
  </si>
  <si>
    <t>Dirección de Administración (H30970), Dirección de Asuntos Técnicos y Jurídicos (H30971), Dirección de Tecnología de la Información (H30972), Dirección de Desarrollo Institucional (H30973)</t>
  </si>
  <si>
    <t>La U.G.C. utilizada en las imputaciones presupuestarias corresponde a la ATM H30966</t>
  </si>
  <si>
    <t xml:space="preserve">LEY 7314 RESPONSABILIDAD FISCAL ART 44-45 Y ANEXO 30 (ART 27) </t>
  </si>
  <si>
    <t>CARÁCTER………………………………………………...05</t>
  </si>
  <si>
    <t>JURIDISCCIÓN……………………………………………06</t>
  </si>
  <si>
    <t>UNIDAD ORGANIZATIVA………………………………….03</t>
  </si>
  <si>
    <t>MINISTERIO DE HACIENDA                                                        INSTITUTO PROVINCIAL DE JUEGOS Y CASINOS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</si>
  <si>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</si>
  <si>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</si>
  <si>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</si>
  <si>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</si>
  <si>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</si>
  <si>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</si>
  <si>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</si>
  <si>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</si>
  <si>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</si>
  <si>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</si>
  <si>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</si>
  <si>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</si>
  <si>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</si>
  <si>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</si>
  <si>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</si>
  <si>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</si>
  <si>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</si>
  <si>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</si>
  <si>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</si>
  <si>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</si>
  <si>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</si>
  <si>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</si>
  <si>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</si>
  <si>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</si>
  <si>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</si>
  <si>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</si>
  <si>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</si>
  <si>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</si>
  <si>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</si>
  <si>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</si>
  <si>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</si>
  <si>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</si>
  <si>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</si>
  <si>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</si>
  <si>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</si>
  <si>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</si>
  <si>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</si>
  <si>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</si>
  <si>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</si>
  <si>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</si>
  <si>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</si>
  <si>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</si>
  <si>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</si>
  <si>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</si>
  <si>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</si>
  <si>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</si>
  <si>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</si>
  <si>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C.J.U.O. 1 - 06 - 10 - 2° TRIMESTRE 2014</t>
  </si>
  <si>
    <t>D.A.A.B.O.</t>
  </si>
  <si>
    <t>DIRECCION GENERAL DE PRESUPUESTO</t>
  </si>
  <si>
    <t>% mensual (50%)</t>
  </si>
  <si>
    <t xml:space="preserve">% mensual </t>
  </si>
  <si>
    <t xml:space="preserve">CUADRO DE INDICADORES Y METAS PRESUPUESTO 2015 </t>
  </si>
  <si>
    <t>Archivo, desarchivo y copia de planos</t>
  </si>
  <si>
    <t>Actualización cartografía, captura y vuelco de imágnes y superficie</t>
  </si>
  <si>
    <t>Visación y entrega de Planos de Mensura, revisión y datos varios de mensuras</t>
  </si>
  <si>
    <t>Otorgar nomenclatura y padrón urbano y rural</t>
  </si>
  <si>
    <t>Contrastación Medidores para Telesupervisión</t>
  </si>
  <si>
    <t>Ejecución de aplicativos diarios del sistema de recaudación</t>
  </si>
  <si>
    <t>H30972</t>
  </si>
  <si>
    <t>Elaboración, organización, armado e información de Capacitaciones</t>
  </si>
  <si>
    <t>H30973</t>
  </si>
  <si>
    <t>Dictar Cursos de Capacitación y seguimiento información (o/d)</t>
  </si>
  <si>
    <t>Auditorías Rutinarias y no rutinarias</t>
  </si>
  <si>
    <t>Actualización Pagina Web, difusión comunicados internos y medios masivos</t>
  </si>
  <si>
    <t>H30990</t>
  </si>
  <si>
    <t>Comportamiento evaluacion y seguimiento sistema gestión de calidad</t>
  </si>
  <si>
    <t>H31000</t>
  </si>
  <si>
    <t>Secretaría General (H30974), Subdirección de Auditoría y Control Interno (H30976) y Subdirección de Seguridad Informática (H30975)</t>
  </si>
  <si>
    <t>Norma Legal: Resolución Interna N° 114/14</t>
  </si>
  <si>
    <t>-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</si>
</sst>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4" formatCode="_ &quot;$&quot;\ * #,##0.00_ ;_ &quot;$&quot;\ * \-#,##0.00_ ;_ &quot;$&quot;\ * &quot;-&quot;??_ ;_ @_ "/>
    <numFmt numFmtId="43" formatCode="_ * #,##0.00_ ;_ * \-#,##0.00_ ;_ * &quot;-&quot;??_ ;_ @_ "/>
    <numFmt numFmtId="181" formatCode="_ * #,##0_ ;_ * \-#,##0_ ;_ * &quot;-&quot;??_ ;_ @_ "/>
    <numFmt numFmtId="182" formatCode="#,##0\ _p_t_a"/>
    <numFmt numFmtId="188" formatCode="#,##0.00\ _p_t_a"/>
    <numFmt numFmtId="189" formatCode="_-* #,##0\ _€_-;\-* #,##0\ _€_-;_-* &quot;-&quot;\ _€_-;_-@_-"/>
    <numFmt numFmtId="190" formatCode="_-* #,##0.00\ _€_-;\-* #,##0.00\ _€_-;_-* &quot;-&quot;??\ _€_-;_-@_-"/>
    <numFmt numFmtId="191" formatCode="#,##0_ ;\-#,##0\ "/>
  </numFmts>
  <fonts count="37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name val="MS Sans Serif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8"/>
      <name val="Arial"/>
      <family val="2"/>
    </font>
    <font>
      <b/>
      <sz val="9"/>
      <color indexed="10"/>
      <name val="Arial"/>
      <family val="2"/>
    </font>
    <font>
      <sz val="11"/>
      <name val="Microsoft Sans Serif"/>
      <family val="2"/>
    </font>
    <font>
      <sz val="18"/>
      <name val="Arial"/>
      <family val="2"/>
    </font>
    <font>
      <sz val="14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4" borderId="0" applyNumberFormat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22" fillId="7" borderId="1" applyNumberFormat="0" applyAlignment="0" applyProtection="0"/>
    <xf numFmtId="0" fontId="23" fillId="3" borderId="0" applyNumberFormat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22" borderId="0" applyNumberFormat="0" applyBorder="0" applyAlignment="0" applyProtection="0"/>
    <xf numFmtId="0" fontId="1" fillId="23" borderId="4" applyNumberFormat="0" applyFont="0" applyAlignment="0" applyProtection="0"/>
    <xf numFmtId="9" fontId="1" fillId="0" borderId="0" applyFont="0" applyFill="0" applyBorder="0" applyAlignment="0" applyProtection="0"/>
    <xf numFmtId="0" fontId="25" fillId="16" borderId="5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21" fillId="0" borderId="8" applyNumberFormat="0" applyFill="0" applyAlignment="0" applyProtection="0"/>
    <xf numFmtId="0" fontId="31" fillId="0" borderId="9" applyNumberFormat="0" applyFill="0" applyAlignment="0" applyProtection="0"/>
  </cellStyleXfs>
  <cellXfs count="379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Fill="1"/>
    <xf numFmtId="0" fontId="13" fillId="24" borderId="10" xfId="0" applyFont="1" applyFill="1" applyBorder="1" applyAlignment="1">
      <alignment horizontal="center" vertical="center" wrapText="1"/>
    </xf>
    <xf numFmtId="0" fontId="13" fillId="24" borderId="11" xfId="0" applyFont="1" applyFill="1" applyBorder="1" applyAlignment="1">
      <alignment horizontal="center" vertical="center" wrapText="1"/>
    </xf>
    <xf numFmtId="1" fontId="13" fillId="24" borderId="11" xfId="32" applyNumberFormat="1" applyFont="1" applyFill="1" applyBorder="1" applyAlignment="1">
      <alignment horizontal="center" vertical="center"/>
    </xf>
    <xf numFmtId="0" fontId="13" fillId="24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0" fillId="0" borderId="13" xfId="0" applyBorder="1"/>
    <xf numFmtId="0" fontId="2" fillId="24" borderId="14" xfId="0" applyFont="1" applyFill="1" applyBorder="1"/>
    <xf numFmtId="1" fontId="13" fillId="24" borderId="15" xfId="32" applyNumberFormat="1" applyFont="1" applyFill="1" applyBorder="1" applyAlignment="1">
      <alignment horizontal="center" vertical="center"/>
    </xf>
    <xf numFmtId="0" fontId="13" fillId="24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24" borderId="11" xfId="0" applyFont="1" applyFill="1" applyBorder="1" applyAlignment="1">
      <alignment horizontal="center" vertical="center"/>
    </xf>
    <xf numFmtId="0" fontId="14" fillId="0" borderId="17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/>
    </xf>
    <xf numFmtId="0" fontId="14" fillId="0" borderId="11" xfId="0" quotePrefix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3" fontId="14" fillId="0" borderId="11" xfId="33" quotePrefix="1" applyNumberFormat="1" applyFont="1" applyBorder="1" applyAlignment="1">
      <alignment horizontal="right" vertical="center" wrapText="1"/>
    </xf>
    <xf numFmtId="3" fontId="14" fillId="0" borderId="11" xfId="33" applyNumberFormat="1" applyFont="1" applyBorder="1" applyAlignment="1">
      <alignment horizontal="right" vertical="center"/>
    </xf>
    <xf numFmtId="3" fontId="14" fillId="0" borderId="11" xfId="0" quotePrefix="1" applyNumberFormat="1" applyFont="1" applyBorder="1" applyAlignment="1">
      <alignment horizontal="right" vertical="center" wrapText="1"/>
    </xf>
    <xf numFmtId="3" fontId="14" fillId="0" borderId="11" xfId="0" applyNumberFormat="1" applyFont="1" applyBorder="1" applyAlignment="1">
      <alignment horizontal="right" vertical="center"/>
    </xf>
    <xf numFmtId="182" fontId="14" fillId="0" borderId="11" xfId="0" quotePrefix="1" applyNumberFormat="1" applyFont="1" applyBorder="1" applyAlignment="1">
      <alignment horizontal="right" vertical="center" wrapText="1"/>
    </xf>
    <xf numFmtId="0" fontId="13" fillId="25" borderId="17" xfId="0" applyFont="1" applyFill="1" applyBorder="1" applyAlignment="1">
      <alignment horizontal="left" vertical="center"/>
    </xf>
    <xf numFmtId="0" fontId="14" fillId="25" borderId="11" xfId="0" applyFont="1" applyFill="1" applyBorder="1" applyAlignment="1">
      <alignment horizontal="center" vertical="center"/>
    </xf>
    <xf numFmtId="0" fontId="14" fillId="25" borderId="15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left" vertical="center"/>
    </xf>
    <xf numFmtId="0" fontId="14" fillId="25" borderId="18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left" vertical="center"/>
    </xf>
    <xf numFmtId="0" fontId="14" fillId="0" borderId="12" xfId="0" applyFont="1" applyBorder="1" applyAlignment="1">
      <alignment horizontal="center" vertical="center"/>
    </xf>
    <xf numFmtId="0" fontId="6" fillId="0" borderId="0" xfId="0" applyFont="1" applyBorder="1"/>
    <xf numFmtId="0" fontId="14" fillId="0" borderId="17" xfId="0" applyFont="1" applyBorder="1" applyAlignment="1"/>
    <xf numFmtId="0" fontId="14" fillId="0" borderId="11" xfId="0" applyFont="1" applyBorder="1"/>
    <xf numFmtId="0" fontId="14" fillId="0" borderId="0" xfId="0" applyFont="1"/>
    <xf numFmtId="0" fontId="14" fillId="0" borderId="17" xfId="0" applyFont="1" applyFill="1" applyBorder="1" applyAlignment="1"/>
    <xf numFmtId="0" fontId="14" fillId="0" borderId="0" xfId="0" applyFont="1" applyFill="1"/>
    <xf numFmtId="0" fontId="14" fillId="0" borderId="0" xfId="0" applyFont="1" applyBorder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10" fillId="0" borderId="0" xfId="0" applyFont="1" applyAlignment="1"/>
    <xf numFmtId="0" fontId="12" fillId="0" borderId="0" xfId="0" applyFont="1" applyAlignment="1"/>
    <xf numFmtId="0" fontId="11" fillId="0" borderId="0" xfId="0" applyFont="1" applyAlignment="1">
      <alignment vertical="center"/>
    </xf>
    <xf numFmtId="0" fontId="14" fillId="0" borderId="11" xfId="0" applyFont="1" applyBorder="1" applyAlignment="1">
      <alignment horizontal="center"/>
    </xf>
    <xf numFmtId="0" fontId="6" fillId="0" borderId="0" xfId="0" applyFont="1" applyAlignment="1"/>
    <xf numFmtId="0" fontId="13" fillId="24" borderId="20" xfId="0" applyFont="1" applyFill="1" applyBorder="1" applyAlignment="1">
      <alignment horizontal="center" vertical="center" wrapText="1"/>
    </xf>
    <xf numFmtId="0" fontId="13" fillId="24" borderId="19" xfId="0" applyFont="1" applyFill="1" applyBorder="1" applyAlignment="1">
      <alignment horizontal="center" vertical="center" wrapText="1"/>
    </xf>
    <xf numFmtId="0" fontId="13" fillId="24" borderId="21" xfId="0" applyFont="1" applyFill="1" applyBorder="1" applyAlignment="1">
      <alignment horizontal="center" vertical="center" wrapText="1"/>
    </xf>
    <xf numFmtId="1" fontId="13" fillId="24" borderId="22" xfId="32" applyNumberFormat="1" applyFont="1" applyFill="1" applyBorder="1" applyAlignment="1">
      <alignment horizontal="center" vertical="center"/>
    </xf>
    <xf numFmtId="0" fontId="13" fillId="24" borderId="23" xfId="0" applyFont="1" applyFill="1" applyBorder="1" applyAlignment="1">
      <alignment horizontal="center" vertical="center" wrapText="1"/>
    </xf>
    <xf numFmtId="1" fontId="13" fillId="24" borderId="24" xfId="32" applyNumberFormat="1" applyFont="1" applyFill="1" applyBorder="1" applyAlignment="1">
      <alignment horizontal="center" vertical="center"/>
    </xf>
    <xf numFmtId="1" fontId="13" fillId="24" borderId="10" xfId="32" applyNumberFormat="1" applyFont="1" applyFill="1" applyBorder="1" applyAlignment="1">
      <alignment horizontal="center" vertical="center"/>
    </xf>
    <xf numFmtId="0" fontId="0" fillId="25" borderId="25" xfId="0" applyFill="1" applyBorder="1"/>
    <xf numFmtId="0" fontId="0" fillId="25" borderId="15" xfId="0" applyFill="1" applyBorder="1"/>
    <xf numFmtId="0" fontId="14" fillId="26" borderId="11" xfId="0" applyFont="1" applyFill="1" applyBorder="1"/>
    <xf numFmtId="0" fontId="14" fillId="26" borderId="15" xfId="0" applyFont="1" applyFill="1" applyBorder="1"/>
    <xf numFmtId="1" fontId="14" fillId="26" borderId="15" xfId="0" applyNumberFormat="1" applyFont="1" applyFill="1" applyBorder="1"/>
    <xf numFmtId="0" fontId="8" fillId="26" borderId="15" xfId="0" applyFont="1" applyFill="1" applyBorder="1"/>
    <xf numFmtId="0" fontId="8" fillId="26" borderId="16" xfId="0" applyFont="1" applyFill="1" applyBorder="1"/>
    <xf numFmtId="0" fontId="0" fillId="26" borderId="0" xfId="0" applyFill="1" applyAlignment="1">
      <alignment horizontal="center" vertical="center"/>
    </xf>
    <xf numFmtId="0" fontId="14" fillId="26" borderId="11" xfId="0" applyFont="1" applyFill="1" applyBorder="1" applyAlignment="1">
      <alignment horizontal="center" vertical="center"/>
    </xf>
    <xf numFmtId="3" fontId="14" fillId="26" borderId="11" xfId="0" applyNumberFormat="1" applyFont="1" applyFill="1" applyBorder="1" applyAlignment="1">
      <alignment horizontal="right" vertical="center"/>
    </xf>
    <xf numFmtId="0" fontId="14" fillId="26" borderId="12" xfId="0" applyFont="1" applyFill="1" applyBorder="1" applyAlignment="1">
      <alignment horizontal="center" vertical="center"/>
    </xf>
    <xf numFmtId="0" fontId="14" fillId="0" borderId="26" xfId="0" applyFont="1" applyBorder="1"/>
    <xf numFmtId="0" fontId="14" fillId="0" borderId="27" xfId="0" applyFont="1" applyBorder="1"/>
    <xf numFmtId="0" fontId="14" fillId="26" borderId="28" xfId="0" applyFont="1" applyFill="1" applyBorder="1"/>
    <xf numFmtId="0" fontId="14" fillId="26" borderId="27" xfId="0" applyFont="1" applyFill="1" applyBorder="1"/>
    <xf numFmtId="182" fontId="14" fillId="26" borderId="11" xfId="0" quotePrefix="1" applyNumberFormat="1" applyFont="1" applyFill="1" applyBorder="1" applyAlignment="1">
      <alignment horizontal="right" vertical="center" wrapText="1"/>
    </xf>
    <xf numFmtId="0" fontId="14" fillId="0" borderId="11" xfId="0" applyFont="1" applyFill="1" applyBorder="1"/>
    <xf numFmtId="1" fontId="14" fillId="0" borderId="11" xfId="0" applyNumberFormat="1" applyFont="1" applyFill="1" applyBorder="1"/>
    <xf numFmtId="0" fontId="14" fillId="0" borderId="27" xfId="0" applyFont="1" applyFill="1" applyBorder="1"/>
    <xf numFmtId="0" fontId="14" fillId="0" borderId="20" xfId="0" applyFont="1" applyBorder="1"/>
    <xf numFmtId="0" fontId="14" fillId="0" borderId="29" xfId="0" applyFont="1" applyBorder="1"/>
    <xf numFmtId="0" fontId="14" fillId="26" borderId="30" xfId="0" applyFont="1" applyFill="1" applyBorder="1"/>
    <xf numFmtId="0" fontId="14" fillId="26" borderId="31" xfId="0" applyFont="1" applyFill="1" applyBorder="1"/>
    <xf numFmtId="0" fontId="8" fillId="26" borderId="32" xfId="0" applyFont="1" applyFill="1" applyBorder="1"/>
    <xf numFmtId="0" fontId="3" fillId="0" borderId="33" xfId="0" applyFont="1" applyBorder="1" applyAlignment="1"/>
    <xf numFmtId="0" fontId="3" fillId="0" borderId="0" xfId="0" applyFont="1" applyBorder="1" applyAlignment="1"/>
    <xf numFmtId="0" fontId="6" fillId="0" borderId="0" xfId="0" applyFont="1" applyBorder="1" applyAlignment="1"/>
    <xf numFmtId="0" fontId="6" fillId="0" borderId="34" xfId="0" applyFont="1" applyBorder="1"/>
    <xf numFmtId="0" fontId="3" fillId="0" borderId="0" xfId="0" applyFont="1" applyBorder="1" applyAlignment="1">
      <alignment horizontal="center"/>
    </xf>
    <xf numFmtId="0" fontId="3" fillId="0" borderId="33" xfId="0" applyFont="1" applyBorder="1" applyAlignment="1">
      <alignment vertical="center"/>
    </xf>
    <xf numFmtId="0" fontId="14" fillId="0" borderId="17" xfId="0" applyFont="1" applyBorder="1"/>
    <xf numFmtId="0" fontId="14" fillId="26" borderId="35" xfId="0" applyFont="1" applyFill="1" applyBorder="1"/>
    <xf numFmtId="1" fontId="14" fillId="26" borderId="30" xfId="0" applyNumberFormat="1" applyFont="1" applyFill="1" applyBorder="1"/>
    <xf numFmtId="0" fontId="14" fillId="0" borderId="36" xfId="0" applyFont="1" applyBorder="1" applyAlignment="1"/>
    <xf numFmtId="0" fontId="14" fillId="0" borderId="31" xfId="0" applyFont="1" applyBorder="1"/>
    <xf numFmtId="0" fontId="14" fillId="0" borderId="37" xfId="0" applyFont="1" applyBorder="1"/>
    <xf numFmtId="0" fontId="14" fillId="26" borderId="38" xfId="0" applyFont="1" applyFill="1" applyBorder="1"/>
    <xf numFmtId="0" fontId="14" fillId="0" borderId="31" xfId="0" applyFont="1" applyFill="1" applyBorder="1"/>
    <xf numFmtId="0" fontId="14" fillId="26" borderId="25" xfId="0" applyFont="1" applyFill="1" applyBorder="1"/>
    <xf numFmtId="0" fontId="0" fillId="25" borderId="39" xfId="0" applyFill="1" applyBorder="1"/>
    <xf numFmtId="0" fontId="0" fillId="25" borderId="40" xfId="0" applyFill="1" applyBorder="1"/>
    <xf numFmtId="0" fontId="0" fillId="25" borderId="41" xfId="0" applyFill="1" applyBorder="1"/>
    <xf numFmtId="0" fontId="0" fillId="25" borderId="42" xfId="0" applyFill="1" applyBorder="1"/>
    <xf numFmtId="0" fontId="8" fillId="26" borderId="25" xfId="0" applyFont="1" applyFill="1" applyBorder="1"/>
    <xf numFmtId="0" fontId="2" fillId="25" borderId="39" xfId="0" applyFont="1" applyFill="1" applyBorder="1"/>
    <xf numFmtId="0" fontId="2" fillId="25" borderId="40" xfId="0" applyFont="1" applyFill="1" applyBorder="1"/>
    <xf numFmtId="0" fontId="8" fillId="26" borderId="28" xfId="0" applyFont="1" applyFill="1" applyBorder="1"/>
    <xf numFmtId="3" fontId="14" fillId="0" borderId="11" xfId="0" applyNumberFormat="1" applyFont="1" applyBorder="1" applyAlignment="1">
      <alignment horizontal="center" vertical="center"/>
    </xf>
    <xf numFmtId="1" fontId="13" fillId="24" borderId="20" xfId="32" applyNumberFormat="1" applyFont="1" applyFill="1" applyBorder="1" applyAlignment="1">
      <alignment horizontal="center" vertical="center"/>
    </xf>
    <xf numFmtId="0" fontId="13" fillId="24" borderId="43" xfId="0" applyFont="1" applyFill="1" applyBorder="1" applyAlignment="1">
      <alignment horizontal="center"/>
    </xf>
    <xf numFmtId="0" fontId="14" fillId="0" borderId="37" xfId="0" applyFont="1" applyFill="1" applyBorder="1"/>
    <xf numFmtId="1" fontId="14" fillId="0" borderId="20" xfId="0" applyNumberFormat="1" applyFont="1" applyFill="1" applyBorder="1"/>
    <xf numFmtId="0" fontId="14" fillId="0" borderId="20" xfId="0" applyFont="1" applyFill="1" applyBorder="1"/>
    <xf numFmtId="0" fontId="14" fillId="0" borderId="29" xfId="0" applyFont="1" applyFill="1" applyBorder="1"/>
    <xf numFmtId="0" fontId="0" fillId="25" borderId="37" xfId="0" applyFill="1" applyBorder="1"/>
    <xf numFmtId="0" fontId="0" fillId="25" borderId="20" xfId="0" applyFill="1" applyBorder="1"/>
    <xf numFmtId="0" fontId="8" fillId="0" borderId="20" xfId="0" applyFont="1" applyFill="1" applyBorder="1"/>
    <xf numFmtId="3" fontId="8" fillId="0" borderId="20" xfId="0" applyNumberFormat="1" applyFont="1" applyFill="1" applyBorder="1"/>
    <xf numFmtId="0" fontId="8" fillId="0" borderId="21" xfId="0" applyFont="1" applyFill="1" applyBorder="1"/>
    <xf numFmtId="3" fontId="8" fillId="0" borderId="37" xfId="0" applyNumberFormat="1" applyFont="1" applyFill="1" applyBorder="1"/>
    <xf numFmtId="3" fontId="8" fillId="0" borderId="29" xfId="0" applyNumberFormat="1" applyFont="1" applyFill="1" applyBorder="1"/>
    <xf numFmtId="0" fontId="8" fillId="0" borderId="37" xfId="0" applyFont="1" applyFill="1" applyBorder="1"/>
    <xf numFmtId="0" fontId="8" fillId="0" borderId="44" xfId="0" applyFont="1" applyFill="1" applyBorder="1"/>
    <xf numFmtId="0" fontId="14" fillId="0" borderId="31" xfId="0" applyFont="1" applyBorder="1" applyAlignment="1">
      <alignment horizontal="center"/>
    </xf>
    <xf numFmtId="1" fontId="14" fillId="0" borderId="31" xfId="0" applyNumberFormat="1" applyFont="1" applyFill="1" applyBorder="1"/>
    <xf numFmtId="0" fontId="13" fillId="24" borderId="31" xfId="0" applyFont="1" applyFill="1" applyBorder="1" applyAlignment="1">
      <alignment horizontal="center" vertical="center" wrapText="1"/>
    </xf>
    <xf numFmtId="0" fontId="14" fillId="26" borderId="0" xfId="0" applyFont="1" applyFill="1" applyBorder="1" applyAlignment="1">
      <alignment horizontal="center" vertical="center"/>
    </xf>
    <xf numFmtId="3" fontId="14" fillId="0" borderId="12" xfId="0" applyNumberFormat="1" applyFont="1" applyBorder="1" applyAlignment="1">
      <alignment horizontal="center" vertical="center"/>
    </xf>
    <xf numFmtId="1" fontId="13" fillId="24" borderId="41" xfId="32" applyNumberFormat="1" applyFont="1" applyFill="1" applyBorder="1" applyAlignment="1">
      <alignment horizontal="center" vertical="center"/>
    </xf>
    <xf numFmtId="3" fontId="0" fillId="0" borderId="0" xfId="0" applyNumberFormat="1"/>
    <xf numFmtId="0" fontId="13" fillId="0" borderId="0" xfId="0" applyFont="1" applyBorder="1" applyAlignment="1">
      <alignment horizontal="left"/>
    </xf>
    <xf numFmtId="0" fontId="32" fillId="0" borderId="0" xfId="0" applyFont="1" applyBorder="1"/>
    <xf numFmtId="0" fontId="13" fillId="0" borderId="0" xfId="0" applyFont="1" applyBorder="1" applyAlignment="1">
      <alignment horizontal="center"/>
    </xf>
    <xf numFmtId="0" fontId="32" fillId="0" borderId="0" xfId="0" applyFont="1" applyFill="1"/>
    <xf numFmtId="0" fontId="32" fillId="0" borderId="0" xfId="0" applyFont="1"/>
    <xf numFmtId="0" fontId="0" fillId="0" borderId="11" xfId="0" applyFill="1" applyBorder="1" applyAlignment="1">
      <alignment horizontal="center"/>
    </xf>
    <xf numFmtId="3" fontId="0" fillId="0" borderId="11" xfId="0" applyNumberFormat="1" applyFill="1" applyBorder="1" applyAlignment="1">
      <alignment horizontal="center"/>
    </xf>
    <xf numFmtId="3" fontId="0" fillId="0" borderId="15" xfId="0" applyNumberFormat="1" applyFill="1" applyBorder="1" applyAlignment="1">
      <alignment horizontal="center"/>
    </xf>
    <xf numFmtId="4" fontId="0" fillId="0" borderId="11" xfId="0" applyNumberFormat="1" applyFill="1" applyBorder="1" applyAlignment="1">
      <alignment horizontal="center"/>
    </xf>
    <xf numFmtId="0" fontId="5" fillId="0" borderId="11" xfId="0" applyFont="1" applyFill="1" applyBorder="1"/>
    <xf numFmtId="4" fontId="0" fillId="0" borderId="0" xfId="0" applyNumberFormat="1"/>
    <xf numFmtId="0" fontId="13" fillId="25" borderId="45" xfId="0" applyFont="1" applyFill="1" applyBorder="1" applyAlignment="1"/>
    <xf numFmtId="0" fontId="14" fillId="25" borderId="39" xfId="0" applyFont="1" applyFill="1" applyBorder="1"/>
    <xf numFmtId="0" fontId="13" fillId="25" borderId="46" xfId="0" applyFont="1" applyFill="1" applyBorder="1"/>
    <xf numFmtId="0" fontId="14" fillId="25" borderId="47" xfId="0" applyFont="1" applyFill="1" applyBorder="1"/>
    <xf numFmtId="0" fontId="14" fillId="25" borderId="41" xfId="0" applyFont="1" applyFill="1" applyBorder="1"/>
    <xf numFmtId="0" fontId="14" fillId="25" borderId="48" xfId="0" applyFont="1" applyFill="1" applyBorder="1"/>
    <xf numFmtId="0" fontId="13" fillId="25" borderId="48" xfId="0" applyFont="1" applyFill="1" applyBorder="1"/>
    <xf numFmtId="0" fontId="13" fillId="25" borderId="47" xfId="0" applyFont="1" applyFill="1" applyBorder="1"/>
    <xf numFmtId="0" fontId="14" fillId="0" borderId="36" xfId="0" applyFont="1" applyBorder="1"/>
    <xf numFmtId="0" fontId="14" fillId="0" borderId="38" xfId="0" applyFont="1" applyBorder="1"/>
    <xf numFmtId="0" fontId="13" fillId="25" borderId="38" xfId="0" applyFont="1" applyFill="1" applyBorder="1"/>
    <xf numFmtId="0" fontId="13" fillId="25" borderId="31" xfId="0" applyFont="1" applyFill="1" applyBorder="1"/>
    <xf numFmtId="0" fontId="14" fillId="25" borderId="31" xfId="0" applyFont="1" applyFill="1" applyBorder="1"/>
    <xf numFmtId="0" fontId="14" fillId="0" borderId="30" xfId="0" applyFont="1" applyBorder="1"/>
    <xf numFmtId="0" fontId="13" fillId="25" borderId="30" xfId="0" applyFont="1" applyFill="1" applyBorder="1"/>
    <xf numFmtId="0" fontId="13" fillId="25" borderId="11" xfId="0" applyFont="1" applyFill="1" applyBorder="1"/>
    <xf numFmtId="0" fontId="14" fillId="25" borderId="11" xfId="0" applyFont="1" applyFill="1" applyBorder="1"/>
    <xf numFmtId="3" fontId="14" fillId="0" borderId="11" xfId="0" applyNumberFormat="1" applyFont="1" applyFill="1" applyBorder="1"/>
    <xf numFmtId="0" fontId="14" fillId="0" borderId="19" xfId="0" applyFont="1" applyBorder="1"/>
    <xf numFmtId="0" fontId="14" fillId="0" borderId="12" xfId="0" applyFont="1" applyFill="1" applyBorder="1"/>
    <xf numFmtId="0" fontId="14" fillId="0" borderId="12" xfId="0" applyFont="1" applyBorder="1"/>
    <xf numFmtId="0" fontId="14" fillId="0" borderId="21" xfId="0" applyFont="1" applyBorder="1"/>
    <xf numFmtId="0" fontId="14" fillId="26" borderId="49" xfId="0" applyFont="1" applyFill="1" applyBorder="1"/>
    <xf numFmtId="0" fontId="14" fillId="26" borderId="12" xfId="0" applyFont="1" applyFill="1" applyBorder="1"/>
    <xf numFmtId="0" fontId="13" fillId="25" borderId="45" xfId="0" applyFont="1" applyFill="1" applyBorder="1"/>
    <xf numFmtId="0" fontId="13" fillId="25" borderId="39" xfId="0" applyFont="1" applyFill="1" applyBorder="1"/>
    <xf numFmtId="0" fontId="14" fillId="0" borderId="36" xfId="0" applyFont="1" applyFill="1" applyBorder="1"/>
    <xf numFmtId="3" fontId="14" fillId="26" borderId="10" xfId="0" applyNumberFormat="1" applyFont="1" applyFill="1" applyBorder="1"/>
    <xf numFmtId="3" fontId="14" fillId="26" borderId="31" xfId="0" applyNumberFormat="1" applyFont="1" applyFill="1" applyBorder="1"/>
    <xf numFmtId="3" fontId="14" fillId="0" borderId="31" xfId="0" applyNumberFormat="1" applyFont="1" applyFill="1" applyBorder="1"/>
    <xf numFmtId="0" fontId="14" fillId="0" borderId="26" xfId="0" applyFont="1" applyFill="1" applyBorder="1"/>
    <xf numFmtId="3" fontId="14" fillId="26" borderId="50" xfId="0" applyNumberFormat="1" applyFont="1" applyFill="1" applyBorder="1"/>
    <xf numFmtId="3" fontId="14" fillId="26" borderId="27" xfId="0" applyNumberFormat="1" applyFont="1" applyFill="1" applyBorder="1"/>
    <xf numFmtId="3" fontId="14" fillId="0" borderId="27" xfId="0" applyNumberFormat="1" applyFont="1" applyFill="1" applyBorder="1"/>
    <xf numFmtId="0" fontId="14" fillId="0" borderId="51" xfId="0" applyFont="1" applyFill="1" applyBorder="1"/>
    <xf numFmtId="0" fontId="14" fillId="0" borderId="52" xfId="0" applyFont="1" applyBorder="1"/>
    <xf numFmtId="0" fontId="14" fillId="0" borderId="44" xfId="0" applyFont="1" applyBorder="1"/>
    <xf numFmtId="0" fontId="14" fillId="0" borderId="53" xfId="0" applyFont="1" applyBorder="1"/>
    <xf numFmtId="0" fontId="14" fillId="26" borderId="53" xfId="0" applyFont="1" applyFill="1" applyBorder="1"/>
    <xf numFmtId="0" fontId="14" fillId="26" borderId="52" xfId="0" applyFont="1" applyFill="1" applyBorder="1"/>
    <xf numFmtId="0" fontId="14" fillId="0" borderId="52" xfId="0" applyFont="1" applyFill="1" applyBorder="1"/>
    <xf numFmtId="1" fontId="13" fillId="24" borderId="46" xfId="32" applyNumberFormat="1" applyFont="1" applyFill="1" applyBorder="1" applyAlignment="1">
      <alignment horizontal="center" vertical="center"/>
    </xf>
    <xf numFmtId="1" fontId="13" fillId="24" borderId="42" xfId="32" applyNumberFormat="1" applyFont="1" applyFill="1" applyBorder="1" applyAlignment="1">
      <alignment horizontal="center" vertical="center"/>
    </xf>
    <xf numFmtId="1" fontId="14" fillId="0" borderId="31" xfId="0" applyNumberFormat="1" applyFont="1" applyBorder="1"/>
    <xf numFmtId="1" fontId="14" fillId="0" borderId="11" xfId="0" applyNumberFormat="1" applyFont="1" applyBorder="1"/>
    <xf numFmtId="0" fontId="14" fillId="0" borderId="19" xfId="0" applyFont="1" applyFill="1" applyBorder="1"/>
    <xf numFmtId="0" fontId="14" fillId="0" borderId="49" xfId="0" applyFont="1" applyBorder="1"/>
    <xf numFmtId="0" fontId="14" fillId="0" borderId="18" xfId="0" applyFont="1" applyBorder="1" applyAlignment="1">
      <alignment horizontal="center" vertical="center"/>
    </xf>
    <xf numFmtId="0" fontId="14" fillId="0" borderId="18" xfId="0" quotePrefix="1" applyFont="1" applyBorder="1" applyAlignment="1">
      <alignment horizontal="center" vertical="center" wrapText="1"/>
    </xf>
    <xf numFmtId="3" fontId="14" fillId="0" borderId="18" xfId="0" applyNumberFormat="1" applyFont="1" applyBorder="1" applyAlignment="1">
      <alignment horizontal="center" vertical="center"/>
    </xf>
    <xf numFmtId="182" fontId="14" fillId="0" borderId="18" xfId="0" applyNumberFormat="1" applyFont="1" applyBorder="1" applyAlignment="1">
      <alignment horizontal="center" vertical="center"/>
    </xf>
    <xf numFmtId="0" fontId="14" fillId="26" borderId="11" xfId="0" quotePrefix="1" applyFont="1" applyFill="1" applyBorder="1" applyAlignment="1">
      <alignment horizontal="right" vertical="center" wrapText="1"/>
    </xf>
    <xf numFmtId="0" fontId="14" fillId="26" borderId="11" xfId="0" applyFont="1" applyFill="1" applyBorder="1" applyAlignment="1">
      <alignment horizontal="right" vertical="center"/>
    </xf>
    <xf numFmtId="0" fontId="34" fillId="0" borderId="12" xfId="0" applyFont="1" applyBorder="1"/>
    <xf numFmtId="0" fontId="13" fillId="24" borderId="25" xfId="0" applyFont="1" applyFill="1" applyBorder="1" applyAlignment="1">
      <alignment horizontal="center" vertical="center" wrapText="1"/>
    </xf>
    <xf numFmtId="181" fontId="32" fillId="0" borderId="54" xfId="34" applyNumberFormat="1" applyFont="1" applyBorder="1"/>
    <xf numFmtId="9" fontId="32" fillId="0" borderId="54" xfId="37" applyFont="1" applyFill="1" applyBorder="1"/>
    <xf numFmtId="3" fontId="14" fillId="0" borderId="54" xfId="0" applyNumberFormat="1" applyFont="1" applyFill="1" applyBorder="1"/>
    <xf numFmtId="0" fontId="14" fillId="0" borderId="54" xfId="0" applyFont="1" applyFill="1" applyBorder="1"/>
    <xf numFmtId="9" fontId="14" fillId="0" borderId="52" xfId="37" applyFont="1" applyFill="1" applyBorder="1"/>
    <xf numFmtId="4" fontId="8" fillId="0" borderId="0" xfId="0" applyNumberFormat="1" applyFont="1"/>
    <xf numFmtId="0" fontId="14" fillId="26" borderId="10" xfId="0" quotePrefix="1" applyFont="1" applyFill="1" applyBorder="1" applyAlignment="1">
      <alignment horizontal="right" vertical="center" wrapText="1"/>
    </xf>
    <xf numFmtId="0" fontId="14" fillId="26" borderId="11" xfId="0" applyFont="1" applyFill="1" applyBorder="1" applyAlignment="1">
      <alignment horizontal="right" vertical="center" wrapText="1"/>
    </xf>
    <xf numFmtId="4" fontId="14" fillId="26" borderId="11" xfId="33" applyNumberFormat="1" applyFont="1" applyFill="1" applyBorder="1" applyAlignment="1">
      <alignment horizontal="right" vertical="center"/>
    </xf>
    <xf numFmtId="1" fontId="14" fillId="0" borderId="25" xfId="0" applyNumberFormat="1" applyFont="1" applyFill="1" applyBorder="1"/>
    <xf numFmtId="1" fontId="14" fillId="0" borderId="15" xfId="0" applyNumberFormat="1" applyFont="1" applyFill="1" applyBorder="1"/>
    <xf numFmtId="0" fontId="14" fillId="0" borderId="15" xfId="0" applyFont="1" applyFill="1" applyBorder="1"/>
    <xf numFmtId="0" fontId="14" fillId="0" borderId="16" xfId="0" applyFont="1" applyFill="1" applyBorder="1"/>
    <xf numFmtId="0" fontId="10" fillId="0" borderId="33" xfId="0" applyFont="1" applyBorder="1"/>
    <xf numFmtId="0" fontId="13" fillId="24" borderId="55" xfId="0" applyFont="1" applyFill="1" applyBorder="1" applyAlignment="1">
      <alignment horizontal="center" vertical="center" wrapText="1"/>
    </xf>
    <xf numFmtId="0" fontId="0" fillId="0" borderId="56" xfId="0" applyBorder="1" applyAlignment="1"/>
    <xf numFmtId="0" fontId="0" fillId="0" borderId="57" xfId="0" applyBorder="1" applyAlignment="1"/>
    <xf numFmtId="0" fontId="0" fillId="0" borderId="57" xfId="0" applyBorder="1"/>
    <xf numFmtId="0" fontId="0" fillId="0" borderId="53" xfId="0" applyBorder="1"/>
    <xf numFmtId="0" fontId="6" fillId="0" borderId="33" xfId="0" applyFont="1" applyBorder="1"/>
    <xf numFmtId="0" fontId="0" fillId="0" borderId="58" xfId="0" applyBorder="1"/>
    <xf numFmtId="0" fontId="0" fillId="0" borderId="33" xfId="0" applyBorder="1"/>
    <xf numFmtId="0" fontId="14" fillId="26" borderId="14" xfId="0" quotePrefix="1" applyFont="1" applyFill="1" applyBorder="1" applyAlignment="1">
      <alignment horizontal="center" vertical="center" wrapText="1"/>
    </xf>
    <xf numFmtId="0" fontId="14" fillId="26" borderId="15" xfId="0" applyFont="1" applyFill="1" applyBorder="1" applyAlignment="1">
      <alignment horizontal="center" vertical="center"/>
    </xf>
    <xf numFmtId="0" fontId="14" fillId="26" borderId="15" xfId="0" quotePrefix="1" applyFont="1" applyFill="1" applyBorder="1" applyAlignment="1">
      <alignment horizontal="center" vertical="center" wrapText="1"/>
    </xf>
    <xf numFmtId="0" fontId="14" fillId="26" borderId="15" xfId="0" applyFont="1" applyFill="1" applyBorder="1" applyAlignment="1">
      <alignment horizontal="center" vertical="center" wrapText="1"/>
    </xf>
    <xf numFmtId="4" fontId="14" fillId="26" borderId="15" xfId="33" applyNumberFormat="1" applyFont="1" applyFill="1" applyBorder="1" applyAlignment="1">
      <alignment horizontal="right" vertical="center"/>
    </xf>
    <xf numFmtId="3" fontId="14" fillId="26" borderId="15" xfId="0" applyNumberFormat="1" applyFont="1" applyFill="1" applyBorder="1" applyAlignment="1">
      <alignment horizontal="right" vertical="center"/>
    </xf>
    <xf numFmtId="188" fontId="14" fillId="26" borderId="15" xfId="0" quotePrefix="1" applyNumberFormat="1" applyFont="1" applyFill="1" applyBorder="1" applyAlignment="1">
      <alignment horizontal="right" vertical="center" wrapText="1"/>
    </xf>
    <xf numFmtId="0" fontId="14" fillId="26" borderId="16" xfId="0" applyFont="1" applyFill="1" applyBorder="1" applyAlignment="1">
      <alignment horizontal="center" vertical="center"/>
    </xf>
    <xf numFmtId="1" fontId="14" fillId="0" borderId="0" xfId="0" applyNumberFormat="1" applyFont="1"/>
    <xf numFmtId="0" fontId="0" fillId="25" borderId="11" xfId="0" applyFill="1" applyBorder="1" applyAlignment="1">
      <alignment horizontal="center" vertical="center" wrapText="1"/>
    </xf>
    <xf numFmtId="0" fontId="6" fillId="25" borderId="11" xfId="0" applyFont="1" applyFill="1" applyBorder="1" applyAlignment="1">
      <alignment horizontal="center"/>
    </xf>
    <xf numFmtId="0" fontId="6" fillId="25" borderId="15" xfId="0" applyFont="1" applyFill="1" applyBorder="1" applyAlignment="1">
      <alignment horizontal="center"/>
    </xf>
    <xf numFmtId="0" fontId="0" fillId="25" borderId="15" xfId="0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/>
    </xf>
    <xf numFmtId="189" fontId="0" fillId="0" borderId="11" xfId="0" applyNumberFormat="1" applyFill="1" applyBorder="1" applyAlignment="1">
      <alignment horizontal="center"/>
    </xf>
    <xf numFmtId="190" fontId="0" fillId="0" borderId="11" xfId="0" applyNumberFormat="1" applyFill="1" applyBorder="1" applyAlignment="1"/>
    <xf numFmtId="4" fontId="0" fillId="0" borderId="11" xfId="0" applyNumberFormat="1" applyFill="1" applyBorder="1" applyAlignment="1"/>
    <xf numFmtId="0" fontId="7" fillId="27" borderId="11" xfId="0" applyFont="1" applyFill="1" applyBorder="1"/>
    <xf numFmtId="0" fontId="0" fillId="27" borderId="11" xfId="0" applyFill="1" applyBorder="1" applyAlignment="1">
      <alignment horizontal="center"/>
    </xf>
    <xf numFmtId="0" fontId="0" fillId="27" borderId="11" xfId="0" applyNumberFormat="1" applyFill="1" applyBorder="1" applyAlignment="1">
      <alignment horizontal="center"/>
    </xf>
    <xf numFmtId="0" fontId="8" fillId="27" borderId="11" xfId="0" applyFont="1" applyFill="1" applyBorder="1" applyAlignment="1">
      <alignment horizontal="center"/>
    </xf>
    <xf numFmtId="3" fontId="0" fillId="27" borderId="11" xfId="0" applyNumberFormat="1" applyFill="1" applyBorder="1" applyAlignment="1">
      <alignment horizontal="center"/>
    </xf>
    <xf numFmtId="190" fontId="0" fillId="0" borderId="11" xfId="0" applyNumberFormat="1" applyFill="1" applyBorder="1" applyAlignment="1">
      <alignment horizontal="center"/>
    </xf>
    <xf numFmtId="191" fontId="0" fillId="27" borderId="11" xfId="0" applyNumberFormat="1" applyFill="1" applyBorder="1" applyAlignment="1">
      <alignment horizontal="center"/>
    </xf>
    <xf numFmtId="0" fontId="14" fillId="27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190" fontId="8" fillId="0" borderId="11" xfId="0" applyNumberFormat="1" applyFont="1" applyFill="1" applyBorder="1" applyAlignment="1">
      <alignment horizontal="center"/>
    </xf>
    <xf numFmtId="3" fontId="8" fillId="0" borderId="11" xfId="0" applyNumberFormat="1" applyFont="1" applyFill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0" fontId="0" fillId="27" borderId="17" xfId="0" applyFill="1" applyBorder="1"/>
    <xf numFmtId="0" fontId="0" fillId="27" borderId="11" xfId="0" applyFill="1" applyBorder="1"/>
    <xf numFmtId="190" fontId="0" fillId="27" borderId="11" xfId="0" applyNumberFormat="1" applyFill="1" applyBorder="1" applyAlignment="1">
      <alignment horizontal="center"/>
    </xf>
    <xf numFmtId="0" fontId="0" fillId="27" borderId="15" xfId="0" applyFill="1" applyBorder="1" applyAlignment="1">
      <alignment horizontal="center"/>
    </xf>
    <xf numFmtId="0" fontId="8" fillId="0" borderId="11" xfId="0" applyNumberFormat="1" applyFont="1" applyFill="1" applyBorder="1" applyAlignment="1">
      <alignment horizontal="center"/>
    </xf>
    <xf numFmtId="1" fontId="8" fillId="0" borderId="11" xfId="0" applyNumberFormat="1" applyFont="1" applyFill="1" applyBorder="1" applyAlignment="1">
      <alignment horizontal="center"/>
    </xf>
    <xf numFmtId="3" fontId="8" fillId="0" borderId="15" xfId="0" applyNumberFormat="1" applyFont="1" applyFill="1" applyBorder="1" applyAlignment="1">
      <alignment horizontal="center"/>
    </xf>
    <xf numFmtId="3" fontId="0" fillId="27" borderId="15" xfId="0" applyNumberFormat="1" applyFill="1" applyBorder="1" applyAlignment="1">
      <alignment horizontal="center"/>
    </xf>
    <xf numFmtId="190" fontId="0" fillId="0" borderId="11" xfId="37" applyNumberFormat="1" applyFont="1" applyFill="1" applyBorder="1" applyAlignment="1">
      <alignment horizontal="center"/>
    </xf>
    <xf numFmtId="9" fontId="0" fillId="0" borderId="11" xfId="37" applyFont="1" applyFill="1" applyBorder="1" applyAlignment="1">
      <alignment horizontal="center"/>
    </xf>
    <xf numFmtId="0" fontId="0" fillId="0" borderId="0" xfId="0" applyAlignment="1">
      <alignment horizontal="center"/>
    </xf>
    <xf numFmtId="9" fontId="32" fillId="0" borderId="54" xfId="37" applyFont="1" applyBorder="1" applyAlignment="1">
      <alignment horizontal="center"/>
    </xf>
    <xf numFmtId="9" fontId="32" fillId="0" borderId="54" xfId="37" applyNumberFormat="1" applyFont="1" applyBorder="1"/>
    <xf numFmtId="3" fontId="32" fillId="0" borderId="54" xfId="0" applyNumberFormat="1" applyFont="1" applyBorder="1"/>
    <xf numFmtId="9" fontId="32" fillId="0" borderId="54" xfId="37" applyFont="1" applyBorder="1" applyAlignment="1">
      <alignment horizontal="right"/>
    </xf>
    <xf numFmtId="9" fontId="32" fillId="0" borderId="54" xfId="37" applyFont="1" applyBorder="1"/>
    <xf numFmtId="9" fontId="14" fillId="0" borderId="54" xfId="37" applyFont="1" applyFill="1" applyBorder="1"/>
    <xf numFmtId="9" fontId="32" fillId="0" borderId="52" xfId="37" applyFont="1" applyBorder="1" applyAlignment="1">
      <alignment horizontal="right"/>
    </xf>
    <xf numFmtId="0" fontId="13" fillId="28" borderId="12" xfId="0" applyFont="1" applyFill="1" applyBorder="1" applyAlignment="1">
      <alignment horizontal="center" vertical="center" wrapText="1"/>
    </xf>
    <xf numFmtId="0" fontId="13" fillId="28" borderId="16" xfId="0" applyFont="1" applyFill="1" applyBorder="1" applyAlignment="1">
      <alignment horizontal="center" vertical="center" wrapText="1"/>
    </xf>
    <xf numFmtId="0" fontId="32" fillId="0" borderId="59" xfId="0" applyFont="1" applyBorder="1"/>
    <xf numFmtId="0" fontId="32" fillId="0" borderId="60" xfId="0" applyFont="1" applyBorder="1"/>
    <xf numFmtId="0" fontId="32" fillId="0" borderId="60" xfId="0" applyFont="1" applyFill="1" applyBorder="1"/>
    <xf numFmtId="0" fontId="32" fillId="0" borderId="61" xfId="0" applyFont="1" applyBorder="1"/>
    <xf numFmtId="0" fontId="32" fillId="0" borderId="62" xfId="0" applyFont="1" applyBorder="1"/>
    <xf numFmtId="0" fontId="32" fillId="0" borderId="54" xfId="0" applyFont="1" applyBorder="1" applyAlignment="1">
      <alignment horizontal="center"/>
    </xf>
    <xf numFmtId="181" fontId="32" fillId="0" borderId="63" xfId="34" applyNumberFormat="1" applyFont="1" applyBorder="1"/>
    <xf numFmtId="10" fontId="32" fillId="0" borderId="63" xfId="37" applyNumberFormat="1" applyFont="1" applyFill="1" applyBorder="1"/>
    <xf numFmtId="9" fontId="32" fillId="0" borderId="63" xfId="37" applyFont="1" applyFill="1" applyBorder="1"/>
    <xf numFmtId="0" fontId="14" fillId="0" borderId="62" xfId="0" applyFont="1" applyFill="1" applyBorder="1"/>
    <xf numFmtId="0" fontId="14" fillId="0" borderId="54" xfId="0" applyFont="1" applyFill="1" applyBorder="1" applyAlignment="1">
      <alignment horizontal="center"/>
    </xf>
    <xf numFmtId="3" fontId="14" fillId="0" borderId="63" xfId="0" applyNumberFormat="1" applyFont="1" applyFill="1" applyBorder="1"/>
    <xf numFmtId="0" fontId="14" fillId="0" borderId="62" xfId="0" applyFont="1" applyFill="1" applyBorder="1" applyAlignment="1" applyProtection="1">
      <alignment horizontal="left" vertical="center" wrapText="1"/>
      <protection locked="0"/>
    </xf>
    <xf numFmtId="9" fontId="14" fillId="0" borderId="63" xfId="37" applyFont="1" applyFill="1" applyBorder="1"/>
    <xf numFmtId="0" fontId="14" fillId="0" borderId="63" xfId="0" applyFont="1" applyFill="1" applyBorder="1"/>
    <xf numFmtId="0" fontId="32" fillId="0" borderId="54" xfId="0" applyFont="1" applyFill="1" applyBorder="1" applyAlignment="1">
      <alignment horizontal="center"/>
    </xf>
    <xf numFmtId="0" fontId="32" fillId="0" borderId="52" xfId="0" applyFont="1" applyFill="1" applyBorder="1" applyAlignment="1">
      <alignment horizontal="center"/>
    </xf>
    <xf numFmtId="0" fontId="32" fillId="0" borderId="52" xfId="0" applyFont="1" applyBorder="1" applyAlignment="1">
      <alignment horizontal="center"/>
    </xf>
    <xf numFmtId="0" fontId="14" fillId="0" borderId="32" xfId="0" applyFont="1" applyFill="1" applyBorder="1"/>
    <xf numFmtId="181" fontId="32" fillId="0" borderId="54" xfId="34" applyNumberFormat="1" applyFont="1" applyFill="1" applyBorder="1"/>
    <xf numFmtId="9" fontId="32" fillId="0" borderId="54" xfId="37" applyNumberFormat="1" applyFont="1" applyFill="1" applyBorder="1"/>
    <xf numFmtId="9" fontId="32" fillId="0" borderId="54" xfId="37" applyFont="1" applyFill="1" applyBorder="1"/>
    <xf numFmtId="4" fontId="0" fillId="0" borderId="0" xfId="0" applyNumberFormat="1" applyAlignment="1">
      <alignment horizontal="center" vertical="center"/>
    </xf>
    <xf numFmtId="0" fontId="14" fillId="26" borderId="11" xfId="0" quotePrefix="1" applyFont="1" applyFill="1" applyBorder="1" applyAlignment="1">
      <alignment horizontal="center" vertical="center" wrapText="1"/>
    </xf>
    <xf numFmtId="3" fontId="14" fillId="0" borderId="11" xfId="33" applyNumberFormat="1" applyFont="1" applyBorder="1" applyAlignment="1">
      <alignment horizontal="center" vertical="center"/>
    </xf>
    <xf numFmtId="3" fontId="14" fillId="26" borderId="11" xfId="33" applyNumberFormat="1" applyFont="1" applyFill="1" applyBorder="1" applyAlignment="1">
      <alignment horizontal="center" vertical="center"/>
    </xf>
    <xf numFmtId="3" fontId="14" fillId="26" borderId="11" xfId="0" applyNumberFormat="1" applyFont="1" applyFill="1" applyBorder="1" applyAlignment="1">
      <alignment horizontal="center" vertical="center"/>
    </xf>
    <xf numFmtId="182" fontId="14" fillId="0" borderId="11" xfId="0" applyNumberFormat="1" applyFont="1" applyBorder="1" applyAlignment="1">
      <alignment horizontal="center" vertical="center" wrapText="1"/>
    </xf>
    <xf numFmtId="182" fontId="14" fillId="26" borderId="11" xfId="0" applyNumberFormat="1" applyFont="1" applyFill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0" fontId="3" fillId="0" borderId="45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13" fillId="24" borderId="10" xfId="0" applyFont="1" applyFill="1" applyBorder="1" applyAlignment="1">
      <alignment horizontal="center"/>
    </xf>
    <xf numFmtId="0" fontId="3" fillId="0" borderId="33" xfId="0" applyFont="1" applyBorder="1" applyAlignment="1"/>
    <xf numFmtId="0" fontId="3" fillId="0" borderId="0" xfId="0" applyFont="1" applyBorder="1" applyAlignment="1"/>
    <xf numFmtId="0" fontId="13" fillId="24" borderId="24" xfId="0" applyFont="1" applyFill="1" applyBorder="1" applyAlignment="1">
      <alignment horizontal="center" vertical="center"/>
    </xf>
    <xf numFmtId="0" fontId="13" fillId="24" borderId="17" xfId="0" applyFont="1" applyFill="1" applyBorder="1" applyAlignment="1">
      <alignment horizontal="center" vertical="center"/>
    </xf>
    <xf numFmtId="0" fontId="13" fillId="24" borderId="19" xfId="0" applyFont="1" applyFill="1" applyBorder="1" applyAlignment="1">
      <alignment horizontal="center" vertical="center"/>
    </xf>
    <xf numFmtId="0" fontId="13" fillId="24" borderId="10" xfId="0" applyFont="1" applyFill="1" applyBorder="1" applyAlignment="1">
      <alignment horizontal="center" vertical="center" wrapText="1"/>
    </xf>
    <xf numFmtId="0" fontId="13" fillId="24" borderId="11" xfId="0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 wrapText="1"/>
    </xf>
    <xf numFmtId="1" fontId="13" fillId="24" borderId="20" xfId="32" applyNumberFormat="1" applyFont="1" applyFill="1" applyBorder="1" applyAlignment="1">
      <alignment horizontal="center" vertical="center"/>
    </xf>
    <xf numFmtId="1" fontId="13" fillId="24" borderId="64" xfId="32" applyNumberFormat="1" applyFont="1" applyFill="1" applyBorder="1" applyAlignment="1">
      <alignment horizontal="center" vertical="center"/>
    </xf>
    <xf numFmtId="1" fontId="13" fillId="24" borderId="30" xfId="32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3" fillId="0" borderId="45" xfId="0" applyFont="1" applyBorder="1" applyAlignment="1">
      <alignment horizontal="center"/>
    </xf>
    <xf numFmtId="0" fontId="33" fillId="0" borderId="39" xfId="0" applyFont="1" applyBorder="1" applyAlignment="1">
      <alignment horizontal="center"/>
    </xf>
    <xf numFmtId="0" fontId="13" fillId="24" borderId="60" xfId="0" applyFont="1" applyFill="1" applyBorder="1" applyAlignment="1">
      <alignment horizontal="center"/>
    </xf>
    <xf numFmtId="0" fontId="13" fillId="24" borderId="65" xfId="0" applyFont="1" applyFill="1" applyBorder="1" applyAlignment="1">
      <alignment horizontal="center"/>
    </xf>
    <xf numFmtId="0" fontId="13" fillId="24" borderId="61" xfId="0" applyFont="1" applyFill="1" applyBorder="1" applyAlignment="1">
      <alignment horizontal="center"/>
    </xf>
    <xf numFmtId="0" fontId="3" fillId="0" borderId="0" xfId="0" applyFont="1" applyAlignment="1"/>
    <xf numFmtId="0" fontId="13" fillId="24" borderId="66" xfId="0" applyFont="1" applyFill="1" applyBorder="1" applyAlignment="1">
      <alignment horizontal="center" vertical="center"/>
    </xf>
    <xf numFmtId="0" fontId="13" fillId="24" borderId="67" xfId="0" applyFont="1" applyFill="1" applyBorder="1" applyAlignment="1">
      <alignment horizontal="center" vertical="center"/>
    </xf>
    <xf numFmtId="0" fontId="13" fillId="24" borderId="24" xfId="0" applyFont="1" applyFill="1" applyBorder="1" applyAlignment="1">
      <alignment horizontal="center" vertical="center" wrapText="1"/>
    </xf>
    <xf numFmtId="0" fontId="13" fillId="24" borderId="17" xfId="0" applyFont="1" applyFill="1" applyBorder="1" applyAlignment="1">
      <alignment horizontal="center" vertical="center" wrapText="1"/>
    </xf>
    <xf numFmtId="1" fontId="13" fillId="24" borderId="41" xfId="32" applyNumberFormat="1" applyFont="1" applyFill="1" applyBorder="1" applyAlignment="1">
      <alignment horizontal="center" vertical="center"/>
    </xf>
    <xf numFmtId="1" fontId="13" fillId="24" borderId="39" xfId="32" applyNumberFormat="1" applyFont="1" applyFill="1" applyBorder="1" applyAlignment="1">
      <alignment horizontal="center" vertical="center"/>
    </xf>
    <xf numFmtId="1" fontId="13" fillId="24" borderId="48" xfId="32" applyNumberFormat="1" applyFont="1" applyFill="1" applyBorder="1" applyAlignment="1">
      <alignment horizontal="center" vertical="center"/>
    </xf>
    <xf numFmtId="0" fontId="2" fillId="24" borderId="13" xfId="0" applyFont="1" applyFill="1" applyBorder="1" applyAlignment="1">
      <alignment horizontal="center" vertical="center"/>
    </xf>
    <xf numFmtId="0" fontId="2" fillId="24" borderId="68" xfId="0" applyFont="1" applyFill="1" applyBorder="1" applyAlignment="1">
      <alignment horizontal="center" vertical="center"/>
    </xf>
    <xf numFmtId="0" fontId="13" fillId="0" borderId="66" xfId="0" applyFont="1" applyBorder="1" applyAlignment="1">
      <alignment horizontal="center" vertical="center" wrapText="1"/>
    </xf>
    <xf numFmtId="0" fontId="13" fillId="0" borderId="69" xfId="0" applyFont="1" applyBorder="1" applyAlignment="1">
      <alignment horizontal="center" vertical="center" wrapText="1"/>
    </xf>
    <xf numFmtId="0" fontId="13" fillId="0" borderId="70" xfId="0" applyFont="1" applyBorder="1" applyAlignment="1">
      <alignment horizontal="center" vertical="center" wrapText="1"/>
    </xf>
    <xf numFmtId="0" fontId="13" fillId="0" borderId="71" xfId="0" applyFont="1" applyBorder="1" applyAlignment="1">
      <alignment horizontal="center" vertical="center" wrapText="1"/>
    </xf>
    <xf numFmtId="0" fontId="13" fillId="0" borderId="67" xfId="0" applyFont="1" applyBorder="1" applyAlignment="1">
      <alignment horizontal="center" vertical="center" wrapText="1"/>
    </xf>
    <xf numFmtId="0" fontId="13" fillId="0" borderId="6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24" borderId="19" xfId="0" applyFont="1" applyFill="1" applyBorder="1" applyAlignment="1">
      <alignment horizontal="center" vertical="center" wrapText="1"/>
    </xf>
    <xf numFmtId="1" fontId="13" fillId="24" borderId="43" xfId="32" applyNumberFormat="1" applyFont="1" applyFill="1" applyBorder="1" applyAlignment="1">
      <alignment horizontal="center" vertical="center"/>
    </xf>
    <xf numFmtId="1" fontId="13" fillId="24" borderId="69" xfId="32" applyNumberFormat="1" applyFont="1" applyFill="1" applyBorder="1" applyAlignment="1">
      <alignment horizontal="center" vertical="center"/>
    </xf>
    <xf numFmtId="0" fontId="35" fillId="25" borderId="24" xfId="0" applyFont="1" applyFill="1" applyBorder="1" applyAlignment="1">
      <alignment horizontal="center" vertical="center"/>
    </xf>
    <xf numFmtId="0" fontId="35" fillId="25" borderId="10" xfId="0" applyFont="1" applyFill="1" applyBorder="1" applyAlignment="1"/>
    <xf numFmtId="0" fontId="35" fillId="25" borderId="14" xfId="0" applyFont="1" applyFill="1" applyBorder="1" applyAlignment="1"/>
    <xf numFmtId="0" fontId="6" fillId="25" borderId="17" xfId="0" applyFont="1" applyFill="1" applyBorder="1" applyAlignment="1"/>
    <xf numFmtId="0" fontId="6" fillId="25" borderId="11" xfId="0" applyFont="1" applyFill="1" applyBorder="1" applyAlignment="1"/>
    <xf numFmtId="0" fontId="36" fillId="25" borderId="29" xfId="0" applyFont="1" applyFill="1" applyBorder="1" applyAlignment="1">
      <alignment horizontal="center" vertical="center"/>
    </xf>
    <xf numFmtId="0" fontId="0" fillId="25" borderId="72" xfId="0" applyFill="1" applyBorder="1" applyAlignment="1"/>
    <xf numFmtId="0" fontId="0" fillId="25" borderId="73" xfId="0" applyFill="1" applyBorder="1" applyAlignment="1"/>
    <xf numFmtId="0" fontId="0" fillId="25" borderId="37" xfId="0" applyFill="1" applyBorder="1" applyAlignment="1"/>
    <xf numFmtId="0" fontId="0" fillId="25" borderId="70" xfId="0" applyFill="1" applyBorder="1" applyAlignment="1"/>
    <xf numFmtId="0" fontId="0" fillId="25" borderId="71" xfId="0" applyFill="1" applyBorder="1" applyAlignment="1"/>
    <xf numFmtId="0" fontId="14" fillId="25" borderId="17" xfId="0" applyFont="1" applyFill="1" applyBorder="1" applyAlignment="1">
      <alignment horizontal="center" vertical="center" wrapText="1"/>
    </xf>
    <xf numFmtId="0" fontId="0" fillId="25" borderId="17" xfId="0" applyFill="1" applyBorder="1" applyAlignment="1">
      <alignment horizontal="center" vertical="center" wrapText="1"/>
    </xf>
    <xf numFmtId="0" fontId="0" fillId="25" borderId="17" xfId="0" applyFill="1" applyBorder="1" applyAlignment="1">
      <alignment wrapText="1"/>
    </xf>
    <xf numFmtId="0" fontId="0" fillId="25" borderId="19" xfId="0" applyFill="1" applyBorder="1" applyAlignment="1">
      <alignment wrapText="1"/>
    </xf>
    <xf numFmtId="0" fontId="6" fillId="25" borderId="20" xfId="0" applyFont="1" applyFill="1" applyBorder="1" applyAlignment="1">
      <alignment horizontal="center" vertical="center"/>
    </xf>
    <xf numFmtId="0" fontId="0" fillId="25" borderId="64" xfId="0" applyFill="1" applyBorder="1" applyAlignment="1"/>
    <xf numFmtId="0" fontId="0" fillId="25" borderId="18" xfId="0" applyFill="1" applyBorder="1" applyAlignment="1"/>
    <xf numFmtId="0" fontId="36" fillId="25" borderId="17" xfId="0" applyFont="1" applyFill="1" applyBorder="1" applyAlignment="1">
      <alignment horizontal="center" vertical="center" wrapText="1"/>
    </xf>
    <xf numFmtId="0" fontId="36" fillId="25" borderId="11" xfId="0" applyFont="1" applyFill="1" applyBorder="1" applyAlignment="1">
      <alignment wrapText="1"/>
    </xf>
    <xf numFmtId="0" fontId="36" fillId="25" borderId="17" xfId="0" applyFont="1" applyFill="1" applyBorder="1" applyAlignment="1">
      <alignment wrapText="1"/>
    </xf>
    <xf numFmtId="0" fontId="0" fillId="25" borderId="11" xfId="0" applyFill="1" applyBorder="1" applyAlignment="1">
      <alignment horizontal="center" vertical="center" wrapText="1"/>
    </xf>
    <xf numFmtId="0" fontId="0" fillId="25" borderId="11" xfId="0" applyFill="1" applyBorder="1" applyAlignment="1"/>
    <xf numFmtId="0" fontId="0" fillId="25" borderId="11" xfId="0" applyFill="1" applyBorder="1" applyAlignment="1">
      <alignment wrapText="1"/>
    </xf>
    <xf numFmtId="0" fontId="6" fillId="25" borderId="11" xfId="0" applyFont="1" applyFill="1" applyBorder="1" applyAlignment="1">
      <alignment horizontal="center" vertical="center"/>
    </xf>
    <xf numFmtId="0" fontId="6" fillId="25" borderId="15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28" borderId="22" xfId="0" applyFont="1" applyFill="1" applyBorder="1" applyAlignment="1">
      <alignment horizontal="center" vertical="center"/>
    </xf>
    <xf numFmtId="0" fontId="13" fillId="28" borderId="74" xfId="0" applyFont="1" applyFill="1" applyBorder="1" applyAlignment="1">
      <alignment horizontal="center" vertical="center"/>
    </xf>
    <xf numFmtId="0" fontId="13" fillId="28" borderId="23" xfId="0" applyFont="1" applyFill="1" applyBorder="1" applyAlignment="1">
      <alignment horizontal="center" vertical="center"/>
    </xf>
    <xf numFmtId="0" fontId="13" fillId="28" borderId="75" xfId="0" applyFont="1" applyFill="1" applyBorder="1" applyAlignment="1">
      <alignment horizontal="center" vertical="center" wrapText="1"/>
    </xf>
    <xf numFmtId="0" fontId="13" fillId="28" borderId="30" xfId="0" applyFont="1" applyFill="1" applyBorder="1" applyAlignment="1">
      <alignment horizontal="center" vertical="center" wrapText="1"/>
    </xf>
    <xf numFmtId="0" fontId="13" fillId="28" borderId="49" xfId="0" applyFont="1" applyFill="1" applyBorder="1" applyAlignment="1">
      <alignment horizontal="center" vertical="center" wrapText="1"/>
    </xf>
    <xf numFmtId="0" fontId="13" fillId="28" borderId="10" xfId="0" applyFont="1" applyFill="1" applyBorder="1" applyAlignment="1">
      <alignment horizontal="center" vertical="center" wrapText="1"/>
    </xf>
    <xf numFmtId="0" fontId="13" fillId="28" borderId="11" xfId="0" applyFont="1" applyFill="1" applyBorder="1" applyAlignment="1">
      <alignment horizontal="center" vertical="center" wrapText="1"/>
    </xf>
    <xf numFmtId="0" fontId="13" fillId="28" borderId="27" xfId="0" applyFont="1" applyFill="1" applyBorder="1" applyAlignment="1">
      <alignment horizontal="center" vertical="center" wrapText="1"/>
    </xf>
    <xf numFmtId="0" fontId="13" fillId="28" borderId="69" xfId="0" applyFont="1" applyFill="1" applyBorder="1" applyAlignment="1">
      <alignment horizontal="center"/>
    </xf>
    <xf numFmtId="0" fontId="13" fillId="28" borderId="76" xfId="0" applyFont="1" applyFill="1" applyBorder="1" applyAlignment="1">
      <alignment horizontal="center"/>
    </xf>
    <xf numFmtId="1" fontId="13" fillId="28" borderId="20" xfId="32" applyNumberFormat="1" applyFont="1" applyFill="1" applyBorder="1" applyAlignment="1">
      <alignment horizontal="center" vertical="center"/>
    </xf>
    <xf numFmtId="1" fontId="13" fillId="28" borderId="64" xfId="32" applyNumberFormat="1" applyFont="1" applyFill="1" applyBorder="1" applyAlignment="1">
      <alignment horizontal="center" vertical="center"/>
    </xf>
    <xf numFmtId="1" fontId="13" fillId="28" borderId="18" xfId="32" applyNumberFormat="1" applyFont="1" applyFill="1" applyBorder="1" applyAlignment="1">
      <alignment horizontal="center" vertical="center"/>
    </xf>
  </cellXfs>
  <cellStyles count="4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" xfId="33" builtinId="6"/>
    <cellStyle name="Moneda" xfId="34" builtinId="4"/>
    <cellStyle name="Neutral" xfId="35" builtinId="28" customBuiltin="1"/>
    <cellStyle name="Normal" xfId="0" builtinId="0"/>
    <cellStyle name="Notas" xfId="36" builtinId="10" customBuiltin="1"/>
    <cellStyle name="Porcentual" xfId="37" builtinId="5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1" xfId="42" builtinId="16" customBuiltin="1"/>
    <cellStyle name="Título 2" xfId="43" builtinId="17" customBuiltin="1"/>
    <cellStyle name="Título 3" xfId="44" builtinId="18" customBuiltin="1"/>
    <cellStyle name="Total" xfId="45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6"/>
  <sheetViews>
    <sheetView tabSelected="1" topLeftCell="A4" zoomScaleNormal="75" zoomScaleSheetLayoutView="100" workbookViewId="0">
      <selection activeCell="J47" sqref="J47"/>
    </sheetView>
  </sheetViews>
  <sheetFormatPr baseColWidth="10" defaultRowHeight="12.75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2" customFormat="1" ht="16.5" thickBot="1">
      <c r="A1" s="297" t="s">
        <v>92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9"/>
      <c r="O1" s="214"/>
    </row>
    <row r="2" spans="1:15" s="2" customFormat="1" ht="15" customHeight="1">
      <c r="A2" s="83"/>
      <c r="B2" s="84"/>
      <c r="C2" s="85"/>
      <c r="D2" s="38"/>
      <c r="E2" s="38"/>
      <c r="F2" s="38"/>
      <c r="G2" s="38"/>
      <c r="H2" s="38"/>
      <c r="I2" s="38"/>
      <c r="J2" s="38"/>
      <c r="K2" s="86"/>
      <c r="L2" s="38"/>
      <c r="M2" s="38"/>
      <c r="N2" s="38"/>
      <c r="O2" s="214"/>
    </row>
    <row r="3" spans="1:15" s="2" customFormat="1" ht="15" customHeight="1">
      <c r="A3" s="301" t="s">
        <v>55</v>
      </c>
      <c r="B3" s="302"/>
      <c r="C3" s="302"/>
      <c r="D3" s="87"/>
      <c r="E3" s="87"/>
      <c r="F3" s="38"/>
      <c r="G3" s="38"/>
      <c r="H3" s="38"/>
      <c r="I3" s="38"/>
      <c r="J3" s="38"/>
      <c r="K3" s="86"/>
      <c r="L3" s="38"/>
      <c r="M3" s="38"/>
      <c r="N3" s="38"/>
      <c r="O3" s="214"/>
    </row>
    <row r="4" spans="1:15" s="2" customFormat="1" ht="15" customHeight="1">
      <c r="A4" s="88" t="s">
        <v>56</v>
      </c>
      <c r="B4" s="84"/>
      <c r="C4" s="85"/>
      <c r="D4" s="38"/>
      <c r="E4" s="38"/>
      <c r="F4" s="38"/>
      <c r="G4" s="38"/>
      <c r="H4" s="38"/>
      <c r="I4" s="38"/>
      <c r="J4" s="38"/>
      <c r="K4" s="86"/>
      <c r="L4" s="38"/>
      <c r="M4" s="38"/>
      <c r="N4" s="38"/>
      <c r="O4" s="214"/>
    </row>
    <row r="5" spans="1:15" s="2" customFormat="1" ht="15" customHeight="1">
      <c r="A5" s="88" t="s">
        <v>87</v>
      </c>
      <c r="B5" s="84"/>
      <c r="C5" s="85"/>
      <c r="D5" s="38"/>
      <c r="E5" s="38"/>
      <c r="F5" s="38"/>
      <c r="G5" s="38"/>
      <c r="H5" s="38"/>
      <c r="I5" s="38"/>
      <c r="J5" s="38"/>
      <c r="K5" s="86"/>
      <c r="L5" s="38"/>
      <c r="M5" s="38"/>
      <c r="N5" s="38"/>
      <c r="O5" s="214"/>
    </row>
    <row r="6" spans="1:15" s="2" customFormat="1" ht="15" customHeight="1">
      <c r="A6" s="88"/>
      <c r="B6" s="84"/>
      <c r="C6" s="85"/>
      <c r="D6" s="38"/>
      <c r="E6" s="38"/>
      <c r="F6" s="38"/>
      <c r="G6" s="38"/>
      <c r="H6" s="38"/>
      <c r="I6" s="38"/>
      <c r="J6" s="38"/>
      <c r="K6" s="86"/>
      <c r="L6" s="38"/>
      <c r="M6" s="38"/>
      <c r="N6" s="38"/>
      <c r="O6" s="214"/>
    </row>
    <row r="7" spans="1:15" s="2" customFormat="1" ht="15" customHeight="1">
      <c r="A7" s="88" t="s">
        <v>4</v>
      </c>
      <c r="B7" s="84"/>
      <c r="C7" s="85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214"/>
    </row>
    <row r="8" spans="1:15" ht="13.5" thickBot="1">
      <c r="A8" s="210"/>
      <c r="B8" s="211"/>
      <c r="C8" s="211"/>
      <c r="D8" s="212"/>
      <c r="E8" s="212"/>
      <c r="F8" s="212"/>
      <c r="G8" s="212"/>
      <c r="H8" s="212"/>
      <c r="I8" s="212"/>
      <c r="J8" s="212"/>
      <c r="K8" s="215"/>
      <c r="L8" s="212"/>
      <c r="M8" s="212"/>
      <c r="N8" s="213"/>
    </row>
    <row r="9" spans="1:15">
      <c r="A9" s="303" t="s">
        <v>3</v>
      </c>
      <c r="B9" s="306" t="s">
        <v>0</v>
      </c>
      <c r="C9" s="306" t="s">
        <v>1</v>
      </c>
      <c r="D9" s="10"/>
      <c r="E9" s="10"/>
      <c r="F9" s="300"/>
      <c r="G9" s="300"/>
      <c r="H9" s="300"/>
      <c r="I9" s="300"/>
      <c r="J9" s="300"/>
      <c r="K9" s="300"/>
      <c r="L9" s="108"/>
      <c r="M9" s="16"/>
      <c r="N9" s="16"/>
      <c r="O9" s="216"/>
    </row>
    <row r="10" spans="1:15">
      <c r="A10" s="304"/>
      <c r="B10" s="307"/>
      <c r="C10" s="307"/>
      <c r="D10" s="11"/>
      <c r="E10" s="11">
        <v>2006</v>
      </c>
      <c r="F10" s="12">
        <v>2014</v>
      </c>
      <c r="G10" s="12">
        <v>2015</v>
      </c>
      <c r="H10" s="309">
        <v>2015</v>
      </c>
      <c r="I10" s="310"/>
      <c r="J10" s="311"/>
      <c r="K10" s="12"/>
      <c r="L10" s="107">
        <v>2015</v>
      </c>
      <c r="M10" s="17">
        <v>2016</v>
      </c>
      <c r="N10" s="17"/>
      <c r="O10" s="216"/>
    </row>
    <row r="11" spans="1:15" ht="33.75" customHeight="1" thickBot="1">
      <c r="A11" s="305"/>
      <c r="B11" s="308"/>
      <c r="C11" s="308"/>
      <c r="D11" s="13"/>
      <c r="E11" s="13" t="s">
        <v>84</v>
      </c>
      <c r="F11" s="13" t="s">
        <v>84</v>
      </c>
      <c r="G11" s="13" t="s">
        <v>2</v>
      </c>
      <c r="H11" s="13" t="s">
        <v>85</v>
      </c>
      <c r="I11" s="13" t="s">
        <v>89</v>
      </c>
      <c r="J11" s="13" t="s">
        <v>91</v>
      </c>
      <c r="K11" s="18" t="s">
        <v>94</v>
      </c>
      <c r="L11" s="209" t="s">
        <v>2</v>
      </c>
      <c r="M11" s="18" t="s">
        <v>2</v>
      </c>
      <c r="N11" s="18"/>
    </row>
    <row r="12" spans="1:15" ht="13.5" thickBot="1">
      <c r="A12" s="140" t="s">
        <v>57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98"/>
      <c r="M12" s="99"/>
      <c r="N12" s="99"/>
    </row>
    <row r="13" spans="1:15" s="41" customFormat="1" ht="12">
      <c r="A13" s="92" t="s">
        <v>58</v>
      </c>
      <c r="B13" s="93" t="s">
        <v>5</v>
      </c>
      <c r="C13" s="93" t="s">
        <v>59</v>
      </c>
      <c r="D13" s="93"/>
      <c r="E13" s="94"/>
      <c r="F13" s="81">
        <v>1</v>
      </c>
      <c r="G13" s="95">
        <v>1</v>
      </c>
      <c r="H13" s="95">
        <v>1</v>
      </c>
      <c r="I13" s="81">
        <v>1</v>
      </c>
      <c r="J13" s="96" t="s">
        <v>228</v>
      </c>
      <c r="K13" s="96"/>
      <c r="L13" s="109"/>
      <c r="M13" s="97"/>
      <c r="N13" s="97"/>
    </row>
    <row r="14" spans="1:15" s="41" customFormat="1" ht="12">
      <c r="A14" s="39" t="s">
        <v>99</v>
      </c>
      <c r="B14" s="40" t="s">
        <v>5</v>
      </c>
      <c r="C14" s="40" t="s">
        <v>59</v>
      </c>
      <c r="D14" s="40"/>
      <c r="E14" s="78"/>
      <c r="F14" s="61">
        <v>281</v>
      </c>
      <c r="G14" s="91">
        <v>400</v>
      </c>
      <c r="H14" s="80">
        <v>83</v>
      </c>
      <c r="I14" s="61">
        <v>57</v>
      </c>
      <c r="J14" s="75">
        <v>61</v>
      </c>
      <c r="K14" s="76"/>
      <c r="L14" s="110"/>
      <c r="M14" s="63"/>
      <c r="N14" s="63"/>
    </row>
    <row r="15" spans="1:15" s="41" customFormat="1" ht="12">
      <c r="A15" s="39" t="s">
        <v>100</v>
      </c>
      <c r="B15" s="40" t="s">
        <v>5</v>
      </c>
      <c r="C15" s="40" t="s">
        <v>59</v>
      </c>
      <c r="D15" s="40"/>
      <c r="E15" s="78"/>
      <c r="F15" s="61">
        <v>1012</v>
      </c>
      <c r="G15" s="91">
        <v>1300</v>
      </c>
      <c r="H15" s="80">
        <v>77</v>
      </c>
      <c r="I15" s="61">
        <v>252</v>
      </c>
      <c r="J15" s="75">
        <v>124</v>
      </c>
      <c r="K15" s="76"/>
      <c r="L15" s="110"/>
      <c r="M15" s="63"/>
      <c r="N15" s="63"/>
    </row>
    <row r="16" spans="1:15" s="41" customFormat="1" ht="12">
      <c r="A16" s="42" t="s">
        <v>60</v>
      </c>
      <c r="B16" s="40" t="s">
        <v>5</v>
      </c>
      <c r="C16" s="40" t="s">
        <v>59</v>
      </c>
      <c r="D16" s="40"/>
      <c r="E16" s="78"/>
      <c r="F16" s="61">
        <v>92</v>
      </c>
      <c r="G16" s="80">
        <v>400</v>
      </c>
      <c r="H16" s="80">
        <v>13</v>
      </c>
      <c r="I16" s="61">
        <v>26</v>
      </c>
      <c r="J16" s="75">
        <v>19</v>
      </c>
      <c r="K16" s="75"/>
      <c r="L16" s="111"/>
      <c r="M16" s="62"/>
      <c r="N16" s="62"/>
    </row>
    <row r="17" spans="1:16" s="41" customFormat="1" ht="12">
      <c r="A17" s="42" t="s">
        <v>61</v>
      </c>
      <c r="B17" s="40" t="s">
        <v>5</v>
      </c>
      <c r="C17" s="40" t="s">
        <v>59</v>
      </c>
      <c r="D17" s="40"/>
      <c r="E17" s="78"/>
      <c r="F17" s="61">
        <v>171</v>
      </c>
      <c r="G17" s="80">
        <v>200</v>
      </c>
      <c r="H17" s="80">
        <v>21</v>
      </c>
      <c r="I17" s="61">
        <v>34</v>
      </c>
      <c r="J17" s="75">
        <v>27</v>
      </c>
      <c r="K17" s="75"/>
      <c r="L17" s="111"/>
      <c r="M17" s="62"/>
      <c r="N17" s="62"/>
      <c r="P17" s="43"/>
    </row>
    <row r="18" spans="1:16" s="41" customFormat="1" ht="12">
      <c r="A18" s="39" t="s">
        <v>62</v>
      </c>
      <c r="B18" s="40" t="s">
        <v>5</v>
      </c>
      <c r="C18" s="40" t="s">
        <v>59</v>
      </c>
      <c r="D18" s="40">
        <v>642</v>
      </c>
      <c r="E18" s="78"/>
      <c r="F18" s="61">
        <v>1182</v>
      </c>
      <c r="G18" s="80">
        <v>1500</v>
      </c>
      <c r="H18" s="80">
        <v>209</v>
      </c>
      <c r="I18" s="61">
        <v>260</v>
      </c>
      <c r="J18" s="75">
        <v>295</v>
      </c>
      <c r="K18" s="76"/>
      <c r="L18" s="110"/>
      <c r="M18" s="62"/>
      <c r="N18" s="62"/>
    </row>
    <row r="19" spans="1:16" s="41" customFormat="1" ht="12">
      <c r="A19" s="39" t="s">
        <v>63</v>
      </c>
      <c r="B19" s="40" t="s">
        <v>5</v>
      </c>
      <c r="C19" s="40" t="s">
        <v>59</v>
      </c>
      <c r="D19" s="40">
        <v>44</v>
      </c>
      <c r="E19" s="78"/>
      <c r="F19" s="61">
        <v>85</v>
      </c>
      <c r="G19" s="80">
        <v>90</v>
      </c>
      <c r="H19" s="80">
        <v>15</v>
      </c>
      <c r="I19" s="61">
        <v>11</v>
      </c>
      <c r="J19" s="75">
        <v>17</v>
      </c>
      <c r="K19" s="75"/>
      <c r="L19" s="111"/>
      <c r="M19" s="62"/>
      <c r="N19" s="62"/>
    </row>
    <row r="20" spans="1:16" s="44" customFormat="1" ht="12">
      <c r="A20" s="70" t="s">
        <v>64</v>
      </c>
      <c r="B20" s="71" t="s">
        <v>5</v>
      </c>
      <c r="C20" s="71" t="s">
        <v>59</v>
      </c>
      <c r="D20" s="71"/>
      <c r="E20" s="79"/>
      <c r="F20" s="61">
        <v>40</v>
      </c>
      <c r="G20" s="90">
        <v>40</v>
      </c>
      <c r="H20" s="90">
        <v>10</v>
      </c>
      <c r="I20" s="73">
        <v>10</v>
      </c>
      <c r="J20" s="77">
        <v>10</v>
      </c>
      <c r="K20" s="77"/>
      <c r="L20" s="112"/>
      <c r="M20" s="72"/>
      <c r="N20" s="72"/>
      <c r="O20" s="41"/>
    </row>
    <row r="21" spans="1:16" s="44" customFormat="1" ht="12">
      <c r="A21" s="89" t="s">
        <v>96</v>
      </c>
      <c r="B21" s="40" t="s">
        <v>5</v>
      </c>
      <c r="C21" s="40" t="s">
        <v>59</v>
      </c>
      <c r="D21" s="40"/>
      <c r="E21" s="78"/>
      <c r="F21" s="61">
        <v>110</v>
      </c>
      <c r="G21" s="80">
        <v>120</v>
      </c>
      <c r="H21" s="80">
        <v>18</v>
      </c>
      <c r="I21" s="61">
        <v>0</v>
      </c>
      <c r="J21" s="75" t="s">
        <v>228</v>
      </c>
      <c r="K21" s="75"/>
      <c r="L21" s="111"/>
      <c r="M21" s="62"/>
      <c r="N21" s="62"/>
      <c r="O21" s="41"/>
    </row>
    <row r="22" spans="1:16" s="44" customFormat="1" ht="12">
      <c r="A22" s="89" t="s">
        <v>97</v>
      </c>
      <c r="B22" s="40" t="s">
        <v>5</v>
      </c>
      <c r="C22" s="40" t="s">
        <v>59</v>
      </c>
      <c r="D22" s="40"/>
      <c r="E22" s="78"/>
      <c r="F22" s="61">
        <v>871</v>
      </c>
      <c r="G22" s="80">
        <v>900</v>
      </c>
      <c r="H22" s="80">
        <v>218</v>
      </c>
      <c r="I22" s="61">
        <v>122</v>
      </c>
      <c r="J22" s="75">
        <v>131</v>
      </c>
      <c r="K22" s="75"/>
      <c r="L22" s="111"/>
      <c r="M22" s="62"/>
      <c r="N22" s="62"/>
      <c r="O22" s="41"/>
    </row>
    <row r="23" spans="1:16" s="44" customFormat="1" thickBot="1">
      <c r="A23" s="70" t="s">
        <v>98</v>
      </c>
      <c r="B23" s="71" t="s">
        <v>5</v>
      </c>
      <c r="C23" s="71" t="s">
        <v>59</v>
      </c>
      <c r="D23" s="71"/>
      <c r="E23" s="79"/>
      <c r="F23" s="73">
        <v>306</v>
      </c>
      <c r="G23" s="90">
        <v>310</v>
      </c>
      <c r="H23" s="90">
        <v>34</v>
      </c>
      <c r="I23" s="73">
        <v>40</v>
      </c>
      <c r="J23" s="77">
        <v>51</v>
      </c>
      <c r="K23" s="77"/>
      <c r="L23" s="112"/>
      <c r="M23" s="72"/>
      <c r="N23" s="72"/>
      <c r="O23" s="41"/>
    </row>
    <row r="24" spans="1:16" ht="13.5" customHeight="1" thickBot="1">
      <c r="A24" s="142" t="s">
        <v>65</v>
      </c>
      <c r="B24" s="143"/>
      <c r="C24" s="143"/>
      <c r="D24" s="143"/>
      <c r="E24" s="144"/>
      <c r="F24" s="143"/>
      <c r="G24" s="145"/>
      <c r="H24" s="146"/>
      <c r="I24" s="147"/>
      <c r="J24" s="147"/>
      <c r="K24" s="143"/>
      <c r="L24" s="100"/>
      <c r="M24" s="101"/>
      <c r="N24" s="101"/>
      <c r="O24" s="41"/>
    </row>
    <row r="25" spans="1:16" hidden="1">
      <c r="A25" s="148"/>
      <c r="B25" s="93"/>
      <c r="C25" s="93"/>
      <c r="D25" s="93">
        <v>7.3</v>
      </c>
      <c r="E25" s="94"/>
      <c r="F25" s="81"/>
      <c r="G25" s="149"/>
      <c r="H25" s="150"/>
      <c r="I25" s="151"/>
      <c r="J25" s="151"/>
      <c r="K25" s="152"/>
      <c r="L25" s="113"/>
      <c r="M25" s="59"/>
      <c r="N25" s="59"/>
      <c r="O25" s="41"/>
    </row>
    <row r="26" spans="1:16" hidden="1">
      <c r="A26" s="89"/>
      <c r="B26" s="40"/>
      <c r="C26" s="40"/>
      <c r="D26" s="40">
        <f>+D25*6</f>
        <v>43.8</v>
      </c>
      <c r="E26" s="78"/>
      <c r="F26" s="61"/>
      <c r="G26" s="153"/>
      <c r="H26" s="154"/>
      <c r="I26" s="155"/>
      <c r="J26" s="155"/>
      <c r="K26" s="156"/>
      <c r="L26" s="114"/>
      <c r="M26" s="60"/>
      <c r="N26" s="60"/>
      <c r="O26" s="41"/>
    </row>
    <row r="27" spans="1:16" hidden="1">
      <c r="A27" s="89"/>
      <c r="B27" s="40"/>
      <c r="C27" s="40"/>
      <c r="D27" s="40">
        <v>642</v>
      </c>
      <c r="E27" s="78"/>
      <c r="F27" s="61"/>
      <c r="G27" s="153"/>
      <c r="H27" s="154"/>
      <c r="I27" s="155"/>
      <c r="J27" s="155"/>
      <c r="K27" s="156"/>
      <c r="L27" s="114"/>
      <c r="M27" s="60"/>
      <c r="N27" s="60"/>
      <c r="O27" s="41"/>
    </row>
    <row r="28" spans="1:16" hidden="1">
      <c r="A28" s="89"/>
      <c r="B28" s="40"/>
      <c r="C28" s="40"/>
      <c r="D28" s="40">
        <f>+D27/6</f>
        <v>107</v>
      </c>
      <c r="E28" s="78"/>
      <c r="F28" s="61"/>
      <c r="G28" s="153"/>
      <c r="H28" s="154"/>
      <c r="I28" s="155"/>
      <c r="J28" s="155"/>
      <c r="K28" s="156"/>
      <c r="L28" s="114"/>
      <c r="M28" s="60"/>
      <c r="N28" s="60"/>
      <c r="O28" s="41"/>
    </row>
    <row r="29" spans="1:16" hidden="1">
      <c r="A29" s="89"/>
      <c r="B29" s="40"/>
      <c r="C29" s="40"/>
      <c r="D29" s="40" t="e">
        <f>+#REF!/D28</f>
        <v>#REF!</v>
      </c>
      <c r="E29" s="78"/>
      <c r="F29" s="61"/>
      <c r="G29" s="153"/>
      <c r="H29" s="154"/>
      <c r="I29" s="155"/>
      <c r="J29" s="155"/>
      <c r="K29" s="156"/>
      <c r="L29" s="114"/>
      <c r="M29" s="60"/>
      <c r="N29" s="60"/>
      <c r="O29" s="41"/>
    </row>
    <row r="30" spans="1:16" hidden="1">
      <c r="A30" s="89"/>
      <c r="B30" s="40"/>
      <c r="C30" s="40"/>
      <c r="D30" s="40">
        <f>+D28*6</f>
        <v>642</v>
      </c>
      <c r="E30" s="78"/>
      <c r="F30" s="61"/>
      <c r="G30" s="153"/>
      <c r="H30" s="154"/>
      <c r="I30" s="155"/>
      <c r="J30" s="155"/>
      <c r="K30" s="156"/>
      <c r="L30" s="114"/>
      <c r="M30" s="60"/>
      <c r="N30" s="60"/>
      <c r="O30" s="41"/>
    </row>
    <row r="31" spans="1:16" hidden="1">
      <c r="A31" s="89"/>
      <c r="B31" s="40"/>
      <c r="C31" s="40"/>
      <c r="D31" s="40"/>
      <c r="E31" s="78"/>
      <c r="F31" s="61"/>
      <c r="G31" s="153"/>
      <c r="H31" s="154"/>
      <c r="I31" s="155"/>
      <c r="J31" s="155"/>
      <c r="K31" s="156"/>
      <c r="L31" s="114"/>
      <c r="M31" s="60"/>
      <c r="N31" s="60"/>
      <c r="O31" s="41"/>
    </row>
    <row r="32" spans="1:16" hidden="1">
      <c r="A32" s="89"/>
      <c r="B32" s="40"/>
      <c r="C32" s="40"/>
      <c r="D32" s="40"/>
      <c r="E32" s="78"/>
      <c r="F32" s="61"/>
      <c r="G32" s="153"/>
      <c r="H32" s="154"/>
      <c r="I32" s="155"/>
      <c r="J32" s="155"/>
      <c r="K32" s="156"/>
      <c r="L32" s="114"/>
      <c r="M32" s="60"/>
      <c r="N32" s="60"/>
      <c r="O32" s="41"/>
    </row>
    <row r="33" spans="1:18" hidden="1">
      <c r="A33" s="89"/>
      <c r="B33" s="40" t="e">
        <f>+#REF!/#REF!</f>
        <v>#REF!</v>
      </c>
      <c r="C33" s="40"/>
      <c r="D33" s="40"/>
      <c r="E33" s="78"/>
      <c r="F33" s="61"/>
      <c r="G33" s="153"/>
      <c r="H33" s="154"/>
      <c r="I33" s="155"/>
      <c r="J33" s="155"/>
      <c r="K33" s="156"/>
      <c r="L33" s="114"/>
      <c r="M33" s="60"/>
      <c r="N33" s="60"/>
      <c r="O33" s="41"/>
    </row>
    <row r="34" spans="1:18" hidden="1">
      <c r="A34" s="89"/>
      <c r="B34" s="40" t="e">
        <f>+#REF!/#REF!</f>
        <v>#REF!</v>
      </c>
      <c r="C34" s="40"/>
      <c r="D34" s="40"/>
      <c r="E34" s="78"/>
      <c r="F34" s="61"/>
      <c r="G34" s="153"/>
      <c r="H34" s="154"/>
      <c r="I34" s="155"/>
      <c r="J34" s="155"/>
      <c r="K34" s="156"/>
      <c r="L34" s="114"/>
      <c r="M34" s="60"/>
      <c r="N34" s="60"/>
      <c r="O34" s="41"/>
    </row>
    <row r="35" spans="1:18" hidden="1">
      <c r="A35" s="89"/>
      <c r="B35" s="40"/>
      <c r="C35" s="40"/>
      <c r="D35" s="40"/>
      <c r="E35" s="78"/>
      <c r="F35" s="61"/>
      <c r="G35" s="153"/>
      <c r="H35" s="154"/>
      <c r="I35" s="155"/>
      <c r="J35" s="155"/>
      <c r="K35" s="156"/>
      <c r="L35" s="114"/>
      <c r="M35" s="60"/>
      <c r="N35" s="60"/>
      <c r="O35" s="41"/>
    </row>
    <row r="36" spans="1:18" s="3" customFormat="1">
      <c r="A36" s="89" t="s">
        <v>66</v>
      </c>
      <c r="B36" s="75" t="s">
        <v>5</v>
      </c>
      <c r="C36" s="75" t="s">
        <v>67</v>
      </c>
      <c r="D36" s="40"/>
      <c r="E36" s="78"/>
      <c r="F36" s="61">
        <v>8090</v>
      </c>
      <c r="G36" s="80">
        <v>10000</v>
      </c>
      <c r="H36" s="61">
        <v>2500</v>
      </c>
      <c r="I36" s="61">
        <v>2103</v>
      </c>
      <c r="J36" s="75">
        <v>2314</v>
      </c>
      <c r="K36" s="75"/>
      <c r="L36" s="115"/>
      <c r="M36" s="64"/>
      <c r="N36" s="64"/>
      <c r="O36" s="41"/>
    </row>
    <row r="37" spans="1:18" s="3" customFormat="1">
      <c r="A37" s="89" t="s">
        <v>68</v>
      </c>
      <c r="B37" s="75" t="s">
        <v>5</v>
      </c>
      <c r="C37" s="75" t="s">
        <v>67</v>
      </c>
      <c r="D37" s="40"/>
      <c r="E37" s="78"/>
      <c r="F37" s="61">
        <v>3094</v>
      </c>
      <c r="G37" s="80">
        <v>1800</v>
      </c>
      <c r="H37" s="61">
        <v>450</v>
      </c>
      <c r="I37" s="61">
        <v>980</v>
      </c>
      <c r="J37" s="75">
        <v>1078</v>
      </c>
      <c r="K37" s="157"/>
      <c r="L37" s="116"/>
      <c r="M37" s="64"/>
      <c r="N37" s="64"/>
      <c r="O37" s="41"/>
      <c r="R37" s="200"/>
    </row>
    <row r="38" spans="1:18" s="3" customFormat="1">
      <c r="A38" s="89" t="s">
        <v>69</v>
      </c>
      <c r="B38" s="75" t="s">
        <v>5</v>
      </c>
      <c r="C38" s="75" t="s">
        <v>67</v>
      </c>
      <c r="D38" s="40"/>
      <c r="E38" s="78"/>
      <c r="F38" s="61">
        <v>1100</v>
      </c>
      <c r="G38" s="80">
        <v>1168</v>
      </c>
      <c r="H38" s="61">
        <v>292</v>
      </c>
      <c r="I38" s="61">
        <v>298</v>
      </c>
      <c r="J38" s="75">
        <v>312</v>
      </c>
      <c r="K38" s="75"/>
      <c r="L38" s="115"/>
      <c r="M38" s="64"/>
      <c r="N38" s="64"/>
      <c r="O38" s="41"/>
    </row>
    <row r="39" spans="1:18" s="3" customFormat="1">
      <c r="A39" s="89" t="s">
        <v>70</v>
      </c>
      <c r="B39" s="75" t="s">
        <v>5</v>
      </c>
      <c r="C39" s="75" t="s">
        <v>67</v>
      </c>
      <c r="D39" s="40"/>
      <c r="E39" s="78"/>
      <c r="F39" s="61">
        <v>3954</v>
      </c>
      <c r="G39" s="80">
        <v>4420</v>
      </c>
      <c r="H39" s="61">
        <v>1105</v>
      </c>
      <c r="I39" s="61">
        <v>1100</v>
      </c>
      <c r="J39" s="75">
        <v>1320</v>
      </c>
      <c r="K39" s="75"/>
      <c r="L39" s="115"/>
      <c r="M39" s="64"/>
      <c r="N39" s="64"/>
      <c r="O39" s="41"/>
    </row>
    <row r="40" spans="1:18" s="3" customFormat="1" ht="13.5" thickBot="1">
      <c r="A40" s="158" t="s">
        <v>71</v>
      </c>
      <c r="B40" s="159" t="s">
        <v>5</v>
      </c>
      <c r="C40" s="159" t="s">
        <v>67</v>
      </c>
      <c r="D40" s="160"/>
      <c r="E40" s="161"/>
      <c r="F40" s="61">
        <v>289</v>
      </c>
      <c r="G40" s="162">
        <v>192</v>
      </c>
      <c r="H40" s="61">
        <v>48</v>
      </c>
      <c r="I40" s="163">
        <v>68</v>
      </c>
      <c r="J40" s="159">
        <v>85</v>
      </c>
      <c r="K40" s="159"/>
      <c r="L40" s="117"/>
      <c r="M40" s="65"/>
      <c r="N40" s="65"/>
      <c r="O40" s="41"/>
    </row>
    <row r="41" spans="1:18" ht="13.5" thickBot="1">
      <c r="A41" s="164" t="s">
        <v>72</v>
      </c>
      <c r="B41" s="141"/>
      <c r="C41" s="141"/>
      <c r="D41" s="141"/>
      <c r="E41" s="141"/>
      <c r="F41" s="141"/>
      <c r="G41" s="146"/>
      <c r="H41" s="165"/>
      <c r="I41" s="165"/>
      <c r="J41" s="165"/>
      <c r="K41" s="165"/>
      <c r="L41" s="103"/>
      <c r="M41" s="104"/>
      <c r="N41" s="104"/>
      <c r="O41" s="41"/>
    </row>
    <row r="42" spans="1:18" s="3" customFormat="1">
      <c r="A42" s="166" t="s">
        <v>73</v>
      </c>
      <c r="B42" s="93" t="s">
        <v>5</v>
      </c>
      <c r="C42" s="93" t="s">
        <v>74</v>
      </c>
      <c r="D42" s="93"/>
      <c r="E42" s="94"/>
      <c r="F42" s="81">
        <v>21131</v>
      </c>
      <c r="G42" s="95">
        <v>22188</v>
      </c>
      <c r="H42" s="167">
        <v>4415</v>
      </c>
      <c r="I42" s="168">
        <v>3120</v>
      </c>
      <c r="J42" s="169">
        <v>4474</v>
      </c>
      <c r="K42" s="169"/>
      <c r="L42" s="118"/>
      <c r="M42" s="102"/>
      <c r="N42" s="102"/>
      <c r="O42" s="41"/>
    </row>
    <row r="43" spans="1:18" s="3" customFormat="1" ht="13.5" thickBot="1">
      <c r="A43" s="170" t="s">
        <v>75</v>
      </c>
      <c r="B43" s="71" t="s">
        <v>5</v>
      </c>
      <c r="C43" s="71" t="s">
        <v>74</v>
      </c>
      <c r="D43" s="71"/>
      <c r="E43" s="79"/>
      <c r="F43" s="73">
        <v>20880</v>
      </c>
      <c r="G43" s="90">
        <v>21924</v>
      </c>
      <c r="H43" s="171">
        <v>4415</v>
      </c>
      <c r="I43" s="172">
        <v>3566</v>
      </c>
      <c r="J43" s="173">
        <v>4567</v>
      </c>
      <c r="K43" s="173"/>
      <c r="L43" s="119"/>
      <c r="M43" s="105"/>
      <c r="N43" s="105"/>
      <c r="O43" s="41"/>
    </row>
    <row r="44" spans="1:18" ht="13.5" thickBot="1">
      <c r="A44" s="164" t="s">
        <v>95</v>
      </c>
      <c r="B44" s="141"/>
      <c r="C44" s="141"/>
      <c r="D44" s="141"/>
      <c r="E44" s="141"/>
      <c r="F44" s="141"/>
      <c r="G44" s="146"/>
      <c r="H44" s="165"/>
      <c r="I44" s="165"/>
      <c r="J44" s="165"/>
      <c r="K44" s="165"/>
      <c r="L44" s="103"/>
      <c r="M44" s="104"/>
      <c r="N44" s="104"/>
      <c r="O44" s="41"/>
    </row>
    <row r="45" spans="1:18" s="3" customFormat="1">
      <c r="A45" s="166" t="s">
        <v>76</v>
      </c>
      <c r="B45" s="93" t="s">
        <v>5</v>
      </c>
      <c r="C45" s="93" t="s">
        <v>77</v>
      </c>
      <c r="D45" s="93"/>
      <c r="E45" s="94"/>
      <c r="F45" s="81">
        <v>1107</v>
      </c>
      <c r="G45" s="149">
        <v>1200</v>
      </c>
      <c r="H45" s="95">
        <v>170</v>
      </c>
      <c r="I45" s="81">
        <v>251</v>
      </c>
      <c r="J45" s="96">
        <v>400</v>
      </c>
      <c r="K45" s="96"/>
      <c r="L45" s="120"/>
      <c r="M45" s="102"/>
      <c r="N45" s="102"/>
      <c r="O45" s="41"/>
    </row>
    <row r="46" spans="1:18" s="3" customFormat="1" ht="13.5" thickBot="1">
      <c r="A46" s="174" t="s">
        <v>78</v>
      </c>
      <c r="B46" s="175" t="s">
        <v>5</v>
      </c>
      <c r="C46" s="175" t="s">
        <v>77</v>
      </c>
      <c r="D46" s="175"/>
      <c r="E46" s="176"/>
      <c r="F46" s="81">
        <v>1100</v>
      </c>
      <c r="G46" s="177">
        <v>1200</v>
      </c>
      <c r="H46" s="178">
        <v>300</v>
      </c>
      <c r="I46" s="179">
        <v>500</v>
      </c>
      <c r="J46" s="180">
        <v>700</v>
      </c>
      <c r="K46" s="180"/>
      <c r="L46" s="121"/>
      <c r="M46" s="82"/>
      <c r="N46" s="82"/>
      <c r="O46" s="41"/>
    </row>
  </sheetData>
  <mergeCells count="7">
    <mergeCell ref="A1:N1"/>
    <mergeCell ref="F9:K9"/>
    <mergeCell ref="A3:C3"/>
    <mergeCell ref="A9:A11"/>
    <mergeCell ref="B9:B11"/>
    <mergeCell ref="C9:C11"/>
    <mergeCell ref="H10:J10"/>
  </mergeCells>
  <phoneticPr fontId="4" type="noConversion"/>
  <printOptions horizontalCentered="1"/>
  <pageMargins left="0.43307086614173229" right="0.19685039370078741" top="0.62992125984251968" bottom="0.74803149606299213" header="0" footer="0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7"/>
  <sheetViews>
    <sheetView zoomScaleNormal="75" zoomScaleSheetLayoutView="100" workbookViewId="0">
      <selection activeCell="I21" sqref="I21:J21"/>
    </sheetView>
  </sheetViews>
  <sheetFormatPr baseColWidth="10" defaultRowHeight="12.75"/>
  <cols>
    <col min="1" max="1" width="65.85546875" style="8" customWidth="1"/>
    <col min="2" max="2" width="9.140625" style="8" customWidth="1"/>
    <col min="3" max="3" width="10.28515625" style="8" customWidth="1"/>
    <col min="4" max="5" width="10.7109375" style="8" hidden="1" customWidth="1"/>
    <col min="6" max="6" width="10.42578125" style="8" bestFit="1" customWidth="1"/>
    <col min="7" max="7" width="10" style="8" customWidth="1"/>
    <col min="8" max="11" width="10.140625" style="8" customWidth="1"/>
    <col min="12" max="16384" width="11.42578125" style="8"/>
  </cols>
  <sheetData>
    <row r="1" spans="1:13" s="2" customFormat="1" ht="15.75">
      <c r="A1" s="312" t="s">
        <v>92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</row>
    <row r="2" spans="1:13" s="2" customFormat="1" ht="15" customHeight="1">
      <c r="A2" s="45"/>
      <c r="B2" s="45"/>
      <c r="C2" s="51"/>
    </row>
    <row r="3" spans="1:13" s="2" customFormat="1" ht="15" customHeight="1">
      <c r="A3" s="318" t="s">
        <v>79</v>
      </c>
      <c r="B3" s="318"/>
      <c r="C3" s="318"/>
      <c r="D3" s="4"/>
      <c r="E3" s="4"/>
      <c r="I3" s="38"/>
    </row>
    <row r="4" spans="1:13" s="2" customFormat="1" ht="15" customHeight="1">
      <c r="A4" s="46" t="s">
        <v>56</v>
      </c>
      <c r="B4" s="45"/>
      <c r="C4" s="51"/>
    </row>
    <row r="5" spans="1:13" s="2" customFormat="1" ht="15" customHeight="1">
      <c r="A5" s="46" t="s">
        <v>207</v>
      </c>
      <c r="B5" s="45"/>
      <c r="C5" s="51"/>
    </row>
    <row r="6" spans="1:13" s="2" customFormat="1" ht="15" customHeight="1">
      <c r="A6" s="46"/>
      <c r="B6" s="45"/>
      <c r="C6" s="51"/>
    </row>
    <row r="7" spans="1:13" s="2" customFormat="1" ht="15" customHeight="1">
      <c r="A7" s="46" t="s">
        <v>4</v>
      </c>
      <c r="B7" s="45"/>
      <c r="C7" s="51"/>
    </row>
    <row r="8" spans="1:13" ht="15" customHeight="1" thickBot="1">
      <c r="A8" s="49"/>
      <c r="B8" s="48"/>
      <c r="C8" s="47"/>
    </row>
    <row r="9" spans="1:13" ht="13.5" thickBot="1">
      <c r="A9" s="319" t="s">
        <v>3</v>
      </c>
      <c r="B9" s="321" t="s">
        <v>0</v>
      </c>
      <c r="C9" s="306" t="s">
        <v>1</v>
      </c>
      <c r="D9" s="10"/>
      <c r="E9" s="10"/>
      <c r="F9" s="315"/>
      <c r="G9" s="315"/>
      <c r="H9" s="316"/>
      <c r="I9" s="316"/>
      <c r="J9" s="316"/>
      <c r="K9" s="317"/>
    </row>
    <row r="10" spans="1:13" ht="13.5" thickBot="1">
      <c r="A10" s="320"/>
      <c r="B10" s="322"/>
      <c r="C10" s="307"/>
      <c r="D10" s="11"/>
      <c r="E10" s="52">
        <v>2006</v>
      </c>
      <c r="F10" s="181">
        <v>2014</v>
      </c>
      <c r="G10" s="127">
        <v>2015</v>
      </c>
      <c r="H10" s="323">
        <v>2015</v>
      </c>
      <c r="I10" s="324"/>
      <c r="J10" s="325"/>
      <c r="K10" s="182"/>
    </row>
    <row r="11" spans="1:13" ht="24">
      <c r="A11" s="320"/>
      <c r="B11" s="322"/>
      <c r="C11" s="307"/>
      <c r="D11" s="11"/>
      <c r="E11" s="11" t="s">
        <v>84</v>
      </c>
      <c r="F11" s="124" t="s">
        <v>84</v>
      </c>
      <c r="G11" s="124" t="s">
        <v>2</v>
      </c>
      <c r="H11" s="124" t="s">
        <v>85</v>
      </c>
      <c r="I11" s="124" t="s">
        <v>89</v>
      </c>
      <c r="J11" s="124" t="s">
        <v>91</v>
      </c>
      <c r="K11" s="194" t="s">
        <v>93</v>
      </c>
    </row>
    <row r="12" spans="1:13" s="41" customFormat="1" ht="12">
      <c r="A12" s="92" t="s">
        <v>82</v>
      </c>
      <c r="B12" s="122" t="s">
        <v>5</v>
      </c>
      <c r="C12" s="122" t="s">
        <v>80</v>
      </c>
      <c r="D12" s="93"/>
      <c r="E12" s="93"/>
      <c r="F12" s="183">
        <v>1185</v>
      </c>
      <c r="G12" s="122">
        <v>1040</v>
      </c>
      <c r="H12" s="183">
        <v>260</v>
      </c>
      <c r="I12" s="183">
        <v>263</v>
      </c>
      <c r="J12" s="123">
        <v>255</v>
      </c>
      <c r="K12" s="204"/>
      <c r="L12" s="225"/>
    </row>
    <row r="13" spans="1:13" s="41" customFormat="1" ht="12">
      <c r="A13" s="39" t="s">
        <v>81</v>
      </c>
      <c r="B13" s="50" t="s">
        <v>5</v>
      </c>
      <c r="C13" s="50" t="s">
        <v>80</v>
      </c>
      <c r="D13" s="40"/>
      <c r="E13" s="40"/>
      <c r="F13" s="184">
        <v>362</v>
      </c>
      <c r="G13" s="50">
        <v>136</v>
      </c>
      <c r="H13" s="183">
        <v>34</v>
      </c>
      <c r="I13" s="183">
        <v>37</v>
      </c>
      <c r="J13" s="76">
        <v>52</v>
      </c>
      <c r="K13" s="205"/>
      <c r="L13" s="225"/>
    </row>
    <row r="14" spans="1:13" s="41" customFormat="1" ht="12">
      <c r="A14" s="39" t="s">
        <v>83</v>
      </c>
      <c r="B14" s="50" t="s">
        <v>5</v>
      </c>
      <c r="C14" s="50" t="s">
        <v>80</v>
      </c>
      <c r="D14" s="40"/>
      <c r="E14" s="40"/>
      <c r="F14" s="184">
        <v>157</v>
      </c>
      <c r="G14" s="50">
        <v>132</v>
      </c>
      <c r="H14" s="183">
        <v>33</v>
      </c>
      <c r="I14" s="183">
        <v>35</v>
      </c>
      <c r="J14" s="76">
        <v>44</v>
      </c>
      <c r="K14" s="205"/>
      <c r="L14" s="225"/>
    </row>
    <row r="15" spans="1:13">
      <c r="A15" s="42" t="s">
        <v>90</v>
      </c>
      <c r="B15" s="50" t="s">
        <v>5</v>
      </c>
      <c r="C15" s="50" t="s">
        <v>80</v>
      </c>
      <c r="D15" s="40"/>
      <c r="E15" s="40"/>
      <c r="F15" s="184">
        <v>1704</v>
      </c>
      <c r="G15" s="50">
        <v>1308</v>
      </c>
      <c r="H15" s="183">
        <f>SUM(H12:H14)</f>
        <v>327</v>
      </c>
      <c r="I15" s="183">
        <f>SUM(I12:I14)</f>
        <v>335</v>
      </c>
      <c r="J15" s="75">
        <f>SUM(J12:J14)</f>
        <v>351</v>
      </c>
      <c r="K15" s="206"/>
      <c r="L15" s="225"/>
      <c r="M15" s="9"/>
    </row>
    <row r="16" spans="1:13" ht="15" thickBot="1">
      <c r="A16" s="185"/>
      <c r="B16" s="160"/>
      <c r="C16" s="160"/>
      <c r="D16" s="160"/>
      <c r="E16" s="160"/>
      <c r="F16" s="160"/>
      <c r="G16" s="160"/>
      <c r="H16" s="186"/>
      <c r="I16" s="193"/>
      <c r="J16" s="159"/>
      <c r="K16" s="207"/>
    </row>
    <row r="17" spans="1:12" ht="13.5" thickBot="1">
      <c r="A17" s="313"/>
      <c r="B17" s="314"/>
      <c r="C17" s="314"/>
      <c r="D17" s="314"/>
      <c r="E17" s="314"/>
      <c r="F17" s="314"/>
      <c r="G17" s="314"/>
      <c r="H17" s="314"/>
      <c r="I17" s="314"/>
      <c r="J17" s="314"/>
      <c r="K17" s="314"/>
      <c r="L17" s="208"/>
    </row>
  </sheetData>
  <mergeCells count="8">
    <mergeCell ref="A1:K1"/>
    <mergeCell ref="A17:K17"/>
    <mergeCell ref="F9:K9"/>
    <mergeCell ref="A3:C3"/>
    <mergeCell ref="A9:A11"/>
    <mergeCell ref="B9:B11"/>
    <mergeCell ref="C9:C11"/>
    <mergeCell ref="H10:J10"/>
  </mergeCells>
  <phoneticPr fontId="4" type="noConversion"/>
  <printOptions horizontalCentered="1"/>
  <pageMargins left="0.23622047244094491" right="0.15748031496062992" top="0.71" bottom="0.98425196850393704" header="0" footer="0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53"/>
  <sheetViews>
    <sheetView zoomScaleNormal="75" zoomScaleSheetLayoutView="100" workbookViewId="0">
      <selection activeCell="A21" sqref="A21:O21"/>
    </sheetView>
  </sheetViews>
  <sheetFormatPr baseColWidth="10" defaultRowHeight="12.75"/>
  <cols>
    <col min="1" max="1" width="45.28515625" style="1" customWidth="1"/>
    <col min="2" max="3" width="11.42578125" style="1"/>
    <col min="4" max="4" width="13.140625" style="1" customWidth="1"/>
    <col min="5" max="7" width="12.5703125" style="1" hidden="1" customWidth="1"/>
    <col min="8" max="9" width="13.42578125" style="1" hidden="1" customWidth="1"/>
    <col min="10" max="10" width="13.140625" style="1" customWidth="1"/>
    <col min="11" max="11" width="11.7109375" style="1" customWidth="1"/>
    <col min="12" max="14" width="11.85546875" style="1" customWidth="1"/>
    <col min="15" max="15" width="12.5703125" style="1" customWidth="1"/>
    <col min="16" max="16" width="13.42578125" style="1" bestFit="1" customWidth="1"/>
    <col min="17" max="16384" width="11.42578125" style="1"/>
  </cols>
  <sheetData>
    <row r="1" spans="1:16" s="2" customFormat="1" ht="15.75">
      <c r="A1" s="312" t="s">
        <v>92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</row>
    <row r="2" spans="1:16" ht="12" customHeight="1">
      <c r="A2" s="5"/>
      <c r="P2"/>
    </row>
    <row r="3" spans="1:16" s="7" customFormat="1" ht="15.75">
      <c r="A3" s="6" t="s">
        <v>205</v>
      </c>
      <c r="P3" s="19"/>
    </row>
    <row r="4" spans="1:16" s="7" customFormat="1" ht="15.75">
      <c r="A4" s="6" t="s">
        <v>8</v>
      </c>
      <c r="P4" s="19"/>
    </row>
    <row r="5" spans="1:16" s="7" customFormat="1" ht="15.75">
      <c r="A5" s="6" t="s">
        <v>206</v>
      </c>
      <c r="P5" s="19"/>
    </row>
    <row r="6" spans="1:16">
      <c r="P6" s="19"/>
    </row>
    <row r="7" spans="1:16" ht="21" customHeight="1" thickBot="1">
      <c r="A7" s="14" t="s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9"/>
    </row>
    <row r="8" spans="1:16" s="19" customFormat="1" ht="23.25" customHeight="1" thickBot="1">
      <c r="A8" s="321" t="s">
        <v>9</v>
      </c>
      <c r="B8" s="306" t="s">
        <v>10</v>
      </c>
      <c r="C8" s="306" t="s">
        <v>11</v>
      </c>
      <c r="D8" s="306" t="s">
        <v>12</v>
      </c>
      <c r="E8" s="15" t="s">
        <v>13</v>
      </c>
      <c r="F8" s="15"/>
      <c r="G8" s="15"/>
      <c r="H8" s="15"/>
      <c r="I8" s="15"/>
      <c r="J8" s="326" t="s">
        <v>88</v>
      </c>
      <c r="K8" s="326"/>
      <c r="L8" s="326"/>
      <c r="M8" s="326"/>
      <c r="N8" s="326"/>
      <c r="O8" s="327"/>
    </row>
    <row r="9" spans="1:16" s="19" customFormat="1" ht="12">
      <c r="A9" s="322"/>
      <c r="B9" s="307"/>
      <c r="C9" s="307"/>
      <c r="D9" s="307"/>
      <c r="E9" s="20">
        <v>2002</v>
      </c>
      <c r="F9" s="20">
        <v>2003</v>
      </c>
      <c r="G9" s="20">
        <v>2004</v>
      </c>
      <c r="H9" s="20">
        <v>2005</v>
      </c>
      <c r="I9" s="52">
        <v>2006</v>
      </c>
      <c r="J9" s="57">
        <v>2014</v>
      </c>
      <c r="K9" s="58">
        <v>2015</v>
      </c>
      <c r="L9" s="336">
        <v>2015</v>
      </c>
      <c r="M9" s="337"/>
      <c r="N9" s="337"/>
      <c r="O9" s="55"/>
    </row>
    <row r="10" spans="1:16" s="19" customFormat="1" ht="36.75" thickBot="1">
      <c r="A10" s="335"/>
      <c r="B10" s="308"/>
      <c r="C10" s="308"/>
      <c r="D10" s="308"/>
      <c r="E10" s="13" t="s">
        <v>14</v>
      </c>
      <c r="F10" s="13" t="s">
        <v>14</v>
      </c>
      <c r="G10" s="13" t="s">
        <v>14</v>
      </c>
      <c r="H10" s="13" t="s">
        <v>15</v>
      </c>
      <c r="I10" s="54" t="s">
        <v>84</v>
      </c>
      <c r="J10" s="53" t="s">
        <v>84</v>
      </c>
      <c r="K10" s="13" t="s">
        <v>2</v>
      </c>
      <c r="L10" s="13" t="s">
        <v>85</v>
      </c>
      <c r="M10" s="13" t="s">
        <v>89</v>
      </c>
      <c r="N10" s="54" t="s">
        <v>91</v>
      </c>
      <c r="O10" s="56" t="s">
        <v>94</v>
      </c>
    </row>
    <row r="11" spans="1:16" s="19" customFormat="1" ht="20.25" customHeight="1" thickBot="1">
      <c r="A11" s="328" t="s">
        <v>16</v>
      </c>
      <c r="B11" s="329"/>
      <c r="C11" s="329"/>
      <c r="D11" s="329"/>
      <c r="E11" s="329"/>
      <c r="F11" s="329"/>
      <c r="G11" s="329"/>
      <c r="H11" s="329"/>
      <c r="I11" s="329"/>
      <c r="J11" s="330"/>
      <c r="K11" s="330"/>
      <c r="L11" s="330"/>
      <c r="M11" s="330"/>
      <c r="N11" s="330"/>
      <c r="O11" s="331"/>
    </row>
    <row r="12" spans="1:16" s="19" customFormat="1" ht="12">
      <c r="A12" s="21" t="s">
        <v>17</v>
      </c>
      <c r="B12" s="22" t="s">
        <v>5</v>
      </c>
      <c r="C12" s="22" t="s">
        <v>18</v>
      </c>
      <c r="D12" s="22" t="s">
        <v>19</v>
      </c>
      <c r="E12" s="23" t="s">
        <v>20</v>
      </c>
      <c r="F12" s="23" t="s">
        <v>20</v>
      </c>
      <c r="G12" s="23" t="s">
        <v>20</v>
      </c>
      <c r="H12" s="24">
        <v>150</v>
      </c>
      <c r="I12" s="24">
        <v>100</v>
      </c>
      <c r="J12" s="22">
        <v>75</v>
      </c>
      <c r="K12" s="187">
        <v>75</v>
      </c>
      <c r="L12" s="23">
        <v>75</v>
      </c>
      <c r="M12" s="289">
        <v>75</v>
      </c>
      <c r="N12" s="201">
        <v>75</v>
      </c>
      <c r="O12" s="217"/>
    </row>
    <row r="13" spans="1:16" s="19" customFormat="1" ht="12">
      <c r="A13" s="21" t="s">
        <v>21</v>
      </c>
      <c r="B13" s="22" t="s">
        <v>5</v>
      </c>
      <c r="C13" s="22" t="s">
        <v>18</v>
      </c>
      <c r="D13" s="22" t="s">
        <v>19</v>
      </c>
      <c r="E13" s="23" t="s">
        <v>20</v>
      </c>
      <c r="F13" s="23" t="s">
        <v>20</v>
      </c>
      <c r="G13" s="23" t="s">
        <v>20</v>
      </c>
      <c r="H13" s="22">
        <v>130</v>
      </c>
      <c r="I13" s="22">
        <v>122</v>
      </c>
      <c r="J13" s="22">
        <v>405</v>
      </c>
      <c r="K13" s="187">
        <v>405</v>
      </c>
      <c r="L13" s="22">
        <v>405</v>
      </c>
      <c r="M13" s="67">
        <v>405</v>
      </c>
      <c r="N13" s="192">
        <v>405</v>
      </c>
      <c r="O13" s="218"/>
    </row>
    <row r="14" spans="1:16" s="19" customFormat="1" ht="12">
      <c r="A14" s="21" t="s">
        <v>22</v>
      </c>
      <c r="B14" s="22" t="s">
        <v>5</v>
      </c>
      <c r="C14" s="22" t="s">
        <v>23</v>
      </c>
      <c r="D14" s="22" t="s">
        <v>19</v>
      </c>
      <c r="E14" s="23" t="s">
        <v>20</v>
      </c>
      <c r="F14" s="23" t="s">
        <v>20</v>
      </c>
      <c r="G14" s="23" t="s">
        <v>20</v>
      </c>
      <c r="H14" s="23" t="s">
        <v>20</v>
      </c>
      <c r="I14" s="23" t="s">
        <v>86</v>
      </c>
      <c r="J14" s="22">
        <v>1</v>
      </c>
      <c r="K14" s="188">
        <v>0</v>
      </c>
      <c r="L14" s="23">
        <v>0</v>
      </c>
      <c r="M14" s="289">
        <v>0</v>
      </c>
      <c r="N14" s="191">
        <v>0</v>
      </c>
      <c r="O14" s="219"/>
    </row>
    <row r="15" spans="1:16" s="19" customFormat="1" ht="12">
      <c r="A15" s="21" t="s">
        <v>24</v>
      </c>
      <c r="B15" s="22" t="s">
        <v>5</v>
      </c>
      <c r="C15" s="22" t="s">
        <v>23</v>
      </c>
      <c r="D15" s="22" t="s">
        <v>19</v>
      </c>
      <c r="E15" s="23" t="s">
        <v>20</v>
      </c>
      <c r="F15" s="23" t="s">
        <v>20</v>
      </c>
      <c r="G15" s="23" t="s">
        <v>20</v>
      </c>
      <c r="H15" s="23" t="s">
        <v>20</v>
      </c>
      <c r="I15" s="23" t="s">
        <v>86</v>
      </c>
      <c r="J15" s="22">
        <v>0</v>
      </c>
      <c r="K15" s="188">
        <v>0</v>
      </c>
      <c r="L15" s="23">
        <v>0</v>
      </c>
      <c r="M15" s="289">
        <v>0</v>
      </c>
      <c r="N15" s="202">
        <v>0</v>
      </c>
      <c r="O15" s="220"/>
    </row>
    <row r="16" spans="1:16" s="19" customFormat="1" ht="12">
      <c r="A16" s="21" t="s">
        <v>24</v>
      </c>
      <c r="B16" s="22" t="s">
        <v>25</v>
      </c>
      <c r="C16" s="22" t="s">
        <v>23</v>
      </c>
      <c r="D16" s="22" t="s">
        <v>19</v>
      </c>
      <c r="E16" s="23" t="s">
        <v>20</v>
      </c>
      <c r="F16" s="23" t="s">
        <v>20</v>
      </c>
      <c r="G16" s="23" t="s">
        <v>20</v>
      </c>
      <c r="H16" s="23" t="s">
        <v>20</v>
      </c>
      <c r="I16" s="23" t="s">
        <v>86</v>
      </c>
      <c r="J16" s="22">
        <v>0</v>
      </c>
      <c r="K16" s="188">
        <v>0</v>
      </c>
      <c r="L16" s="23">
        <v>0</v>
      </c>
      <c r="M16" s="289">
        <v>0</v>
      </c>
      <c r="N16" s="191">
        <v>0</v>
      </c>
      <c r="O16" s="219"/>
    </row>
    <row r="17" spans="1:15" s="19" customFormat="1" ht="12">
      <c r="A17" s="21" t="s">
        <v>26</v>
      </c>
      <c r="B17" s="22" t="s">
        <v>25</v>
      </c>
      <c r="C17" s="22" t="s">
        <v>27</v>
      </c>
      <c r="D17" s="22" t="s">
        <v>19</v>
      </c>
      <c r="E17" s="26">
        <v>6026929</v>
      </c>
      <c r="F17" s="26">
        <v>4858726</v>
      </c>
      <c r="G17" s="26">
        <v>4801465</v>
      </c>
      <c r="H17" s="27">
        <v>5760000</v>
      </c>
      <c r="I17" s="27">
        <v>9200000</v>
      </c>
      <c r="J17" s="106">
        <v>4427648</v>
      </c>
      <c r="K17" s="189"/>
      <c r="L17" s="290">
        <v>966016</v>
      </c>
      <c r="M17" s="291">
        <v>675581</v>
      </c>
      <c r="N17" s="203">
        <v>2362666.09</v>
      </c>
      <c r="O17" s="221"/>
    </row>
    <row r="18" spans="1:15" s="19" customFormat="1" ht="12">
      <c r="A18" s="21" t="s">
        <v>28</v>
      </c>
      <c r="B18" s="22" t="s">
        <v>25</v>
      </c>
      <c r="C18" s="22" t="s">
        <v>18</v>
      </c>
      <c r="D18" s="22" t="s">
        <v>19</v>
      </c>
      <c r="E18" s="28">
        <v>14280</v>
      </c>
      <c r="F18" s="28">
        <v>14280</v>
      </c>
      <c r="G18" s="28">
        <v>14280</v>
      </c>
      <c r="H18" s="29">
        <v>14280</v>
      </c>
      <c r="I18" s="29">
        <v>14280</v>
      </c>
      <c r="J18" s="106">
        <v>15000</v>
      </c>
      <c r="K18" s="189"/>
      <c r="L18" s="106">
        <v>0</v>
      </c>
      <c r="M18" s="292">
        <v>0</v>
      </c>
      <c r="N18" s="68">
        <v>0</v>
      </c>
      <c r="O18" s="222"/>
    </row>
    <row r="19" spans="1:15" s="19" customFormat="1" ht="12">
      <c r="A19" s="21" t="s">
        <v>29</v>
      </c>
      <c r="B19" s="22" t="s">
        <v>25</v>
      </c>
      <c r="C19" s="22" t="s">
        <v>23</v>
      </c>
      <c r="D19" s="22" t="s">
        <v>19</v>
      </c>
      <c r="E19" s="28">
        <v>20492</v>
      </c>
      <c r="F19" s="28">
        <v>971505</v>
      </c>
      <c r="G19" s="28">
        <v>3837</v>
      </c>
      <c r="H19" s="23" t="s">
        <v>20</v>
      </c>
      <c r="I19" s="30"/>
      <c r="J19" s="106">
        <v>2936380</v>
      </c>
      <c r="K19" s="190"/>
      <c r="L19" s="293">
        <v>49182</v>
      </c>
      <c r="M19" s="294">
        <v>17606.78</v>
      </c>
      <c r="N19" s="74">
        <v>56847</v>
      </c>
      <c r="O19" s="223"/>
    </row>
    <row r="20" spans="1:15" s="19" customFormat="1" ht="12">
      <c r="A20" s="21"/>
      <c r="B20" s="22"/>
      <c r="C20" s="22"/>
      <c r="D20" s="22"/>
      <c r="E20" s="22"/>
      <c r="F20" s="22"/>
      <c r="G20" s="22"/>
      <c r="H20" s="22"/>
      <c r="I20" s="22"/>
      <c r="J20" s="106"/>
      <c r="K20" s="25"/>
      <c r="L20" s="22"/>
      <c r="M20" s="67"/>
      <c r="O20" s="33"/>
    </row>
    <row r="21" spans="1:15" s="19" customFormat="1" ht="18" customHeight="1">
      <c r="A21" s="332"/>
      <c r="B21" s="333"/>
      <c r="C21" s="333"/>
      <c r="D21" s="333"/>
      <c r="E21" s="333"/>
      <c r="F21" s="333"/>
      <c r="G21" s="333"/>
      <c r="H21" s="333"/>
      <c r="I21" s="333"/>
      <c r="J21" s="333"/>
      <c r="K21" s="333"/>
      <c r="L21" s="333"/>
      <c r="M21" s="333"/>
      <c r="N21" s="333"/>
      <c r="O21" s="334"/>
    </row>
    <row r="22" spans="1:15" s="19" customFormat="1" ht="12">
      <c r="A22" s="31" t="s">
        <v>31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5" s="19" customFormat="1" ht="12">
      <c r="A23" s="34" t="s">
        <v>32</v>
      </c>
      <c r="B23" s="22" t="s">
        <v>5</v>
      </c>
      <c r="C23" s="22" t="s">
        <v>33</v>
      </c>
      <c r="D23" s="22" t="s">
        <v>34</v>
      </c>
      <c r="E23" s="22">
        <v>33</v>
      </c>
      <c r="F23" s="22">
        <v>33</v>
      </c>
      <c r="G23" s="22">
        <v>48</v>
      </c>
      <c r="H23" s="22">
        <v>48</v>
      </c>
      <c r="I23" s="22">
        <v>47</v>
      </c>
      <c r="J23" s="106">
        <v>34</v>
      </c>
      <c r="K23" s="106">
        <v>34</v>
      </c>
      <c r="L23" s="106">
        <v>34</v>
      </c>
      <c r="M23" s="67">
        <v>34</v>
      </c>
      <c r="N23" s="67">
        <v>34</v>
      </c>
      <c r="O23" s="67"/>
    </row>
    <row r="24" spans="1:15" s="19" customFormat="1" ht="12">
      <c r="A24" s="34" t="s">
        <v>35</v>
      </c>
      <c r="B24" s="22" t="s">
        <v>5</v>
      </c>
      <c r="C24" s="22" t="s">
        <v>33</v>
      </c>
      <c r="D24" s="22" t="s">
        <v>34</v>
      </c>
      <c r="E24" s="22">
        <v>16</v>
      </c>
      <c r="F24" s="22">
        <v>16</v>
      </c>
      <c r="G24" s="22">
        <v>22</v>
      </c>
      <c r="H24" s="22">
        <v>22</v>
      </c>
      <c r="I24" s="22">
        <v>19</v>
      </c>
      <c r="J24" s="106">
        <v>17</v>
      </c>
      <c r="K24" s="106">
        <v>17</v>
      </c>
      <c r="L24" s="106">
        <v>17</v>
      </c>
      <c r="M24" s="67">
        <v>17</v>
      </c>
      <c r="N24" s="67">
        <v>17</v>
      </c>
      <c r="O24" s="67"/>
    </row>
    <row r="25" spans="1:15" s="19" customFormat="1" ht="12">
      <c r="A25" s="21" t="s">
        <v>36</v>
      </c>
      <c r="B25" s="22" t="s">
        <v>5</v>
      </c>
      <c r="C25" s="22" t="s">
        <v>33</v>
      </c>
      <c r="D25" s="22" t="s">
        <v>34</v>
      </c>
      <c r="E25" s="22">
        <v>1</v>
      </c>
      <c r="F25" s="22">
        <v>1</v>
      </c>
      <c r="G25" s="22">
        <v>1</v>
      </c>
      <c r="H25" s="22">
        <v>1</v>
      </c>
      <c r="I25" s="22">
        <v>1</v>
      </c>
      <c r="J25" s="106">
        <v>2</v>
      </c>
      <c r="K25" s="106">
        <v>2</v>
      </c>
      <c r="L25" s="106">
        <v>2</v>
      </c>
      <c r="M25" s="67">
        <v>2</v>
      </c>
      <c r="N25" s="67">
        <v>2</v>
      </c>
      <c r="O25" s="67"/>
    </row>
    <row r="26" spans="1:15" s="19" customFormat="1" ht="12">
      <c r="A26" s="21" t="s">
        <v>37</v>
      </c>
      <c r="B26" s="22" t="s">
        <v>5</v>
      </c>
      <c r="C26" s="22" t="s">
        <v>33</v>
      </c>
      <c r="D26" s="22" t="s">
        <v>34</v>
      </c>
      <c r="E26" s="22">
        <v>5</v>
      </c>
      <c r="F26" s="22">
        <v>5</v>
      </c>
      <c r="G26" s="22">
        <v>6</v>
      </c>
      <c r="H26" s="22">
        <v>6</v>
      </c>
      <c r="I26" s="22">
        <v>5</v>
      </c>
      <c r="J26" s="106">
        <v>2</v>
      </c>
      <c r="K26" s="106">
        <v>2</v>
      </c>
      <c r="L26" s="106">
        <v>2</v>
      </c>
      <c r="M26" s="67">
        <v>2</v>
      </c>
      <c r="N26" s="67">
        <v>2</v>
      </c>
      <c r="O26" s="67"/>
    </row>
    <row r="27" spans="1:15" s="19" customFormat="1" ht="12">
      <c r="A27" s="21" t="s">
        <v>38</v>
      </c>
      <c r="B27" s="22" t="s">
        <v>5</v>
      </c>
      <c r="C27" s="22" t="s">
        <v>33</v>
      </c>
      <c r="D27" s="22" t="s">
        <v>34</v>
      </c>
      <c r="E27" s="22">
        <v>10</v>
      </c>
      <c r="F27" s="22">
        <v>10</v>
      </c>
      <c r="G27" s="22">
        <v>15</v>
      </c>
      <c r="H27" s="22">
        <v>15</v>
      </c>
      <c r="I27" s="22">
        <v>13</v>
      </c>
      <c r="J27" s="106">
        <v>13</v>
      </c>
      <c r="K27" s="106">
        <v>13</v>
      </c>
      <c r="L27" s="106">
        <v>13</v>
      </c>
      <c r="M27" s="67">
        <v>13</v>
      </c>
      <c r="N27" s="67">
        <v>13</v>
      </c>
      <c r="O27" s="67"/>
    </row>
    <row r="28" spans="1:15" s="19" customFormat="1" ht="12">
      <c r="A28" s="34" t="s">
        <v>39</v>
      </c>
      <c r="B28" s="22" t="s">
        <v>5</v>
      </c>
      <c r="C28" s="22" t="s">
        <v>33</v>
      </c>
      <c r="D28" s="22" t="s">
        <v>34</v>
      </c>
      <c r="E28" s="22">
        <v>15</v>
      </c>
      <c r="F28" s="22">
        <v>15</v>
      </c>
      <c r="G28" s="22">
        <v>24</v>
      </c>
      <c r="H28" s="22">
        <v>24</v>
      </c>
      <c r="I28" s="22">
        <v>26</v>
      </c>
      <c r="J28" s="106">
        <v>15</v>
      </c>
      <c r="K28" s="106">
        <v>15</v>
      </c>
      <c r="L28" s="106">
        <v>15</v>
      </c>
      <c r="M28" s="67">
        <v>15</v>
      </c>
      <c r="N28" s="67">
        <v>15</v>
      </c>
      <c r="O28" s="67"/>
    </row>
    <row r="29" spans="1:15" s="19" customFormat="1" ht="12">
      <c r="A29" s="21" t="s">
        <v>40</v>
      </c>
      <c r="B29" s="22" t="s">
        <v>5</v>
      </c>
      <c r="C29" s="22" t="s">
        <v>33</v>
      </c>
      <c r="D29" s="22" t="s">
        <v>34</v>
      </c>
      <c r="E29" s="22">
        <v>2</v>
      </c>
      <c r="F29" s="22">
        <v>2</v>
      </c>
      <c r="G29" s="22">
        <v>2</v>
      </c>
      <c r="H29" s="22">
        <v>2</v>
      </c>
      <c r="I29" s="22">
        <v>2</v>
      </c>
      <c r="J29" s="106">
        <v>1</v>
      </c>
      <c r="K29" s="106">
        <v>1</v>
      </c>
      <c r="L29" s="106">
        <v>1</v>
      </c>
      <c r="M29" s="67">
        <v>1</v>
      </c>
      <c r="N29" s="67">
        <v>1</v>
      </c>
      <c r="O29" s="67"/>
    </row>
    <row r="30" spans="1:15" s="19" customFormat="1" ht="12">
      <c r="A30" s="21" t="s">
        <v>41</v>
      </c>
      <c r="B30" s="22" t="s">
        <v>5</v>
      </c>
      <c r="C30" s="22" t="s">
        <v>33</v>
      </c>
      <c r="D30" s="22" t="s">
        <v>34</v>
      </c>
      <c r="E30" s="22">
        <v>35</v>
      </c>
      <c r="F30" s="22">
        <v>33</v>
      </c>
      <c r="G30" s="22">
        <v>48</v>
      </c>
      <c r="H30" s="22">
        <v>48</v>
      </c>
      <c r="I30" s="22">
        <v>47</v>
      </c>
      <c r="J30" s="106">
        <v>34</v>
      </c>
      <c r="K30" s="106">
        <v>34</v>
      </c>
      <c r="L30" s="106">
        <v>34</v>
      </c>
      <c r="M30" s="67">
        <v>34</v>
      </c>
      <c r="N30" s="67">
        <v>34</v>
      </c>
      <c r="O30" s="67"/>
    </row>
    <row r="31" spans="1:15" s="19" customFormat="1" ht="12">
      <c r="A31" s="21" t="s">
        <v>42</v>
      </c>
      <c r="B31" s="22" t="s">
        <v>5</v>
      </c>
      <c r="C31" s="22" t="s">
        <v>33</v>
      </c>
      <c r="D31" s="22" t="s">
        <v>34</v>
      </c>
      <c r="E31" s="22">
        <v>1</v>
      </c>
      <c r="F31" s="22">
        <v>1</v>
      </c>
      <c r="G31" s="22">
        <v>1</v>
      </c>
      <c r="H31" s="22">
        <v>1</v>
      </c>
      <c r="I31" s="22">
        <v>1</v>
      </c>
      <c r="J31" s="106">
        <v>1</v>
      </c>
      <c r="K31" s="106">
        <v>1</v>
      </c>
      <c r="L31" s="106">
        <v>1</v>
      </c>
      <c r="M31" s="67">
        <v>1</v>
      </c>
      <c r="N31" s="67">
        <v>1</v>
      </c>
      <c r="O31" s="67"/>
    </row>
    <row r="32" spans="1:15" s="19" customFormat="1" ht="12">
      <c r="A32" s="21" t="s">
        <v>43</v>
      </c>
      <c r="B32" s="22" t="s">
        <v>5</v>
      </c>
      <c r="C32" s="22" t="s">
        <v>33</v>
      </c>
      <c r="D32" s="22" t="s">
        <v>34</v>
      </c>
      <c r="E32" s="22">
        <v>6</v>
      </c>
      <c r="F32" s="22">
        <v>6</v>
      </c>
      <c r="G32" s="22">
        <v>28</v>
      </c>
      <c r="H32" s="22">
        <v>30</v>
      </c>
      <c r="I32" s="22">
        <v>30</v>
      </c>
      <c r="J32" s="106">
        <v>24</v>
      </c>
      <c r="K32" s="106">
        <v>24</v>
      </c>
      <c r="L32" s="106">
        <v>24</v>
      </c>
      <c r="M32" s="67">
        <v>24</v>
      </c>
      <c r="N32" s="67">
        <v>28</v>
      </c>
      <c r="O32" s="67"/>
    </row>
    <row r="33" spans="1:16" s="19" customFormat="1" ht="12">
      <c r="A33" s="21" t="s">
        <v>44</v>
      </c>
      <c r="B33" s="22" t="s">
        <v>5</v>
      </c>
      <c r="C33" s="22" t="s">
        <v>33</v>
      </c>
      <c r="D33" s="22" t="s">
        <v>34</v>
      </c>
      <c r="E33" s="22">
        <v>22</v>
      </c>
      <c r="F33" s="22">
        <v>22</v>
      </c>
      <c r="G33" s="22">
        <v>2</v>
      </c>
      <c r="H33" s="22">
        <v>2</v>
      </c>
      <c r="I33" s="22">
        <v>3</v>
      </c>
      <c r="J33" s="106">
        <v>2</v>
      </c>
      <c r="K33" s="106">
        <v>2</v>
      </c>
      <c r="L33" s="106">
        <v>2</v>
      </c>
      <c r="M33" s="67">
        <v>2</v>
      </c>
      <c r="N33" s="67">
        <v>2</v>
      </c>
      <c r="O33" s="67"/>
    </row>
    <row r="34" spans="1:16" s="19" customFormat="1" ht="12">
      <c r="A34" s="21" t="s">
        <v>45</v>
      </c>
      <c r="B34" s="22" t="s">
        <v>5</v>
      </c>
      <c r="C34" s="22" t="s">
        <v>33</v>
      </c>
      <c r="D34" s="22" t="s">
        <v>34</v>
      </c>
      <c r="E34" s="22">
        <v>2</v>
      </c>
      <c r="F34" s="22">
        <v>2</v>
      </c>
      <c r="G34" s="22">
        <v>4</v>
      </c>
      <c r="H34" s="22">
        <v>2</v>
      </c>
      <c r="I34" s="22">
        <v>3</v>
      </c>
      <c r="J34" s="106">
        <v>2</v>
      </c>
      <c r="K34" s="106">
        <v>2</v>
      </c>
      <c r="L34" s="106">
        <v>2</v>
      </c>
      <c r="M34" s="67">
        <v>2</v>
      </c>
      <c r="N34" s="67">
        <v>2</v>
      </c>
      <c r="O34" s="67"/>
    </row>
    <row r="35" spans="1:16" s="19" customFormat="1" ht="12">
      <c r="A35" s="21" t="s">
        <v>46</v>
      </c>
      <c r="B35" s="22" t="s">
        <v>5</v>
      </c>
      <c r="C35" s="22" t="s">
        <v>33</v>
      </c>
      <c r="D35" s="22" t="s">
        <v>34</v>
      </c>
      <c r="E35" s="22">
        <v>2</v>
      </c>
      <c r="F35" s="22">
        <v>2</v>
      </c>
      <c r="G35" s="22">
        <v>13</v>
      </c>
      <c r="H35" s="22">
        <v>13</v>
      </c>
      <c r="I35" s="22">
        <v>13</v>
      </c>
      <c r="J35" s="106">
        <v>5</v>
      </c>
      <c r="K35" s="106">
        <v>5</v>
      </c>
      <c r="L35" s="106">
        <v>5</v>
      </c>
      <c r="M35" s="67">
        <v>5</v>
      </c>
      <c r="N35" s="67">
        <v>1</v>
      </c>
      <c r="O35" s="67"/>
    </row>
    <row r="36" spans="1:16" s="19" customFormat="1" ht="12">
      <c r="A36" s="21" t="s">
        <v>47</v>
      </c>
      <c r="B36" s="22" t="s">
        <v>5</v>
      </c>
      <c r="C36" s="22" t="s">
        <v>33</v>
      </c>
      <c r="D36" s="22" t="s">
        <v>34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106">
        <v>0</v>
      </c>
      <c r="K36" s="106">
        <v>0</v>
      </c>
      <c r="L36" s="106">
        <v>0</v>
      </c>
      <c r="M36" s="67">
        <v>0</v>
      </c>
      <c r="N36" s="67">
        <v>0</v>
      </c>
      <c r="O36" s="67"/>
    </row>
    <row r="37" spans="1:16" s="19" customFormat="1">
      <c r="A37" s="21" t="s">
        <v>48</v>
      </c>
      <c r="B37" s="22" t="s">
        <v>5</v>
      </c>
      <c r="C37" s="22"/>
      <c r="D37" s="22" t="s">
        <v>34</v>
      </c>
      <c r="E37" s="22">
        <v>2</v>
      </c>
      <c r="F37" s="22">
        <v>2</v>
      </c>
      <c r="G37" s="22">
        <v>2</v>
      </c>
      <c r="H37" s="22">
        <v>2</v>
      </c>
      <c r="I37" s="22">
        <v>0</v>
      </c>
      <c r="J37" s="106">
        <v>0</v>
      </c>
      <c r="K37" s="106">
        <v>0</v>
      </c>
      <c r="L37" s="106">
        <v>0</v>
      </c>
      <c r="M37" s="67">
        <v>0</v>
      </c>
      <c r="N37" s="67">
        <v>0</v>
      </c>
      <c r="O37" s="67"/>
      <c r="P37" s="1"/>
    </row>
    <row r="38" spans="1:16" s="19" customFormat="1">
      <c r="A38" s="31" t="s">
        <v>49</v>
      </c>
      <c r="B38" s="32"/>
      <c r="C38" s="32"/>
      <c r="D38" s="32"/>
      <c r="E38" s="32"/>
      <c r="F38" s="32"/>
      <c r="G38" s="32"/>
      <c r="H38" s="32"/>
      <c r="I38" s="32"/>
      <c r="J38" s="32"/>
      <c r="K38" s="35"/>
      <c r="L38" s="32"/>
      <c r="M38" s="32"/>
      <c r="N38" s="32"/>
      <c r="O38" s="35"/>
      <c r="P38" s="1"/>
    </row>
    <row r="39" spans="1:16" s="19" customFormat="1">
      <c r="A39" s="34" t="s">
        <v>50</v>
      </c>
      <c r="B39" s="22" t="s">
        <v>5</v>
      </c>
      <c r="C39" s="22" t="s">
        <v>33</v>
      </c>
      <c r="D39" s="22" t="s">
        <v>19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106">
        <v>0</v>
      </c>
      <c r="K39" s="106">
        <v>0</v>
      </c>
      <c r="L39" s="106">
        <v>0</v>
      </c>
      <c r="M39" s="125">
        <v>0</v>
      </c>
      <c r="N39" s="67">
        <v>0</v>
      </c>
      <c r="O39" s="218"/>
      <c r="P39" s="1"/>
    </row>
    <row r="40" spans="1:16" s="19" customFormat="1">
      <c r="A40" s="34" t="s">
        <v>51</v>
      </c>
      <c r="B40" s="22" t="s">
        <v>5</v>
      </c>
      <c r="C40" s="22" t="s">
        <v>33</v>
      </c>
      <c r="D40" s="22" t="s">
        <v>34</v>
      </c>
      <c r="E40" s="22">
        <v>77</v>
      </c>
      <c r="F40" s="22">
        <v>77</v>
      </c>
      <c r="G40" s="22">
        <v>83</v>
      </c>
      <c r="H40" s="22">
        <v>111</v>
      </c>
      <c r="I40" s="22">
        <v>99</v>
      </c>
      <c r="J40" s="106">
        <v>109</v>
      </c>
      <c r="K40" s="106">
        <v>109</v>
      </c>
      <c r="L40" s="106">
        <v>109</v>
      </c>
      <c r="M40" s="67">
        <v>109</v>
      </c>
      <c r="N40" s="67">
        <v>109</v>
      </c>
      <c r="O40" s="218"/>
      <c r="P40" s="1"/>
    </row>
    <row r="41" spans="1:16" s="19" customFormat="1">
      <c r="A41" s="21" t="s">
        <v>52</v>
      </c>
      <c r="B41" s="22" t="s">
        <v>5</v>
      </c>
      <c r="C41" s="22" t="s">
        <v>33</v>
      </c>
      <c r="D41" s="22" t="s">
        <v>34</v>
      </c>
      <c r="E41" s="22">
        <v>58</v>
      </c>
      <c r="F41" s="22">
        <v>58</v>
      </c>
      <c r="G41" s="22">
        <v>64</v>
      </c>
      <c r="H41" s="22">
        <v>87</v>
      </c>
      <c r="I41" s="22">
        <v>80</v>
      </c>
      <c r="J41" s="106">
        <v>78</v>
      </c>
      <c r="K41" s="106">
        <v>78</v>
      </c>
      <c r="L41" s="106">
        <v>78</v>
      </c>
      <c r="M41" s="67">
        <v>78</v>
      </c>
      <c r="N41" s="67">
        <v>78</v>
      </c>
      <c r="O41" s="218"/>
      <c r="P41" s="1"/>
    </row>
    <row r="42" spans="1:16" s="19" customFormat="1" ht="13.5" thickBot="1">
      <c r="A42" s="36" t="s">
        <v>53</v>
      </c>
      <c r="B42" s="37" t="s">
        <v>5</v>
      </c>
      <c r="C42" s="37" t="s">
        <v>33</v>
      </c>
      <c r="D42" s="37" t="s">
        <v>34</v>
      </c>
      <c r="E42" s="37">
        <v>19</v>
      </c>
      <c r="F42" s="37">
        <v>19</v>
      </c>
      <c r="G42" s="37">
        <v>19</v>
      </c>
      <c r="H42" s="37">
        <v>24</v>
      </c>
      <c r="I42" s="37">
        <v>19</v>
      </c>
      <c r="J42" s="126">
        <v>32</v>
      </c>
      <c r="K42" s="126">
        <v>32</v>
      </c>
      <c r="L42" s="126">
        <v>32</v>
      </c>
      <c r="M42" s="69">
        <v>31</v>
      </c>
      <c r="N42" s="69">
        <v>31</v>
      </c>
      <c r="O42" s="224"/>
      <c r="P42" s="1"/>
    </row>
    <row r="43" spans="1:16">
      <c r="M43" s="66"/>
      <c r="N43" s="66"/>
    </row>
    <row r="45" spans="1:16">
      <c r="N45" s="288"/>
    </row>
    <row r="46" spans="1:16">
      <c r="N46" s="288"/>
    </row>
    <row r="47" spans="1:16">
      <c r="N47" s="288"/>
    </row>
    <row r="48" spans="1:16">
      <c r="N48" s="288"/>
    </row>
    <row r="49" spans="14:15">
      <c r="N49" s="288"/>
    </row>
    <row r="50" spans="14:15">
      <c r="N50" s="288"/>
    </row>
    <row r="52" spans="14:15">
      <c r="N52" s="288"/>
    </row>
    <row r="53" spans="14:15">
      <c r="O53" s="288"/>
    </row>
  </sheetData>
  <mergeCells count="9">
    <mergeCell ref="A1:O1"/>
    <mergeCell ref="J8:O8"/>
    <mergeCell ref="A11:O11"/>
    <mergeCell ref="A21:O21"/>
    <mergeCell ref="A8:A10"/>
    <mergeCell ref="B8:B10"/>
    <mergeCell ref="C8:C10"/>
    <mergeCell ref="D8:D10"/>
    <mergeCell ref="L9:N9"/>
  </mergeCells>
  <phoneticPr fontId="4" type="noConversion"/>
  <pageMargins left="0.56000000000000005" right="0.23" top="0.64" bottom="0.16" header="0" footer="0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47"/>
  <sheetViews>
    <sheetView zoomScale="75" workbookViewId="0">
      <selection activeCell="L47" sqref="L47"/>
    </sheetView>
  </sheetViews>
  <sheetFormatPr baseColWidth="10" defaultRowHeight="12.75"/>
  <cols>
    <col min="1" max="1" width="13.85546875" customWidth="1"/>
    <col min="2" max="2" width="46.28515625" customWidth="1"/>
    <col min="3" max="3" width="8.85546875" customWidth="1"/>
    <col min="4" max="4" width="10.5703125" customWidth="1"/>
    <col min="5" max="5" width="22.5703125" customWidth="1"/>
    <col min="6" max="6" width="26.5703125" customWidth="1"/>
    <col min="7" max="7" width="24" customWidth="1"/>
    <col min="8" max="8" width="21.5703125" customWidth="1"/>
    <col min="9" max="11" width="15.28515625" customWidth="1"/>
    <col min="12" max="13" width="19.85546875" customWidth="1"/>
  </cols>
  <sheetData>
    <row r="1" spans="1:13" ht="13.5" thickBot="1"/>
    <row r="2" spans="1:13" ht="23.25">
      <c r="A2" s="338" t="s">
        <v>153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40"/>
    </row>
    <row r="3" spans="1:13" ht="15">
      <c r="A3" s="341" t="s">
        <v>154</v>
      </c>
      <c r="B3" s="342"/>
      <c r="C3" s="343" t="s">
        <v>4</v>
      </c>
      <c r="D3" s="344"/>
      <c r="E3" s="344"/>
      <c r="F3" s="344"/>
      <c r="G3" s="344"/>
      <c r="H3" s="344"/>
      <c r="I3" s="344"/>
      <c r="J3" s="344"/>
      <c r="K3" s="344"/>
      <c r="L3" s="344"/>
      <c r="M3" s="345"/>
    </row>
    <row r="4" spans="1:13" ht="15">
      <c r="A4" s="341" t="s">
        <v>155</v>
      </c>
      <c r="B4" s="342"/>
      <c r="C4" s="346"/>
      <c r="D4" s="347"/>
      <c r="E4" s="347"/>
      <c r="F4" s="347"/>
      <c r="G4" s="347"/>
      <c r="H4" s="347"/>
      <c r="I4" s="347"/>
      <c r="J4" s="347"/>
      <c r="K4" s="347"/>
      <c r="L4" s="347"/>
      <c r="M4" s="348"/>
    </row>
    <row r="5" spans="1:13" ht="15">
      <c r="A5" s="341" t="s">
        <v>156</v>
      </c>
      <c r="B5" s="342"/>
      <c r="C5" s="353" t="s">
        <v>157</v>
      </c>
      <c r="D5" s="354"/>
      <c r="E5" s="354"/>
      <c r="F5" s="354"/>
      <c r="G5" s="354"/>
      <c r="H5" s="354"/>
      <c r="I5" s="354"/>
      <c r="J5" s="354"/>
      <c r="K5" s="354"/>
      <c r="L5" s="354"/>
      <c r="M5" s="355"/>
    </row>
    <row r="6" spans="1:13" ht="15">
      <c r="A6" s="356" t="s">
        <v>158</v>
      </c>
      <c r="B6" s="357"/>
      <c r="C6" s="359" t="s">
        <v>159</v>
      </c>
      <c r="D6" s="359" t="s">
        <v>160</v>
      </c>
      <c r="E6" s="362"/>
      <c r="F6" s="362"/>
      <c r="G6" s="362"/>
      <c r="H6" s="362"/>
      <c r="I6" s="362"/>
      <c r="J6" s="362"/>
      <c r="K6" s="362"/>
      <c r="L6" s="362"/>
      <c r="M6" s="363"/>
    </row>
    <row r="7" spans="1:13" ht="15">
      <c r="A7" s="358"/>
      <c r="B7" s="357"/>
      <c r="C7" s="360"/>
      <c r="D7" s="361"/>
      <c r="E7" s="227">
        <v>2013</v>
      </c>
      <c r="F7" s="227">
        <v>2014</v>
      </c>
      <c r="G7" s="227">
        <v>2015</v>
      </c>
      <c r="H7" s="362">
        <v>2015</v>
      </c>
      <c r="I7" s="362"/>
      <c r="J7" s="362"/>
      <c r="K7" s="362"/>
      <c r="L7" s="227">
        <v>2016</v>
      </c>
      <c r="M7" s="228">
        <v>2017</v>
      </c>
    </row>
    <row r="8" spans="1:13" ht="25.5">
      <c r="A8" s="358"/>
      <c r="B8" s="357"/>
      <c r="C8" s="360"/>
      <c r="D8" s="361"/>
      <c r="E8" s="226" t="s">
        <v>161</v>
      </c>
      <c r="F8" s="226" t="s">
        <v>161</v>
      </c>
      <c r="G8" s="226" t="s">
        <v>162</v>
      </c>
      <c r="H8" s="226" t="s">
        <v>163</v>
      </c>
      <c r="I8" s="226" t="s">
        <v>164</v>
      </c>
      <c r="J8" s="226" t="s">
        <v>165</v>
      </c>
      <c r="K8" s="226" t="s">
        <v>166</v>
      </c>
      <c r="L8" s="226" t="s">
        <v>162</v>
      </c>
      <c r="M8" s="229" t="s">
        <v>162</v>
      </c>
    </row>
    <row r="9" spans="1:13">
      <c r="A9" s="349" t="s">
        <v>167</v>
      </c>
      <c r="B9" s="138" t="s">
        <v>168</v>
      </c>
      <c r="C9" s="134" t="s">
        <v>5</v>
      </c>
      <c r="D9" s="134" t="s">
        <v>54</v>
      </c>
      <c r="E9" s="230">
        <v>29932816</v>
      </c>
      <c r="F9" s="230">
        <v>34422738</v>
      </c>
      <c r="G9" s="230">
        <f>F9*1.15</f>
        <v>39586148.699999996</v>
      </c>
      <c r="H9" s="135">
        <v>7439361</v>
      </c>
      <c r="I9" s="135">
        <v>7522314</v>
      </c>
      <c r="J9" s="135">
        <v>6972940</v>
      </c>
      <c r="K9" s="135"/>
      <c r="L9" s="231">
        <f t="shared" ref="L9:L17" si="0">+G9*1.2</f>
        <v>47503378.43999999</v>
      </c>
      <c r="M9" s="231">
        <f t="shared" ref="M9:M17" si="1">+L9*1.2</f>
        <v>57004054.127999984</v>
      </c>
    </row>
    <row r="10" spans="1:13">
      <c r="A10" s="349"/>
      <c r="B10" s="138" t="s">
        <v>169</v>
      </c>
      <c r="C10" s="134" t="s">
        <v>25</v>
      </c>
      <c r="D10" s="134" t="s">
        <v>54</v>
      </c>
      <c r="E10" s="232">
        <v>622367315</v>
      </c>
      <c r="F10" s="232">
        <v>809077509.5</v>
      </c>
      <c r="G10" s="232">
        <f>F10*1.3</f>
        <v>1051800762.35</v>
      </c>
      <c r="H10" s="239">
        <v>253943853.16999999</v>
      </c>
      <c r="I10" s="137">
        <v>270300476.08999997</v>
      </c>
      <c r="J10" s="295">
        <v>316839318.62800002</v>
      </c>
      <c r="K10" s="233"/>
      <c r="L10" s="232">
        <f t="shared" si="0"/>
        <v>1262160914.8199999</v>
      </c>
      <c r="M10" s="232">
        <f t="shared" si="1"/>
        <v>1514593097.7839999</v>
      </c>
    </row>
    <row r="11" spans="1:13">
      <c r="A11" s="349"/>
      <c r="B11" s="138" t="s">
        <v>170</v>
      </c>
      <c r="C11" s="134" t="s">
        <v>25</v>
      </c>
      <c r="D11" s="134" t="s">
        <v>54</v>
      </c>
      <c r="E11" s="232">
        <v>58109146</v>
      </c>
      <c r="F11" s="232">
        <v>75541889.799999997</v>
      </c>
      <c r="G11" s="232">
        <f>F11*1.3</f>
        <v>98204456.739999995</v>
      </c>
      <c r="H11" s="239">
        <v>17421373</v>
      </c>
      <c r="I11" s="296">
        <v>17927766</v>
      </c>
      <c r="J11" s="137">
        <v>19976191</v>
      </c>
      <c r="K11" s="233"/>
      <c r="L11" s="232">
        <f t="shared" si="0"/>
        <v>117845348.08799998</v>
      </c>
      <c r="M11" s="232">
        <f t="shared" si="1"/>
        <v>141414417.70559996</v>
      </c>
    </row>
    <row r="12" spans="1:13">
      <c r="A12" s="349"/>
      <c r="B12" s="234" t="s">
        <v>171</v>
      </c>
      <c r="C12" s="235" t="s">
        <v>5</v>
      </c>
      <c r="D12" s="235" t="s">
        <v>54</v>
      </c>
      <c r="E12" s="236">
        <v>569</v>
      </c>
      <c r="F12" s="236">
        <v>630</v>
      </c>
      <c r="G12" s="236">
        <v>650</v>
      </c>
      <c r="H12" s="237">
        <v>596</v>
      </c>
      <c r="I12" s="238">
        <v>641</v>
      </c>
      <c r="J12" s="238">
        <v>593</v>
      </c>
      <c r="K12" s="238"/>
      <c r="L12" s="238">
        <f t="shared" si="0"/>
        <v>780</v>
      </c>
      <c r="M12" s="238">
        <f t="shared" si="1"/>
        <v>936</v>
      </c>
    </row>
    <row r="13" spans="1:13">
      <c r="A13" s="349"/>
      <c r="B13" s="138" t="s">
        <v>172</v>
      </c>
      <c r="C13" s="134" t="s">
        <v>25</v>
      </c>
      <c r="D13" s="134" t="s">
        <v>54</v>
      </c>
      <c r="E13" s="239">
        <v>499565742</v>
      </c>
      <c r="F13" s="239">
        <v>649435464.61000001</v>
      </c>
      <c r="G13" s="239">
        <f>F13*1.3</f>
        <v>844266103.99300003</v>
      </c>
      <c r="H13" s="239">
        <v>188666015</v>
      </c>
      <c r="I13" s="135">
        <v>201373474</v>
      </c>
      <c r="J13" s="135">
        <v>234135934</v>
      </c>
      <c r="K13" s="135"/>
      <c r="L13" s="239">
        <f t="shared" si="0"/>
        <v>1013119324.7916</v>
      </c>
      <c r="M13" s="239">
        <f t="shared" si="1"/>
        <v>1215743189.7499199</v>
      </c>
    </row>
    <row r="14" spans="1:13">
      <c r="A14" s="349"/>
      <c r="B14" s="138" t="s">
        <v>173</v>
      </c>
      <c r="C14" s="134" t="s">
        <v>174</v>
      </c>
      <c r="D14" s="134" t="s">
        <v>54</v>
      </c>
      <c r="E14" s="239">
        <v>877971</v>
      </c>
      <c r="F14" s="239">
        <v>1109733.95</v>
      </c>
      <c r="G14" s="239">
        <f>G13/G12</f>
        <v>1298870.92922</v>
      </c>
      <c r="H14" s="239">
        <f>H13/H12</f>
        <v>316553.71644295304</v>
      </c>
      <c r="I14" s="137">
        <v>314155.18564742588</v>
      </c>
      <c r="J14" s="137">
        <v>394832.94097807759</v>
      </c>
      <c r="K14" s="137"/>
      <c r="L14" s="239">
        <f t="shared" si="0"/>
        <v>1558645.115064</v>
      </c>
      <c r="M14" s="239">
        <f t="shared" si="1"/>
        <v>1870374.1380767999</v>
      </c>
    </row>
    <row r="15" spans="1:13">
      <c r="A15" s="349"/>
      <c r="B15" s="234" t="s">
        <v>175</v>
      </c>
      <c r="C15" s="235" t="s">
        <v>5</v>
      </c>
      <c r="D15" s="235" t="s">
        <v>54</v>
      </c>
      <c r="E15" s="236">
        <v>1669</v>
      </c>
      <c r="F15" s="236">
        <v>1720</v>
      </c>
      <c r="G15" s="240">
        <v>1727</v>
      </c>
      <c r="H15" s="241">
        <v>1671</v>
      </c>
      <c r="I15" s="238">
        <v>1727</v>
      </c>
      <c r="J15" s="238">
        <v>1725</v>
      </c>
      <c r="K15" s="238"/>
      <c r="L15" s="238">
        <f t="shared" si="0"/>
        <v>2072.4</v>
      </c>
      <c r="M15" s="238">
        <f t="shared" si="1"/>
        <v>2486.88</v>
      </c>
    </row>
    <row r="16" spans="1:13">
      <c r="A16" s="349"/>
      <c r="B16" s="138" t="s">
        <v>176</v>
      </c>
      <c r="C16" s="134" t="s">
        <v>25</v>
      </c>
      <c r="D16" s="134" t="s">
        <v>54</v>
      </c>
      <c r="E16" s="239">
        <v>1193497992</v>
      </c>
      <c r="F16" s="239">
        <v>1551547389.6000001</v>
      </c>
      <c r="G16" s="239">
        <f>F16*1.3</f>
        <v>2017011606.4800003</v>
      </c>
      <c r="H16" s="239">
        <v>407138921</v>
      </c>
      <c r="I16" s="137">
        <v>456689940</v>
      </c>
      <c r="J16" s="137">
        <v>500150986</v>
      </c>
      <c r="K16" s="137"/>
      <c r="L16" s="239">
        <f t="shared" si="0"/>
        <v>2420413927.776</v>
      </c>
      <c r="M16" s="239">
        <f t="shared" si="1"/>
        <v>2904496713.3312001</v>
      </c>
    </row>
    <row r="17" spans="1:13">
      <c r="A17" s="349"/>
      <c r="B17" s="138" t="s">
        <v>177</v>
      </c>
      <c r="C17" s="134" t="s">
        <v>174</v>
      </c>
      <c r="D17" s="134" t="s">
        <v>7</v>
      </c>
      <c r="E17" s="239">
        <v>715098</v>
      </c>
      <c r="F17" s="239">
        <v>929627</v>
      </c>
      <c r="G17" s="239">
        <f>G16/G15</f>
        <v>1167927.9713259989</v>
      </c>
      <c r="H17" s="239">
        <f>H16/H15</f>
        <v>243649.86295631359</v>
      </c>
      <c r="I17" s="135">
        <v>264441.19281991891</v>
      </c>
      <c r="J17" s="135">
        <v>289942.60057971015</v>
      </c>
      <c r="K17" s="135"/>
      <c r="L17" s="239">
        <f t="shared" si="0"/>
        <v>1401513.5655911986</v>
      </c>
      <c r="M17" s="239">
        <f t="shared" si="1"/>
        <v>1681816.2787094384</v>
      </c>
    </row>
    <row r="18" spans="1:13">
      <c r="A18" s="349"/>
      <c r="B18" s="138" t="s">
        <v>178</v>
      </c>
      <c r="C18" s="134" t="s">
        <v>5</v>
      </c>
      <c r="D18" s="134" t="s">
        <v>54</v>
      </c>
      <c r="E18" s="239">
        <f>+H18+I18+J18+K18</f>
        <v>0</v>
      </c>
      <c r="F18" s="239">
        <v>0</v>
      </c>
      <c r="G18" s="239">
        <v>0</v>
      </c>
      <c r="H18" s="239">
        <v>0</v>
      </c>
      <c r="I18" s="135">
        <v>0</v>
      </c>
      <c r="J18" s="135">
        <v>0</v>
      </c>
      <c r="K18" s="135"/>
      <c r="L18" s="135">
        <v>0</v>
      </c>
      <c r="M18" s="135">
        <v>0</v>
      </c>
    </row>
    <row r="19" spans="1:13">
      <c r="A19" s="349"/>
      <c r="B19" s="138" t="s">
        <v>179</v>
      </c>
      <c r="C19" s="134" t="s">
        <v>5</v>
      </c>
      <c r="D19" s="134" t="s">
        <v>54</v>
      </c>
      <c r="E19" s="230">
        <v>19</v>
      </c>
      <c r="F19" s="230">
        <v>22</v>
      </c>
      <c r="G19" s="230">
        <v>22</v>
      </c>
      <c r="H19" s="230">
        <v>4</v>
      </c>
      <c r="I19" s="135">
        <v>6</v>
      </c>
      <c r="J19" s="135">
        <v>5</v>
      </c>
      <c r="K19" s="135"/>
      <c r="L19" s="135">
        <v>22</v>
      </c>
      <c r="M19" s="135">
        <v>22</v>
      </c>
    </row>
    <row r="20" spans="1:13">
      <c r="A20" s="349"/>
      <c r="B20" s="138" t="s">
        <v>180</v>
      </c>
      <c r="C20" s="242" t="s">
        <v>25</v>
      </c>
      <c r="D20" s="242" t="s">
        <v>54</v>
      </c>
      <c r="E20" s="243">
        <v>1550064.05</v>
      </c>
      <c r="F20" s="243">
        <v>2092586.4675000003</v>
      </c>
      <c r="G20" s="243">
        <f>F20*1.3</f>
        <v>2720362.4077500002</v>
      </c>
      <c r="H20" s="243">
        <v>460521.71</v>
      </c>
      <c r="I20" s="244">
        <v>569686.66</v>
      </c>
      <c r="J20" s="243">
        <v>686827.61</v>
      </c>
      <c r="K20" s="244"/>
      <c r="L20" s="243">
        <f>+G20*1.2</f>
        <v>3264434.8893000004</v>
      </c>
      <c r="M20" s="243">
        <f>+L20*1.2</f>
        <v>3917321.8671600004</v>
      </c>
    </row>
    <row r="21" spans="1:13">
      <c r="A21" s="349"/>
      <c r="B21" s="138" t="s">
        <v>181</v>
      </c>
      <c r="C21" s="134" t="s">
        <v>5</v>
      </c>
      <c r="D21" s="134" t="s">
        <v>54</v>
      </c>
      <c r="E21" s="230">
        <v>237</v>
      </c>
      <c r="F21" s="230">
        <v>284</v>
      </c>
      <c r="G21" s="245">
        <f>F21*1.1</f>
        <v>312.40000000000003</v>
      </c>
      <c r="H21" s="230">
        <v>71</v>
      </c>
      <c r="I21" s="135">
        <v>65</v>
      </c>
      <c r="J21" s="135">
        <v>80</v>
      </c>
      <c r="K21" s="135"/>
      <c r="L21" s="135">
        <f>+G21*1.1</f>
        <v>343.64000000000004</v>
      </c>
      <c r="M21" s="135">
        <f>+L21*1.1</f>
        <v>378.00400000000008</v>
      </c>
    </row>
    <row r="22" spans="1:13">
      <c r="A22" s="349"/>
      <c r="B22" s="138" t="s">
        <v>182</v>
      </c>
      <c r="C22" s="134" t="s">
        <v>5</v>
      </c>
      <c r="D22" s="134" t="s">
        <v>54</v>
      </c>
      <c r="E22" s="230">
        <v>253</v>
      </c>
      <c r="F22" s="230">
        <v>304</v>
      </c>
      <c r="G22" s="245">
        <f>F22*1.1</f>
        <v>334.40000000000003</v>
      </c>
      <c r="H22" s="230">
        <f>F22/4</f>
        <v>76</v>
      </c>
      <c r="I22" s="135">
        <v>83</v>
      </c>
      <c r="J22" s="135">
        <v>90</v>
      </c>
      <c r="K22" s="135"/>
      <c r="L22" s="135">
        <f>+G22*1.1</f>
        <v>367.84000000000009</v>
      </c>
      <c r="M22" s="135">
        <f>+L22*1.1</f>
        <v>404.62400000000014</v>
      </c>
    </row>
    <row r="23" spans="1:13">
      <c r="A23" s="246"/>
      <c r="B23" s="247"/>
      <c r="C23" s="235"/>
      <c r="D23" s="247"/>
      <c r="E23" s="248"/>
      <c r="F23" s="248">
        <v>0</v>
      </c>
      <c r="G23" s="248"/>
      <c r="H23" s="248"/>
      <c r="I23" s="235"/>
      <c r="J23" s="235"/>
      <c r="K23" s="235"/>
      <c r="L23" s="235"/>
      <c r="M23" s="249"/>
    </row>
    <row r="24" spans="1:13">
      <c r="A24" s="350" t="s">
        <v>30</v>
      </c>
      <c r="B24" s="234" t="s">
        <v>183</v>
      </c>
      <c r="C24" s="235"/>
      <c r="D24" s="247"/>
      <c r="E24" s="248"/>
      <c r="F24" s="248">
        <v>0</v>
      </c>
      <c r="G24" s="248"/>
      <c r="H24" s="248"/>
      <c r="I24" s="235"/>
      <c r="J24" s="235"/>
      <c r="K24" s="235"/>
      <c r="L24" s="235"/>
      <c r="M24" s="249"/>
    </row>
    <row r="25" spans="1:13">
      <c r="A25" s="350"/>
      <c r="B25" s="138" t="s">
        <v>184</v>
      </c>
      <c r="C25" s="242" t="s">
        <v>5</v>
      </c>
      <c r="D25" s="242" t="s">
        <v>54</v>
      </c>
      <c r="E25" s="250">
        <f>+E26+E27+E28</f>
        <v>692</v>
      </c>
      <c r="F25" s="250">
        <v>708</v>
      </c>
      <c r="G25" s="251">
        <f>F25*0.1+F25</f>
        <v>778.8</v>
      </c>
      <c r="H25" s="250">
        <f>H29+H30</f>
        <v>770</v>
      </c>
      <c r="I25" s="244">
        <v>770</v>
      </c>
      <c r="J25" s="244">
        <v>758</v>
      </c>
      <c r="K25" s="244"/>
      <c r="L25" s="244">
        <f>+G25*1.1</f>
        <v>856.68000000000006</v>
      </c>
      <c r="M25" s="252">
        <f>+L25*1.1</f>
        <v>942.34800000000018</v>
      </c>
    </row>
    <row r="26" spans="1:13">
      <c r="A26" s="350"/>
      <c r="B26" s="138" t="s">
        <v>185</v>
      </c>
      <c r="C26" s="242" t="s">
        <v>5</v>
      </c>
      <c r="D26" s="242" t="s">
        <v>54</v>
      </c>
      <c r="E26" s="250">
        <v>43</v>
      </c>
      <c r="F26" s="250">
        <v>69</v>
      </c>
      <c r="G26" s="251">
        <f>F26*0.02+F26</f>
        <v>70.38</v>
      </c>
      <c r="H26" s="250">
        <v>62</v>
      </c>
      <c r="I26" s="244">
        <v>62</v>
      </c>
      <c r="J26" s="244">
        <v>62</v>
      </c>
      <c r="K26" s="244"/>
      <c r="L26" s="244">
        <v>74</v>
      </c>
      <c r="M26" s="252">
        <v>79</v>
      </c>
    </row>
    <row r="27" spans="1:13">
      <c r="A27" s="350"/>
      <c r="B27" s="138" t="s">
        <v>186</v>
      </c>
      <c r="C27" s="242" t="s">
        <v>5</v>
      </c>
      <c r="D27" s="242" t="s">
        <v>54</v>
      </c>
      <c r="E27" s="250">
        <v>135</v>
      </c>
      <c r="F27" s="250">
        <v>130</v>
      </c>
      <c r="G27" s="251">
        <f>F27*0.02+F27</f>
        <v>132.6</v>
      </c>
      <c r="H27" s="250">
        <v>127</v>
      </c>
      <c r="I27" s="244">
        <v>127</v>
      </c>
      <c r="J27" s="244">
        <v>122</v>
      </c>
      <c r="K27" s="244"/>
      <c r="L27" s="244">
        <v>138</v>
      </c>
      <c r="M27" s="252">
        <v>146</v>
      </c>
    </row>
    <row r="28" spans="1:13">
      <c r="A28" s="350"/>
      <c r="B28" s="138" t="s">
        <v>187</v>
      </c>
      <c r="C28" s="242" t="s">
        <v>5</v>
      </c>
      <c r="D28" s="242" t="s">
        <v>54</v>
      </c>
      <c r="E28" s="250">
        <v>514</v>
      </c>
      <c r="F28" s="250">
        <v>509</v>
      </c>
      <c r="G28" s="251">
        <f>F28*0.02+F28</f>
        <v>519.17999999999995</v>
      </c>
      <c r="H28" s="250">
        <v>670</v>
      </c>
      <c r="I28" s="244">
        <v>670</v>
      </c>
      <c r="J28" s="244">
        <v>616</v>
      </c>
      <c r="K28" s="244"/>
      <c r="L28" s="244">
        <v>518</v>
      </c>
      <c r="M28" s="252">
        <v>525</v>
      </c>
    </row>
    <row r="29" spans="1:13">
      <c r="A29" s="350"/>
      <c r="B29" s="138" t="s">
        <v>188</v>
      </c>
      <c r="C29" s="242" t="s">
        <v>5</v>
      </c>
      <c r="D29" s="242" t="s">
        <v>54</v>
      </c>
      <c r="E29" s="250">
        <v>687</v>
      </c>
      <c r="F29" s="250">
        <v>736</v>
      </c>
      <c r="G29" s="251">
        <f>F29*0.07+F29</f>
        <v>787.52</v>
      </c>
      <c r="H29" s="250">
        <v>765</v>
      </c>
      <c r="I29" s="244">
        <v>765</v>
      </c>
      <c r="J29" s="244">
        <v>754</v>
      </c>
      <c r="K29" s="244"/>
      <c r="L29" s="244">
        <f>+G29*1.1</f>
        <v>866.27200000000005</v>
      </c>
      <c r="M29" s="252">
        <f>+L29*1.1</f>
        <v>952.89920000000018</v>
      </c>
    </row>
    <row r="30" spans="1:13">
      <c r="A30" s="350"/>
      <c r="B30" s="138" t="s">
        <v>189</v>
      </c>
      <c r="C30" s="242" t="s">
        <v>5</v>
      </c>
      <c r="D30" s="242" t="s">
        <v>54</v>
      </c>
      <c r="E30" s="250">
        <v>5</v>
      </c>
      <c r="F30" s="250">
        <v>5</v>
      </c>
      <c r="G30" s="251">
        <f t="shared" ref="G30:G35" si="2">F30*0.07+F30</f>
        <v>5.35</v>
      </c>
      <c r="H30" s="250">
        <v>5</v>
      </c>
      <c r="I30" s="244">
        <v>5</v>
      </c>
      <c r="J30" s="244">
        <v>4</v>
      </c>
      <c r="K30" s="244"/>
      <c r="L30" s="244">
        <v>5</v>
      </c>
      <c r="M30" s="252">
        <v>5</v>
      </c>
    </row>
    <row r="31" spans="1:13">
      <c r="A31" s="350"/>
      <c r="B31" s="138" t="s">
        <v>190</v>
      </c>
      <c r="C31" s="242" t="s">
        <v>5</v>
      </c>
      <c r="D31" s="242" t="s">
        <v>54</v>
      </c>
      <c r="E31" s="250">
        <v>548</v>
      </c>
      <c r="F31" s="250">
        <v>541</v>
      </c>
      <c r="G31" s="251">
        <f t="shared" si="2"/>
        <v>578.87</v>
      </c>
      <c r="H31" s="250">
        <v>536</v>
      </c>
      <c r="I31" s="244">
        <v>536</v>
      </c>
      <c r="J31" s="244">
        <v>650</v>
      </c>
      <c r="K31" s="244"/>
      <c r="L31" s="244">
        <f>+G31*1.1</f>
        <v>636.75700000000006</v>
      </c>
      <c r="M31" s="252">
        <f>+L31*1.1</f>
        <v>700.43270000000007</v>
      </c>
    </row>
    <row r="32" spans="1:13">
      <c r="A32" s="350"/>
      <c r="B32" s="138" t="s">
        <v>191</v>
      </c>
      <c r="C32" s="242" t="s">
        <v>5</v>
      </c>
      <c r="D32" s="242" t="s">
        <v>54</v>
      </c>
      <c r="E32" s="250">
        <v>5</v>
      </c>
      <c r="F32" s="250">
        <v>98</v>
      </c>
      <c r="G32" s="251">
        <f t="shared" si="2"/>
        <v>104.86</v>
      </c>
      <c r="H32" s="250">
        <v>113</v>
      </c>
      <c r="I32" s="244">
        <v>113</v>
      </c>
      <c r="J32" s="244">
        <v>88</v>
      </c>
      <c r="K32" s="244"/>
      <c r="L32" s="244">
        <f>+G32*1.1</f>
        <v>115.346</v>
      </c>
      <c r="M32" s="252">
        <f>+L32*1.1</f>
        <v>126.88060000000002</v>
      </c>
    </row>
    <row r="33" spans="1:13">
      <c r="A33" s="350"/>
      <c r="B33" s="138" t="s">
        <v>192</v>
      </c>
      <c r="C33" s="242" t="s">
        <v>5</v>
      </c>
      <c r="D33" s="242" t="s">
        <v>54</v>
      </c>
      <c r="E33" s="250">
        <v>6</v>
      </c>
      <c r="F33" s="250">
        <v>6</v>
      </c>
      <c r="G33" s="251">
        <f t="shared" si="2"/>
        <v>6.42</v>
      </c>
      <c r="H33" s="250">
        <v>7</v>
      </c>
      <c r="I33" s="244">
        <v>7</v>
      </c>
      <c r="J33" s="244">
        <v>3</v>
      </c>
      <c r="K33" s="244"/>
      <c r="L33" s="244">
        <f>+G33*1.1</f>
        <v>7.0620000000000003</v>
      </c>
      <c r="M33" s="252">
        <f>+L33*1.1</f>
        <v>7.7682000000000011</v>
      </c>
    </row>
    <row r="34" spans="1:13">
      <c r="A34" s="350"/>
      <c r="B34" s="138" t="s">
        <v>193</v>
      </c>
      <c r="C34" s="242" t="s">
        <v>5</v>
      </c>
      <c r="D34" s="242" t="s">
        <v>54</v>
      </c>
      <c r="E34" s="250">
        <v>125</v>
      </c>
      <c r="F34" s="250">
        <v>88</v>
      </c>
      <c r="G34" s="251">
        <f t="shared" si="2"/>
        <v>94.16</v>
      </c>
      <c r="H34" s="250">
        <v>105</v>
      </c>
      <c r="I34" s="244">
        <v>105</v>
      </c>
      <c r="J34" s="244">
        <v>17</v>
      </c>
      <c r="K34" s="244"/>
      <c r="L34" s="244">
        <f>+G34*1.1</f>
        <v>103.57600000000001</v>
      </c>
      <c r="M34" s="252">
        <f>+L34*1.1</f>
        <v>113.93360000000001</v>
      </c>
    </row>
    <row r="35" spans="1:13">
      <c r="A35" s="350"/>
      <c r="B35" s="138" t="s">
        <v>194</v>
      </c>
      <c r="C35" s="242" t="s">
        <v>5</v>
      </c>
      <c r="D35" s="242" t="s">
        <v>54</v>
      </c>
      <c r="E35" s="250">
        <v>3</v>
      </c>
      <c r="F35" s="250">
        <v>3</v>
      </c>
      <c r="G35" s="251">
        <f t="shared" si="2"/>
        <v>3.21</v>
      </c>
      <c r="H35" s="250">
        <v>4</v>
      </c>
      <c r="I35" s="244">
        <v>4</v>
      </c>
      <c r="J35" s="244">
        <v>4</v>
      </c>
      <c r="K35" s="244"/>
      <c r="L35" s="244">
        <f>+G35*1.1</f>
        <v>3.5310000000000001</v>
      </c>
      <c r="M35" s="252">
        <f>+L35*1.1</f>
        <v>3.8841000000000006</v>
      </c>
    </row>
    <row r="36" spans="1:13">
      <c r="A36" s="350"/>
      <c r="B36" s="234" t="s">
        <v>195</v>
      </c>
      <c r="C36" s="235"/>
      <c r="D36" s="247"/>
      <c r="E36" s="248"/>
      <c r="F36" s="248">
        <v>0</v>
      </c>
      <c r="G36" s="248"/>
      <c r="H36" s="248"/>
      <c r="I36" s="238"/>
      <c r="J36" s="238"/>
      <c r="K36" s="238"/>
      <c r="L36" s="238"/>
      <c r="M36" s="253"/>
    </row>
    <row r="37" spans="1:13">
      <c r="A37" s="350"/>
      <c r="B37" s="138" t="s">
        <v>196</v>
      </c>
      <c r="C37" s="134" t="s">
        <v>5</v>
      </c>
      <c r="D37" s="134" t="s">
        <v>54</v>
      </c>
      <c r="E37" s="230">
        <v>11</v>
      </c>
      <c r="F37" s="230">
        <v>11</v>
      </c>
      <c r="G37" s="230">
        <v>15</v>
      </c>
      <c r="H37" s="230">
        <v>11</v>
      </c>
      <c r="I37" s="135">
        <v>11</v>
      </c>
      <c r="J37" s="135">
        <v>11</v>
      </c>
      <c r="K37" s="135"/>
      <c r="L37" s="135">
        <v>14</v>
      </c>
      <c r="M37" s="136">
        <v>14</v>
      </c>
    </row>
    <row r="38" spans="1:13">
      <c r="A38" s="351"/>
      <c r="B38" s="138" t="s">
        <v>197</v>
      </c>
      <c r="C38" s="134" t="s">
        <v>5</v>
      </c>
      <c r="D38" s="134" t="s">
        <v>54</v>
      </c>
      <c r="E38" s="230">
        <v>602</v>
      </c>
      <c r="F38" s="230">
        <v>611</v>
      </c>
      <c r="G38" s="230">
        <f>G39+G40</f>
        <v>623</v>
      </c>
      <c r="H38" s="230">
        <f>H39+H40</f>
        <v>616</v>
      </c>
      <c r="I38" s="135">
        <v>627</v>
      </c>
      <c r="J38" s="135">
        <v>645</v>
      </c>
      <c r="K38" s="135"/>
      <c r="L38" s="135">
        <v>630</v>
      </c>
      <c r="M38" s="136">
        <v>640</v>
      </c>
    </row>
    <row r="39" spans="1:13">
      <c r="A39" s="351"/>
      <c r="B39" s="138" t="s">
        <v>198</v>
      </c>
      <c r="C39" s="134" t="s">
        <v>5</v>
      </c>
      <c r="D39" s="134" t="s">
        <v>54</v>
      </c>
      <c r="E39" s="230">
        <v>439</v>
      </c>
      <c r="F39" s="230">
        <v>447</v>
      </c>
      <c r="G39" s="230">
        <v>457</v>
      </c>
      <c r="H39" s="230">
        <f>F39+5</f>
        <v>452</v>
      </c>
      <c r="I39" s="135">
        <v>457</v>
      </c>
      <c r="J39" s="135">
        <v>473</v>
      </c>
      <c r="K39" s="135"/>
      <c r="L39" s="135">
        <v>455</v>
      </c>
      <c r="M39" s="136">
        <v>463</v>
      </c>
    </row>
    <row r="40" spans="1:13">
      <c r="A40" s="351"/>
      <c r="B40" s="138" t="s">
        <v>199</v>
      </c>
      <c r="C40" s="134" t="s">
        <v>5</v>
      </c>
      <c r="D40" s="134" t="s">
        <v>54</v>
      </c>
      <c r="E40" s="230">
        <f>+E38-E39</f>
        <v>163</v>
      </c>
      <c r="F40" s="230">
        <v>164</v>
      </c>
      <c r="G40" s="230">
        <v>166</v>
      </c>
      <c r="H40" s="230">
        <v>164</v>
      </c>
      <c r="I40" s="135">
        <v>170</v>
      </c>
      <c r="J40" s="135">
        <v>172</v>
      </c>
      <c r="K40" s="135"/>
      <c r="L40" s="135">
        <f>+L38-L39</f>
        <v>175</v>
      </c>
      <c r="M40" s="136">
        <f>+M38-M39</f>
        <v>177</v>
      </c>
    </row>
    <row r="41" spans="1:13">
      <c r="A41" s="351"/>
      <c r="B41" s="234" t="s">
        <v>200</v>
      </c>
      <c r="C41" s="235"/>
      <c r="D41" s="247"/>
      <c r="E41" s="248"/>
      <c r="F41" s="248">
        <v>0</v>
      </c>
      <c r="G41" s="248"/>
      <c r="H41" s="248"/>
      <c r="I41" s="238"/>
      <c r="J41" s="238"/>
      <c r="K41" s="238"/>
      <c r="L41" s="238"/>
      <c r="M41" s="253"/>
    </row>
    <row r="42" spans="1:13">
      <c r="A42" s="351"/>
      <c r="B42" s="138" t="s">
        <v>201</v>
      </c>
      <c r="C42" s="134" t="s">
        <v>25</v>
      </c>
      <c r="D42" s="134" t="s">
        <v>54</v>
      </c>
      <c r="E42" s="239">
        <v>2083038239</v>
      </c>
      <c r="F42" s="239">
        <v>3032866400</v>
      </c>
      <c r="G42" s="239">
        <f>F42</f>
        <v>3032866400</v>
      </c>
      <c r="H42" s="239">
        <f>H44</f>
        <v>711984929.74000001</v>
      </c>
      <c r="I42" s="244">
        <v>1032668477.9100001</v>
      </c>
      <c r="J42" s="135">
        <v>993737687.75</v>
      </c>
      <c r="K42" s="135"/>
      <c r="L42" s="135">
        <f>+G42*1.2</f>
        <v>3639439680</v>
      </c>
      <c r="M42" s="135">
        <f>+L42*1.2</f>
        <v>4367327616</v>
      </c>
    </row>
    <row r="43" spans="1:13">
      <c r="A43" s="351"/>
      <c r="B43" s="138" t="s">
        <v>202</v>
      </c>
      <c r="C43" s="134" t="s">
        <v>25</v>
      </c>
      <c r="D43" s="134" t="s">
        <v>54</v>
      </c>
      <c r="E43" s="239">
        <v>2083038239</v>
      </c>
      <c r="F43" s="239">
        <f>F42</f>
        <v>3032866400</v>
      </c>
      <c r="G43" s="239">
        <f>F43</f>
        <v>3032866400</v>
      </c>
      <c r="H43" s="239">
        <f>H44</f>
        <v>711984929.74000001</v>
      </c>
      <c r="I43" s="135">
        <v>1032668477.9100001</v>
      </c>
      <c r="J43" s="135">
        <v>993737687.75</v>
      </c>
      <c r="K43" s="135"/>
      <c r="L43" s="135">
        <f>L42</f>
        <v>3639439680</v>
      </c>
      <c r="M43" s="135">
        <f>+L43*1.2</f>
        <v>4367327616</v>
      </c>
    </row>
    <row r="44" spans="1:13">
      <c r="A44" s="351"/>
      <c r="B44" s="138" t="s">
        <v>203</v>
      </c>
      <c r="C44" s="134" t="s">
        <v>25</v>
      </c>
      <c r="D44" s="134" t="s">
        <v>54</v>
      </c>
      <c r="E44" s="239">
        <v>2083038239</v>
      </c>
      <c r="F44" s="239">
        <v>2937489267.6700001</v>
      </c>
      <c r="G44" s="239">
        <v>0</v>
      </c>
      <c r="H44" s="239">
        <v>711984929.74000001</v>
      </c>
      <c r="I44" s="135">
        <v>1032668477.9100001</v>
      </c>
      <c r="J44" s="135">
        <v>993737687.75</v>
      </c>
      <c r="K44" s="135"/>
      <c r="L44" s="135">
        <f>L43</f>
        <v>3639439680</v>
      </c>
      <c r="M44" s="135">
        <f>+L44*1.2</f>
        <v>4367327616</v>
      </c>
    </row>
    <row r="45" spans="1:13" ht="13.5" thickBot="1">
      <c r="A45" s="352"/>
      <c r="B45" s="138" t="s">
        <v>204</v>
      </c>
      <c r="C45" s="134" t="s">
        <v>6</v>
      </c>
      <c r="D45" s="134" t="s">
        <v>54</v>
      </c>
      <c r="E45" s="239">
        <v>2083038239</v>
      </c>
      <c r="F45" s="254">
        <f>-G45</f>
        <v>0</v>
      </c>
      <c r="G45" s="239">
        <v>0</v>
      </c>
      <c r="H45" s="255">
        <f>H44/G43</f>
        <v>0.23475644352154781</v>
      </c>
      <c r="I45" s="255">
        <v>0.33402827796723356</v>
      </c>
      <c r="J45" s="255">
        <v>0.32143567436286374</v>
      </c>
      <c r="K45" s="135"/>
      <c r="L45" s="135">
        <f>+G45*1.2</f>
        <v>0</v>
      </c>
      <c r="M45" s="135">
        <f>+L45*1.2</f>
        <v>0</v>
      </c>
    </row>
    <row r="46" spans="1:13">
      <c r="E46" s="256"/>
      <c r="F46" s="256"/>
      <c r="G46" s="256"/>
      <c r="H46" s="256"/>
      <c r="I46" s="256"/>
      <c r="J46" s="256"/>
      <c r="K46" s="256"/>
      <c r="L46" s="256"/>
      <c r="M46" s="256"/>
    </row>
    <row r="47" spans="1:13">
      <c r="B47" s="139"/>
      <c r="F47" s="128"/>
    </row>
  </sheetData>
  <mergeCells count="13">
    <mergeCell ref="D6:D8"/>
    <mergeCell ref="E6:M6"/>
    <mergeCell ref="H7:K7"/>
    <mergeCell ref="A2:M2"/>
    <mergeCell ref="A3:B3"/>
    <mergeCell ref="C3:M4"/>
    <mergeCell ref="A4:B4"/>
    <mergeCell ref="A9:A22"/>
    <mergeCell ref="A24:A45"/>
    <mergeCell ref="A5:B5"/>
    <mergeCell ref="C5:M5"/>
    <mergeCell ref="A6:B8"/>
    <mergeCell ref="C6:C8"/>
  </mergeCells>
  <phoneticPr fontId="4" type="noConversion"/>
  <pageMargins left="0.75" right="0.75" top="1" bottom="1" header="0" footer="0"/>
  <pageSetup orientation="portrait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61"/>
  <sheetViews>
    <sheetView workbookViewId="0">
      <selection activeCell="G55" sqref="G55"/>
    </sheetView>
  </sheetViews>
  <sheetFormatPr baseColWidth="10" defaultRowHeight="12.75"/>
  <cols>
    <col min="1" max="1" width="75.7109375" customWidth="1"/>
    <col min="2" max="2" width="15.28515625" bestFit="1" customWidth="1"/>
    <col min="3" max="3" width="14" customWidth="1"/>
    <col min="4" max="4" width="17.140625" customWidth="1"/>
  </cols>
  <sheetData>
    <row r="1" spans="1:8">
      <c r="A1" s="364" t="s">
        <v>101</v>
      </c>
      <c r="B1" s="364"/>
      <c r="C1" s="364"/>
      <c r="D1" s="364"/>
      <c r="E1" s="364"/>
      <c r="F1" s="364"/>
      <c r="G1" s="364"/>
      <c r="H1" s="364"/>
    </row>
    <row r="2" spans="1:8">
      <c r="A2" s="364" t="s">
        <v>102</v>
      </c>
      <c r="B2" s="364"/>
      <c r="C2" s="364"/>
      <c r="D2" s="364"/>
      <c r="E2" s="364"/>
      <c r="F2" s="364"/>
      <c r="G2" s="364"/>
      <c r="H2" s="364"/>
    </row>
    <row r="3" spans="1:8">
      <c r="A3" s="129" t="s">
        <v>103</v>
      </c>
      <c r="B3" s="130"/>
      <c r="C3" s="131"/>
      <c r="D3" s="131"/>
      <c r="E3" s="131"/>
      <c r="F3" s="131"/>
      <c r="G3" s="131"/>
      <c r="H3" s="131"/>
    </row>
    <row r="4" spans="1:8">
      <c r="A4" s="129"/>
      <c r="B4" s="130"/>
      <c r="C4" s="131"/>
      <c r="D4" s="131"/>
      <c r="E4" s="131"/>
      <c r="F4" s="131"/>
      <c r="G4" s="131"/>
      <c r="H4" s="131"/>
    </row>
    <row r="5" spans="1:8">
      <c r="A5" s="129" t="s">
        <v>104</v>
      </c>
      <c r="B5" s="130"/>
      <c r="C5" s="131"/>
      <c r="D5" s="131"/>
      <c r="E5" s="131"/>
      <c r="F5" s="131"/>
      <c r="G5" s="131"/>
      <c r="H5" s="131"/>
    </row>
    <row r="6" spans="1:8">
      <c r="A6" s="129"/>
      <c r="B6" s="130"/>
      <c r="C6" s="131"/>
      <c r="D6" s="131"/>
      <c r="E6" s="131"/>
      <c r="F6" s="131"/>
      <c r="G6" s="131"/>
      <c r="H6" s="131"/>
    </row>
    <row r="7" spans="1:8">
      <c r="A7" s="129" t="s">
        <v>105</v>
      </c>
      <c r="B7" s="130"/>
      <c r="C7" s="131"/>
      <c r="D7" s="131"/>
      <c r="E7" s="131"/>
      <c r="F7" s="131"/>
      <c r="G7" s="131"/>
      <c r="H7" s="131"/>
    </row>
    <row r="8" spans="1:8">
      <c r="A8" s="129"/>
      <c r="B8" s="130"/>
      <c r="C8" s="131"/>
      <c r="D8" s="131"/>
      <c r="E8" s="131"/>
      <c r="F8" s="131"/>
      <c r="G8" s="131"/>
      <c r="H8" s="131"/>
    </row>
    <row r="9" spans="1:8" ht="13.5" thickBot="1">
      <c r="A9" s="129" t="s">
        <v>210</v>
      </c>
      <c r="B9" s="130"/>
      <c r="C9" s="131"/>
      <c r="D9" s="131"/>
      <c r="E9" s="131"/>
      <c r="F9" s="131"/>
      <c r="G9" s="131"/>
      <c r="H9" s="131"/>
    </row>
    <row r="10" spans="1:8">
      <c r="A10" s="365" t="s">
        <v>3</v>
      </c>
      <c r="B10" s="368" t="s">
        <v>0</v>
      </c>
      <c r="C10" s="371" t="s">
        <v>1</v>
      </c>
      <c r="D10" s="374" t="s">
        <v>106</v>
      </c>
      <c r="E10" s="374"/>
      <c r="F10" s="374"/>
      <c r="G10" s="374"/>
      <c r="H10" s="375"/>
    </row>
    <row r="11" spans="1:8">
      <c r="A11" s="366"/>
      <c r="B11" s="369"/>
      <c r="C11" s="372"/>
      <c r="D11" s="376">
        <v>2015</v>
      </c>
      <c r="E11" s="377"/>
      <c r="F11" s="377"/>
      <c r="G11" s="377"/>
      <c r="H11" s="378"/>
    </row>
    <row r="12" spans="1:8" ht="36.75" thickBot="1">
      <c r="A12" s="367"/>
      <c r="B12" s="370"/>
      <c r="C12" s="373"/>
      <c r="D12" s="264" t="s">
        <v>2</v>
      </c>
      <c r="E12" s="264" t="s">
        <v>107</v>
      </c>
      <c r="F12" s="264" t="s">
        <v>108</v>
      </c>
      <c r="G12" s="264" t="s">
        <v>109</v>
      </c>
      <c r="H12" s="265" t="s">
        <v>110</v>
      </c>
    </row>
    <row r="13" spans="1:8">
      <c r="A13" s="266"/>
      <c r="B13" s="267"/>
      <c r="C13" s="267"/>
      <c r="D13" s="267"/>
      <c r="E13" s="267"/>
      <c r="F13" s="268"/>
      <c r="G13" s="267"/>
      <c r="H13" s="269"/>
    </row>
    <row r="14" spans="1:8">
      <c r="A14" s="270" t="s">
        <v>111</v>
      </c>
      <c r="B14" s="271" t="s">
        <v>5</v>
      </c>
      <c r="C14" s="271" t="s">
        <v>112</v>
      </c>
      <c r="D14" s="195">
        <v>505461</v>
      </c>
      <c r="E14" s="195">
        <v>146167</v>
      </c>
      <c r="F14" s="285">
        <v>150189</v>
      </c>
      <c r="G14" s="195">
        <v>159633</v>
      </c>
      <c r="H14" s="272"/>
    </row>
    <row r="15" spans="1:8">
      <c r="A15" s="270" t="s">
        <v>113</v>
      </c>
      <c r="B15" s="271" t="s">
        <v>5</v>
      </c>
      <c r="C15" s="271" t="s">
        <v>112</v>
      </c>
      <c r="D15" s="195">
        <v>59396</v>
      </c>
      <c r="E15" s="195">
        <v>17486</v>
      </c>
      <c r="F15" s="285">
        <v>19310</v>
      </c>
      <c r="G15" s="195">
        <v>19724</v>
      </c>
      <c r="H15" s="272"/>
    </row>
    <row r="16" spans="1:8">
      <c r="A16" s="270" t="s">
        <v>114</v>
      </c>
      <c r="B16" s="271" t="s">
        <v>5</v>
      </c>
      <c r="C16" s="271" t="s">
        <v>112</v>
      </c>
      <c r="D16" s="195">
        <v>37588</v>
      </c>
      <c r="E16" s="195">
        <v>8925</v>
      </c>
      <c r="F16" s="285">
        <v>6712</v>
      </c>
      <c r="G16" s="195">
        <v>7882</v>
      </c>
      <c r="H16" s="272"/>
    </row>
    <row r="17" spans="1:8">
      <c r="A17" s="270" t="s">
        <v>115</v>
      </c>
      <c r="B17" s="271" t="s">
        <v>5</v>
      </c>
      <c r="C17" s="271" t="s">
        <v>112</v>
      </c>
      <c r="D17" s="195">
        <v>173540</v>
      </c>
      <c r="E17" s="195">
        <v>26942</v>
      </c>
      <c r="F17" s="285">
        <v>30745</v>
      </c>
      <c r="G17" s="195">
        <v>111413</v>
      </c>
      <c r="H17" s="272"/>
    </row>
    <row r="18" spans="1:8">
      <c r="A18" s="270" t="s">
        <v>116</v>
      </c>
      <c r="B18" s="271" t="s">
        <v>5</v>
      </c>
      <c r="C18" s="271" t="s">
        <v>112</v>
      </c>
      <c r="D18" s="195">
        <v>53610</v>
      </c>
      <c r="E18" s="195">
        <v>15373</v>
      </c>
      <c r="F18" s="285">
        <v>9770</v>
      </c>
      <c r="G18" s="195">
        <v>12580</v>
      </c>
      <c r="H18" s="272"/>
    </row>
    <row r="19" spans="1:8">
      <c r="A19" s="270" t="s">
        <v>117</v>
      </c>
      <c r="B19" s="271" t="s">
        <v>5</v>
      </c>
      <c r="C19" s="271" t="s">
        <v>112</v>
      </c>
      <c r="D19" s="195">
        <v>34200</v>
      </c>
      <c r="E19" s="195">
        <v>7196</v>
      </c>
      <c r="F19" s="285">
        <v>4270</v>
      </c>
      <c r="G19" s="195">
        <v>5578</v>
      </c>
      <c r="H19" s="272"/>
    </row>
    <row r="20" spans="1:8">
      <c r="A20" s="270" t="s">
        <v>118</v>
      </c>
      <c r="B20" s="271" t="s">
        <v>119</v>
      </c>
      <c r="C20" s="271" t="s">
        <v>112</v>
      </c>
      <c r="D20" s="257" t="s">
        <v>208</v>
      </c>
      <c r="E20" s="258">
        <v>0.62</v>
      </c>
      <c r="F20" s="286">
        <v>0.6</v>
      </c>
      <c r="G20" s="286">
        <v>0.63</v>
      </c>
      <c r="H20" s="273"/>
    </row>
    <row r="21" spans="1:8">
      <c r="A21" s="270" t="s">
        <v>120</v>
      </c>
      <c r="B21" s="271" t="s">
        <v>5</v>
      </c>
      <c r="C21" s="271" t="s">
        <v>121</v>
      </c>
      <c r="D21" s="259">
        <v>58330</v>
      </c>
      <c r="E21" s="259">
        <v>15320</v>
      </c>
      <c r="F21" s="285">
        <v>19323</v>
      </c>
      <c r="G21" s="195">
        <v>22486</v>
      </c>
      <c r="H21" s="272"/>
    </row>
    <row r="22" spans="1:8">
      <c r="A22" s="270" t="s">
        <v>211</v>
      </c>
      <c r="B22" s="271" t="s">
        <v>5</v>
      </c>
      <c r="C22" s="271" t="s">
        <v>121</v>
      </c>
      <c r="D22" s="259">
        <v>14300</v>
      </c>
      <c r="E22" s="259">
        <v>3886</v>
      </c>
      <c r="F22" s="285">
        <v>5319</v>
      </c>
      <c r="G22" s="195">
        <v>5760</v>
      </c>
      <c r="H22" s="272"/>
    </row>
    <row r="23" spans="1:8">
      <c r="A23" s="270" t="s">
        <v>212</v>
      </c>
      <c r="B23" s="271" t="s">
        <v>5</v>
      </c>
      <c r="C23" s="271" t="s">
        <v>121</v>
      </c>
      <c r="D23" s="259">
        <v>27432</v>
      </c>
      <c r="E23" s="259">
        <v>4938</v>
      </c>
      <c r="F23" s="285">
        <v>8069</v>
      </c>
      <c r="G23" s="195">
        <v>9005</v>
      </c>
      <c r="H23" s="272"/>
    </row>
    <row r="24" spans="1:8">
      <c r="A24" s="270" t="s">
        <v>122</v>
      </c>
      <c r="B24" s="271" t="s">
        <v>5</v>
      </c>
      <c r="C24" s="271" t="s">
        <v>121</v>
      </c>
      <c r="D24" s="259">
        <v>6000</v>
      </c>
      <c r="E24" s="259">
        <v>1141</v>
      </c>
      <c r="F24" s="285">
        <v>1477</v>
      </c>
      <c r="G24" s="195">
        <v>1253</v>
      </c>
      <c r="H24" s="272"/>
    </row>
    <row r="25" spans="1:8">
      <c r="A25" s="270" t="s">
        <v>123</v>
      </c>
      <c r="B25" s="271" t="s">
        <v>5</v>
      </c>
      <c r="C25" s="271" t="s">
        <v>121</v>
      </c>
      <c r="D25" s="259">
        <v>68400</v>
      </c>
      <c r="E25" s="259">
        <v>14932</v>
      </c>
      <c r="F25" s="285">
        <v>21969</v>
      </c>
      <c r="G25" s="195">
        <v>23137</v>
      </c>
      <c r="H25" s="272"/>
    </row>
    <row r="26" spans="1:8">
      <c r="A26" s="270" t="s">
        <v>124</v>
      </c>
      <c r="B26" s="271" t="s">
        <v>5</v>
      </c>
      <c r="C26" s="271" t="s">
        <v>121</v>
      </c>
      <c r="D26" s="259">
        <v>600000</v>
      </c>
      <c r="E26" s="259">
        <v>124115</v>
      </c>
      <c r="F26" s="285">
        <v>266719</v>
      </c>
      <c r="G26" s="195">
        <v>221786</v>
      </c>
      <c r="H26" s="272"/>
    </row>
    <row r="27" spans="1:8">
      <c r="A27" s="270" t="s">
        <v>125</v>
      </c>
      <c r="B27" s="271" t="s">
        <v>5</v>
      </c>
      <c r="C27" s="271" t="s">
        <v>121</v>
      </c>
      <c r="D27" s="259">
        <v>34000</v>
      </c>
      <c r="E27" s="259">
        <v>8456</v>
      </c>
      <c r="F27" s="285">
        <v>12457</v>
      </c>
      <c r="G27" s="195">
        <v>12843</v>
      </c>
      <c r="H27" s="272"/>
    </row>
    <row r="28" spans="1:8">
      <c r="A28" s="270" t="s">
        <v>213</v>
      </c>
      <c r="B28" s="271" t="s">
        <v>5</v>
      </c>
      <c r="C28" s="271" t="s">
        <v>121</v>
      </c>
      <c r="D28" s="259">
        <v>23550</v>
      </c>
      <c r="E28" s="259">
        <v>8946</v>
      </c>
      <c r="F28" s="285">
        <v>12717</v>
      </c>
      <c r="G28" s="195">
        <v>11352</v>
      </c>
      <c r="H28" s="272"/>
    </row>
    <row r="29" spans="1:8">
      <c r="A29" s="270" t="s">
        <v>126</v>
      </c>
      <c r="B29" s="271" t="s">
        <v>5</v>
      </c>
      <c r="C29" s="271" t="s">
        <v>121</v>
      </c>
      <c r="D29" s="259">
        <v>91000</v>
      </c>
      <c r="E29" s="259">
        <v>18078</v>
      </c>
      <c r="F29" s="285">
        <v>24136</v>
      </c>
      <c r="G29" s="195">
        <v>30037</v>
      </c>
      <c r="H29" s="272"/>
    </row>
    <row r="30" spans="1:8">
      <c r="A30" s="270" t="s">
        <v>127</v>
      </c>
      <c r="B30" s="271" t="s">
        <v>5</v>
      </c>
      <c r="C30" s="271" t="s">
        <v>121</v>
      </c>
      <c r="D30" s="259">
        <v>50000</v>
      </c>
      <c r="E30" s="259">
        <v>10600</v>
      </c>
      <c r="F30" s="285">
        <v>13840</v>
      </c>
      <c r="G30" s="195">
        <v>16510</v>
      </c>
      <c r="H30" s="272"/>
    </row>
    <row r="31" spans="1:8">
      <c r="A31" s="270" t="s">
        <v>214</v>
      </c>
      <c r="B31" s="271" t="s">
        <v>5</v>
      </c>
      <c r="C31" s="271" t="s">
        <v>121</v>
      </c>
      <c r="D31" s="259">
        <v>16080</v>
      </c>
      <c r="E31" s="259">
        <v>3969</v>
      </c>
      <c r="F31" s="285">
        <v>5421</v>
      </c>
      <c r="G31" s="195">
        <v>6355</v>
      </c>
      <c r="H31" s="272"/>
    </row>
    <row r="32" spans="1:8">
      <c r="A32" s="270" t="s">
        <v>128</v>
      </c>
      <c r="B32" s="271" t="s">
        <v>5</v>
      </c>
      <c r="C32" s="271" t="s">
        <v>129</v>
      </c>
      <c r="D32" s="259">
        <v>348</v>
      </c>
      <c r="E32" s="259">
        <v>82</v>
      </c>
      <c r="F32" s="285">
        <v>92</v>
      </c>
      <c r="G32" s="195">
        <v>90</v>
      </c>
      <c r="H32" s="272"/>
    </row>
    <row r="33" spans="1:8">
      <c r="A33" s="270" t="s">
        <v>130</v>
      </c>
      <c r="B33" s="271" t="s">
        <v>5</v>
      </c>
      <c r="C33" s="271" t="s">
        <v>129</v>
      </c>
      <c r="D33" s="259">
        <v>348</v>
      </c>
      <c r="E33" s="259">
        <v>59</v>
      </c>
      <c r="F33" s="285">
        <v>76</v>
      </c>
      <c r="G33" s="195">
        <v>79</v>
      </c>
      <c r="H33" s="272"/>
    </row>
    <row r="34" spans="1:8">
      <c r="A34" s="270" t="s">
        <v>131</v>
      </c>
      <c r="B34" s="271" t="s">
        <v>5</v>
      </c>
      <c r="C34" s="271" t="s">
        <v>129</v>
      </c>
      <c r="D34" s="259">
        <v>180</v>
      </c>
      <c r="E34" s="259">
        <v>37</v>
      </c>
      <c r="F34" s="285">
        <v>49</v>
      </c>
      <c r="G34" s="195">
        <v>43</v>
      </c>
      <c r="H34" s="272"/>
    </row>
    <row r="35" spans="1:8">
      <c r="A35" s="270" t="s">
        <v>215</v>
      </c>
      <c r="B35" s="271" t="s">
        <v>5</v>
      </c>
      <c r="C35" s="271" t="s">
        <v>129</v>
      </c>
      <c r="D35" s="259">
        <v>720</v>
      </c>
      <c r="E35" s="259">
        <v>119</v>
      </c>
      <c r="F35" s="285">
        <v>164</v>
      </c>
      <c r="G35" s="195">
        <v>156</v>
      </c>
      <c r="H35" s="272"/>
    </row>
    <row r="36" spans="1:8">
      <c r="A36" s="270" t="s">
        <v>132</v>
      </c>
      <c r="B36" s="271" t="s">
        <v>119</v>
      </c>
      <c r="C36" s="271" t="s">
        <v>129</v>
      </c>
      <c r="D36" s="260" t="s">
        <v>209</v>
      </c>
      <c r="E36" s="261">
        <v>0.96</v>
      </c>
      <c r="F36" s="287">
        <v>0.97</v>
      </c>
      <c r="G36" s="196">
        <v>0.99</v>
      </c>
      <c r="H36" s="274"/>
    </row>
    <row r="37" spans="1:8">
      <c r="A37" s="270" t="s">
        <v>133</v>
      </c>
      <c r="B37" s="271" t="s">
        <v>119</v>
      </c>
      <c r="C37" s="271" t="s">
        <v>129</v>
      </c>
      <c r="D37" s="260" t="s">
        <v>209</v>
      </c>
      <c r="E37" s="261">
        <v>0.91</v>
      </c>
      <c r="F37" s="287">
        <v>0.91</v>
      </c>
      <c r="G37" s="196">
        <v>0.93</v>
      </c>
      <c r="H37" s="274"/>
    </row>
    <row r="38" spans="1:8">
      <c r="A38" s="270" t="s">
        <v>134</v>
      </c>
      <c r="B38" s="271" t="s">
        <v>119</v>
      </c>
      <c r="C38" s="271" t="s">
        <v>129</v>
      </c>
      <c r="D38" s="260" t="s">
        <v>209</v>
      </c>
      <c r="E38" s="261">
        <v>1</v>
      </c>
      <c r="F38" s="287">
        <v>1</v>
      </c>
      <c r="G38" s="196">
        <v>1</v>
      </c>
      <c r="H38" s="274"/>
    </row>
    <row r="39" spans="1:8">
      <c r="A39" s="270" t="s">
        <v>135</v>
      </c>
      <c r="B39" s="271" t="s">
        <v>119</v>
      </c>
      <c r="C39" s="271" t="s">
        <v>129</v>
      </c>
      <c r="D39" s="260" t="s">
        <v>209</v>
      </c>
      <c r="E39" s="261">
        <v>1</v>
      </c>
      <c r="F39" s="287">
        <v>1</v>
      </c>
      <c r="G39" s="196">
        <v>1</v>
      </c>
      <c r="H39" s="274"/>
    </row>
    <row r="40" spans="1:8">
      <c r="A40" s="270" t="s">
        <v>136</v>
      </c>
      <c r="B40" s="271" t="s">
        <v>119</v>
      </c>
      <c r="C40" s="271" t="s">
        <v>129</v>
      </c>
      <c r="D40" s="260" t="s">
        <v>209</v>
      </c>
      <c r="E40" s="261">
        <v>1</v>
      </c>
      <c r="F40" s="287">
        <v>1</v>
      </c>
      <c r="G40" s="196">
        <v>1</v>
      </c>
      <c r="H40" s="274"/>
    </row>
    <row r="41" spans="1:8">
      <c r="A41" s="275" t="s">
        <v>137</v>
      </c>
      <c r="B41" s="271" t="s">
        <v>5</v>
      </c>
      <c r="C41" s="276" t="s">
        <v>138</v>
      </c>
      <c r="D41" s="197">
        <v>58035</v>
      </c>
      <c r="E41" s="197">
        <v>14569</v>
      </c>
      <c r="F41" s="197">
        <v>18463</v>
      </c>
      <c r="G41" s="197">
        <v>18644</v>
      </c>
      <c r="H41" s="277"/>
    </row>
    <row r="42" spans="1:8">
      <c r="A42" s="275" t="s">
        <v>139</v>
      </c>
      <c r="B42" s="271" t="s">
        <v>5</v>
      </c>
      <c r="C42" s="276" t="s">
        <v>140</v>
      </c>
      <c r="D42" s="197">
        <v>13994</v>
      </c>
      <c r="E42" s="197">
        <v>3570</v>
      </c>
      <c r="F42" s="197">
        <v>3827</v>
      </c>
      <c r="G42" s="197">
        <v>3664</v>
      </c>
      <c r="H42" s="277"/>
    </row>
    <row r="43" spans="1:8">
      <c r="A43" s="275" t="s">
        <v>141</v>
      </c>
      <c r="B43" s="271" t="s">
        <v>5</v>
      </c>
      <c r="C43" s="276" t="s">
        <v>140</v>
      </c>
      <c r="D43" s="197">
        <v>17070</v>
      </c>
      <c r="E43" s="197">
        <v>6064</v>
      </c>
      <c r="F43" s="197">
        <v>8757</v>
      </c>
      <c r="G43" s="197">
        <v>13134</v>
      </c>
      <c r="H43" s="277"/>
    </row>
    <row r="44" spans="1:8">
      <c r="A44" s="275" t="s">
        <v>142</v>
      </c>
      <c r="B44" s="271" t="s">
        <v>5</v>
      </c>
      <c r="C44" s="276" t="s">
        <v>143</v>
      </c>
      <c r="D44" s="197">
        <v>5438</v>
      </c>
      <c r="E44" s="197">
        <v>1071</v>
      </c>
      <c r="F44" s="197">
        <v>1590</v>
      </c>
      <c r="G44" s="197">
        <v>1085</v>
      </c>
      <c r="H44" s="277"/>
    </row>
    <row r="45" spans="1:8">
      <c r="A45" s="278" t="s">
        <v>216</v>
      </c>
      <c r="B45" s="271" t="s">
        <v>5</v>
      </c>
      <c r="C45" s="276" t="s">
        <v>217</v>
      </c>
      <c r="D45" s="197">
        <v>3300</v>
      </c>
      <c r="E45" s="197">
        <v>830</v>
      </c>
      <c r="F45" s="197">
        <v>827</v>
      </c>
      <c r="G45" s="197">
        <v>828</v>
      </c>
      <c r="H45" s="277"/>
    </row>
    <row r="46" spans="1:8">
      <c r="A46" s="275" t="s">
        <v>144</v>
      </c>
      <c r="B46" s="271" t="s">
        <v>5</v>
      </c>
      <c r="C46" s="276" t="s">
        <v>217</v>
      </c>
      <c r="D46" s="197">
        <v>472</v>
      </c>
      <c r="E46" s="197">
        <v>176</v>
      </c>
      <c r="F46" s="197">
        <v>135</v>
      </c>
      <c r="G46" s="197">
        <v>166</v>
      </c>
      <c r="H46" s="277"/>
    </row>
    <row r="47" spans="1:8">
      <c r="A47" s="275" t="s">
        <v>145</v>
      </c>
      <c r="B47" s="271" t="s">
        <v>5</v>
      </c>
      <c r="C47" s="276" t="s">
        <v>217</v>
      </c>
      <c r="D47" s="197">
        <v>72</v>
      </c>
      <c r="E47" s="197">
        <v>18</v>
      </c>
      <c r="F47" s="197">
        <v>18</v>
      </c>
      <c r="G47" s="197">
        <v>18</v>
      </c>
      <c r="H47" s="277"/>
    </row>
    <row r="48" spans="1:8">
      <c r="A48" s="275" t="s">
        <v>218</v>
      </c>
      <c r="B48" s="271" t="s">
        <v>5</v>
      </c>
      <c r="C48" s="271" t="s">
        <v>219</v>
      </c>
      <c r="D48" s="197">
        <v>42</v>
      </c>
      <c r="E48" s="198">
        <v>6</v>
      </c>
      <c r="F48" s="198">
        <v>18</v>
      </c>
      <c r="G48" s="262">
        <v>0.13</v>
      </c>
      <c r="H48" s="279"/>
    </row>
    <row r="49" spans="1:8">
      <c r="A49" s="275" t="s">
        <v>146</v>
      </c>
      <c r="B49" s="271" t="s">
        <v>5</v>
      </c>
      <c r="C49" s="276" t="s">
        <v>219</v>
      </c>
      <c r="D49" s="198">
        <v>124</v>
      </c>
      <c r="E49" s="198">
        <v>3</v>
      </c>
      <c r="F49" s="198">
        <v>160</v>
      </c>
      <c r="G49" s="198">
        <v>2</v>
      </c>
      <c r="H49" s="280"/>
    </row>
    <row r="50" spans="1:8">
      <c r="A50" s="275" t="s">
        <v>147</v>
      </c>
      <c r="B50" s="271" t="s">
        <v>5</v>
      </c>
      <c r="C50" s="276" t="s">
        <v>219</v>
      </c>
      <c r="D50" s="198">
        <v>52</v>
      </c>
      <c r="E50" s="198">
        <v>9</v>
      </c>
      <c r="F50" s="198">
        <v>12</v>
      </c>
      <c r="G50" s="198">
        <v>12</v>
      </c>
      <c r="H50" s="280"/>
    </row>
    <row r="51" spans="1:8">
      <c r="A51" s="275" t="s">
        <v>220</v>
      </c>
      <c r="B51" s="271" t="s">
        <v>5</v>
      </c>
      <c r="C51" s="271" t="s">
        <v>149</v>
      </c>
      <c r="D51" s="197">
        <v>1700</v>
      </c>
      <c r="E51" s="198">
        <v>300</v>
      </c>
      <c r="F51" s="198">
        <v>300</v>
      </c>
      <c r="G51" s="198">
        <v>400</v>
      </c>
      <c r="H51" s="280"/>
    </row>
    <row r="52" spans="1:8">
      <c r="A52" s="275" t="s">
        <v>221</v>
      </c>
      <c r="B52" s="271" t="s">
        <v>5</v>
      </c>
      <c r="C52" s="271" t="s">
        <v>148</v>
      </c>
      <c r="D52" s="198">
        <v>80</v>
      </c>
      <c r="E52" s="198">
        <v>22</v>
      </c>
      <c r="F52" s="198">
        <v>23</v>
      </c>
      <c r="G52" s="198">
        <v>25</v>
      </c>
      <c r="H52" s="280"/>
    </row>
    <row r="53" spans="1:8">
      <c r="A53" s="275" t="s">
        <v>222</v>
      </c>
      <c r="B53" s="281" t="s">
        <v>119</v>
      </c>
      <c r="C53" s="271" t="s">
        <v>223</v>
      </c>
      <c r="D53" s="260" t="s">
        <v>209</v>
      </c>
      <c r="E53" s="262">
        <v>1</v>
      </c>
      <c r="F53" s="262">
        <v>1</v>
      </c>
      <c r="G53" s="262">
        <v>1</v>
      </c>
      <c r="H53" s="277"/>
    </row>
    <row r="54" spans="1:8" ht="13.5" thickBot="1">
      <c r="A54" s="174" t="s">
        <v>224</v>
      </c>
      <c r="B54" s="282" t="s">
        <v>119</v>
      </c>
      <c r="C54" s="283" t="s">
        <v>225</v>
      </c>
      <c r="D54" s="263" t="s">
        <v>209</v>
      </c>
      <c r="E54" s="199">
        <v>0.82</v>
      </c>
      <c r="F54" s="199">
        <v>0.92</v>
      </c>
      <c r="G54" s="199">
        <v>1.06</v>
      </c>
      <c r="H54" s="284"/>
    </row>
    <row r="55" spans="1:8">
      <c r="A55" s="132"/>
      <c r="B55" s="132"/>
      <c r="C55" s="132"/>
      <c r="D55" s="132"/>
      <c r="E55" s="132"/>
      <c r="F55" s="132"/>
      <c r="G55" s="132"/>
      <c r="H55" s="132"/>
    </row>
    <row r="56" spans="1:8">
      <c r="A56" s="133" t="s">
        <v>150</v>
      </c>
      <c r="B56" s="133"/>
      <c r="C56" s="133"/>
      <c r="D56" s="133"/>
      <c r="E56" s="133"/>
      <c r="F56" s="133"/>
      <c r="G56" s="133"/>
      <c r="H56" s="133"/>
    </row>
    <row r="57" spans="1:8">
      <c r="A57" s="133" t="s">
        <v>151</v>
      </c>
      <c r="B57" s="133"/>
      <c r="C57" s="133"/>
      <c r="D57" s="133"/>
      <c r="E57" s="133"/>
      <c r="F57" s="133"/>
      <c r="G57" s="133"/>
      <c r="H57" s="133"/>
    </row>
    <row r="58" spans="1:8">
      <c r="A58" s="133" t="s">
        <v>226</v>
      </c>
      <c r="B58" s="133"/>
      <c r="C58" s="133"/>
      <c r="D58" s="133"/>
      <c r="E58" s="133"/>
      <c r="F58" s="133"/>
      <c r="G58" s="133"/>
      <c r="H58" s="133"/>
    </row>
    <row r="59" spans="1:8">
      <c r="A59" s="133" t="s">
        <v>227</v>
      </c>
      <c r="B59" s="133"/>
      <c r="C59" s="133"/>
      <c r="D59" s="133"/>
      <c r="E59" s="133"/>
      <c r="F59" s="133"/>
      <c r="G59" s="133"/>
      <c r="H59" s="133"/>
    </row>
    <row r="60" spans="1:8">
      <c r="A60" s="133" t="s">
        <v>152</v>
      </c>
      <c r="B60" s="133"/>
      <c r="C60" s="133"/>
      <c r="D60" s="133"/>
      <c r="E60" s="133"/>
      <c r="F60" s="133"/>
      <c r="G60" s="133"/>
      <c r="H60" s="133"/>
    </row>
    <row r="61" spans="1:8">
      <c r="A61" s="133"/>
      <c r="B61" s="133"/>
      <c r="C61" s="133"/>
      <c r="D61" s="133"/>
      <c r="E61" s="133"/>
      <c r="F61" s="133"/>
      <c r="G61" s="133"/>
      <c r="H61" s="133"/>
    </row>
  </sheetData>
  <mergeCells count="7">
    <mergeCell ref="A1:H1"/>
    <mergeCell ref="A2:H2"/>
    <mergeCell ref="A10:A12"/>
    <mergeCell ref="B10:B12"/>
    <mergeCell ref="C10:C12"/>
    <mergeCell ref="D10:H10"/>
    <mergeCell ref="D11:H11"/>
  </mergeCells>
  <phoneticPr fontId="4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10601</vt:lpstr>
      <vt:lpstr>10602</vt:lpstr>
      <vt:lpstr>10610</vt:lpstr>
      <vt:lpstr>50603</vt:lpstr>
      <vt:lpstr>50604</vt:lpstr>
      <vt:lpstr>'10601'!Área_de_impresión</vt:lpstr>
      <vt:lpstr>'10602'!Área_de_impresión</vt:lpstr>
    </vt:vector>
  </TitlesOfParts>
  <Company>Direccion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WinLiteG-SP3</cp:lastModifiedBy>
  <cp:lastPrinted>2015-08-27T15:18:55Z</cp:lastPrinted>
  <dcterms:created xsi:type="dcterms:W3CDTF">2005-11-28T14:59:09Z</dcterms:created>
  <dcterms:modified xsi:type="dcterms:W3CDTF">2015-11-24T18:21:15Z</dcterms:modified>
</cp:coreProperties>
</file>