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55" windowWidth="7980" windowHeight="6615" tabRatio="763"/>
  </bookViews>
  <sheets>
    <sheet name="10601" sheetId="6" r:id="rId1"/>
    <sheet name="10602 " sheetId="13" r:id="rId2"/>
    <sheet name="10610" sheetId="15" r:id="rId3"/>
    <sheet name="50603" sheetId="14" r:id="rId4"/>
    <sheet name="50604 Gral. MARZO 2016" sheetId="16" r:id="rId5"/>
    <sheet name="50604 Reducido MARZO 2016" sheetId="17" r:id="rId6"/>
  </sheets>
  <externalReferences>
    <externalReference r:id="rId7"/>
    <externalReference r:id="rId8"/>
  </externalReferences>
  <definedNames>
    <definedName name="_xlnm.Print_Area" localSheetId="0">'10601'!$A$1:$N$46</definedName>
    <definedName name="_xlnm.Print_Area" localSheetId="1">'10602 '!$A$1:$H$16</definedName>
    <definedName name="_xlnm.Print_Area" localSheetId="2">'10610'!$A$1:$O$42</definedName>
    <definedName name="_xlnm.Print_Area" localSheetId="3">'50603'!$A$1:$N$43</definedName>
    <definedName name="_xlnm.Print_Area" localSheetId="4">'50604 Gral. MARZO 2016'!$B$1:$K$430</definedName>
    <definedName name="_xlnm.Print_Titles" localSheetId="4">'50604 Gral. MARZO 2016'!$1:$3</definedName>
  </definedNames>
  <calcPr calcId="145621"/>
</workbook>
</file>

<file path=xl/calcChain.xml><?xml version="1.0" encoding="utf-8"?>
<calcChain xmlns="http://schemas.openxmlformats.org/spreadsheetml/2006/main">
  <c r="D94" i="17" l="1"/>
  <c r="C94" i="17"/>
  <c r="D93" i="17"/>
  <c r="C93" i="17"/>
  <c r="D92" i="17"/>
  <c r="C92" i="17"/>
  <c r="D91" i="17"/>
  <c r="C91" i="17"/>
  <c r="D90" i="17"/>
  <c r="C90" i="17"/>
  <c r="D89" i="17"/>
  <c r="C89" i="17"/>
  <c r="D88" i="17"/>
  <c r="C88" i="17"/>
  <c r="D87" i="17"/>
  <c r="C87" i="17"/>
  <c r="D85" i="17"/>
  <c r="C85" i="17"/>
  <c r="D84" i="17"/>
  <c r="C84" i="17"/>
  <c r="D83" i="17"/>
  <c r="C83" i="17"/>
  <c r="D80" i="17"/>
  <c r="C80" i="17"/>
  <c r="D79" i="17"/>
  <c r="C79" i="17"/>
  <c r="D78" i="17"/>
  <c r="C78" i="17"/>
  <c r="D77" i="17"/>
  <c r="C77" i="17"/>
  <c r="D75" i="17"/>
  <c r="C75" i="17"/>
  <c r="D74" i="17"/>
  <c r="C74" i="17"/>
  <c r="D71" i="17"/>
  <c r="C71" i="17"/>
  <c r="D70" i="17"/>
  <c r="C70" i="17"/>
  <c r="D67" i="17"/>
  <c r="C67" i="17"/>
  <c r="D66" i="17"/>
  <c r="C66" i="17"/>
  <c r="D65" i="17"/>
  <c r="C65" i="17"/>
  <c r="D62" i="17"/>
  <c r="C62" i="17"/>
  <c r="D61" i="17"/>
  <c r="C61" i="17"/>
  <c r="D60" i="17"/>
  <c r="C60" i="17"/>
  <c r="D59" i="17"/>
  <c r="C59" i="17"/>
  <c r="D58" i="17"/>
  <c r="C58" i="17"/>
  <c r="D56" i="17"/>
  <c r="C56" i="17"/>
  <c r="D55" i="17"/>
  <c r="C55" i="17"/>
  <c r="D51" i="17"/>
  <c r="C51" i="17"/>
  <c r="D50" i="17"/>
  <c r="C50" i="17"/>
  <c r="D47" i="17"/>
  <c r="C47" i="17"/>
  <c r="D46" i="17"/>
  <c r="C46" i="17"/>
  <c r="D45" i="17"/>
  <c r="C45" i="17"/>
  <c r="D44" i="17"/>
  <c r="C44" i="17"/>
  <c r="D42" i="17"/>
  <c r="C42" i="17"/>
  <c r="D41" i="17"/>
  <c r="C41" i="17"/>
  <c r="D40" i="17"/>
  <c r="C40" i="17"/>
  <c r="D37" i="17"/>
  <c r="C37" i="17"/>
  <c r="D36" i="17"/>
  <c r="C36" i="17"/>
  <c r="D35" i="17"/>
  <c r="C35" i="17"/>
  <c r="D33" i="17"/>
  <c r="C33" i="17"/>
  <c r="D32" i="17"/>
  <c r="C32" i="17"/>
  <c r="D31" i="17"/>
  <c r="C31" i="17"/>
  <c r="D30" i="17"/>
  <c r="C30" i="17"/>
  <c r="D29" i="17"/>
  <c r="C29" i="17"/>
  <c r="D28" i="17"/>
  <c r="C28" i="17"/>
  <c r="D27" i="17"/>
  <c r="C27" i="17"/>
  <c r="D26" i="17"/>
  <c r="C26" i="17"/>
  <c r="D25" i="17"/>
  <c r="C25" i="17"/>
  <c r="D24" i="17"/>
  <c r="C24" i="17"/>
  <c r="D23" i="17"/>
  <c r="C23" i="17"/>
  <c r="D22" i="17"/>
  <c r="C22" i="17"/>
  <c r="D19" i="17"/>
  <c r="C19" i="17"/>
  <c r="D18" i="17"/>
  <c r="C18" i="17"/>
  <c r="D16" i="17"/>
  <c r="C16" i="17"/>
  <c r="D15" i="17"/>
  <c r="C15" i="17"/>
  <c r="D14" i="17"/>
  <c r="C14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  <c r="H423" i="16"/>
  <c r="H422" i="16"/>
  <c r="H421" i="16"/>
  <c r="H424" i="16" s="1"/>
  <c r="K424" i="16" s="1"/>
  <c r="H418" i="16"/>
  <c r="H417" i="16"/>
  <c r="H416" i="16"/>
  <c r="H415" i="16"/>
  <c r="H419" i="16" s="1"/>
  <c r="K419" i="16" s="1"/>
  <c r="H412" i="16"/>
  <c r="H411" i="16"/>
  <c r="H413" i="16" s="1"/>
  <c r="K413" i="16" s="1"/>
  <c r="H408" i="16"/>
  <c r="H407" i="16"/>
  <c r="H409" i="16" s="1"/>
  <c r="K409" i="16" s="1"/>
  <c r="H406" i="16"/>
  <c r="H403" i="16"/>
  <c r="H402" i="16"/>
  <c r="H401" i="16"/>
  <c r="H404" i="16" s="1"/>
  <c r="K404" i="16" s="1"/>
  <c r="H398" i="16"/>
  <c r="H397" i="16"/>
  <c r="H396" i="16"/>
  <c r="H395" i="16"/>
  <c r="H394" i="16"/>
  <c r="H393" i="16"/>
  <c r="H399" i="16" s="1"/>
  <c r="K399" i="16" s="1"/>
  <c r="K391" i="16"/>
  <c r="H387" i="16"/>
  <c r="H388" i="16" s="1"/>
  <c r="K388" i="16" s="1"/>
  <c r="H384" i="16"/>
  <c r="K384" i="16" s="1"/>
  <c r="H383" i="16"/>
  <c r="H380" i="16"/>
  <c r="H381" i="16" s="1"/>
  <c r="K381" i="16" s="1"/>
  <c r="H378" i="16"/>
  <c r="K378" i="16" s="1"/>
  <c r="H377" i="16"/>
  <c r="H372" i="16"/>
  <c r="H371" i="16"/>
  <c r="H370" i="16"/>
  <c r="H369" i="16"/>
  <c r="H373" i="16" s="1"/>
  <c r="K373" i="16" s="1"/>
  <c r="H366" i="16"/>
  <c r="H365" i="16"/>
  <c r="H367" i="16" s="1"/>
  <c r="K367" i="16" s="1"/>
  <c r="H359" i="16"/>
  <c r="H363" i="16" s="1"/>
  <c r="K363" i="16" s="1"/>
  <c r="H357" i="16"/>
  <c r="K357" i="16" s="1"/>
  <c r="H356" i="16"/>
  <c r="H351" i="16"/>
  <c r="H350" i="16"/>
  <c r="H353" i="16" s="1"/>
  <c r="K353" i="16" s="1"/>
  <c r="H347" i="16"/>
  <c r="H346" i="16"/>
  <c r="H348" i="16" s="1"/>
  <c r="K348" i="16" s="1"/>
  <c r="H341" i="16"/>
  <c r="H340" i="16"/>
  <c r="H342" i="16" s="1"/>
  <c r="K342" i="16" s="1"/>
  <c r="H336" i="16"/>
  <c r="H335" i="16"/>
  <c r="H334" i="16"/>
  <c r="H333" i="16"/>
  <c r="H332" i="16"/>
  <c r="H331" i="16"/>
  <c r="H337" i="16" s="1"/>
  <c r="K337" i="16" s="1"/>
  <c r="H324" i="16"/>
  <c r="H323" i="16"/>
  <c r="H327" i="16" s="1"/>
  <c r="K327" i="16" s="1"/>
  <c r="H320" i="16"/>
  <c r="H319" i="16"/>
  <c r="H318" i="16"/>
  <c r="H317" i="16"/>
  <c r="H321" i="16" s="1"/>
  <c r="K321" i="16" s="1"/>
  <c r="H314" i="16"/>
  <c r="H315" i="16" s="1"/>
  <c r="K315" i="16" s="1"/>
  <c r="H309" i="16"/>
  <c r="H308" i="16"/>
  <c r="H310" i="16" s="1"/>
  <c r="K310" i="16" s="1"/>
  <c r="H305" i="16"/>
  <c r="H304" i="16"/>
  <c r="H306" i="16" s="1"/>
  <c r="K306" i="16" s="1"/>
  <c r="H301" i="16"/>
  <c r="H300" i="16"/>
  <c r="H302" i="16" s="1"/>
  <c r="K302" i="16" s="1"/>
  <c r="H298" i="16"/>
  <c r="K298" i="16" s="1"/>
  <c r="H297" i="16"/>
  <c r="H288" i="16"/>
  <c r="H287" i="16"/>
  <c r="H289" i="16" s="1"/>
  <c r="K289" i="16" s="1"/>
  <c r="H282" i="16"/>
  <c r="H281" i="16"/>
  <c r="H280" i="16"/>
  <c r="H284" i="16" s="1"/>
  <c r="K284" i="16" s="1"/>
  <c r="H277" i="16"/>
  <c r="H276" i="16"/>
  <c r="H275" i="16"/>
  <c r="H274" i="16"/>
  <c r="H278" i="16" s="1"/>
  <c r="K278" i="16" s="1"/>
  <c r="H273" i="16"/>
  <c r="H266" i="16"/>
  <c r="H265" i="16"/>
  <c r="H267" i="16" s="1"/>
  <c r="K267" i="16" s="1"/>
  <c r="H262" i="16"/>
  <c r="H261" i="16"/>
  <c r="H260" i="16"/>
  <c r="H259" i="16"/>
  <c r="H258" i="16"/>
  <c r="H263" i="16" s="1"/>
  <c r="K263" i="16" s="1"/>
  <c r="H254" i="16"/>
  <c r="H253" i="16"/>
  <c r="H252" i="16"/>
  <c r="H251" i="16"/>
  <c r="H250" i="16"/>
  <c r="H249" i="16"/>
  <c r="H248" i="16"/>
  <c r="H247" i="16"/>
  <c r="H255" i="16" s="1"/>
  <c r="K255" i="16" s="1"/>
  <c r="H246" i="16"/>
  <c r="H243" i="16"/>
  <c r="H242" i="16"/>
  <c r="H244" i="16" s="1"/>
  <c r="K244" i="16" s="1"/>
  <c r="H239" i="16"/>
  <c r="H238" i="16"/>
  <c r="H237" i="16"/>
  <c r="H236" i="16"/>
  <c r="H235" i="16"/>
  <c r="H234" i="16"/>
  <c r="H233" i="16"/>
  <c r="H232" i="16"/>
  <c r="H231" i="16"/>
  <c r="H240" i="16" s="1"/>
  <c r="K240" i="16" s="1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29" i="16" s="1"/>
  <c r="K229" i="16" s="1"/>
  <c r="H215" i="16"/>
  <c r="H211" i="16"/>
  <c r="H206" i="16"/>
  <c r="H212" i="16" s="1"/>
  <c r="K212" i="16" s="1"/>
  <c r="H203" i="16"/>
  <c r="H202" i="16"/>
  <c r="H200" i="16"/>
  <c r="H199" i="16"/>
  <c r="H198" i="16"/>
  <c r="H204" i="16" s="1"/>
  <c r="K204" i="16" s="1"/>
  <c r="H195" i="16"/>
  <c r="H194" i="16"/>
  <c r="H196" i="16" s="1"/>
  <c r="K196" i="16" s="1"/>
  <c r="H189" i="16"/>
  <c r="H187" i="16"/>
  <c r="H186" i="16"/>
  <c r="H185" i="16"/>
  <c r="H190" i="16" s="1"/>
  <c r="K190" i="16" s="1"/>
  <c r="H182" i="16"/>
  <c r="H181" i="16"/>
  <c r="H183" i="16" s="1"/>
  <c r="K183" i="16" s="1"/>
  <c r="H178" i="16"/>
  <c r="H177" i="16"/>
  <c r="H179" i="16" s="1"/>
  <c r="K179" i="16" s="1"/>
  <c r="H176" i="16"/>
  <c r="H171" i="16"/>
  <c r="C170" i="16"/>
  <c r="H170" i="16" s="1"/>
  <c r="H172" i="16" s="1"/>
  <c r="K172" i="16" s="1"/>
  <c r="H169" i="16"/>
  <c r="H168" i="16"/>
  <c r="J166" i="16"/>
  <c r="H165" i="16"/>
  <c r="C164" i="16"/>
  <c r="H164" i="16" s="1"/>
  <c r="H163" i="16"/>
  <c r="H162" i="16"/>
  <c r="H166" i="16" s="1"/>
  <c r="K166" i="16" s="1"/>
  <c r="J160" i="16"/>
  <c r="H159" i="16"/>
  <c r="H158" i="16"/>
  <c r="H160" i="16" s="1"/>
  <c r="K160" i="16" s="1"/>
  <c r="J156" i="16"/>
  <c r="H155" i="16"/>
  <c r="H154" i="16"/>
  <c r="H156" i="16" s="1"/>
  <c r="K156" i="16" s="1"/>
  <c r="J152" i="16"/>
  <c r="H151" i="16"/>
  <c r="H150" i="16"/>
  <c r="H152" i="16" s="1"/>
  <c r="K152" i="16" s="1"/>
  <c r="H149" i="16"/>
  <c r="J147" i="16"/>
  <c r="H146" i="16"/>
  <c r="H145" i="16"/>
  <c r="H144" i="16"/>
  <c r="H143" i="16"/>
  <c r="H142" i="16"/>
  <c r="H141" i="16"/>
  <c r="H140" i="16"/>
  <c r="H139" i="16"/>
  <c r="H147" i="16" s="1"/>
  <c r="K147" i="16" s="1"/>
  <c r="J137" i="16"/>
  <c r="H136" i="16"/>
  <c r="H135" i="16"/>
  <c r="H134" i="16"/>
  <c r="H133" i="16"/>
  <c r="H137" i="16" s="1"/>
  <c r="K137" i="16" s="1"/>
  <c r="J131" i="16"/>
  <c r="H130" i="16"/>
  <c r="H129" i="16"/>
  <c r="H128" i="16"/>
  <c r="H127" i="16"/>
  <c r="H126" i="16"/>
  <c r="H125" i="16"/>
  <c r="H124" i="16"/>
  <c r="H123" i="16"/>
  <c r="H131" i="16" s="1"/>
  <c r="K131" i="16" s="1"/>
  <c r="J121" i="16"/>
  <c r="H120" i="16"/>
  <c r="H119" i="16"/>
  <c r="H118" i="16"/>
  <c r="H117" i="16"/>
  <c r="H121" i="16" s="1"/>
  <c r="K121" i="16" s="1"/>
  <c r="D110" i="16"/>
  <c r="C110" i="16"/>
  <c r="H110" i="16" s="1"/>
  <c r="D105" i="16"/>
  <c r="H105" i="16" s="1"/>
  <c r="C105" i="16"/>
  <c r="D96" i="16"/>
  <c r="C96" i="16"/>
  <c r="H96" i="16" s="1"/>
  <c r="H115" i="16" s="1"/>
  <c r="K115" i="16" s="1"/>
  <c r="J94" i="16"/>
  <c r="H93" i="16"/>
  <c r="H92" i="16"/>
  <c r="H91" i="16"/>
  <c r="H90" i="16"/>
  <c r="H94" i="16" s="1"/>
  <c r="K94" i="16" s="1"/>
  <c r="J88" i="16"/>
  <c r="H87" i="16"/>
  <c r="H86" i="16"/>
  <c r="H85" i="16"/>
  <c r="H84" i="16"/>
  <c r="H88" i="16" s="1"/>
  <c r="K88" i="16" s="1"/>
  <c r="H83" i="16"/>
  <c r="J81" i="16"/>
  <c r="H81" i="16"/>
  <c r="K81" i="16" s="1"/>
  <c r="H80" i="16"/>
  <c r="H79" i="16"/>
  <c r="H78" i="16"/>
  <c r="J76" i="16"/>
  <c r="H75" i="16"/>
  <c r="H74" i="16"/>
  <c r="H76" i="16" s="1"/>
  <c r="K76" i="16" s="1"/>
  <c r="H73" i="16"/>
  <c r="J71" i="16"/>
  <c r="H70" i="16"/>
  <c r="H69" i="16"/>
  <c r="H71" i="16" s="1"/>
  <c r="K71" i="16" s="1"/>
  <c r="H68" i="16"/>
  <c r="J65" i="16"/>
  <c r="H64" i="16"/>
  <c r="H63" i="16"/>
  <c r="H62" i="16"/>
  <c r="H61" i="16"/>
  <c r="H65" i="16" s="1"/>
  <c r="K65" i="16" s="1"/>
  <c r="H60" i="16"/>
  <c r="J58" i="16"/>
  <c r="H57" i="16"/>
  <c r="H56" i="16"/>
  <c r="H58" i="16" s="1"/>
  <c r="K58" i="16" s="1"/>
  <c r="H55" i="16"/>
  <c r="J53" i="16"/>
  <c r="H52" i="16"/>
  <c r="H51" i="16"/>
  <c r="H53" i="16" s="1"/>
  <c r="K53" i="16" s="1"/>
  <c r="H50" i="16"/>
  <c r="J47" i="16"/>
  <c r="H46" i="16"/>
  <c r="H45" i="16"/>
  <c r="H47" i="16" s="1"/>
  <c r="K47" i="16" s="1"/>
  <c r="H44" i="16"/>
  <c r="J42" i="16"/>
  <c r="H41" i="16"/>
  <c r="H40" i="16"/>
  <c r="H42" i="16" s="1"/>
  <c r="K42" i="16" s="1"/>
  <c r="H39" i="16"/>
  <c r="J37" i="16"/>
  <c r="H36" i="16"/>
  <c r="H35" i="16"/>
  <c r="H34" i="16"/>
  <c r="H33" i="16"/>
  <c r="H37" i="16" s="1"/>
  <c r="K37" i="16" s="1"/>
  <c r="J31" i="16"/>
  <c r="H30" i="16"/>
  <c r="H29" i="16"/>
  <c r="H28" i="16"/>
  <c r="H27" i="16"/>
  <c r="H26" i="16"/>
  <c r="H31" i="16" s="1"/>
  <c r="K31" i="16" s="1"/>
  <c r="J24" i="16"/>
  <c r="H23" i="16"/>
  <c r="H22" i="16"/>
  <c r="H21" i="16"/>
  <c r="H20" i="16"/>
  <c r="H19" i="16"/>
  <c r="H24" i="16" s="1"/>
  <c r="K24" i="16" s="1"/>
  <c r="J17" i="16"/>
  <c r="H16" i="16"/>
  <c r="H15" i="16"/>
  <c r="H14" i="16"/>
  <c r="H13" i="16"/>
  <c r="H17" i="16" s="1"/>
  <c r="K17" i="16" s="1"/>
  <c r="J11" i="16"/>
  <c r="H10" i="16"/>
  <c r="H9" i="16"/>
  <c r="H8" i="16"/>
  <c r="H7" i="16"/>
  <c r="H11" i="16" s="1"/>
  <c r="K11" i="16" s="1"/>
  <c r="H6" i="16"/>
  <c r="G46" i="6" l="1"/>
  <c r="K23" i="15" l="1"/>
  <c r="P19" i="15"/>
  <c r="P17" i="15"/>
  <c r="H43" i="14"/>
  <c r="F43" i="14"/>
  <c r="M43" i="14" s="1"/>
  <c r="N43" i="14" s="1"/>
  <c r="E43" i="14"/>
  <c r="N42" i="14"/>
  <c r="N41" i="14"/>
  <c r="H41" i="14"/>
  <c r="E41" i="14"/>
  <c r="N40" i="14"/>
  <c r="N38" i="14"/>
  <c r="H38" i="14"/>
  <c r="H37" i="14"/>
  <c r="H36" i="14"/>
  <c r="H35" i="14"/>
  <c r="N33" i="14"/>
  <c r="N32" i="14"/>
  <c r="N31" i="14"/>
  <c r="N30" i="14"/>
  <c r="N29" i="14"/>
  <c r="N27" i="14"/>
  <c r="H27" i="14"/>
  <c r="N23" i="14"/>
  <c r="N20" i="14"/>
  <c r="N19" i="14"/>
  <c r="N18" i="14"/>
  <c r="N15" i="14"/>
  <c r="H15" i="14"/>
  <c r="N14" i="14"/>
  <c r="N13" i="14"/>
  <c r="N12" i="14"/>
  <c r="H12" i="14"/>
  <c r="N11" i="14"/>
  <c r="N10" i="14"/>
  <c r="N9" i="14"/>
  <c r="H9" i="14"/>
  <c r="N8" i="14"/>
  <c r="N7" i="14"/>
  <c r="F15" i="13"/>
  <c r="E15" i="13"/>
  <c r="E14" i="13"/>
  <c r="E13" i="13"/>
  <c r="E12" i="13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<sst xmlns="http://schemas.openxmlformats.org/spreadsheetml/2006/main" count="920" uniqueCount="551">
  <si>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</si>
  <si>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</si>
  <si>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</si>
  <si>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</si>
  <si>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</si>
  <si>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</si>
  <si>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</si>
  <si>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</si>
  <si>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</si>
  <si>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</si>
  <si>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</si>
  <si>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</si>
  <si>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</si>
  <si>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</si>
  <si>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</si>
  <si>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</si>
  <si>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</si>
  <si>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</si>
  <si>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</si>
  <si>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</si>
  <si>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</si>
  <si>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</si>
  <si>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</si>
  <si>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</si>
  <si>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</si>
  <si>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</si>
  <si>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</si>
  <si>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</si>
  <si>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</si>
  <si>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</si>
  <si>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</si>
  <si>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</si>
  <si>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</si>
  <si>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</si>
  <si>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</si>
  <si>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</si>
  <si>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</si>
  <si>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</si>
  <si>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</si>
  <si>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</si>
  <si>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</si>
  <si>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</si>
  <si>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</si>
  <si>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</si>
  <si>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</si>
  <si>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</si>
  <si>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</si>
  <si>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</si>
  <si>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</si>
  <si>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</si>
  <si>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</si>
  <si>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</si>
  <si>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</si>
  <si>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</si>
  <si>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</si>
  <si>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</si>
  <si>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</si>
  <si>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</si>
  <si>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</si>
  <si>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</si>
  <si>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</si>
  <si>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</si>
  <si>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</si>
  <si>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</si>
  <si>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</si>
  <si>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</si>
  <si>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</si>
  <si>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</si>
  <si>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</si>
  <si>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</si>
  <si>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</si>
  <si>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</si>
  <si>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</si>
  <si>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</si>
  <si>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</si>
  <si>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</si>
  <si>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</si>
  <si>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</si>
  <si>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</si>
  <si>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</si>
  <si>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</si>
  <si>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</si>
  <si>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</si>
  <si>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</si>
  <si>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</si>
  <si>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</si>
  <si>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</si>
  <si>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</si>
  <si>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</si>
  <si>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</si>
  <si>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</si>
  <si>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</si>
  <si>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</si>
  <si>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</si>
  <si>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</si>
  <si>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</si>
  <si>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</si>
  <si>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</si>
  <si>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</si>
  <si>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</si>
  <si>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</si>
  <si>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</si>
  <si>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</si>
  <si>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</si>
  <si>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</si>
  <si>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</si>
  <si>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</si>
  <si>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</si>
  <si>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</si>
  <si>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</si>
  <si>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</si>
  <si>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</si>
  <si>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</si>
  <si>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</si>
  <si>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</si>
  <si>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</si>
  <si>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</si>
  <si>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</si>
  <si>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</si>
  <si>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</si>
  <si>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</si>
  <si>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</si>
  <si>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</si>
  <si>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</si>
  <si>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</si>
  <si>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</si>
  <si>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</si>
  <si>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</si>
  <si>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</si>
  <si>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</si>
  <si>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</si>
  <si>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</si>
  <si>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</si>
  <si>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</si>
  <si>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</si>
  <si>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</si>
  <si>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</si>
  <si>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</si>
  <si>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</si>
  <si>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</si>
  <si>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</si>
  <si>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</si>
  <si>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</si>
  <si>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</si>
  <si>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</si>
  <si>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</si>
  <si>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</si>
  <si>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</si>
  <si>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</si>
  <si>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</si>
  <si>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</si>
  <si>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</si>
  <si>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</si>
  <si>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</si>
  <si>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C.J.U.O. 1 - 06 - 10 - 1º TRIMESTE 2016</t>
  </si>
  <si>
    <t>Ministerio de Hacienda</t>
  </si>
  <si>
    <t xml:space="preserve"> </t>
  </si>
  <si>
    <t>Ridi - Gonzalez P</t>
  </si>
  <si>
    <t xml:space="preserve">Basegio - Nuñez </t>
  </si>
  <si>
    <t>Wajn-Odoriz-Boulin-Mayorga-Affronti-Troyano-Petry- Fierro-Gili R-Gallardo-Diaz-Gonzalez de Duo-Aleman</t>
  </si>
  <si>
    <t>Molina-Dibalsi F. - Hidalgo-Gili P- Navas- Caballero-Gibbs-Campos-Becerra-Castillo-Avellaneda-Cicconi-Marti- Perez-Diblasi JC</t>
  </si>
  <si>
    <t>Funes V</t>
  </si>
  <si>
    <t>Resolución Interna N° 119/15</t>
  </si>
  <si>
    <t>DEPARTAMENTOS / DELEGACIONES</t>
  </si>
  <si>
    <t>PLANIF. MARZO 2016</t>
  </si>
  <si>
    <t>EJECUT. MARZO2016</t>
  </si>
  <si>
    <t>% CUMPL. MARZO</t>
  </si>
  <si>
    <t>% CUMPL. FEBRERO</t>
  </si>
  <si>
    <t>% CUMPL.  ENERO</t>
  </si>
  <si>
    <t>% PROMEDIO CUMPL. A MARZO</t>
  </si>
  <si>
    <t>DIRECCIÓN GENERAL DE RENTAS</t>
  </si>
  <si>
    <t>Delegación Zona Sur</t>
  </si>
  <si>
    <t>1- Eficiencia de resolución de Piezas Administrativas</t>
  </si>
  <si>
    <t>2- Eficiencia de resolución de Piezas Administrativas en stock</t>
  </si>
  <si>
    <t>3- Eficiencia en generaciones de boletas</t>
  </si>
  <si>
    <t>4- Eficiencia operativo Fiscalizacion Permanente</t>
  </si>
  <si>
    <t>5- Eficiencia operativo Fiscalizacion Externa</t>
  </si>
  <si>
    <t xml:space="preserve">      Cumplimiento promedio del sector</t>
  </si>
  <si>
    <t>Delegación  General Alvear</t>
  </si>
  <si>
    <t>Delegación  Zona Este</t>
  </si>
  <si>
    <t xml:space="preserve">1- Eficacia de resolución de Piezas Administrativas </t>
  </si>
  <si>
    <t xml:space="preserve">3- Eficacia en generación de boletas de deudas </t>
  </si>
  <si>
    <t xml:space="preserve">4- Eficacia operativos de Fiscalización Permanente </t>
  </si>
  <si>
    <t xml:space="preserve">5- Eficacia operativos de Fiscalización Externa </t>
  </si>
  <si>
    <t>Cumplimiento promedio del sector</t>
  </si>
  <si>
    <t>Delegación  Valle de Uco</t>
  </si>
  <si>
    <t>1- Afectación de Apremios</t>
  </si>
  <si>
    <t>2- Contribuyentes fiscalizados</t>
  </si>
  <si>
    <t>3- Depuración Cuenta Corriente</t>
  </si>
  <si>
    <t>4- Registros del Automotor</t>
  </si>
  <si>
    <t>5- Salida de expedientes</t>
  </si>
  <si>
    <t>Delegación  Capital Federal</t>
  </si>
  <si>
    <t>4- Eficiencia en el control de Cuentas Corrientes</t>
  </si>
  <si>
    <t>Dpto. Gestión de Cobranza Administrativa</t>
  </si>
  <si>
    <t>1- Nivel de error en la anulación de formas de pago</t>
  </si>
  <si>
    <t>2- Cumplimiento de recordatorios vencimiento de formas de pago CBU</t>
  </si>
  <si>
    <t>3- Cumplimiento de plazos dados en la notificación</t>
  </si>
  <si>
    <t>Dpto. Gestión de Cobranza Judicial</t>
  </si>
  <si>
    <t>1 - Cumplimiento de plazos resolución Expedientes</t>
  </si>
  <si>
    <t>2 - Control de oficios</t>
  </si>
  <si>
    <t>3 - Cumplimiento entrega boletas de Apremio</t>
  </si>
  <si>
    <t>SUBDIRECCION  PATRIMONIALES Y SELLOS</t>
  </si>
  <si>
    <t>Dpto. Imp. Patrimoniales  Atención  Contribuyentes</t>
  </si>
  <si>
    <t>1- Cumplimiento de condiciones</t>
  </si>
  <si>
    <t>2- Cumplimiento de plazos de Expedientes</t>
  </si>
  <si>
    <t>3- Cumplimiento de plazos de Promociones</t>
  </si>
  <si>
    <t>Dpto. Imp. Patrimoniales Gestión Interna</t>
  </si>
  <si>
    <t>1- Resolución expedientes Administrativos</t>
  </si>
  <si>
    <t>2- Control grabacion altas y transferencias</t>
  </si>
  <si>
    <t>3- Informes de deuda en Concursos y Quiebras</t>
  </si>
  <si>
    <t>Dpto. Imp. De Sellos y Tasa de Justicia</t>
  </si>
  <si>
    <t xml:space="preserve">2- Control de DDJJ </t>
  </si>
  <si>
    <t>3- Resolución de expedientes judiciales</t>
  </si>
  <si>
    <t>4- Informes de deuda en Concursos y Quiebras</t>
  </si>
  <si>
    <t>5- Control de notificaciones de deuda</t>
  </si>
  <si>
    <t>SUBDIRECCION ACTIVIDADES ECONOMICAS</t>
  </si>
  <si>
    <t>Dpto. Actividades Económicas Atención Contribuyentes</t>
  </si>
  <si>
    <t>1- Control trámite cumplido Atención Contribuyentes</t>
  </si>
  <si>
    <t>2- Reducir stock Expedientes históricos</t>
  </si>
  <si>
    <t>3- Cumplimiento de plazos de expedientes vigentes</t>
  </si>
  <si>
    <t>Dpto. Actividades Económicas Gestión Interna</t>
  </si>
  <si>
    <t>1- Control cumplimiento Resoluciones de determinaciones</t>
  </si>
  <si>
    <t>2- Control de cumplimiento exenciones tramitadas</t>
  </si>
  <si>
    <t>3- Control de cumplimiento movimiento de piezas administrativas</t>
  </si>
  <si>
    <t>Dpto. Grandes Contribuyentes</t>
  </si>
  <si>
    <t>1- Control de contribuyentes</t>
  </si>
  <si>
    <t>2- Control de piezas administrativas tramitadas</t>
  </si>
  <si>
    <t>3- Cumplimiento respecto al tiempo de atención</t>
  </si>
  <si>
    <t>bn</t>
  </si>
  <si>
    <t>Dpto. Agentes de retención, percepción e información</t>
  </si>
  <si>
    <t>1- Cumplimiento de reclamos por mostrador</t>
  </si>
  <si>
    <t>2- Cumplimiento de consultas por mail</t>
  </si>
  <si>
    <t>3- Cumplimiento de consultas por mostrador</t>
  </si>
  <si>
    <t>4- Control del padrón SIRCREB a enviar a COMARB</t>
  </si>
  <si>
    <t>5- Control del armado del padrón ALTO RIESGO FISCAL a publicar</t>
  </si>
  <si>
    <t>Consejo Profesional de Ciencias Económicas</t>
  </si>
  <si>
    <t>1- Modificación domicilio</t>
  </si>
  <si>
    <t>2- Afectaciones Apremio</t>
  </si>
  <si>
    <t>3- Bajas IB</t>
  </si>
  <si>
    <t>4- Sellos</t>
  </si>
  <si>
    <t>Receptoría Centro</t>
  </si>
  <si>
    <t>Impuestos Patrimoniales</t>
  </si>
  <si>
    <t xml:space="preserve">   Planes de pago simples</t>
  </si>
  <si>
    <t xml:space="preserve">   Planes de pago c/apremio</t>
  </si>
  <si>
    <t xml:space="preserve">   Imp. Ctas. Vencidas planes</t>
  </si>
  <si>
    <t xml:space="preserve">   Cert. Libre deuda</t>
  </si>
  <si>
    <t xml:space="preserve">   Consult. Deuda s/apremio</t>
  </si>
  <si>
    <t xml:space="preserve">   Consult. Deuda c/apremio</t>
  </si>
  <si>
    <t xml:space="preserve">   Cambio domicilio</t>
  </si>
  <si>
    <t xml:space="preserve">   Pago contado</t>
  </si>
  <si>
    <t>Impuesto de Sellos</t>
  </si>
  <si>
    <t xml:space="preserve">   Aforo instrumentos</t>
  </si>
  <si>
    <t xml:space="preserve">   Aforo cont. Excentos</t>
  </si>
  <si>
    <t xml:space="preserve">   Comodatos</t>
  </si>
  <si>
    <t>Ingresos Brutos</t>
  </si>
  <si>
    <t xml:space="preserve">   Consult. Períodos impagos</t>
  </si>
  <si>
    <t xml:space="preserve">   Inscripciones</t>
  </si>
  <si>
    <t xml:space="preserve">   Bajas</t>
  </si>
  <si>
    <t xml:space="preserve">   Liquidación deudas</t>
  </si>
  <si>
    <t>Receptoría Godoy Cruz</t>
  </si>
  <si>
    <t>1- Contribuyentes satisfechos</t>
  </si>
  <si>
    <t>2- Recuperación de domicilio</t>
  </si>
  <si>
    <t>3- Afectación de Apremio APSBL</t>
  </si>
  <si>
    <t>4- Envio de CPA-PGD a recaudación por día</t>
  </si>
  <si>
    <t>Receptoría Las Heras</t>
  </si>
  <si>
    <t>1- Formas de pagos simples</t>
  </si>
  <si>
    <t>2- Formas de pagos con apremios</t>
  </si>
  <si>
    <t>3- Recuperacion de domicilios</t>
  </si>
  <si>
    <t>4- Afectacion de apremios</t>
  </si>
  <si>
    <t>5- Certificados de libre deuda</t>
  </si>
  <si>
    <t>6- Altas y Bajas de contribuyentesI.B.</t>
  </si>
  <si>
    <t>7- Aforos (sellado)</t>
  </si>
  <si>
    <t>8- Reimpresion de boletos masiva 2016</t>
  </si>
  <si>
    <t>Receptoría Lujan de Cuyo</t>
  </si>
  <si>
    <t>1- Afectaciones de deudas con Apremio</t>
  </si>
  <si>
    <t>2- Domicilios recuperados - actualizados</t>
  </si>
  <si>
    <t>3- Envios de CPA y PGD para aplicar</t>
  </si>
  <si>
    <t>4- Contribuyentes satisfechos</t>
  </si>
  <si>
    <t>Receptoría Maipu</t>
  </si>
  <si>
    <t>1- Patrimoniales</t>
  </si>
  <si>
    <t>2- Alta Sujeto Pasivo Imp. Automotor</t>
  </si>
  <si>
    <t>3- Actualizacion de Domicilio</t>
  </si>
  <si>
    <t>4- Marcaciones de Apremio</t>
  </si>
  <si>
    <t>5- Aforo de Impuesto de Sellos</t>
  </si>
  <si>
    <t>6- Ingresos Brutos</t>
  </si>
  <si>
    <t>7- Registros  Maipu 1 ,2  Y  A</t>
  </si>
  <si>
    <t xml:space="preserve">8- Cancelacion de Impuesto Reg. Maipu </t>
  </si>
  <si>
    <t>Receptoría Lavalle</t>
  </si>
  <si>
    <t>1- Afectaciones de deuda con apremio</t>
  </si>
  <si>
    <t>2- Domicilios recuperados</t>
  </si>
  <si>
    <t>3- Contribuyentes satisfechos</t>
  </si>
  <si>
    <t>Receptoría Corralitos</t>
  </si>
  <si>
    <t>1- Afectaciones de Apremio</t>
  </si>
  <si>
    <t>2- Recuperacion de Domicilio</t>
  </si>
  <si>
    <t>Receptoría Rodeo de la Cruz</t>
  </si>
  <si>
    <t>1- Recuperación de Domicilio</t>
  </si>
  <si>
    <t>2- Afectación de Apremio APSBL</t>
  </si>
  <si>
    <t>l</t>
  </si>
  <si>
    <t>Receptoría Carrodilla</t>
  </si>
  <si>
    <t>Receptoría Villa Nueva</t>
  </si>
  <si>
    <t>SUBDIRECCION FISCALIZACIÓN</t>
  </si>
  <si>
    <t>Departamento Inteligencia Fiscal</t>
  </si>
  <si>
    <t>1- Programar y evaluar acciones para detectar incump. o evasión</t>
  </si>
  <si>
    <t>2- Estudios e investigaciones</t>
  </si>
  <si>
    <t>3- Análisis para facilitar la elab. de planes de fisc.</t>
  </si>
  <si>
    <t>4- Selección de casos para fiscalizar</t>
  </si>
  <si>
    <t>Dpto. Fiscalización Externa</t>
  </si>
  <si>
    <t>1- Inspecciones Iniciadas</t>
  </si>
  <si>
    <t>2- Inspecciones descargadas</t>
  </si>
  <si>
    <t>Dpto. Fiscalización Permanente</t>
  </si>
  <si>
    <t>1- Controles de facturación (Actas C - Antecedentes - Puntos fijos - Denuncias - etc)</t>
  </si>
  <si>
    <t>2- Controles Impuesto Automotores e Inmobiliario vía Pública</t>
  </si>
  <si>
    <t xml:space="preserve">3- Seguimiento Imp. Automotor e Inmobiliario (Verificación cumplimiento / Apremio) </t>
  </si>
  <si>
    <t>4- Notificación clausuras</t>
  </si>
  <si>
    <t>5- Piezas administrativas descargadas (expedientes - notas - oficios)</t>
  </si>
  <si>
    <t>DIRECCIÓN GENERAL DE CATASTRO</t>
  </si>
  <si>
    <t>SUBDIRECCIÓN  DE  GESTIÓN CATASTRAL</t>
  </si>
  <si>
    <t xml:space="preserve">Dpto. Catastro Físico </t>
  </si>
  <si>
    <t>1- Cumplimiento de estadía máxima de Expedientes para otorgamiento de nomenclaturas y padrones</t>
  </si>
  <si>
    <t>2- Cumplimiento de estadía máxima de expedientes de reclamos, cateos, oficios, etc.</t>
  </si>
  <si>
    <t>Dpto. Mensuras</t>
  </si>
  <si>
    <t>1- Revisar Expedientes</t>
  </si>
  <si>
    <t>2- Visar Planos</t>
  </si>
  <si>
    <t>3- Corregir Planos Visados</t>
  </si>
  <si>
    <t>Sección Archivo</t>
  </si>
  <si>
    <t>4- Cumplimiento de entrega máxima (3 días hábiles)</t>
  </si>
  <si>
    <t>5- Cantidad de planos scaneados por día 50 (cincuenta)</t>
  </si>
  <si>
    <t xml:space="preserve">Dpto. Catastro Jurídico </t>
  </si>
  <si>
    <t>1- Emitir certificados catastrales</t>
  </si>
  <si>
    <t>2- Actualizar poseedores por BIC</t>
  </si>
  <si>
    <t>3- Actualizar titulares por BIC</t>
  </si>
  <si>
    <t>4- Actualizar datos en BIC solicitados por aula virtual</t>
  </si>
  <si>
    <t>5- Informar expedientes varios</t>
  </si>
  <si>
    <t xml:space="preserve">6- Informar oficios </t>
  </si>
  <si>
    <t>SUBDIRECCIÓN  DE  GESTIÓN TRIBUTARIA</t>
  </si>
  <si>
    <t xml:space="preserve">1- Revisar Plano de Mensura </t>
  </si>
  <si>
    <t xml:space="preserve">2- Visar Planos  </t>
  </si>
  <si>
    <t>3- Corregir Planos de Mensuras</t>
  </si>
  <si>
    <t>4- Emitir certificados catastral</t>
  </si>
  <si>
    <t>5- Contestar oficios judiciales</t>
  </si>
  <si>
    <t>6- Mesa de Entrada (Expedientes)</t>
  </si>
  <si>
    <t xml:space="preserve">7- Cambio de titularidad </t>
  </si>
  <si>
    <t>8- Grabación de Planos</t>
  </si>
  <si>
    <t>9- Otorgar nomenclatura y padrones</t>
  </si>
  <si>
    <t>10- Atención al público</t>
  </si>
  <si>
    <t>11- Consulta de planos</t>
  </si>
  <si>
    <t>12- Relevar superficie cubierta</t>
  </si>
  <si>
    <t>13- Realizar inspecciones</t>
  </si>
  <si>
    <t>14- Emitir Notificaciones</t>
  </si>
  <si>
    <t>Delegación Zona Este</t>
  </si>
  <si>
    <t>7- Cambio de titularidad (Reclamos)</t>
  </si>
  <si>
    <t>9- Digitalización de planos</t>
  </si>
  <si>
    <t>Dpto. Fiscalizacion Catastral</t>
  </si>
  <si>
    <t>1- Porcentaje de parcelas fiscalizadas correctamente</t>
  </si>
  <si>
    <t>2- Tiempo estadía máximo 15 días hábiles para resolver exptes de reclamos</t>
  </si>
  <si>
    <t>Dpto. Catastro Económico</t>
  </si>
  <si>
    <t>1- Determinación Valores Unitarios</t>
  </si>
  <si>
    <t>2- Incorporación de poseedores en Banco Catastral</t>
  </si>
  <si>
    <t>3- Optimización datos en Banco Catastral</t>
  </si>
  <si>
    <t>4- Cuitificación de parcelas</t>
  </si>
  <si>
    <t>5- Incorporación de Planos</t>
  </si>
  <si>
    <t>6- Incorporación de Correcciones</t>
  </si>
  <si>
    <t>7- Confección de notificaciones</t>
  </si>
  <si>
    <t>8- Atención de contribuyentes</t>
  </si>
  <si>
    <t>9- Análisis de expedientes de reclamos</t>
  </si>
  <si>
    <t>SUBDIRECCIÓN  DE  INTELIGENCIA CATASTRAL</t>
  </si>
  <si>
    <t>Dpto. Cartografía</t>
  </si>
  <si>
    <t>1- Cumplimiento entrega ploteos</t>
  </si>
  <si>
    <t>2- Ejecución vuelos en condiciones</t>
  </si>
  <si>
    <t>3- Planificación de vuelos</t>
  </si>
  <si>
    <t>4- Estado parcelario por punteo</t>
  </si>
  <si>
    <t>5- Captura y vuelco superficie cubierta por punteo</t>
  </si>
  <si>
    <t>Dpto. IDEM</t>
  </si>
  <si>
    <t>1-Cumplimiento de la evaluación de la actualización de la cartografía catastral</t>
  </si>
  <si>
    <t>2-Cumplimiento en la evaluación de documentos de estandarización de datos</t>
  </si>
  <si>
    <t>Dpto. SITC</t>
  </si>
  <si>
    <t>Planificación contemplada en la Subd. De Tecnologías de la Información</t>
  </si>
  <si>
    <t>DIRECCIÓN GENERAL DE REGALÍAS</t>
  </si>
  <si>
    <t>SUBDIRECCIÓN  DE  REGALÍAS</t>
  </si>
  <si>
    <t>Dpto. Explotación</t>
  </si>
  <si>
    <t>1- Medidores fiscales</t>
  </si>
  <si>
    <t>2- Actas de inspección</t>
  </si>
  <si>
    <t>3- Ingreso actas de inspección</t>
  </si>
  <si>
    <t>4- Informes</t>
  </si>
  <si>
    <t>5- Conciliación</t>
  </si>
  <si>
    <t>Dpto. Auditoría</t>
  </si>
  <si>
    <t>1- Control formal de las Declaraciones Juradas</t>
  </si>
  <si>
    <t>2- Auditoría de las Declaraciones Juradas</t>
  </si>
  <si>
    <t>3- Verificación de Ingresos - Comprobantes de Pago</t>
  </si>
  <si>
    <t>4- Verificación Obligación Canon Anual</t>
  </si>
  <si>
    <t>DIRECCIÓN DE ADMINISTRACIÓN</t>
  </si>
  <si>
    <t>Dpto. Gestión Administrativa</t>
  </si>
  <si>
    <t>1- Actualización de legajos</t>
  </si>
  <si>
    <t>2- Control y seguimiento Sistema Sueldo</t>
  </si>
  <si>
    <t>Dpto. Contabilidad</t>
  </si>
  <si>
    <t>Expedientes</t>
  </si>
  <si>
    <t>Al inicio</t>
  </si>
  <si>
    <t>Ingresados</t>
  </si>
  <si>
    <t>Salidos</t>
  </si>
  <si>
    <t>Pendientes al cierre</t>
  </si>
  <si>
    <t>1- Devoluciones de tributos a contribuyentes</t>
  </si>
  <si>
    <t>2- Gastos fijos liquidados</t>
  </si>
  <si>
    <t>Dpto. Balance y Presupuesto</t>
  </si>
  <si>
    <t>1- Reportes cumplidos</t>
  </si>
  <si>
    <t>2- Relevamiento inventario</t>
  </si>
  <si>
    <t>Dpto. Tesorería</t>
  </si>
  <si>
    <t>1- Cumplimiento descargos</t>
  </si>
  <si>
    <t>2- Cumplimiento rendición notas de créditos</t>
  </si>
  <si>
    <t>Dpto. Contrataciones y Compras</t>
  </si>
  <si>
    <t>1- Proceso de Preadjudicación</t>
  </si>
  <si>
    <t>2- Proceso de Adjudicación</t>
  </si>
  <si>
    <t>DIRECCIÓN  DE ASUNTOS TÉCNICOS Y JURÍDICOS</t>
  </si>
  <si>
    <t>SUBDIRECCIÓN  LEGAL Y TÉCNICAS</t>
  </si>
  <si>
    <t>Dpto. Asuntos Técnicos</t>
  </si>
  <si>
    <t>1- Control de expedientes tramitados</t>
  </si>
  <si>
    <t>Dpto. Asuntos Legales</t>
  </si>
  <si>
    <t>1- Expedientes Administrativos E/S</t>
  </si>
  <si>
    <t>2- Cumplimiento términos judiciales</t>
  </si>
  <si>
    <t>3- Expedientes a la mano</t>
  </si>
  <si>
    <t>4- Cédulas judiciales remitidas E/S</t>
  </si>
  <si>
    <t>Dpto. Procesos Universales</t>
  </si>
  <si>
    <t>1- Disminuir stock piezas administrativas</t>
  </si>
  <si>
    <t>2- Pedidos de deuda realizados</t>
  </si>
  <si>
    <t>4- Presentaciones judiciales (excepto verificaciones)</t>
  </si>
  <si>
    <t>DIRECCIÓN  DE TECNOLOGÍAS DE LA INFORMACIÓN</t>
  </si>
  <si>
    <t>SUBDIRECCIÓN  DE TECNOLOGÍAS DE LA INFORMACIÓN</t>
  </si>
  <si>
    <t>Dpto. Centro Operaciones Informático</t>
  </si>
  <si>
    <t>1- Resolución de reclamos en menos de 1 hora</t>
  </si>
  <si>
    <t>2- Resolución de reclamos en hasta 24 horas</t>
  </si>
  <si>
    <t>3- Resolución de reclamos en más de 24 horas</t>
  </si>
  <si>
    <t>4- Ejecutar la recaudación diaria completa</t>
  </si>
  <si>
    <t>5- Disponibilidad servicios WEB</t>
  </si>
  <si>
    <t>6- Disponibilidad servicios TAX</t>
  </si>
  <si>
    <t>Dpto. Desarrollo y Mantenimiento</t>
  </si>
  <si>
    <t>1- Reducción de incidentes repetitivos</t>
  </si>
  <si>
    <t>2- Control de calidad de nuevos software producción</t>
  </si>
  <si>
    <t>3- Modif. Soft Prod existentes con incidentes repetitivos</t>
  </si>
  <si>
    <t>DIRECCIÓN  DE DESARROLLO INSTITUCIONAL</t>
  </si>
  <si>
    <t>SUBDIRECCIÓN  DE DESARROLLO INSTITUCIONAL</t>
  </si>
  <si>
    <t xml:space="preserve">Dpto. Desarrollo RRHH y Capacitación </t>
  </si>
  <si>
    <t>1- Índice de satisfacción de personal capacitado</t>
  </si>
  <si>
    <t>2- Índice de cumplimiento de gestión</t>
  </si>
  <si>
    <t>Dpto. Relaciones Institucionales</t>
  </si>
  <si>
    <t>1- Control de requerimientos</t>
  </si>
  <si>
    <t>2- Cumplimiento de requerimientos</t>
  </si>
  <si>
    <t>3- Índice de satisfacción de conceptos impartidos en talleres y  charlas (Programa Cultura Tributaria Integral Mendoza)</t>
  </si>
  <si>
    <t>SUBDIRECCIÓN  DE AUDITORÍA Y CONTROL</t>
  </si>
  <si>
    <t>1- Auditorías realizadas</t>
  </si>
  <si>
    <t>Dpto. Control Interno</t>
  </si>
  <si>
    <t>1- Expedientes devolución verificados</t>
  </si>
  <si>
    <t>2- Procedimientos tramitados</t>
  </si>
  <si>
    <t>3- Corrección de datos</t>
  </si>
  <si>
    <t>4- Verificación de datos</t>
  </si>
  <si>
    <t>Dpto. Recaudación y Control de Ingresos</t>
  </si>
  <si>
    <t>1- Control de Entes de Recaudación</t>
  </si>
  <si>
    <t>2- Corrección de Cuentas Corrientes</t>
  </si>
  <si>
    <t>Dpto. Investigación Estadística</t>
  </si>
  <si>
    <t xml:space="preserve">1- Cumplimiento de la entrega de informes </t>
  </si>
  <si>
    <t>2- Conformidad de los informes entregados</t>
  </si>
  <si>
    <t>3- Control de calidad de los informes entregados</t>
  </si>
  <si>
    <t>4- Automatización de informes</t>
  </si>
  <si>
    <t>SECRETARÍA GENERAL</t>
  </si>
  <si>
    <t>Dpto. Despacho</t>
  </si>
  <si>
    <t>Mesa de Entradas</t>
  </si>
  <si>
    <t xml:space="preserve">1- Eficacia en el tiempo de tramitación de piezas administrativas </t>
  </si>
  <si>
    <t>Despacho</t>
  </si>
  <si>
    <t>2- Eficacia en la tramitación de Piezas Administrativas</t>
  </si>
  <si>
    <t>Archivo</t>
  </si>
  <si>
    <t xml:space="preserve">3- Eficacia en la terminación de Piezas Administrativas                             </t>
  </si>
  <si>
    <t>Dpto. Normativas</t>
  </si>
  <si>
    <t>Sección Normas</t>
  </si>
  <si>
    <t>1- Eficacia en el tiempo de tramitación de disposiciones en las piezas administrativas identificadas con prioridad 1</t>
  </si>
  <si>
    <t>Sección Notificaciones</t>
  </si>
  <si>
    <t>2- Eficacia en la tramitación de Piezas Administrativas para notificacion domiciliaria</t>
  </si>
  <si>
    <t>SUBDIRECCIÓN SEGURIDAD INFORMÁTICA</t>
  </si>
  <si>
    <t>1- ABM usuarios TAX/ Wb/etc: DGR y DGC</t>
  </si>
  <si>
    <t>2- Emitir Dictámenes s/ SI on demand</t>
  </si>
  <si>
    <t>3- Asesoramiento a otras sectores (continuo)</t>
  </si>
  <si>
    <t>4- Estudios nuevas tecnologías (continuo)</t>
  </si>
  <si>
    <t>5- Desarrollo Herramientas Internas para control de usuarios</t>
  </si>
  <si>
    <t>6- Gestionar listas de alertas informáticas</t>
  </si>
  <si>
    <t>Dpto. Planificación Estratégica</t>
  </si>
  <si>
    <t>1- Seguimiento de Objetivos Estratégicos</t>
  </si>
  <si>
    <t>2- Control de Planes de Accion</t>
  </si>
  <si>
    <r>
      <t xml:space="preserve">3- </t>
    </r>
    <r>
      <rPr>
        <sz val="9"/>
        <color indexed="8"/>
        <rFont val="Arial"/>
        <family val="2"/>
      </rPr>
      <t>Revisión Tablero de Control</t>
    </r>
  </si>
  <si>
    <t>Dpto. Gestión de Calidad</t>
  </si>
  <si>
    <t>1- Índice de aprobación del auditor</t>
  </si>
  <si>
    <t>2- Índice de aprobación de la Auditoría Interna</t>
  </si>
  <si>
    <t>3- Índice del gasto por cada auditoría interna realizada</t>
  </si>
  <si>
    <t>Dpto. Comunicación y Prensa</t>
  </si>
  <si>
    <t>1- Correcta Comunicación de las novedades</t>
  </si>
  <si>
    <t>2- Generación de ambientes de integración comunicacional</t>
  </si>
  <si>
    <t>Tribunal Administrativo Fiscal</t>
  </si>
  <si>
    <t>1- Expedientes Pendientes al inicio</t>
  </si>
  <si>
    <t>2- Expedientes Ingresados</t>
  </si>
  <si>
    <t>3- Expedientes Salidos</t>
  </si>
  <si>
    <t>4- Expedientes Pendientes al cierre</t>
  </si>
  <si>
    <t>Consejo de Loteos</t>
  </si>
  <si>
    <t>1- Tratamiento Exptes Técnicos de loteo y fracc</t>
  </si>
  <si>
    <t>2- Emitir Resolución co dictamen favorable</t>
  </si>
  <si>
    <t>3- Comunicar aprobaciones</t>
  </si>
  <si>
    <t xml:space="preserve">Dpto. Desarrollo de RRHH y Capacitación </t>
  </si>
  <si>
    <t xml:space="preserve">CPN José Germán Rojas </t>
  </si>
  <si>
    <t>Dirección de Desarrollo Institucional</t>
  </si>
  <si>
    <t>Director de Desarrollo Institucional</t>
  </si>
  <si>
    <t>Febrero de 2016</t>
  </si>
  <si>
    <t>Informe Reducido Metas MARZO 2016</t>
  </si>
  <si>
    <t>Planificación Anual Resolución Interna ATM n° 119/15</t>
  </si>
  <si>
    <t>ÁREAS</t>
  </si>
  <si>
    <t>% CUMPLIM. MARZO</t>
  </si>
  <si>
    <t>% CUMPLIM. A MARZO</t>
  </si>
  <si>
    <t>I. DIRECCIÓN GENERAL DE RENTAS</t>
  </si>
  <si>
    <t>Dpto. Gestión de Cob. Administ.</t>
  </si>
  <si>
    <t>Dpto. Gestión de Cob. Judicial</t>
  </si>
  <si>
    <t>I.I. SUBDIRECCION  PATRIMONIALES Y SELLOS</t>
  </si>
  <si>
    <t>Dpto. Imp. Patrim. At. Contribuyentes</t>
  </si>
  <si>
    <t>Dpto. Imp. Patrim. Gestión Interna</t>
  </si>
  <si>
    <t>I.II. SUBDIRECCION ACTIVIDADES ECONOMICAS</t>
  </si>
  <si>
    <t>Dpto. Activ. Econ. At. Contribuyentes</t>
  </si>
  <si>
    <t>Dpto. Activ. Econ. Gestión Interna</t>
  </si>
  <si>
    <t>Departamento Grandes Contribuyentes</t>
  </si>
  <si>
    <t>Departamento Agentes de retención, percepción e información</t>
  </si>
  <si>
    <t>Dpto. Agentes de ret., perc. e inform.</t>
  </si>
  <si>
    <t>Consejo Prof. de Ciencias Económicas</t>
  </si>
  <si>
    <t>I.III. SUBDIRECCION FISCALIZACIÓN</t>
  </si>
  <si>
    <t>II. DIRECCIÓN GENERAL DE CATASTRO</t>
  </si>
  <si>
    <t>II.I. SUBDIRECCIÓN  DE  GESTIÓN CATASTRAL</t>
  </si>
  <si>
    <t>II.II. SUBDIRECCIÓN  DE  GESTIÓN TRIBUTARIA</t>
  </si>
  <si>
    <t>II.III. SUBDIRECCIÓN  DE  INTELIGENCIA CATASTRAL</t>
  </si>
  <si>
    <t>Dpto. SITC: Planificación contemplada en la Subd. De Tecnologías de la Información</t>
  </si>
  <si>
    <t>III. DIRECCIÓN GENERAL DE REGALÍAS</t>
  </si>
  <si>
    <t>III.I. SUBDIRECCIÓN  DE  REGALÍAS</t>
  </si>
  <si>
    <t>IV. DIRECCIÓN DE ADMINISTRACIÓN</t>
  </si>
  <si>
    <t>V. DIRECCIÓN  DE ASUNTOS TÉCNICOS Y JURÍDICOS</t>
  </si>
  <si>
    <t>V.I. SUBDIRECCIÓN  LEGAL Y TÉCNICAS</t>
  </si>
  <si>
    <t>VI. DIRECCIÓN  DE TECNOLOGÍAS DE LA INFORMACIÓN</t>
  </si>
  <si>
    <t>VI.I. SUBDIRECCIÓN  DE TECNOLOGÍAS DE LA INFORMACIÓN</t>
  </si>
  <si>
    <t>VII. DIRECCIÓN  DE DESARROLLO INSTITUCIONAL</t>
  </si>
  <si>
    <t>VII.I. SUBDIRECCIÓN  DE DESARROLLO INSTITUCIONAL</t>
  </si>
  <si>
    <t>VIII. SUBDIRECCIÓN  DE AUDITORÍA Y CONTROL</t>
  </si>
  <si>
    <t>Dpto. Recaud. y Control de Ingresos</t>
  </si>
  <si>
    <t>IX. SECRETARÍA GENERAL</t>
  </si>
  <si>
    <t>XI. SUBDIRECCIÓN SEG. INFORMÁTICA</t>
  </si>
  <si>
    <t>XII. Dpto. Planificación Estratégica</t>
  </si>
  <si>
    <t>XIV. Dpto. Gestión de Calidad</t>
  </si>
  <si>
    <t>XV. Dpto. Comunicación y Prensa</t>
  </si>
  <si>
    <t>XVI. Tribunal Administrativo Fiscal</t>
  </si>
  <si>
    <t>XVII. Consejo de Loteos</t>
  </si>
  <si>
    <t xml:space="preserve">C.JU.O. : 1.06.01 - </t>
  </si>
  <si>
    <t>CUADRO DE INDICADORES Y METAS  -  1er TRIMESTRE 2016</t>
  </si>
  <si>
    <t>CUADRO DE INDICADORES Y METAS -  1er TRIMESTRE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</si>
</sst>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\ _€_-;\-* #,##0\ _€_-;_-* &quot;-&quot;\ _€_-;_-@_-"/>
    <numFmt numFmtId="167" formatCode="_-* #,##0.00\ _€_-;\-* #,##0.00\ _€_-;_-* &quot;-&quot;??\ _€_-;_-@_-"/>
    <numFmt numFmtId="168" formatCode="0;[Red]0"/>
    <numFmt numFmtId="169" formatCode="0.00;[Red]0.00"/>
    <numFmt numFmtId="170" formatCode="#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1"/>
      <name val="Microsoft Sans Serif"/>
      <family val="2"/>
    </font>
    <font>
      <sz val="14"/>
      <name val="Arial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sz val="18"/>
      <name val="Arial"/>
      <family val="2"/>
    </font>
    <font>
      <sz val="11"/>
      <color indexed="8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22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62"/>
        <bgColor indexed="56"/>
      </patternFill>
    </fill>
    <fill>
      <patternFill patternType="solid">
        <fgColor indexed="48"/>
        <bgColor indexed="30"/>
      </patternFill>
    </fill>
    <fill>
      <patternFill patternType="solid">
        <fgColor indexed="31"/>
        <bgColor indexed="22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5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43" fontId="2" fillId="0" borderId="0" applyFont="0" applyFill="0" applyBorder="0" applyAlignment="0" applyProtection="0"/>
    <xf numFmtId="0" fontId="22" fillId="22" borderId="0" applyNumberFormat="0" applyBorder="0" applyAlignment="0" applyProtection="0"/>
    <xf numFmtId="0" fontId="2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9" fillId="0" borderId="8" applyNumberFormat="0" applyFill="0" applyAlignment="0" applyProtection="0"/>
    <xf numFmtId="0" fontId="29" fillId="0" borderId="9" applyNumberFormat="0" applyFill="0" applyAlignment="0" applyProtection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3" fillId="0" borderId="0"/>
    <xf numFmtId="9" fontId="13" fillId="0" borderId="0" applyFill="0" applyBorder="0" applyAlignment="0" applyProtection="0"/>
  </cellStyleXfs>
  <cellXfs count="522">
    <xf numFmtId="0" fontId="0" fillId="0" borderId="0" xfId="0"/>
    <xf numFmtId="0" fontId="7" fillId="0" borderId="0" xfId="0" applyFont="1"/>
    <xf numFmtId="0" fontId="9" fillId="0" borderId="0" xfId="0" applyFont="1"/>
    <xf numFmtId="1" fontId="11" fillId="24" borderId="11" xfId="32" applyNumberFormat="1" applyFont="1" applyFill="1" applyBorder="1" applyAlignment="1">
      <alignment horizontal="center" vertical="center"/>
    </xf>
    <xf numFmtId="0" fontId="3" fillId="24" borderId="14" xfId="0" applyFont="1" applyFill="1" applyBorder="1"/>
    <xf numFmtId="1" fontId="11" fillId="24" borderId="15" xfId="32" applyNumberFormat="1" applyFont="1" applyFill="1" applyBorder="1" applyAlignment="1">
      <alignment horizontal="center" vertical="center"/>
    </xf>
    <xf numFmtId="0" fontId="11" fillId="24" borderId="1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2" fillId="0" borderId="17" xfId="0" applyFont="1" applyBorder="1" applyAlignment="1"/>
    <xf numFmtId="0" fontId="12" fillId="0" borderId="11" xfId="0" applyFont="1" applyBorder="1"/>
    <xf numFmtId="0" fontId="12" fillId="0" borderId="0" xfId="0" applyFont="1"/>
    <xf numFmtId="0" fontId="12" fillId="0" borderId="17" xfId="0" applyFont="1" applyFill="1" applyBorder="1" applyAlignment="1"/>
    <xf numFmtId="0" fontId="12" fillId="0" borderId="0" xfId="0" applyFont="1" applyFill="1"/>
    <xf numFmtId="0" fontId="12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2" fillId="26" borderId="15" xfId="0" applyFont="1" applyFill="1" applyBorder="1"/>
    <xf numFmtId="1" fontId="12" fillId="26" borderId="15" xfId="0" applyNumberFormat="1" applyFont="1" applyFill="1" applyBorder="1"/>
    <xf numFmtId="0" fontId="9" fillId="26" borderId="15" xfId="0" applyFont="1" applyFill="1" applyBorder="1"/>
    <xf numFmtId="0" fontId="9" fillId="26" borderId="16" xfId="0" applyFont="1" applyFill="1" applyBorder="1"/>
    <xf numFmtId="0" fontId="12" fillId="0" borderId="24" xfId="0" applyFont="1" applyBorder="1"/>
    <xf numFmtId="0" fontId="12" fillId="0" borderId="25" xfId="0" applyFont="1" applyBorder="1"/>
    <xf numFmtId="0" fontId="12" fillId="26" borderId="26" xfId="0" applyFont="1" applyFill="1" applyBorder="1"/>
    <xf numFmtId="0" fontId="12" fillId="0" borderId="11" xfId="0" applyFont="1" applyFill="1" applyBorder="1"/>
    <xf numFmtId="0" fontId="12" fillId="0" borderId="20" xfId="0" applyFont="1" applyBorder="1"/>
    <xf numFmtId="0" fontId="12" fillId="0" borderId="27" xfId="0" applyFont="1" applyBorder="1"/>
    <xf numFmtId="0" fontId="9" fillId="26" borderId="30" xfId="0" applyFont="1" applyFill="1" applyBorder="1"/>
    <xf numFmtId="0" fontId="7" fillId="0" borderId="0" xfId="0" applyFont="1" applyBorder="1" applyAlignment="1"/>
    <xf numFmtId="0" fontId="7" fillId="0" borderId="32" xfId="0" applyFont="1" applyBorder="1"/>
    <xf numFmtId="0" fontId="4" fillId="0" borderId="0" xfId="0" applyFont="1" applyBorder="1" applyAlignment="1">
      <alignment horizontal="center"/>
    </xf>
    <xf numFmtId="0" fontId="4" fillId="0" borderId="31" xfId="0" applyFont="1" applyBorder="1" applyAlignment="1">
      <alignment vertical="center"/>
    </xf>
    <xf numFmtId="0" fontId="12" fillId="0" borderId="17" xfId="0" applyFont="1" applyBorder="1"/>
    <xf numFmtId="0" fontId="12" fillId="0" borderId="34" xfId="0" applyFont="1" applyBorder="1" applyAlignment="1"/>
    <xf numFmtId="0" fontId="12" fillId="0" borderId="29" xfId="0" applyFont="1" applyBorder="1"/>
    <xf numFmtId="0" fontId="12" fillId="0" borderId="35" xfId="0" applyFont="1" applyBorder="1"/>
    <xf numFmtId="0" fontId="12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9" fillId="26" borderId="23" xfId="0" applyFont="1" applyFill="1" applyBorder="1"/>
    <xf numFmtId="0" fontId="3" fillId="25" borderId="37" xfId="0" applyFont="1" applyFill="1" applyBorder="1"/>
    <xf numFmtId="0" fontId="3" fillId="25" borderId="38" xfId="0" applyFont="1" applyFill="1" applyBorder="1"/>
    <xf numFmtId="0" fontId="9" fillId="26" borderId="26" xfId="0" applyFont="1" applyFill="1" applyBorder="1"/>
    <xf numFmtId="0" fontId="11" fillId="25" borderId="43" xfId="0" applyFont="1" applyFill="1" applyBorder="1" applyAlignment="1"/>
    <xf numFmtId="0" fontId="12" fillId="25" borderId="37" xfId="0" applyFont="1" applyFill="1" applyBorder="1"/>
    <xf numFmtId="0" fontId="11" fillId="25" borderId="44" xfId="0" applyFont="1" applyFill="1" applyBorder="1"/>
    <xf numFmtId="0" fontId="12" fillId="25" borderId="45" xfId="0" applyFont="1" applyFill="1" applyBorder="1"/>
    <xf numFmtId="0" fontId="12" fillId="25" borderId="39" xfId="0" applyFont="1" applyFill="1" applyBorder="1"/>
    <xf numFmtId="0" fontId="12" fillId="0" borderId="34" xfId="0" applyFont="1" applyBorder="1"/>
    <xf numFmtId="0" fontId="12" fillId="0" borderId="19" xfId="0" applyFont="1" applyBorder="1"/>
    <xf numFmtId="0" fontId="12" fillId="0" borderId="12" xfId="0" applyFont="1" applyFill="1" applyBorder="1"/>
    <xf numFmtId="0" fontId="12" fillId="0" borderId="12" xfId="0" applyFont="1" applyBorder="1"/>
    <xf numFmtId="0" fontId="12" fillId="0" borderId="21" xfId="0" applyFont="1" applyBorder="1"/>
    <xf numFmtId="0" fontId="11" fillId="25" borderId="43" xfId="0" applyFont="1" applyFill="1" applyBorder="1"/>
    <xf numFmtId="0" fontId="12" fillId="0" borderId="34" xfId="0" applyFont="1" applyFill="1" applyBorder="1"/>
    <xf numFmtId="3" fontId="12" fillId="26" borderId="10" xfId="0" applyNumberFormat="1" applyFont="1" applyFill="1" applyBorder="1"/>
    <xf numFmtId="3" fontId="12" fillId="26" borderId="29" xfId="0" applyNumberFormat="1" applyFont="1" applyFill="1" applyBorder="1"/>
    <xf numFmtId="3" fontId="12" fillId="0" borderId="29" xfId="0" applyNumberFormat="1" applyFont="1" applyFill="1" applyBorder="1"/>
    <xf numFmtId="0" fontId="12" fillId="0" borderId="24" xfId="0" applyFont="1" applyFill="1" applyBorder="1"/>
    <xf numFmtId="3" fontId="12" fillId="26" borderId="48" xfId="0" applyNumberFormat="1" applyFont="1" applyFill="1" applyBorder="1"/>
    <xf numFmtId="3" fontId="12" fillId="26" borderId="25" xfId="0" applyNumberFormat="1" applyFont="1" applyFill="1" applyBorder="1"/>
    <xf numFmtId="3" fontId="12" fillId="0" borderId="25" xfId="0" applyNumberFormat="1" applyFont="1" applyFill="1" applyBorder="1"/>
    <xf numFmtId="0" fontId="12" fillId="0" borderId="49" xfId="0" applyFont="1" applyFill="1" applyBorder="1"/>
    <xf numFmtId="0" fontId="12" fillId="0" borderId="50" xfId="0" applyFont="1" applyBorder="1"/>
    <xf numFmtId="0" fontId="12" fillId="0" borderId="42" xfId="0" applyFont="1" applyBorder="1"/>
    <xf numFmtId="4" fontId="9" fillId="0" borderId="0" xfId="0" applyNumberFormat="1" applyFont="1"/>
    <xf numFmtId="0" fontId="11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7" fillId="0" borderId="31" xfId="0" applyFont="1" applyBorder="1"/>
    <xf numFmtId="0" fontId="0" fillId="0" borderId="55" xfId="0" applyBorder="1"/>
    <xf numFmtId="0" fontId="0" fillId="0" borderId="31" xfId="0" applyBorder="1"/>
    <xf numFmtId="0" fontId="4" fillId="0" borderId="0" xfId="0" applyFont="1" applyBorder="1" applyAlignment="1"/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56" xfId="32" applyNumberFormat="1" applyFont="1" applyFill="1" applyBorder="1" applyAlignment="1">
      <alignment horizontal="center" vertical="center"/>
    </xf>
    <xf numFmtId="0" fontId="11" fillId="24" borderId="60" xfId="0" applyFont="1" applyFill="1" applyBorder="1" applyAlignment="1">
      <alignment horizontal="center"/>
    </xf>
    <xf numFmtId="0" fontId="12" fillId="0" borderId="61" xfId="0" applyFont="1" applyFill="1" applyBorder="1"/>
    <xf numFmtId="1" fontId="12" fillId="0" borderId="56" xfId="0" applyNumberFormat="1" applyFont="1" applyFill="1" applyBorder="1"/>
    <xf numFmtId="0" fontId="12" fillId="0" borderId="56" xfId="0" applyFont="1" applyFill="1" applyBorder="1"/>
    <xf numFmtId="0" fontId="12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9" fillId="0" borderId="56" xfId="0" applyFont="1" applyFill="1" applyBorder="1"/>
    <xf numFmtId="3" fontId="9" fillId="0" borderId="56" xfId="0" applyNumberFormat="1" applyFont="1" applyFill="1" applyBorder="1"/>
    <xf numFmtId="0" fontId="9" fillId="0" borderId="67" xfId="0" applyFont="1" applyFill="1" applyBorder="1"/>
    <xf numFmtId="3" fontId="9" fillId="0" borderId="61" xfId="0" applyNumberFormat="1" applyFont="1" applyFill="1" applyBorder="1"/>
    <xf numFmtId="3" fontId="9" fillId="0" borderId="63" xfId="0" applyNumberFormat="1" applyFont="1" applyFill="1" applyBorder="1"/>
    <xf numFmtId="0" fontId="9" fillId="0" borderId="61" xfId="0" applyFont="1" applyFill="1" applyBorder="1"/>
    <xf numFmtId="0" fontId="9" fillId="0" borderId="54" xfId="0" applyFont="1" applyFill="1" applyBorder="1"/>
    <xf numFmtId="0" fontId="4" fillId="0" borderId="68" xfId="0" applyFont="1" applyBorder="1" applyAlignment="1"/>
    <xf numFmtId="0" fontId="4" fillId="0" borderId="13" xfId="0" applyFont="1" applyBorder="1" applyAlignment="1"/>
    <xf numFmtId="0" fontId="7" fillId="0" borderId="13" xfId="0" applyFont="1" applyBorder="1" applyAlignment="1"/>
    <xf numFmtId="0" fontId="7" fillId="0" borderId="13" xfId="0" applyFont="1" applyBorder="1"/>
    <xf numFmtId="0" fontId="7" fillId="0" borderId="59" xfId="0" applyFont="1" applyBorder="1"/>
    <xf numFmtId="0" fontId="12" fillId="25" borderId="38" xfId="0" applyFont="1" applyFill="1" applyBorder="1"/>
    <xf numFmtId="3" fontId="12" fillId="0" borderId="15" xfId="0" applyNumberFormat="1" applyFont="1" applyFill="1" applyBorder="1"/>
    <xf numFmtId="3" fontId="12" fillId="0" borderId="23" xfId="0" applyNumberFormat="1" applyFont="1" applyFill="1" applyBorder="1"/>
    <xf numFmtId="3" fontId="12" fillId="0" borderId="26" xfId="0" applyNumberFormat="1" applyFont="1" applyFill="1" applyBorder="1"/>
    <xf numFmtId="3" fontId="12" fillId="26" borderId="36" xfId="0" applyNumberFormat="1" applyFont="1" applyFill="1" applyBorder="1"/>
    <xf numFmtId="3" fontId="12" fillId="26" borderId="11" xfId="0" applyNumberFormat="1" applyFont="1" applyFill="1" applyBorder="1"/>
    <xf numFmtId="3" fontId="12" fillId="26" borderId="28" xfId="0" applyNumberFormat="1" applyFont="1" applyFill="1" applyBorder="1"/>
    <xf numFmtId="3" fontId="12" fillId="0" borderId="11" xfId="0" applyNumberFormat="1" applyFont="1" applyFill="1" applyBorder="1"/>
    <xf numFmtId="3" fontId="12" fillId="26" borderId="33" xfId="0" applyNumberFormat="1" applyFont="1" applyFill="1" applyBorder="1"/>
    <xf numFmtId="3" fontId="12" fillId="25" borderId="45" xfId="0" applyNumberFormat="1" applyFont="1" applyFill="1" applyBorder="1"/>
    <xf numFmtId="3" fontId="12" fillId="25" borderId="46" xfId="0" applyNumberFormat="1" applyFont="1" applyFill="1" applyBorder="1"/>
    <xf numFmtId="3" fontId="11" fillId="25" borderId="46" xfId="0" applyNumberFormat="1" applyFont="1" applyFill="1" applyBorder="1"/>
    <xf numFmtId="3" fontId="11" fillId="25" borderId="45" xfId="0" applyNumberFormat="1" applyFont="1" applyFill="1" applyBorder="1"/>
    <xf numFmtId="3" fontId="12" fillId="25" borderId="40" xfId="0" applyNumberFormat="1" applyFont="1" applyFill="1" applyBorder="1"/>
    <xf numFmtId="3" fontId="12" fillId="0" borderId="36" xfId="0" applyNumberFormat="1" applyFont="1" applyBorder="1"/>
    <xf numFmtId="3" fontId="11" fillId="25" borderId="36" xfId="0" applyNumberFormat="1" applyFont="1" applyFill="1" applyBorder="1"/>
    <xf numFmtId="3" fontId="11" fillId="25" borderId="29" xfId="0" applyNumberFormat="1" applyFont="1" applyFill="1" applyBorder="1"/>
    <xf numFmtId="3" fontId="12" fillId="25" borderId="23" xfId="0" applyNumberFormat="1" applyFont="1" applyFill="1" applyBorder="1"/>
    <xf numFmtId="3" fontId="12" fillId="0" borderId="28" xfId="0" applyNumberFormat="1" applyFont="1" applyBorder="1"/>
    <xf numFmtId="3" fontId="11" fillId="25" borderId="28" xfId="0" applyNumberFormat="1" applyFont="1" applyFill="1" applyBorder="1"/>
    <xf numFmtId="3" fontId="11" fillId="25" borderId="11" xfId="0" applyNumberFormat="1" applyFont="1" applyFill="1" applyBorder="1"/>
    <xf numFmtId="3" fontId="12" fillId="25" borderId="15" xfId="0" applyNumberFormat="1" applyFont="1" applyFill="1" applyBorder="1"/>
    <xf numFmtId="3" fontId="12" fillId="26" borderId="47" xfId="0" applyNumberFormat="1" applyFont="1" applyFill="1" applyBorder="1"/>
    <xf numFmtId="3" fontId="12" fillId="26" borderId="12" xfId="0" applyNumberFormat="1" applyFont="1" applyFill="1" applyBorder="1"/>
    <xf numFmtId="3" fontId="12" fillId="0" borderId="12" xfId="0" applyNumberFormat="1" applyFont="1" applyFill="1" applyBorder="1"/>
    <xf numFmtId="3" fontId="12" fillId="0" borderId="16" xfId="0" applyNumberFormat="1" applyFont="1" applyFill="1" applyBorder="1"/>
    <xf numFmtId="3" fontId="12" fillId="25" borderId="37" xfId="0" applyNumberFormat="1" applyFont="1" applyFill="1" applyBorder="1"/>
    <xf numFmtId="3" fontId="11" fillId="25" borderId="37" xfId="0" applyNumberFormat="1" applyFont="1" applyFill="1" applyBorder="1"/>
    <xf numFmtId="3" fontId="11" fillId="25" borderId="38" xfId="0" applyNumberFormat="1" applyFont="1" applyFill="1" applyBorder="1"/>
    <xf numFmtId="3" fontId="12" fillId="26" borderId="50" xfId="0" applyNumberFormat="1" applyFont="1" applyFill="1" applyBorder="1"/>
    <xf numFmtId="3" fontId="12" fillId="0" borderId="51" xfId="0" applyNumberFormat="1" applyFont="1" applyBorder="1"/>
    <xf numFmtId="3" fontId="12" fillId="26" borderId="51" xfId="0" applyNumberFormat="1" applyFont="1" applyFill="1" applyBorder="1"/>
    <xf numFmtId="3" fontId="12" fillId="0" borderId="50" xfId="0" applyNumberFormat="1" applyFont="1" applyFill="1" applyBorder="1"/>
    <xf numFmtId="3" fontId="12" fillId="0" borderId="30" xfId="0" applyNumberFormat="1" applyFont="1" applyFill="1" applyBorder="1"/>
    <xf numFmtId="0" fontId="34" fillId="0" borderId="0" xfId="43" applyFont="1"/>
    <xf numFmtId="0" fontId="33" fillId="0" borderId="0" xfId="43" applyFont="1" applyAlignment="1"/>
    <xf numFmtId="0" fontId="34" fillId="0" borderId="0" xfId="43" applyFont="1" applyAlignment="1"/>
    <xf numFmtId="0" fontId="33" fillId="0" borderId="0" xfId="43" applyFont="1" applyAlignment="1">
      <alignment vertical="center"/>
    </xf>
    <xf numFmtId="0" fontId="35" fillId="0" borderId="0" xfId="43" applyFont="1" applyAlignment="1"/>
    <xf numFmtId="0" fontId="36" fillId="0" borderId="0" xfId="43" applyFont="1" applyAlignment="1"/>
    <xf numFmtId="0" fontId="36" fillId="0" borderId="0" xfId="43" applyFont="1"/>
    <xf numFmtId="2" fontId="33" fillId="24" borderId="39" xfId="44" quotePrefix="1" applyNumberFormat="1" applyFont="1" applyFill="1" applyBorder="1" applyAlignment="1">
      <alignment horizontal="center" vertical="center"/>
    </xf>
    <xf numFmtId="0" fontId="35" fillId="24" borderId="50" xfId="43" applyFont="1" applyFill="1" applyBorder="1" applyAlignment="1">
      <alignment horizontal="center" vertical="center" wrapText="1"/>
    </xf>
    <xf numFmtId="0" fontId="35" fillId="24" borderId="40" xfId="43" applyFont="1" applyFill="1" applyBorder="1" applyAlignment="1">
      <alignment horizontal="center" vertical="center" wrapText="1"/>
    </xf>
    <xf numFmtId="0" fontId="31" fillId="0" borderId="34" xfId="43" applyFont="1" applyBorder="1" applyAlignment="1"/>
    <xf numFmtId="0" fontId="31" fillId="0" borderId="29" xfId="43" applyFont="1" applyBorder="1" applyAlignment="1">
      <alignment horizontal="center"/>
    </xf>
    <xf numFmtId="1" fontId="31" fillId="0" borderId="29" xfId="43" applyNumberFormat="1" applyFont="1" applyBorder="1"/>
    <xf numFmtId="1" fontId="31" fillId="26" borderId="29" xfId="43" applyNumberFormat="1" applyFont="1" applyFill="1" applyBorder="1"/>
    <xf numFmtId="1" fontId="31" fillId="0" borderId="29" xfId="43" applyNumberFormat="1" applyFont="1" applyFill="1" applyBorder="1"/>
    <xf numFmtId="0" fontId="38" fillId="0" borderId="0" xfId="43" applyFont="1"/>
    <xf numFmtId="0" fontId="31" fillId="0" borderId="17" xfId="43" applyFont="1" applyBorder="1" applyAlignment="1"/>
    <xf numFmtId="0" fontId="31" fillId="0" borderId="11" xfId="43" applyFont="1" applyBorder="1" applyAlignment="1">
      <alignment horizontal="center"/>
    </xf>
    <xf numFmtId="1" fontId="31" fillId="0" borderId="11" xfId="43" applyNumberFormat="1" applyFont="1" applyBorder="1"/>
    <xf numFmtId="1" fontId="31" fillId="26" borderId="11" xfId="43" applyNumberFormat="1" applyFont="1" applyFill="1" applyBorder="1"/>
    <xf numFmtId="1" fontId="31" fillId="0" borderId="11" xfId="43" applyNumberFormat="1" applyFont="1" applyFill="1" applyBorder="1"/>
    <xf numFmtId="0" fontId="31" fillId="0" borderId="17" xfId="43" applyFont="1" applyFill="1" applyBorder="1" applyAlignment="1"/>
    <xf numFmtId="0" fontId="36" fillId="0" borderId="0" xfId="43" applyFont="1" applyFill="1"/>
    <xf numFmtId="0" fontId="31" fillId="0" borderId="19" xfId="43" applyFont="1" applyFill="1" applyBorder="1"/>
    <xf numFmtId="0" fontId="31" fillId="0" borderId="12" xfId="43" applyFont="1" applyBorder="1"/>
    <xf numFmtId="0" fontId="31" fillId="26" borderId="12" xfId="43" applyFont="1" applyFill="1" applyBorder="1"/>
    <xf numFmtId="0" fontId="31" fillId="0" borderId="12" xfId="43" applyFont="1" applyFill="1" applyBorder="1"/>
    <xf numFmtId="0" fontId="1" fillId="0" borderId="0" xfId="45"/>
    <xf numFmtId="0" fontId="7" fillId="25" borderId="11" xfId="45" applyFont="1" applyFill="1" applyBorder="1" applyAlignment="1">
      <alignment horizontal="center"/>
    </xf>
    <xf numFmtId="0" fontId="7" fillId="25" borderId="11" xfId="45" applyFont="1" applyFill="1" applyBorder="1" applyAlignment="1">
      <alignment horizontal="center" vertical="center"/>
    </xf>
    <xf numFmtId="0" fontId="7" fillId="25" borderId="15" xfId="45" applyFont="1" applyFill="1" applyBorder="1" applyAlignment="1">
      <alignment horizontal="center"/>
    </xf>
    <xf numFmtId="0" fontId="1" fillId="25" borderId="11" xfId="45" applyFill="1" applyBorder="1" applyAlignment="1">
      <alignment horizontal="center" vertical="center" wrapText="1"/>
    </xf>
    <xf numFmtId="0" fontId="1" fillId="25" borderId="15" xfId="45" applyFill="1" applyBorder="1" applyAlignment="1">
      <alignment horizontal="center" vertical="center" wrapText="1"/>
    </xf>
    <xf numFmtId="0" fontId="6" fillId="0" borderId="11" xfId="45" applyFont="1" applyFill="1" applyBorder="1"/>
    <xf numFmtId="0" fontId="1" fillId="0" borderId="11" xfId="45" applyFill="1" applyBorder="1" applyAlignment="1">
      <alignment horizontal="center"/>
    </xf>
    <xf numFmtId="3" fontId="1" fillId="0" borderId="11" xfId="45" applyNumberFormat="1" applyFill="1" applyBorder="1" applyAlignment="1">
      <alignment horizontal="center"/>
    </xf>
    <xf numFmtId="166" fontId="1" fillId="0" borderId="11" xfId="45" applyNumberFormat="1" applyFill="1" applyBorder="1" applyAlignment="1">
      <alignment horizontal="center"/>
    </xf>
    <xf numFmtId="0" fontId="1" fillId="0" borderId="0" xfId="45" applyAlignment="1">
      <alignment horizontal="center"/>
    </xf>
    <xf numFmtId="167" fontId="1" fillId="0" borderId="11" xfId="45" applyNumberFormat="1" applyFill="1" applyBorder="1" applyAlignment="1">
      <alignment horizontal="center"/>
    </xf>
    <xf numFmtId="167" fontId="1" fillId="0" borderId="11" xfId="45" applyNumberFormat="1" applyFill="1" applyBorder="1" applyAlignment="1"/>
    <xf numFmtId="4" fontId="1" fillId="0" borderId="11" xfId="45" applyNumberFormat="1" applyFill="1" applyBorder="1" applyAlignment="1">
      <alignment horizontal="center"/>
    </xf>
    <xf numFmtId="4" fontId="1" fillId="0" borderId="11" xfId="45" applyNumberFormat="1" applyBorder="1" applyAlignment="1">
      <alignment horizontal="center"/>
    </xf>
    <xf numFmtId="4" fontId="1" fillId="0" borderId="11" xfId="45" applyNumberFormat="1" applyFill="1" applyBorder="1" applyAlignment="1"/>
    <xf numFmtId="167" fontId="1" fillId="0" borderId="0" xfId="45" applyNumberFormat="1"/>
    <xf numFmtId="4" fontId="1" fillId="0" borderId="0" xfId="45" applyNumberFormat="1" applyAlignment="1">
      <alignment horizontal="center"/>
    </xf>
    <xf numFmtId="0" fontId="8" fillId="27" borderId="11" xfId="45" applyFont="1" applyFill="1" applyBorder="1"/>
    <xf numFmtId="0" fontId="1" fillId="27" borderId="11" xfId="45" applyFill="1" applyBorder="1" applyAlignment="1">
      <alignment horizontal="center"/>
    </xf>
    <xf numFmtId="0" fontId="1" fillId="27" borderId="11" xfId="45" applyNumberFormat="1" applyFill="1" applyBorder="1" applyAlignment="1">
      <alignment horizontal="center"/>
    </xf>
    <xf numFmtId="3" fontId="1" fillId="27" borderId="11" xfId="45" applyNumberFormat="1" applyFill="1" applyBorder="1" applyAlignment="1">
      <alignment horizontal="center"/>
    </xf>
    <xf numFmtId="0" fontId="9" fillId="27" borderId="11" xfId="45" applyFont="1" applyFill="1" applyBorder="1" applyAlignment="1">
      <alignment horizontal="center"/>
    </xf>
    <xf numFmtId="3" fontId="1" fillId="28" borderId="11" xfId="45" applyNumberFormat="1" applyFill="1" applyBorder="1" applyAlignment="1">
      <alignment horizontal="center"/>
    </xf>
    <xf numFmtId="0" fontId="12" fillId="27" borderId="11" xfId="45" applyFont="1" applyFill="1" applyBorder="1" applyAlignment="1">
      <alignment horizontal="center"/>
    </xf>
    <xf numFmtId="0" fontId="1" fillId="0" borderId="11" xfId="45" applyNumberFormat="1" applyFill="1" applyBorder="1" applyAlignment="1">
      <alignment horizontal="center"/>
    </xf>
    <xf numFmtId="0" fontId="9" fillId="0" borderId="11" xfId="45" applyFont="1" applyFill="1" applyBorder="1" applyAlignment="1">
      <alignment horizontal="center"/>
    </xf>
    <xf numFmtId="167" fontId="9" fillId="0" borderId="11" xfId="45" applyNumberFormat="1" applyFont="1" applyFill="1" applyBorder="1" applyAlignment="1">
      <alignment horizontal="center"/>
    </xf>
    <xf numFmtId="3" fontId="9" fillId="0" borderId="11" xfId="45" applyNumberFormat="1" applyFont="1" applyFill="1" applyBorder="1" applyAlignment="1">
      <alignment horizontal="center"/>
    </xf>
    <xf numFmtId="0" fontId="1" fillId="27" borderId="17" xfId="45" applyFill="1" applyBorder="1"/>
    <xf numFmtId="0" fontId="1" fillId="27" borderId="11" xfId="45" applyFill="1" applyBorder="1"/>
    <xf numFmtId="167" fontId="1" fillId="27" borderId="11" xfId="45" applyNumberFormat="1" applyFill="1" applyBorder="1" applyAlignment="1">
      <alignment horizontal="center"/>
    </xf>
    <xf numFmtId="0" fontId="1" fillId="27" borderId="15" xfId="45" applyFill="1" applyBorder="1" applyAlignment="1">
      <alignment horizontal="center"/>
    </xf>
    <xf numFmtId="0" fontId="9" fillId="0" borderId="11" xfId="45" applyNumberFormat="1" applyFont="1" applyFill="1" applyBorder="1" applyAlignment="1">
      <alignment horizontal="center"/>
    </xf>
    <xf numFmtId="3" fontId="9" fillId="0" borderId="15" xfId="45" applyNumberFormat="1" applyFont="1" applyFill="1" applyBorder="1" applyAlignment="1">
      <alignment horizontal="center"/>
    </xf>
    <xf numFmtId="3" fontId="1" fillId="27" borderId="15" xfId="45" applyNumberFormat="1" applyFill="1" applyBorder="1" applyAlignment="1">
      <alignment horizontal="center"/>
    </xf>
    <xf numFmtId="3" fontId="1" fillId="0" borderId="15" xfId="45" applyNumberFormat="1" applyFill="1" applyBorder="1" applyAlignment="1">
      <alignment horizontal="center"/>
    </xf>
    <xf numFmtId="9" fontId="0" fillId="0" borderId="11" xfId="46" applyFont="1" applyFill="1" applyBorder="1" applyAlignment="1">
      <alignment horizontal="center"/>
    </xf>
    <xf numFmtId="9" fontId="0" fillId="0" borderId="11" xfId="46" applyNumberFormat="1" applyFont="1" applyFill="1" applyBorder="1" applyAlignment="1">
      <alignment horizontal="center"/>
    </xf>
    <xf numFmtId="0" fontId="7" fillId="0" borderId="0" xfId="43" applyFont="1" applyAlignment="1">
      <alignment horizontal="left"/>
    </xf>
    <xf numFmtId="0" fontId="7" fillId="0" borderId="0" xfId="43" applyFont="1"/>
    <xf numFmtId="0" fontId="10" fillId="0" borderId="0" xfId="43" applyFont="1" applyAlignment="1">
      <alignment horizontal="left" vertical="center"/>
    </xf>
    <xf numFmtId="0" fontId="9" fillId="0" borderId="0" xfId="43" applyAlignment="1">
      <alignment horizontal="center" vertical="center"/>
    </xf>
    <xf numFmtId="0" fontId="3" fillId="0" borderId="0" xfId="43" applyFont="1" applyAlignment="1">
      <alignment horizontal="center" vertical="center"/>
    </xf>
    <xf numFmtId="0" fontId="9" fillId="0" borderId="0" xfId="43" applyAlignment="1">
      <alignment horizontal="left"/>
    </xf>
    <xf numFmtId="0" fontId="4" fillId="0" borderId="0" xfId="43" applyFont="1" applyAlignment="1">
      <alignment horizontal="left" vertical="center"/>
    </xf>
    <xf numFmtId="0" fontId="7" fillId="0" borderId="0" xfId="43" applyFont="1" applyAlignment="1">
      <alignment horizontal="center" vertical="center"/>
    </xf>
    <xf numFmtId="0" fontId="4" fillId="0" borderId="0" xfId="43" applyFont="1" applyAlignment="1">
      <alignment horizontal="center" vertical="center"/>
    </xf>
    <xf numFmtId="0" fontId="12" fillId="0" borderId="0" xfId="43" applyFont="1" applyAlignment="1">
      <alignment horizontal="left" vertical="center"/>
    </xf>
    <xf numFmtId="0" fontId="4" fillId="0" borderId="0" xfId="43" applyFont="1" applyBorder="1" applyAlignment="1">
      <alignment horizontal="left" vertical="center"/>
    </xf>
    <xf numFmtId="0" fontId="9" fillId="0" borderId="13" xfId="43" applyBorder="1"/>
    <xf numFmtId="0" fontId="12" fillId="0" borderId="0" xfId="43" applyFont="1" applyAlignment="1">
      <alignment horizontal="center" vertical="center"/>
    </xf>
    <xf numFmtId="0" fontId="11" fillId="24" borderId="11" xfId="43" applyFont="1" applyFill="1" applyBorder="1" applyAlignment="1">
      <alignment horizontal="center" vertical="center"/>
    </xf>
    <xf numFmtId="0" fontId="11" fillId="24" borderId="20" xfId="43" applyFont="1" applyFill="1" applyBorder="1" applyAlignment="1">
      <alignment horizontal="center" vertical="center" wrapText="1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1" fillId="24" borderId="12" xfId="43" applyFont="1" applyFill="1" applyBorder="1" applyAlignment="1">
      <alignment horizontal="center" vertical="center" wrapText="1"/>
    </xf>
    <xf numFmtId="0" fontId="11" fillId="24" borderId="21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6" xfId="43" applyFont="1" applyFill="1" applyBorder="1" applyAlignment="1">
      <alignment horizontal="center" vertical="center" wrapText="1"/>
    </xf>
    <xf numFmtId="0" fontId="11" fillId="24" borderId="52" xfId="43" applyFont="1" applyFill="1" applyBorder="1" applyAlignment="1">
      <alignment horizontal="center" vertical="center" wrapText="1"/>
    </xf>
    <xf numFmtId="0" fontId="12" fillId="0" borderId="17" xfId="43" applyFont="1" applyBorder="1" applyAlignment="1">
      <alignment horizontal="left" vertical="center"/>
    </xf>
    <xf numFmtId="0" fontId="12" fillId="0" borderId="11" xfId="43" applyFont="1" applyBorder="1" applyAlignment="1">
      <alignment horizontal="center" vertical="center"/>
    </xf>
    <xf numFmtId="0" fontId="12" fillId="0" borderId="11" xfId="43" quotePrefix="1" applyFont="1" applyBorder="1" applyAlignment="1">
      <alignment horizontal="center" vertical="center" wrapText="1"/>
    </xf>
    <xf numFmtId="0" fontId="12" fillId="0" borderId="11" xfId="43" applyFont="1" applyBorder="1" applyAlignment="1">
      <alignment horizontal="center" vertical="center" wrapText="1"/>
    </xf>
    <xf numFmtId="0" fontId="12" fillId="0" borderId="15" xfId="43" applyFont="1" applyBorder="1" applyAlignment="1">
      <alignment horizontal="center" vertical="center"/>
    </xf>
    <xf numFmtId="0" fontId="12" fillId="0" borderId="22" xfId="43" quotePrefix="1" applyFont="1" applyBorder="1" applyAlignment="1">
      <alignment horizontal="right" vertical="center" wrapText="1"/>
    </xf>
    <xf numFmtId="0" fontId="12" fillId="26" borderId="10" xfId="43" quotePrefix="1" applyFont="1" applyFill="1" applyBorder="1" applyAlignment="1">
      <alignment horizontal="right" vertical="center" wrapText="1"/>
    </xf>
    <xf numFmtId="0" fontId="12" fillId="29" borderId="14" xfId="43" quotePrefix="1" applyFont="1" applyFill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/>
    </xf>
    <xf numFmtId="0" fontId="12" fillId="0" borderId="17" xfId="43" applyFont="1" applyBorder="1" applyAlignment="1">
      <alignment horizontal="right" vertical="center"/>
    </xf>
    <xf numFmtId="0" fontId="12" fillId="26" borderId="11" xfId="43" applyFont="1" applyFill="1" applyBorder="1" applyAlignment="1">
      <alignment horizontal="right" vertical="center"/>
    </xf>
    <xf numFmtId="0" fontId="12" fillId="29" borderId="15" xfId="43" applyFont="1" applyFill="1" applyBorder="1" applyAlignment="1">
      <alignment horizontal="center" vertical="center"/>
    </xf>
    <xf numFmtId="0" fontId="12" fillId="0" borderId="15" xfId="43" quotePrefix="1" applyFont="1" applyBorder="1" applyAlignment="1">
      <alignment horizontal="center" vertical="center" wrapText="1"/>
    </xf>
    <xf numFmtId="0" fontId="12" fillId="0" borderId="17" xfId="43" quotePrefix="1" applyFont="1" applyBorder="1" applyAlignment="1">
      <alignment horizontal="right" vertical="center" wrapText="1"/>
    </xf>
    <xf numFmtId="0" fontId="12" fillId="26" borderId="11" xfId="43" quotePrefix="1" applyFont="1" applyFill="1" applyBorder="1" applyAlignment="1">
      <alignment horizontal="right" vertical="center" wrapText="1"/>
    </xf>
    <xf numFmtId="0" fontId="12" fillId="29" borderId="15" xfId="43" quotePrefix="1" applyFont="1" applyFill="1" applyBorder="1" applyAlignment="1">
      <alignment horizontal="center" vertical="center" wrapText="1"/>
    </xf>
    <xf numFmtId="0" fontId="11" fillId="0" borderId="18" xfId="43" quotePrefix="1" applyFont="1" applyBorder="1" applyAlignment="1">
      <alignment horizontal="center" vertical="center" wrapText="1"/>
    </xf>
    <xf numFmtId="0" fontId="12" fillId="26" borderId="11" xfId="43" applyFont="1" applyFill="1" applyBorder="1" applyAlignment="1">
      <alignment horizontal="right" vertical="center" wrapText="1"/>
    </xf>
    <xf numFmtId="0" fontId="12" fillId="29" borderId="15" xfId="43" applyFont="1" applyFill="1" applyBorder="1" applyAlignment="1">
      <alignment horizontal="center" vertical="center" wrapText="1"/>
    </xf>
    <xf numFmtId="3" fontId="12" fillId="0" borderId="11" xfId="47" quotePrefix="1" applyNumberFormat="1" applyFont="1" applyBorder="1" applyAlignment="1">
      <alignment horizontal="right" vertical="center" wrapText="1"/>
    </xf>
    <xf numFmtId="3" fontId="12" fillId="0" borderId="11" xfId="47" applyNumberFormat="1" applyFont="1" applyBorder="1" applyAlignment="1">
      <alignment horizontal="right" vertical="center"/>
    </xf>
    <xf numFmtId="3" fontId="12" fillId="0" borderId="0" xfId="43" applyNumberFormat="1" applyFont="1" applyAlignment="1">
      <alignment horizontal="center" vertical="center"/>
    </xf>
    <xf numFmtId="3" fontId="12" fillId="0" borderId="17" xfId="47" applyNumberFormat="1" applyFont="1" applyBorder="1" applyAlignment="1">
      <alignment horizontal="right" vertical="center"/>
    </xf>
    <xf numFmtId="3" fontId="12" fillId="26" borderId="11" xfId="47" applyNumberFormat="1" applyFont="1" applyFill="1" applyBorder="1" applyAlignment="1">
      <alignment horizontal="right" vertical="center"/>
    </xf>
    <xf numFmtId="4" fontId="12" fillId="26" borderId="11" xfId="47" applyNumberFormat="1" applyFont="1" applyFill="1" applyBorder="1" applyAlignment="1">
      <alignment horizontal="right" vertical="center"/>
    </xf>
    <xf numFmtId="4" fontId="12" fillId="29" borderId="15" xfId="47" applyNumberFormat="1" applyFont="1" applyFill="1" applyBorder="1" applyAlignment="1">
      <alignment horizontal="right" vertical="center"/>
    </xf>
    <xf numFmtId="3" fontId="11" fillId="0" borderId="18" xfId="43" applyNumberFormat="1" applyFont="1" applyBorder="1" applyAlignment="1">
      <alignment horizontal="center" vertical="center"/>
    </xf>
    <xf numFmtId="3" fontId="12" fillId="0" borderId="0" xfId="43" applyNumberFormat="1" applyFont="1" applyAlignment="1">
      <alignment horizontal="left" vertical="center"/>
    </xf>
    <xf numFmtId="3" fontId="12" fillId="0" borderId="11" xfId="43" quotePrefix="1" applyNumberFormat="1" applyFont="1" applyBorder="1" applyAlignment="1">
      <alignment horizontal="right" vertical="center" wrapText="1"/>
    </xf>
    <xf numFmtId="3" fontId="12" fillId="0" borderId="11" xfId="43" applyNumberFormat="1" applyFont="1" applyBorder="1" applyAlignment="1">
      <alignment horizontal="right" vertical="center"/>
    </xf>
    <xf numFmtId="3" fontId="12" fillId="0" borderId="15" xfId="43" applyNumberFormat="1" applyFont="1" applyBorder="1" applyAlignment="1">
      <alignment horizontal="center" vertical="center"/>
    </xf>
    <xf numFmtId="3" fontId="12" fillId="0" borderId="17" xfId="43" applyNumberFormat="1" applyFont="1" applyBorder="1" applyAlignment="1">
      <alignment horizontal="right" vertical="center"/>
    </xf>
    <xf numFmtId="3" fontId="12" fillId="26" borderId="11" xfId="43" applyNumberFormat="1" applyFont="1" applyFill="1" applyBorder="1" applyAlignment="1">
      <alignment horizontal="right" vertical="center"/>
    </xf>
    <xf numFmtId="3" fontId="12" fillId="29" borderId="15" xfId="43" applyNumberFormat="1" applyFont="1" applyFill="1" applyBorder="1" applyAlignment="1">
      <alignment horizontal="right" vertical="center"/>
    </xf>
    <xf numFmtId="164" fontId="12" fillId="0" borderId="11" xfId="43" quotePrefix="1" applyNumberFormat="1" applyFont="1" applyBorder="1" applyAlignment="1">
      <alignment horizontal="right" vertical="center" wrapText="1"/>
    </xf>
    <xf numFmtId="164" fontId="12" fillId="0" borderId="15" xfId="43" applyNumberFormat="1" applyFont="1" applyBorder="1" applyAlignment="1">
      <alignment horizontal="right" vertical="center"/>
    </xf>
    <xf numFmtId="164" fontId="12" fillId="0" borderId="17" xfId="43" applyNumberFormat="1" applyFont="1" applyBorder="1" applyAlignment="1">
      <alignment horizontal="right" vertical="center" wrapText="1"/>
    </xf>
    <xf numFmtId="165" fontId="12" fillId="26" borderId="11" xfId="43" applyNumberFormat="1" applyFont="1" applyFill="1" applyBorder="1" applyAlignment="1">
      <alignment horizontal="right" vertical="center" wrapText="1"/>
    </xf>
    <xf numFmtId="164" fontId="12" fillId="26" borderId="11" xfId="43" quotePrefix="1" applyNumberFormat="1" applyFont="1" applyFill="1" applyBorder="1" applyAlignment="1">
      <alignment horizontal="right" vertical="center" wrapText="1"/>
    </xf>
    <xf numFmtId="165" fontId="12" fillId="29" borderId="15" xfId="43" quotePrefix="1" applyNumberFormat="1" applyFont="1" applyFill="1" applyBorder="1" applyAlignment="1">
      <alignment horizontal="right" vertical="center" wrapText="1"/>
    </xf>
    <xf numFmtId="164" fontId="11" fillId="0" borderId="18" xfId="43" applyNumberFormat="1" applyFont="1" applyBorder="1" applyAlignment="1">
      <alignment horizontal="right" vertical="center"/>
    </xf>
    <xf numFmtId="0" fontId="12" fillId="0" borderId="19" xfId="43" applyFont="1" applyBorder="1" applyAlignment="1">
      <alignment horizontal="center" vertical="center"/>
    </xf>
    <xf numFmtId="0" fontId="12" fillId="26" borderId="12" xfId="43" applyFont="1" applyFill="1" applyBorder="1" applyAlignment="1">
      <alignment horizontal="right" vertical="center"/>
    </xf>
    <xf numFmtId="0" fontId="12" fillId="26" borderId="12" xfId="43" applyFont="1" applyFill="1" applyBorder="1" applyAlignment="1">
      <alignment horizontal="center" vertical="center"/>
    </xf>
    <xf numFmtId="0" fontId="12" fillId="29" borderId="16" xfId="43" applyFont="1" applyFill="1" applyBorder="1" applyAlignment="1">
      <alignment horizontal="center" vertical="center"/>
    </xf>
    <xf numFmtId="0" fontId="11" fillId="25" borderId="17" xfId="43" applyFont="1" applyFill="1" applyBorder="1" applyAlignment="1">
      <alignment horizontal="left" vertical="center"/>
    </xf>
    <xf numFmtId="0" fontId="12" fillId="25" borderId="11" xfId="43" applyFont="1" applyFill="1" applyBorder="1" applyAlignment="1">
      <alignment horizontal="center" vertical="center"/>
    </xf>
    <xf numFmtId="0" fontId="12" fillId="25" borderId="61" xfId="43" applyFont="1" applyFill="1" applyBorder="1" applyAlignment="1">
      <alignment horizontal="center" vertical="center"/>
    </xf>
    <xf numFmtId="0" fontId="12" fillId="25" borderId="22" xfId="43" applyFont="1" applyFill="1" applyBorder="1" applyAlignment="1">
      <alignment horizontal="center" vertical="center"/>
    </xf>
    <xf numFmtId="0" fontId="12" fillId="25" borderId="10" xfId="43" applyFont="1" applyFill="1" applyBorder="1" applyAlignment="1">
      <alignment horizontal="center" vertical="center"/>
    </xf>
    <xf numFmtId="0" fontId="12" fillId="25" borderId="14" xfId="43" applyFont="1" applyFill="1" applyBorder="1" applyAlignment="1">
      <alignment horizontal="center" vertical="center"/>
    </xf>
    <xf numFmtId="0" fontId="11" fillId="25" borderId="18" xfId="43" applyFont="1" applyFill="1" applyBorder="1" applyAlignment="1">
      <alignment horizontal="center" vertical="center"/>
    </xf>
    <xf numFmtId="0" fontId="11" fillId="0" borderId="17" xfId="43" applyFont="1" applyBorder="1" applyAlignment="1">
      <alignment horizontal="left" vertical="center"/>
    </xf>
    <xf numFmtId="0" fontId="12" fillId="26" borderId="20" xfId="43" applyFont="1" applyFill="1" applyBorder="1" applyAlignment="1">
      <alignment horizontal="center" vertical="center"/>
    </xf>
    <xf numFmtId="0" fontId="12" fillId="29" borderId="17" xfId="43" applyFont="1" applyFill="1" applyBorder="1" applyAlignment="1">
      <alignment horizontal="center" vertical="center"/>
    </xf>
    <xf numFmtId="0" fontId="12" fillId="26" borderId="28" xfId="43" applyFont="1" applyFill="1" applyBorder="1" applyAlignment="1">
      <alignment horizontal="center" vertical="center"/>
    </xf>
    <xf numFmtId="0" fontId="12" fillId="26" borderId="11" xfId="43" applyFont="1" applyFill="1" applyBorder="1" applyAlignment="1">
      <alignment horizontal="center" vertical="center"/>
    </xf>
    <xf numFmtId="0" fontId="9" fillId="0" borderId="0" xfId="43" applyAlignment="1">
      <alignment horizontal="left" vertical="center"/>
    </xf>
    <xf numFmtId="0" fontId="12" fillId="25" borderId="56" xfId="43" applyFont="1" applyFill="1" applyBorder="1" applyAlignment="1">
      <alignment horizontal="center" vertical="center"/>
    </xf>
    <xf numFmtId="0" fontId="12" fillId="25" borderId="17" xfId="43" applyFont="1" applyFill="1" applyBorder="1" applyAlignment="1">
      <alignment horizontal="center" vertical="center"/>
    </xf>
    <xf numFmtId="0" fontId="12" fillId="25" borderId="28" xfId="43" applyFont="1" applyFill="1" applyBorder="1" applyAlignment="1">
      <alignment horizontal="center" vertical="center"/>
    </xf>
    <xf numFmtId="0" fontId="12" fillId="25" borderId="18" xfId="43" applyFont="1" applyFill="1" applyBorder="1" applyAlignment="1">
      <alignment horizontal="center" vertical="center"/>
    </xf>
    <xf numFmtId="0" fontId="12" fillId="0" borderId="20" xfId="43" applyFont="1" applyBorder="1" applyAlignment="1">
      <alignment horizontal="center" vertical="center"/>
    </xf>
    <xf numFmtId="0" fontId="12" fillId="26" borderId="0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12" xfId="43" applyFont="1" applyBorder="1" applyAlignment="1">
      <alignment horizontal="center" vertical="center"/>
    </xf>
    <xf numFmtId="0" fontId="12" fillId="0" borderId="21" xfId="43" applyFont="1" applyBorder="1" applyAlignment="1">
      <alignment horizontal="center" vertical="center"/>
    </xf>
    <xf numFmtId="0" fontId="12" fillId="29" borderId="19" xfId="43" applyFont="1" applyFill="1" applyBorder="1" applyAlignment="1">
      <alignment horizontal="center" vertical="center"/>
    </xf>
    <xf numFmtId="0" fontId="12" fillId="26" borderId="47" xfId="43" applyFont="1" applyFill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9" fillId="26" borderId="0" xfId="43" applyFill="1" applyAlignment="1">
      <alignment horizontal="center" vertical="center"/>
    </xf>
    <xf numFmtId="0" fontId="39" fillId="30" borderId="0" xfId="48" applyFont="1" applyFill="1" applyAlignment="1">
      <alignment wrapText="1"/>
    </xf>
    <xf numFmtId="0" fontId="40" fillId="30" borderId="0" xfId="48" applyFont="1" applyFill="1" applyAlignment="1">
      <alignment horizontal="center"/>
    </xf>
    <xf numFmtId="0" fontId="30" fillId="30" borderId="0" xfId="48" applyFont="1" applyFill="1" applyAlignment="1">
      <alignment horizontal="center"/>
    </xf>
    <xf numFmtId="168" fontId="40" fillId="30" borderId="0" xfId="48" applyNumberFormat="1" applyFont="1" applyFill="1" applyAlignment="1">
      <alignment horizontal="center"/>
    </xf>
    <xf numFmtId="0" fontId="40" fillId="0" borderId="0" xfId="48" applyFont="1" applyFill="1" applyAlignment="1">
      <alignment horizontal="center"/>
    </xf>
    <xf numFmtId="0" fontId="41" fillId="30" borderId="0" xfId="48" applyFont="1" applyFill="1"/>
    <xf numFmtId="0" fontId="42" fillId="31" borderId="69" xfId="48" applyFont="1" applyFill="1" applyBorder="1" applyAlignment="1">
      <alignment horizontal="center" vertical="center" wrapText="1"/>
    </xf>
    <xf numFmtId="0" fontId="43" fillId="31" borderId="69" xfId="48" applyFont="1" applyFill="1" applyBorder="1" applyAlignment="1">
      <alignment horizontal="center" vertical="center" wrapText="1"/>
    </xf>
    <xf numFmtId="168" fontId="43" fillId="31" borderId="69" xfId="48" applyNumberFormat="1" applyFont="1" applyFill="1" applyBorder="1" applyAlignment="1">
      <alignment horizontal="center" vertical="center" wrapText="1"/>
    </xf>
    <xf numFmtId="1" fontId="43" fillId="31" borderId="69" xfId="48" applyNumberFormat="1" applyFont="1" applyFill="1" applyBorder="1" applyAlignment="1">
      <alignment horizontal="center" vertical="center" wrapText="1"/>
    </xf>
    <xf numFmtId="0" fontId="30" fillId="30" borderId="71" xfId="48" applyFont="1" applyFill="1" applyBorder="1" applyAlignment="1">
      <alignment wrapText="1"/>
    </xf>
    <xf numFmtId="9" fontId="12" fillId="30" borderId="71" xfId="48" applyNumberFormat="1" applyFont="1" applyFill="1" applyBorder="1" applyAlignment="1">
      <alignment horizontal="center" wrapText="1"/>
    </xf>
    <xf numFmtId="169" fontId="30" fillId="30" borderId="71" xfId="48" applyNumberFormat="1" applyFont="1" applyFill="1" applyBorder="1" applyAlignment="1">
      <alignment horizontal="center"/>
    </xf>
    <xf numFmtId="168" fontId="43" fillId="30" borderId="71" xfId="48" applyNumberFormat="1" applyFont="1" applyFill="1" applyBorder="1" applyAlignment="1">
      <alignment horizontal="center"/>
    </xf>
    <xf numFmtId="168" fontId="43" fillId="30" borderId="71" xfId="48" applyNumberFormat="1" applyFont="1" applyFill="1" applyBorder="1" applyAlignment="1">
      <alignment horizontal="right"/>
    </xf>
    <xf numFmtId="0" fontId="40" fillId="30" borderId="71" xfId="48" applyFont="1" applyFill="1" applyBorder="1" applyAlignment="1">
      <alignment horizontal="center"/>
    </xf>
    <xf numFmtId="0" fontId="30" fillId="30" borderId="71" xfId="48" applyFont="1" applyFill="1" applyBorder="1" applyAlignment="1"/>
    <xf numFmtId="0" fontId="43" fillId="30" borderId="71" xfId="48" applyFont="1" applyFill="1" applyBorder="1" applyAlignment="1">
      <alignment horizontal="center"/>
    </xf>
    <xf numFmtId="0" fontId="44" fillId="30" borderId="0" xfId="48" applyFont="1" applyFill="1"/>
    <xf numFmtId="9" fontId="30" fillId="30" borderId="71" xfId="48" applyNumberFormat="1" applyFont="1" applyFill="1" applyBorder="1" applyAlignment="1">
      <alignment horizontal="center"/>
    </xf>
    <xf numFmtId="0" fontId="42" fillId="33" borderId="71" xfId="48" applyFont="1" applyFill="1" applyBorder="1" applyAlignment="1">
      <alignment horizontal="left" wrapText="1"/>
    </xf>
    <xf numFmtId="168" fontId="43" fillId="33" borderId="71" xfId="48" applyNumberFormat="1" applyFont="1" applyFill="1" applyBorder="1" applyAlignment="1">
      <alignment horizontal="center"/>
    </xf>
    <xf numFmtId="168" fontId="43" fillId="33" borderId="71" xfId="48" applyNumberFormat="1" applyFont="1" applyFill="1" applyBorder="1" applyAlignment="1">
      <alignment horizontal="right"/>
    </xf>
    <xf numFmtId="1" fontId="43" fillId="33" borderId="71" xfId="48" applyNumberFormat="1" applyFont="1" applyFill="1" applyBorder="1" applyAlignment="1">
      <alignment horizontal="center"/>
    </xf>
    <xf numFmtId="9" fontId="30" fillId="30" borderId="71" xfId="49" applyFont="1" applyFill="1" applyBorder="1" applyAlignment="1" applyProtection="1">
      <alignment horizontal="center" vertical="center"/>
    </xf>
    <xf numFmtId="2" fontId="30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vertical="top" wrapText="1"/>
    </xf>
    <xf numFmtId="0" fontId="30" fillId="30" borderId="71" xfId="48" applyFont="1" applyFill="1" applyBorder="1" applyAlignment="1">
      <alignment horizontal="left" vertical="center"/>
    </xf>
    <xf numFmtId="9" fontId="12" fillId="30" borderId="71" xfId="49" applyFont="1" applyFill="1" applyBorder="1" applyAlignment="1" applyProtection="1">
      <alignment horizontal="center" vertical="center"/>
    </xf>
    <xf numFmtId="9" fontId="12" fillId="30" borderId="71" xfId="49" applyFont="1" applyFill="1" applyBorder="1" applyAlignment="1" applyProtection="1">
      <alignment horizontal="center" vertical="center"/>
      <protection locked="0"/>
    </xf>
    <xf numFmtId="0" fontId="43" fillId="33" borderId="71" xfId="48" applyFont="1" applyFill="1" applyBorder="1" applyAlignment="1">
      <alignment horizontal="center"/>
    </xf>
    <xf numFmtId="0" fontId="30" fillId="33" borderId="71" xfId="48" applyFont="1" applyFill="1" applyBorder="1" applyAlignment="1">
      <alignment horizontal="left"/>
    </xf>
    <xf numFmtId="0" fontId="30" fillId="30" borderId="71" xfId="48" applyFont="1" applyFill="1" applyBorder="1" applyAlignment="1">
      <alignment vertical="center"/>
    </xf>
    <xf numFmtId="9" fontId="12" fillId="30" borderId="72" xfId="49" applyFont="1" applyFill="1" applyBorder="1" applyAlignment="1" applyProtection="1">
      <alignment horizontal="center" vertical="center"/>
    </xf>
    <xf numFmtId="9" fontId="12" fillId="30" borderId="73" xfId="49" applyFont="1" applyFill="1" applyBorder="1" applyAlignment="1" applyProtection="1">
      <alignment horizontal="center" vertical="center"/>
    </xf>
    <xf numFmtId="169" fontId="30" fillId="30" borderId="71" xfId="48" applyNumberFormat="1" applyFont="1" applyFill="1" applyBorder="1" applyAlignment="1">
      <alignment horizontal="center" vertical="top"/>
    </xf>
    <xf numFmtId="9" fontId="30" fillId="30" borderId="71" xfId="49" applyFont="1" applyFill="1" applyBorder="1" applyAlignment="1" applyProtection="1">
      <alignment horizontal="left"/>
    </xf>
    <xf numFmtId="9" fontId="30" fillId="30" borderId="71" xfId="49" applyFont="1" applyFill="1" applyBorder="1" applyAlignment="1" applyProtection="1">
      <alignment horizontal="center"/>
    </xf>
    <xf numFmtId="9" fontId="12" fillId="30" borderId="71" xfId="49" applyFont="1" applyFill="1" applyBorder="1" applyAlignment="1" applyProtection="1">
      <alignment horizontal="left" vertical="top" wrapText="1"/>
    </xf>
    <xf numFmtId="9" fontId="12" fillId="30" borderId="71" xfId="49" applyFont="1" applyFill="1" applyBorder="1" applyAlignment="1" applyProtection="1">
      <alignment horizontal="center"/>
    </xf>
    <xf numFmtId="9" fontId="30" fillId="30" borderId="71" xfId="48" applyNumberFormat="1" applyFont="1" applyFill="1" applyBorder="1" applyAlignment="1">
      <alignment horizontal="center" vertical="top"/>
    </xf>
    <xf numFmtId="9" fontId="12" fillId="30" borderId="71" xfId="49" applyFont="1" applyFill="1" applyBorder="1" applyAlignment="1" applyProtection="1">
      <alignment horizontal="left"/>
    </xf>
    <xf numFmtId="0" fontId="30" fillId="30" borderId="71" xfId="48" applyFont="1" applyFill="1" applyBorder="1"/>
    <xf numFmtId="10" fontId="12" fillId="30" borderId="71" xfId="48" applyNumberFormat="1" applyFont="1" applyFill="1" applyBorder="1" applyAlignment="1">
      <alignment horizontal="center"/>
    </xf>
    <xf numFmtId="9" fontId="12" fillId="30" borderId="71" xfId="48" applyNumberFormat="1" applyFont="1" applyFill="1" applyBorder="1" applyAlignment="1">
      <alignment horizontal="center" vertical="center"/>
    </xf>
    <xf numFmtId="0" fontId="30" fillId="30" borderId="71" xfId="48" applyFont="1" applyFill="1" applyBorder="1" applyAlignment="1">
      <alignment vertical="center" wrapText="1"/>
    </xf>
    <xf numFmtId="9" fontId="12" fillId="30" borderId="71" xfId="48" applyNumberFormat="1" applyFont="1" applyFill="1" applyBorder="1" applyAlignment="1">
      <alignment horizontal="center"/>
    </xf>
    <xf numFmtId="1" fontId="30" fillId="30" borderId="71" xfId="48" applyNumberFormat="1" applyFont="1" applyFill="1" applyBorder="1" applyAlignment="1">
      <alignment horizontal="center" vertical="top"/>
    </xf>
    <xf numFmtId="0" fontId="30" fillId="30" borderId="71" xfId="48" applyFont="1" applyFill="1" applyBorder="1" applyAlignment="1">
      <alignment horizontal="left" vertical="top" wrapText="1"/>
    </xf>
    <xf numFmtId="0" fontId="12" fillId="30" borderId="71" xfId="48" applyFont="1" applyFill="1" applyBorder="1" applyAlignment="1">
      <alignment vertical="center"/>
    </xf>
    <xf numFmtId="0" fontId="42" fillId="30" borderId="71" xfId="48" applyFont="1" applyFill="1" applyBorder="1" applyAlignment="1">
      <alignment wrapText="1"/>
    </xf>
    <xf numFmtId="3" fontId="43" fillId="30" borderId="71" xfId="48" applyNumberFormat="1" applyFont="1" applyFill="1" applyBorder="1" applyAlignment="1">
      <alignment horizontal="center"/>
    </xf>
    <xf numFmtId="10" fontId="30" fillId="30" borderId="71" xfId="48" applyNumberFormat="1" applyFont="1" applyFill="1" applyBorder="1" applyAlignment="1">
      <alignment horizontal="center"/>
    </xf>
    <xf numFmtId="0" fontId="43" fillId="30" borderId="71" xfId="48" applyNumberFormat="1" applyFont="1" applyFill="1" applyBorder="1" applyAlignment="1">
      <alignment horizontal="center"/>
    </xf>
    <xf numFmtId="0" fontId="30" fillId="30" borderId="71" xfId="48" applyNumberFormat="1" applyFont="1" applyFill="1" applyBorder="1" applyAlignment="1">
      <alignment horizontal="center"/>
    </xf>
    <xf numFmtId="0" fontId="45" fillId="30" borderId="71" xfId="48" applyFont="1" applyFill="1" applyBorder="1" applyAlignment="1">
      <alignment wrapText="1"/>
    </xf>
    <xf numFmtId="0" fontId="40" fillId="30" borderId="71" xfId="48" applyNumberFormat="1" applyFont="1" applyFill="1" applyBorder="1" applyAlignment="1">
      <alignment horizontal="center"/>
    </xf>
    <xf numFmtId="1" fontId="30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horizontal="center"/>
    </xf>
    <xf numFmtId="1" fontId="40" fillId="30" borderId="71" xfId="48" applyNumberFormat="1" applyFont="1" applyFill="1" applyBorder="1" applyAlignment="1">
      <alignment horizontal="center"/>
    </xf>
    <xf numFmtId="0" fontId="42" fillId="30" borderId="71" xfId="48" applyFont="1" applyFill="1" applyBorder="1" applyAlignment="1">
      <alignment horizontal="right" wrapText="1"/>
    </xf>
    <xf numFmtId="1" fontId="43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horizontal="left" vertical="center" wrapText="1"/>
    </xf>
    <xf numFmtId="0" fontId="12" fillId="30" borderId="71" xfId="48" applyFont="1" applyFill="1" applyBorder="1" applyAlignment="1">
      <alignment horizontal="left" vertical="top" wrapText="1"/>
    </xf>
    <xf numFmtId="0" fontId="12" fillId="30" borderId="71" xfId="48" applyFont="1" applyFill="1" applyBorder="1" applyAlignment="1">
      <alignment vertical="top" wrapText="1"/>
    </xf>
    <xf numFmtId="168" fontId="30" fillId="30" borderId="71" xfId="48" applyNumberFormat="1" applyFont="1" applyFill="1" applyBorder="1" applyAlignment="1">
      <alignment horizontal="center"/>
    </xf>
    <xf numFmtId="10" fontId="30" fillId="30" borderId="71" xfId="48" applyNumberFormat="1" applyFont="1" applyFill="1" applyBorder="1" applyAlignment="1">
      <alignment horizontal="center" vertical="top"/>
    </xf>
    <xf numFmtId="0" fontId="41" fillId="34" borderId="0" xfId="48" applyFont="1" applyFill="1"/>
    <xf numFmtId="0" fontId="12" fillId="30" borderId="71" xfId="48" applyFont="1" applyFill="1" applyBorder="1" applyAlignment="1">
      <alignment horizontal="left" vertical="center" wrapText="1"/>
    </xf>
    <xf numFmtId="9" fontId="30" fillId="30" borderId="71" xfId="48" applyNumberFormat="1" applyFont="1" applyFill="1" applyBorder="1" applyAlignment="1">
      <alignment horizontal="center" vertical="center" wrapText="1"/>
    </xf>
    <xf numFmtId="9" fontId="12" fillId="30" borderId="71" xfId="49" applyNumberFormat="1" applyFont="1" applyFill="1" applyBorder="1" applyAlignment="1" applyProtection="1">
      <alignment horizontal="center"/>
    </xf>
    <xf numFmtId="9" fontId="30" fillId="30" borderId="71" xfId="49" applyNumberFormat="1" applyFont="1" applyFill="1" applyBorder="1" applyAlignment="1" applyProtection="1">
      <alignment horizontal="center"/>
    </xf>
    <xf numFmtId="170" fontId="12" fillId="30" borderId="71" xfId="48" applyNumberFormat="1" applyFont="1" applyFill="1" applyBorder="1" applyAlignment="1">
      <alignment horizontal="left" vertical="top" wrapText="1"/>
    </xf>
    <xf numFmtId="170" fontId="12" fillId="30" borderId="71" xfId="48" applyNumberFormat="1" applyFont="1" applyFill="1" applyBorder="1" applyAlignment="1">
      <alignment vertical="top" wrapText="1"/>
    </xf>
    <xf numFmtId="170" fontId="30" fillId="30" borderId="71" xfId="48" applyNumberFormat="1" applyFont="1" applyFill="1" applyBorder="1" applyAlignment="1">
      <alignment horizontal="left" vertical="center" wrapText="1"/>
    </xf>
    <xf numFmtId="170" fontId="30" fillId="30" borderId="71" xfId="48" applyNumberFormat="1" applyFont="1" applyFill="1" applyBorder="1" applyAlignment="1">
      <alignment vertical="center" wrapText="1"/>
    </xf>
    <xf numFmtId="0" fontId="9" fillId="30" borderId="71" xfId="48" applyFont="1" applyFill="1" applyBorder="1" applyAlignment="1">
      <alignment wrapText="1"/>
    </xf>
    <xf numFmtId="9" fontId="46" fillId="30" borderId="71" xfId="48" applyNumberFormat="1" applyFont="1" applyFill="1" applyBorder="1" applyAlignment="1">
      <alignment horizontal="center" vertical="center" wrapText="1"/>
    </xf>
    <xf numFmtId="0" fontId="30" fillId="30" borderId="71" xfId="48" applyFont="1" applyFill="1" applyBorder="1" applyAlignment="1">
      <alignment horizontal="left"/>
    </xf>
    <xf numFmtId="9" fontId="9" fillId="30" borderId="72" xfId="49" applyFont="1" applyFill="1" applyBorder="1" applyAlignment="1" applyProtection="1">
      <alignment horizontal="right"/>
    </xf>
    <xf numFmtId="9" fontId="9" fillId="30" borderId="71" xfId="49" applyFont="1" applyFill="1" applyBorder="1" applyAlignment="1" applyProtection="1">
      <alignment horizontal="right"/>
    </xf>
    <xf numFmtId="9" fontId="9" fillId="30" borderId="71" xfId="49" applyFont="1" applyFill="1" applyBorder="1" applyAlignment="1" applyProtection="1"/>
    <xf numFmtId="0" fontId="12" fillId="30" borderId="71" xfId="48" applyFont="1" applyFill="1" applyBorder="1" applyAlignment="1">
      <alignment vertical="center" wrapText="1"/>
    </xf>
    <xf numFmtId="9" fontId="12" fillId="30" borderId="71" xfId="48" applyNumberFormat="1" applyFont="1" applyFill="1" applyBorder="1" applyAlignment="1">
      <alignment vertical="center"/>
    </xf>
    <xf numFmtId="9" fontId="12" fillId="30" borderId="71" xfId="48" applyNumberFormat="1" applyFont="1" applyFill="1" applyBorder="1"/>
    <xf numFmtId="0" fontId="42" fillId="0" borderId="71" xfId="48" applyFont="1" applyFill="1" applyBorder="1" applyAlignment="1">
      <alignment wrapText="1"/>
    </xf>
    <xf numFmtId="0" fontId="43" fillId="0" borderId="71" xfId="48" applyFont="1" applyFill="1" applyBorder="1" applyAlignment="1">
      <alignment horizontal="center"/>
    </xf>
    <xf numFmtId="0" fontId="30" fillId="0" borderId="71" xfId="48" applyFont="1" applyFill="1" applyBorder="1" applyAlignment="1">
      <alignment horizontal="center"/>
    </xf>
    <xf numFmtId="168" fontId="43" fillId="0" borderId="71" xfId="48" applyNumberFormat="1" applyFont="1" applyFill="1" applyBorder="1" applyAlignment="1">
      <alignment horizontal="center"/>
    </xf>
    <xf numFmtId="0" fontId="40" fillId="0" borderId="71" xfId="48" applyFont="1" applyFill="1" applyBorder="1" applyAlignment="1">
      <alignment horizontal="center"/>
    </xf>
    <xf numFmtId="0" fontId="45" fillId="0" borderId="71" xfId="48" applyFont="1" applyFill="1" applyBorder="1" applyAlignment="1">
      <alignment wrapText="1"/>
    </xf>
    <xf numFmtId="9" fontId="30" fillId="30" borderId="71" xfId="48" applyNumberFormat="1" applyFont="1" applyFill="1" applyBorder="1" applyAlignment="1">
      <alignment horizontal="center" vertical="center"/>
    </xf>
    <xf numFmtId="0" fontId="30" fillId="30" borderId="71" xfId="48" applyFont="1" applyFill="1" applyBorder="1" applyAlignment="1" applyProtection="1">
      <alignment horizontal="left" vertical="center" wrapText="1"/>
      <protection locked="0"/>
    </xf>
    <xf numFmtId="9" fontId="30" fillId="30" borderId="71" xfId="49" applyFont="1" applyFill="1" applyBorder="1" applyAlignment="1" applyProtection="1">
      <alignment horizontal="center" vertical="center"/>
      <protection locked="0"/>
    </xf>
    <xf numFmtId="168" fontId="43" fillId="30" borderId="0" xfId="48" applyNumberFormat="1" applyFont="1" applyFill="1" applyBorder="1" applyAlignment="1">
      <alignment horizontal="center"/>
    </xf>
    <xf numFmtId="0" fontId="41" fillId="30" borderId="0" xfId="48" applyFont="1" applyFill="1" applyBorder="1"/>
    <xf numFmtId="0" fontId="47" fillId="30" borderId="71" xfId="48" applyFont="1" applyFill="1" applyBorder="1" applyAlignment="1">
      <alignment vertical="center"/>
    </xf>
    <xf numFmtId="0" fontId="12" fillId="30" borderId="71" xfId="48" applyFont="1" applyFill="1" applyBorder="1" applyAlignment="1">
      <alignment horizontal="center" vertical="center"/>
    </xf>
    <xf numFmtId="0" fontId="42" fillId="30" borderId="0" xfId="48" applyFont="1" applyFill="1" applyBorder="1" applyAlignment="1">
      <alignment horizontal="right" wrapText="1"/>
    </xf>
    <xf numFmtId="0" fontId="40" fillId="30" borderId="0" xfId="48" applyFont="1" applyFill="1" applyBorder="1" applyAlignment="1">
      <alignment horizontal="center"/>
    </xf>
    <xf numFmtId="0" fontId="30" fillId="30" borderId="0" xfId="48" applyFont="1" applyFill="1" applyBorder="1" applyAlignment="1">
      <alignment horizontal="center"/>
    </xf>
    <xf numFmtId="1" fontId="43" fillId="0" borderId="0" xfId="48" applyNumberFormat="1" applyFont="1" applyFill="1" applyBorder="1" applyAlignment="1">
      <alignment horizontal="center"/>
    </xf>
    <xf numFmtId="0" fontId="45" fillId="30" borderId="0" xfId="48" applyFont="1" applyFill="1" applyAlignment="1">
      <alignment wrapText="1"/>
    </xf>
    <xf numFmtId="168" fontId="48" fillId="30" borderId="0" xfId="48" applyNumberFormat="1" applyFont="1" applyFill="1" applyAlignment="1">
      <alignment horizontal="center"/>
    </xf>
    <xf numFmtId="0" fontId="48" fillId="0" borderId="0" xfId="48" applyFont="1" applyFill="1" applyAlignment="1">
      <alignment horizontal="center"/>
    </xf>
    <xf numFmtId="0" fontId="42" fillId="30" borderId="0" xfId="48" applyFont="1" applyFill="1" applyAlignment="1">
      <alignment horizontal="justify" wrapText="1"/>
    </xf>
    <xf numFmtId="168" fontId="43" fillId="30" borderId="0" xfId="48" applyNumberFormat="1" applyFont="1" applyFill="1" applyAlignment="1">
      <alignment horizontal="center"/>
    </xf>
    <xf numFmtId="0" fontId="49" fillId="0" borderId="0" xfId="48" applyFont="1"/>
    <xf numFmtId="1" fontId="43" fillId="0" borderId="0" xfId="48" applyNumberFormat="1" applyFont="1" applyFill="1" applyAlignment="1">
      <alignment horizontal="center"/>
    </xf>
    <xf numFmtId="1" fontId="40" fillId="0" borderId="0" xfId="48" applyNumberFormat="1" applyFont="1"/>
    <xf numFmtId="0" fontId="13" fillId="0" borderId="0" xfId="48"/>
    <xf numFmtId="0" fontId="40" fillId="0" borderId="0" xfId="48" applyFont="1"/>
    <xf numFmtId="0" fontId="43" fillId="35" borderId="71" xfId="48" applyNumberFormat="1" applyFont="1" applyFill="1" applyBorder="1" applyAlignment="1">
      <alignment horizontal="center" vertical="center"/>
    </xf>
    <xf numFmtId="1" fontId="43" fillId="35" borderId="71" xfId="48" applyNumberFormat="1" applyFont="1" applyFill="1" applyBorder="1" applyAlignment="1">
      <alignment horizontal="center" vertical="center" wrapText="1"/>
    </xf>
    <xf numFmtId="1" fontId="43" fillId="35" borderId="71" xfId="48" applyNumberFormat="1" applyFont="1" applyFill="1" applyBorder="1" applyAlignment="1">
      <alignment horizontal="center" wrapText="1"/>
    </xf>
    <xf numFmtId="1" fontId="42" fillId="0" borderId="71" xfId="48" applyNumberFormat="1" applyFont="1" applyFill="1" applyBorder="1" applyAlignment="1">
      <alignment wrapText="1"/>
    </xf>
    <xf numFmtId="0" fontId="42" fillId="0" borderId="75" xfId="48" applyFont="1" applyFill="1" applyBorder="1" applyAlignment="1">
      <alignment wrapText="1"/>
    </xf>
    <xf numFmtId="0" fontId="42" fillId="0" borderId="75" xfId="48" applyFont="1" applyFill="1" applyBorder="1" applyAlignment="1"/>
    <xf numFmtId="1" fontId="42" fillId="0" borderId="71" xfId="48" applyNumberFormat="1" applyFont="1" applyFill="1" applyBorder="1" applyAlignment="1"/>
    <xf numFmtId="0" fontId="42" fillId="0" borderId="76" xfId="48" applyFont="1" applyFill="1" applyBorder="1" applyAlignment="1"/>
    <xf numFmtId="1" fontId="42" fillId="0" borderId="73" xfId="48" applyNumberFormat="1" applyFont="1" applyFill="1" applyBorder="1" applyAlignment="1"/>
    <xf numFmtId="0" fontId="42" fillId="0" borderId="71" xfId="48" applyFont="1" applyFill="1" applyBorder="1" applyAlignment="1"/>
    <xf numFmtId="0" fontId="43" fillId="0" borderId="71" xfId="48" applyFont="1" applyFill="1" applyBorder="1" applyAlignment="1"/>
    <xf numFmtId="1" fontId="43" fillId="0" borderId="71" xfId="48" applyNumberFormat="1" applyFont="1" applyFill="1" applyBorder="1" applyAlignment="1"/>
    <xf numFmtId="0" fontId="42" fillId="0" borderId="73" xfId="48" applyFont="1" applyFill="1" applyBorder="1" applyAlignment="1">
      <alignment wrapText="1"/>
    </xf>
    <xf numFmtId="1" fontId="42" fillId="0" borderId="73" xfId="48" applyNumberFormat="1" applyFont="1" applyFill="1" applyBorder="1" applyAlignment="1">
      <alignment wrapText="1"/>
    </xf>
    <xf numFmtId="0" fontId="42" fillId="0" borderId="0" xfId="48" applyFont="1" applyFill="1" applyBorder="1" applyAlignment="1">
      <alignment wrapText="1"/>
    </xf>
    <xf numFmtId="1" fontId="42" fillId="0" borderId="0" xfId="48" applyNumberFormat="1" applyFont="1" applyFill="1" applyBorder="1" applyAlignment="1">
      <alignment wrapText="1"/>
    </xf>
    <xf numFmtId="1" fontId="42" fillId="30" borderId="71" xfId="48" applyNumberFormat="1" applyFont="1" applyFill="1" applyBorder="1" applyAlignment="1">
      <alignment wrapText="1"/>
    </xf>
    <xf numFmtId="0" fontId="43" fillId="0" borderId="71" xfId="48" applyFont="1" applyFill="1" applyBorder="1" applyAlignment="1">
      <alignment wrapText="1"/>
    </xf>
    <xf numFmtId="1" fontId="43" fillId="0" borderId="71" xfId="48" applyNumberFormat="1" applyFont="1" applyFill="1" applyBorder="1" applyAlignment="1">
      <alignment wrapText="1"/>
    </xf>
    <xf numFmtId="0" fontId="42" fillId="0" borderId="71" xfId="48" applyFont="1" applyFill="1" applyBorder="1" applyAlignment="1">
      <alignment vertical="top" wrapText="1"/>
    </xf>
    <xf numFmtId="1" fontId="42" fillId="0" borderId="71" xfId="48" applyNumberFormat="1" applyFont="1" applyFill="1" applyBorder="1" applyAlignment="1">
      <alignment vertical="top" wrapText="1"/>
    </xf>
    <xf numFmtId="0" fontId="42" fillId="35" borderId="71" xfId="48" applyFont="1" applyFill="1" applyBorder="1" applyAlignment="1">
      <alignment wrapText="1"/>
    </xf>
    <xf numFmtId="1" fontId="42" fillId="35" borderId="71" xfId="48" applyNumberFormat="1" applyFont="1" applyFill="1" applyBorder="1" applyAlignment="1">
      <alignment wrapText="1"/>
    </xf>
    <xf numFmtId="0" fontId="43" fillId="30" borderId="71" xfId="48" applyFont="1" applyFill="1" applyBorder="1" applyAlignment="1">
      <alignment wrapText="1"/>
    </xf>
    <xf numFmtId="1" fontId="43" fillId="30" borderId="71" xfId="48" applyNumberFormat="1" applyFont="1" applyFill="1" applyBorder="1" applyAlignment="1">
      <alignment wrapText="1"/>
    </xf>
    <xf numFmtId="0" fontId="4" fillId="0" borderId="4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1" fillId="24" borderId="10" xfId="0" applyFont="1" applyFill="1" applyBorder="1" applyAlignment="1">
      <alignment horizontal="center"/>
    </xf>
    <xf numFmtId="0" fontId="11" fillId="24" borderId="14" xfId="0" applyFont="1" applyFill="1" applyBorder="1" applyAlignment="1">
      <alignment horizontal="center"/>
    </xf>
    <xf numFmtId="0" fontId="4" fillId="0" borderId="31" xfId="0" applyFont="1" applyBorder="1" applyAlignment="1"/>
    <xf numFmtId="0" fontId="4" fillId="0" borderId="0" xfId="0" applyFont="1" applyBorder="1" applyAlignment="1"/>
    <xf numFmtId="0" fontId="11" fillId="24" borderId="2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0" fontId="11" fillId="24" borderId="19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20" xfId="32" applyNumberFormat="1" applyFont="1" applyFill="1" applyBorder="1" applyAlignment="1">
      <alignment horizontal="center" vertical="center"/>
    </xf>
    <xf numFmtId="1" fontId="11" fillId="24" borderId="56" xfId="32" applyNumberFormat="1" applyFont="1" applyFill="1" applyBorder="1" applyAlignment="1">
      <alignment horizontal="center" vertical="center"/>
    </xf>
    <xf numFmtId="1" fontId="11" fillId="24" borderId="18" xfId="32" applyNumberFormat="1" applyFont="1" applyFill="1" applyBorder="1" applyAlignment="1">
      <alignment horizontal="center" vertical="center"/>
    </xf>
    <xf numFmtId="0" fontId="33" fillId="0" borderId="0" xfId="43" applyFont="1" applyAlignment="1">
      <alignment horizontal="center" vertical="center"/>
    </xf>
    <xf numFmtId="0" fontId="33" fillId="0" borderId="0" xfId="43" applyFont="1" applyAlignment="1"/>
    <xf numFmtId="0" fontId="33" fillId="24" borderId="22" xfId="43" applyFont="1" applyFill="1" applyBorder="1" applyAlignment="1">
      <alignment horizontal="center" vertical="center"/>
    </xf>
    <xf numFmtId="0" fontId="33" fillId="24" borderId="17" xfId="43" applyFont="1" applyFill="1" applyBorder="1" applyAlignment="1">
      <alignment horizontal="center" vertical="center"/>
    </xf>
    <xf numFmtId="0" fontId="33" fillId="24" borderId="19" xfId="43" applyFont="1" applyFill="1" applyBorder="1" applyAlignment="1">
      <alignment horizontal="center" vertical="center"/>
    </xf>
    <xf numFmtId="0" fontId="33" fillId="24" borderId="65" xfId="43" applyFont="1" applyFill="1" applyBorder="1" applyAlignment="1">
      <alignment horizontal="center" vertical="center" wrapText="1"/>
    </xf>
    <xf numFmtId="0" fontId="33" fillId="24" borderId="28" xfId="43" applyFont="1" applyFill="1" applyBorder="1" applyAlignment="1">
      <alignment horizontal="center" vertical="center" wrapText="1"/>
    </xf>
    <xf numFmtId="0" fontId="33" fillId="24" borderId="47" xfId="43" applyFont="1" applyFill="1" applyBorder="1" applyAlignment="1">
      <alignment horizontal="center" vertical="center" wrapText="1"/>
    </xf>
    <xf numFmtId="0" fontId="35" fillId="24" borderId="41" xfId="43" applyFont="1" applyFill="1" applyBorder="1" applyAlignment="1">
      <alignment horizontal="center" vertical="center" wrapText="1"/>
    </xf>
    <xf numFmtId="0" fontId="35" fillId="24" borderId="11" xfId="43" applyFont="1" applyFill="1" applyBorder="1" applyAlignment="1">
      <alignment horizontal="center" vertical="center" wrapText="1"/>
    </xf>
    <xf numFmtId="0" fontId="35" fillId="24" borderId="12" xfId="43" applyFont="1" applyFill="1" applyBorder="1" applyAlignment="1">
      <alignment horizontal="center" vertical="center" wrapText="1"/>
    </xf>
    <xf numFmtId="2" fontId="37" fillId="24" borderId="43" xfId="43" applyNumberFormat="1" applyFont="1" applyFill="1" applyBorder="1" applyAlignment="1">
      <alignment horizontal="center" vertical="center"/>
    </xf>
    <xf numFmtId="0" fontId="9" fillId="0" borderId="37" xfId="43" applyBorder="1" applyAlignment="1">
      <alignment horizontal="center" vertical="center"/>
    </xf>
    <xf numFmtId="0" fontId="9" fillId="0" borderId="38" xfId="43" applyBorder="1" applyAlignment="1">
      <alignment horizontal="center" vertical="center"/>
    </xf>
    <xf numFmtId="2" fontId="33" fillId="24" borderId="43" xfId="44" quotePrefix="1" applyNumberFormat="1" applyFont="1" applyFill="1" applyBorder="1" applyAlignment="1">
      <alignment horizontal="center" vertical="center"/>
    </xf>
    <xf numFmtId="0" fontId="11" fillId="0" borderId="57" xfId="43" applyFont="1" applyBorder="1" applyAlignment="1">
      <alignment horizontal="center" vertical="center" wrapText="1"/>
    </xf>
    <xf numFmtId="0" fontId="11" fillId="0" borderId="60" xfId="43" applyFont="1" applyBorder="1" applyAlignment="1">
      <alignment horizontal="center" vertical="center" wrapText="1"/>
    </xf>
    <xf numFmtId="0" fontId="11" fillId="0" borderId="0" xfId="43" applyFont="1" applyBorder="1" applyAlignment="1">
      <alignment horizontal="center" vertical="center" wrapText="1"/>
    </xf>
    <xf numFmtId="0" fontId="11" fillId="0" borderId="62" xfId="43" applyFont="1" applyBorder="1" applyAlignment="1">
      <alignment horizontal="center" vertical="center" wrapText="1"/>
    </xf>
    <xf numFmtId="0" fontId="11" fillId="0" borderId="58" xfId="43" applyFont="1" applyBorder="1" applyAlignment="1">
      <alignment horizontal="center" vertical="center" wrapText="1"/>
    </xf>
    <xf numFmtId="0" fontId="11" fillId="0" borderId="56" xfId="43" applyFont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 wrapText="1"/>
    </xf>
    <xf numFmtId="0" fontId="4" fillId="0" borderId="0" xfId="43" applyFont="1" applyAlignment="1">
      <alignment horizontal="center" vertical="center"/>
    </xf>
    <xf numFmtId="0" fontId="11" fillId="24" borderId="22" xfId="43" applyFont="1" applyFill="1" applyBorder="1" applyAlignment="1">
      <alignment horizontal="center" vertical="center" wrapText="1"/>
    </xf>
    <xf numFmtId="0" fontId="11" fillId="24" borderId="17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0" xfId="43" applyFont="1" applyFill="1" applyBorder="1" applyAlignment="1">
      <alignment horizontal="center" vertical="center" wrapText="1"/>
    </xf>
    <xf numFmtId="0" fontId="11" fillId="24" borderId="11" xfId="43" applyFont="1" applyFill="1" applyBorder="1" applyAlignment="1">
      <alignment horizontal="center" vertical="center" wrapText="1"/>
    </xf>
    <xf numFmtId="0" fontId="11" fillId="24" borderId="12" xfId="43" applyFont="1" applyFill="1" applyBorder="1" applyAlignment="1">
      <alignment horizontal="center" vertical="center" wrapText="1"/>
    </xf>
    <xf numFmtId="0" fontId="3" fillId="24" borderId="13" xfId="43" applyFont="1" applyFill="1" applyBorder="1" applyAlignment="1">
      <alignment horizontal="center" vertical="center"/>
    </xf>
    <xf numFmtId="0" fontId="3" fillId="24" borderId="59" xfId="43" applyFont="1" applyFill="1" applyBorder="1" applyAlignment="1">
      <alignment horizontal="center" vertical="center"/>
    </xf>
    <xf numFmtId="1" fontId="11" fillId="24" borderId="57" xfId="44" applyNumberFormat="1" applyFont="1" applyFill="1" applyBorder="1" applyAlignment="1">
      <alignment horizontal="center" vertical="center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2" fillId="25" borderId="17" xfId="45" applyFont="1" applyFill="1" applyBorder="1" applyAlignment="1">
      <alignment horizontal="center" vertical="center" wrapText="1"/>
    </xf>
    <xf numFmtId="0" fontId="1" fillId="25" borderId="17" xfId="45" applyFill="1" applyBorder="1" applyAlignment="1">
      <alignment horizontal="center" vertical="center" wrapText="1"/>
    </xf>
    <xf numFmtId="0" fontId="1" fillId="25" borderId="17" xfId="45" applyFill="1" applyBorder="1" applyAlignment="1">
      <alignment wrapText="1"/>
    </xf>
    <xf numFmtId="0" fontId="1" fillId="25" borderId="19" xfId="45" applyFill="1" applyBorder="1" applyAlignment="1">
      <alignment wrapText="1"/>
    </xf>
    <xf numFmtId="0" fontId="7" fillId="25" borderId="17" xfId="45" applyFont="1" applyFill="1" applyBorder="1" applyAlignment="1"/>
    <xf numFmtId="0" fontId="7" fillId="25" borderId="11" xfId="45" applyFont="1" applyFill="1" applyBorder="1" applyAlignment="1"/>
    <xf numFmtId="0" fontId="32" fillId="25" borderId="27" xfId="45" applyFont="1" applyFill="1" applyBorder="1" applyAlignment="1">
      <alignment horizontal="center" vertical="center"/>
    </xf>
    <xf numFmtId="0" fontId="1" fillId="25" borderId="63" xfId="45" applyFill="1" applyBorder="1" applyAlignment="1"/>
    <xf numFmtId="0" fontId="1" fillId="25" borderId="64" xfId="45" applyFill="1" applyBorder="1" applyAlignment="1"/>
    <xf numFmtId="0" fontId="1" fillId="25" borderId="35" xfId="45" applyFill="1" applyBorder="1" applyAlignment="1"/>
    <xf numFmtId="0" fontId="1" fillId="25" borderId="61" xfId="45" applyFill="1" applyBorder="1" applyAlignment="1"/>
    <xf numFmtId="0" fontId="1" fillId="25" borderId="62" xfId="45" applyFill="1" applyBorder="1" applyAlignment="1"/>
    <xf numFmtId="0" fontId="7" fillId="25" borderId="20" xfId="45" applyFont="1" applyFill="1" applyBorder="1" applyAlignment="1">
      <alignment horizontal="center" vertical="center"/>
    </xf>
    <xf numFmtId="0" fontId="1" fillId="25" borderId="56" xfId="45" applyFill="1" applyBorder="1" applyAlignment="1"/>
    <xf numFmtId="0" fontId="1" fillId="25" borderId="18" xfId="45" applyFill="1" applyBorder="1" applyAlignment="1"/>
    <xf numFmtId="0" fontId="32" fillId="25" borderId="17" xfId="45" applyFont="1" applyFill="1" applyBorder="1" applyAlignment="1">
      <alignment horizontal="center" vertical="center" wrapText="1"/>
    </xf>
    <xf numFmtId="0" fontId="32" fillId="25" borderId="11" xfId="45" applyFont="1" applyFill="1" applyBorder="1" applyAlignment="1">
      <alignment wrapText="1"/>
    </xf>
    <xf numFmtId="0" fontId="32" fillId="25" borderId="17" xfId="45" applyFont="1" applyFill="1" applyBorder="1" applyAlignment="1">
      <alignment wrapText="1"/>
    </xf>
    <xf numFmtId="0" fontId="1" fillId="25" borderId="11" xfId="45" applyFill="1" applyBorder="1" applyAlignment="1">
      <alignment horizontal="center" vertical="center" wrapText="1"/>
    </xf>
    <xf numFmtId="0" fontId="1" fillId="25" borderId="11" xfId="45" applyFill="1" applyBorder="1" applyAlignment="1"/>
    <xf numFmtId="0" fontId="1" fillId="25" borderId="11" xfId="45" applyFill="1" applyBorder="1" applyAlignment="1">
      <alignment wrapText="1"/>
    </xf>
    <xf numFmtId="0" fontId="7" fillId="25" borderId="11" xfId="45" applyFont="1" applyFill="1" applyBorder="1" applyAlignment="1">
      <alignment horizontal="center" vertical="center"/>
    </xf>
    <xf numFmtId="0" fontId="7" fillId="25" borderId="15" xfId="45" applyFont="1" applyFill="1" applyBorder="1" applyAlignment="1">
      <alignment horizontal="center" vertical="center"/>
    </xf>
    <xf numFmtId="0" fontId="42" fillId="32" borderId="71" xfId="48" applyFont="1" applyFill="1" applyBorder="1" applyAlignment="1">
      <alignment horizontal="left" wrapText="1"/>
    </xf>
    <xf numFmtId="0" fontId="42" fillId="33" borderId="71" xfId="48" applyFont="1" applyFill="1" applyBorder="1" applyAlignment="1">
      <alignment horizontal="left" wrapText="1"/>
    </xf>
    <xf numFmtId="0" fontId="42" fillId="32" borderId="70" xfId="48" applyFont="1" applyFill="1" applyBorder="1" applyAlignment="1">
      <alignment horizontal="left" wrapText="1"/>
    </xf>
    <xf numFmtId="0" fontId="42" fillId="32" borderId="71" xfId="48" applyFont="1" applyFill="1" applyBorder="1" applyAlignment="1">
      <alignment horizontal="left"/>
    </xf>
    <xf numFmtId="0" fontId="43" fillId="32" borderId="71" xfId="48" applyFont="1" applyFill="1" applyBorder="1" applyAlignment="1">
      <alignment horizontal="left"/>
    </xf>
    <xf numFmtId="0" fontId="42" fillId="30" borderId="71" xfId="48" applyFont="1" applyFill="1" applyBorder="1" applyAlignment="1">
      <alignment horizontal="left" wrapText="1"/>
    </xf>
    <xf numFmtId="0" fontId="45" fillId="30" borderId="71" xfId="48" applyFont="1" applyFill="1" applyBorder="1" applyAlignment="1">
      <alignment horizontal="left"/>
    </xf>
    <xf numFmtId="0" fontId="43" fillId="0" borderId="71" xfId="48" applyFont="1" applyFill="1" applyBorder="1" applyAlignment="1">
      <alignment horizontal="left" wrapText="1"/>
    </xf>
    <xf numFmtId="0" fontId="42" fillId="0" borderId="71" xfId="48" applyFont="1" applyFill="1" applyBorder="1" applyAlignment="1">
      <alignment horizontal="left" vertical="top" wrapText="1"/>
    </xf>
    <xf numFmtId="0" fontId="42" fillId="0" borderId="71" xfId="48" applyFont="1" applyFill="1" applyBorder="1" applyAlignment="1">
      <alignment horizontal="left" wrapText="1"/>
    </xf>
    <xf numFmtId="0" fontId="43" fillId="32" borderId="71" xfId="48" applyFont="1" applyFill="1" applyBorder="1" applyAlignment="1">
      <alignment horizontal="left" wrapText="1"/>
    </xf>
    <xf numFmtId="0" fontId="50" fillId="36" borderId="74" xfId="48" applyFont="1" applyFill="1" applyBorder="1" applyAlignment="1">
      <alignment horizontal="left" wrapText="1"/>
    </xf>
    <xf numFmtId="0" fontId="42" fillId="35" borderId="71" xfId="48" applyFont="1" applyFill="1" applyBorder="1" applyAlignment="1">
      <alignment horizontal="left" wrapText="1"/>
    </xf>
    <xf numFmtId="0" fontId="42" fillId="0" borderId="74" xfId="48" applyFont="1" applyFill="1" applyBorder="1" applyAlignment="1">
      <alignment horizontal="left"/>
    </xf>
    <xf numFmtId="0" fontId="43" fillId="0" borderId="76" xfId="48" applyFont="1" applyFill="1" applyBorder="1" applyAlignment="1">
      <alignment horizontal="left"/>
    </xf>
    <xf numFmtId="0" fontId="50" fillId="36" borderId="71" xfId="48" applyFont="1" applyFill="1" applyBorder="1" applyAlignment="1">
      <alignment horizontal="left" wrapText="1"/>
    </xf>
    <xf numFmtId="0" fontId="42" fillId="38" borderId="71" xfId="48" applyFont="1" applyFill="1" applyBorder="1" applyAlignment="1">
      <alignment horizontal="left" wrapText="1"/>
    </xf>
    <xf numFmtId="0" fontId="42" fillId="35" borderId="76" xfId="48" applyFont="1" applyFill="1" applyBorder="1" applyAlignment="1">
      <alignment horizontal="left" wrapText="1"/>
    </xf>
    <xf numFmtId="0" fontId="50" fillId="36" borderId="77" xfId="48" applyFont="1" applyFill="1" applyBorder="1" applyAlignment="1">
      <alignment horizontal="left" wrapText="1"/>
    </xf>
    <xf numFmtId="0" fontId="42" fillId="37" borderId="74" xfId="48" applyFont="1" applyFill="1" applyBorder="1" applyAlignment="1">
      <alignment horizontal="left" wrapText="1"/>
    </xf>
    <xf numFmtId="0" fontId="51" fillId="36" borderId="71" xfId="48" applyFont="1" applyFill="1" applyBorder="1" applyAlignment="1">
      <alignment horizontal="left" wrapText="1"/>
    </xf>
  </cellXfs>
  <cellStyles count="5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2" xfId="44"/>
    <cellStyle name="Neutral" xfId="33" builtinId="28" customBuiltin="1"/>
    <cellStyle name="Normal" xfId="0" builtinId="0"/>
    <cellStyle name="Normal 2" xfId="43"/>
    <cellStyle name="Normal 3" xfId="45"/>
    <cellStyle name="Normal 4" xfId="48"/>
    <cellStyle name="Notas" xfId="34" builtinId="10" customBuiltin="1"/>
    <cellStyle name="Porcentaje 2" xfId="46"/>
    <cellStyle name="Porcentaje 3" xfId="49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1">
    <dxf>
      <font>
        <b val="0"/>
        <condense val="0"/>
        <extend val="0"/>
        <sz val="11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190500</xdr:rowOff>
    </xdr:from>
    <xdr:to>
      <xdr:col>1</xdr:col>
      <xdr:colOff>2305050</xdr:colOff>
      <xdr:row>1</xdr:row>
      <xdr:rowOff>104775</xdr:rowOff>
    </xdr:to>
    <xdr:pic>
      <xdr:nvPicPr>
        <xdr:cNvPr id="2" name="Picture 23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90500"/>
          <a:ext cx="2667000" cy="1019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0</xdr:rowOff>
    </xdr:from>
    <xdr:to>
      <xdr:col>1</xdr:col>
      <xdr:colOff>2114550</xdr:colOff>
      <xdr:row>0</xdr:row>
      <xdr:rowOff>800100</xdr:rowOff>
    </xdr:to>
    <xdr:pic>
      <xdr:nvPicPr>
        <xdr:cNvPr id="2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0"/>
          <a:ext cx="2305050" cy="8001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495300</xdr:colOff>
      <xdr:row>47</xdr:row>
      <xdr:rowOff>19050</xdr:rowOff>
    </xdr:from>
    <xdr:to>
      <xdr:col>1</xdr:col>
      <xdr:colOff>2038350</xdr:colOff>
      <xdr:row>47</xdr:row>
      <xdr:rowOff>819150</xdr:rowOff>
    </xdr:to>
    <xdr:pic>
      <xdr:nvPicPr>
        <xdr:cNvPr id="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477375"/>
          <a:ext cx="2305050" cy="8001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6\METAS%20GENERALES\METAS%20MENSUALES\FEBRERO\Metas%20A&#241;o%20201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lsa%20CPU/INDICADORES%20Y%20METAS/INDICADORES%202016/METAS%20LRF%20MODIFICADO%201&#176;%20TRIM%202016-art%2044.xls%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l. ENERO 2016"/>
      <sheetName val="Reducido ENERO 2016"/>
      <sheetName val="Gral. FEBRERO 2016"/>
      <sheetName val="Reducido FEBRERO 2016"/>
    </sheetNames>
    <sheetDataSet>
      <sheetData sheetId="0">
        <row r="16">
          <cell r="D16">
            <v>126.06666666666665</v>
          </cell>
        </row>
        <row r="22">
          <cell r="D22">
            <v>114.06071428571428</v>
          </cell>
        </row>
        <row r="29">
          <cell r="D29">
            <v>124.73333333333332</v>
          </cell>
        </row>
        <row r="36">
          <cell r="D36">
            <v>129.03972222222222</v>
          </cell>
        </row>
        <row r="42">
          <cell r="D42">
            <v>107.92424242424242</v>
          </cell>
        </row>
        <row r="47">
          <cell r="D47">
            <v>86.666666666666671</v>
          </cell>
        </row>
        <row r="52">
          <cell r="D52">
            <v>112.54083098439862</v>
          </cell>
        </row>
        <row r="58">
          <cell r="D58">
            <v>118.33333333333333</v>
          </cell>
        </row>
        <row r="63">
          <cell r="D63">
            <v>99.154166666666654</v>
          </cell>
        </row>
        <row r="70">
          <cell r="D70">
            <v>75.3</v>
          </cell>
        </row>
        <row r="76">
          <cell r="D76">
            <v>100.46666666666665</v>
          </cell>
        </row>
        <row r="81">
          <cell r="D81">
            <v>130</v>
          </cell>
        </row>
        <row r="86">
          <cell r="D86">
            <v>112.04761904761904</v>
          </cell>
        </row>
        <row r="93">
          <cell r="D93">
            <v>118</v>
          </cell>
        </row>
        <row r="99">
          <cell r="D99">
            <v>100</v>
          </cell>
        </row>
        <row r="126">
          <cell r="D126">
            <v>101.02631578947368</v>
          </cell>
        </row>
        <row r="136">
          <cell r="D136">
            <v>100</v>
          </cell>
        </row>
        <row r="142">
          <cell r="D142">
            <v>113.95625</v>
          </cell>
        </row>
        <row r="152">
          <cell r="D152">
            <v>114.26375</v>
          </cell>
        </row>
        <row r="157">
          <cell r="D157">
            <v>100</v>
          </cell>
        </row>
        <row r="161">
          <cell r="D161">
            <v>100</v>
          </cell>
        </row>
        <row r="165">
          <cell r="D165">
            <v>100</v>
          </cell>
        </row>
        <row r="171">
          <cell r="D171">
            <v>100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xls)Gral. MARZO 2016"/>
      <sheetName val=".xls)Reducido MARZO 2016"/>
    </sheetNames>
    <sheetDataSet>
      <sheetData sheetId="0">
        <row r="11">
          <cell r="H11">
            <v>130</v>
          </cell>
          <cell r="K11">
            <v>128.6888888888889</v>
          </cell>
        </row>
        <row r="17">
          <cell r="H17">
            <v>130</v>
          </cell>
          <cell r="K17">
            <v>124.68690476190477</v>
          </cell>
        </row>
        <row r="24">
          <cell r="H24">
            <v>130</v>
          </cell>
          <cell r="K24">
            <v>128.24444444444444</v>
          </cell>
        </row>
        <row r="31">
          <cell r="H31">
            <v>130</v>
          </cell>
          <cell r="K31">
            <v>129.6799074074074</v>
          </cell>
        </row>
        <row r="37">
          <cell r="H37">
            <v>130</v>
          </cell>
          <cell r="K37">
            <v>122.64141414141415</v>
          </cell>
        </row>
        <row r="42">
          <cell r="H42">
            <v>86.666666666666671</v>
          </cell>
          <cell r="K42">
            <v>86.777777777777786</v>
          </cell>
        </row>
        <row r="47">
          <cell r="H47">
            <v>130</v>
          </cell>
          <cell r="K47">
            <v>124.18027699479954</v>
          </cell>
        </row>
        <row r="53">
          <cell r="H53">
            <v>130</v>
          </cell>
          <cell r="K53">
            <v>126.1111111111111</v>
          </cell>
        </row>
        <row r="58">
          <cell r="H58">
            <v>85</v>
          </cell>
          <cell r="K58">
            <v>92.05138888888888</v>
          </cell>
        </row>
        <row r="65">
          <cell r="H65">
            <v>78</v>
          </cell>
          <cell r="K65">
            <v>77.100000000000009</v>
          </cell>
        </row>
        <row r="71">
          <cell r="H71">
            <v>130</v>
          </cell>
          <cell r="K71">
            <v>120.15555555555555</v>
          </cell>
        </row>
        <row r="76">
          <cell r="H76">
            <v>120.10606060606061</v>
          </cell>
          <cell r="K76">
            <v>126.70202020202021</v>
          </cell>
        </row>
        <row r="81">
          <cell r="H81">
            <v>130</v>
          </cell>
          <cell r="K81">
            <v>124.01587301587301</v>
          </cell>
        </row>
        <row r="88">
          <cell r="H88">
            <v>118</v>
          </cell>
          <cell r="K88">
            <v>119.66666666666667</v>
          </cell>
        </row>
        <row r="94">
          <cell r="H94">
            <v>100</v>
          </cell>
          <cell r="K94">
            <v>100</v>
          </cell>
        </row>
        <row r="121">
          <cell r="H121">
            <v>107.5</v>
          </cell>
          <cell r="K121">
            <v>105.50877192982456</v>
          </cell>
        </row>
        <row r="131">
          <cell r="H131">
            <v>100</v>
          </cell>
          <cell r="K131">
            <v>100</v>
          </cell>
        </row>
        <row r="137">
          <cell r="H137">
            <v>127.55624999999999</v>
          </cell>
          <cell r="K137">
            <v>118.83749999999999</v>
          </cell>
        </row>
        <row r="147">
          <cell r="H147">
            <v>130</v>
          </cell>
          <cell r="K147">
            <v>122.42125</v>
          </cell>
        </row>
        <row r="152">
          <cell r="H152">
            <v>100</v>
          </cell>
          <cell r="K152">
            <v>100</v>
          </cell>
        </row>
        <row r="156">
          <cell r="H156">
            <v>100</v>
          </cell>
          <cell r="K156">
            <v>100</v>
          </cell>
        </row>
        <row r="160">
          <cell r="H160">
            <v>100</v>
          </cell>
          <cell r="K160">
            <v>83.333333333333329</v>
          </cell>
        </row>
        <row r="166">
          <cell r="H166">
            <v>100</v>
          </cell>
          <cell r="K166">
            <v>100</v>
          </cell>
        </row>
        <row r="172">
          <cell r="H172">
            <v>100</v>
          </cell>
          <cell r="K172">
            <v>100</v>
          </cell>
        </row>
        <row r="179">
          <cell r="H179">
            <v>100</v>
          </cell>
          <cell r="K179">
            <v>100</v>
          </cell>
        </row>
        <row r="183">
          <cell r="H183">
            <v>100</v>
          </cell>
          <cell r="K183">
            <v>110.66666666666667</v>
          </cell>
        </row>
        <row r="190">
          <cell r="H190">
            <v>80</v>
          </cell>
          <cell r="K190">
            <v>80</v>
          </cell>
        </row>
        <row r="196">
          <cell r="H196">
            <v>103.30357142857143</v>
          </cell>
          <cell r="K196">
            <v>107.43452380952381</v>
          </cell>
        </row>
        <row r="204">
          <cell r="H204">
            <v>115.4452380952381</v>
          </cell>
          <cell r="K204">
            <v>113.1484126984127</v>
          </cell>
        </row>
        <row r="212">
          <cell r="H212">
            <v>109.81481481481482</v>
          </cell>
          <cell r="K212">
            <v>111.60493827160495</v>
          </cell>
        </row>
        <row r="229">
          <cell r="H229">
            <v>120.4861111111111</v>
          </cell>
          <cell r="K229">
            <v>118.49537037037037</v>
          </cell>
        </row>
        <row r="240">
          <cell r="H240">
            <v>99.542448292448285</v>
          </cell>
          <cell r="K240">
            <v>106.51414943081609</v>
          </cell>
        </row>
        <row r="244">
          <cell r="H244">
            <v>127.85714285714286</v>
          </cell>
          <cell r="K244">
            <v>126.61904761904763</v>
          </cell>
        </row>
        <row r="255">
          <cell r="H255">
            <v>130</v>
          </cell>
          <cell r="K255">
            <v>126.66666666666667</v>
          </cell>
        </row>
        <row r="263">
          <cell r="H263">
            <v>104</v>
          </cell>
          <cell r="K263">
            <v>106.33333333333333</v>
          </cell>
        </row>
        <row r="267">
          <cell r="H267">
            <v>130</v>
          </cell>
          <cell r="K267">
            <v>130</v>
          </cell>
        </row>
        <row r="278">
          <cell r="H278">
            <v>113.66374269005846</v>
          </cell>
          <cell r="K278">
            <v>111.55458089668616</v>
          </cell>
        </row>
        <row r="284">
          <cell r="H284">
            <v>101.31578947368421</v>
          </cell>
          <cell r="K284">
            <v>100.43859649122807</v>
          </cell>
        </row>
        <row r="289">
          <cell r="H289">
            <v>115</v>
          </cell>
          <cell r="K289">
            <v>115</v>
          </cell>
        </row>
        <row r="298">
          <cell r="H298">
            <v>115</v>
          </cell>
          <cell r="K298">
            <v>110.33333333333333</v>
          </cell>
        </row>
        <row r="302">
          <cell r="H302">
            <v>100</v>
          </cell>
          <cell r="K302">
            <v>91.666666666666671</v>
          </cell>
        </row>
        <row r="306">
          <cell r="H306">
            <v>127.5</v>
          </cell>
          <cell r="K306">
            <v>127.83333333333333</v>
          </cell>
        </row>
        <row r="310">
          <cell r="H310">
            <v>130</v>
          </cell>
          <cell r="K310">
            <v>106.66666666666667</v>
          </cell>
        </row>
        <row r="315">
          <cell r="H315">
            <v>100</v>
          </cell>
          <cell r="K315">
            <v>100</v>
          </cell>
        </row>
        <row r="321">
          <cell r="H321">
            <v>126.42857142857143</v>
          </cell>
          <cell r="K321">
            <v>121.14285714285715</v>
          </cell>
        </row>
        <row r="327">
          <cell r="H327">
            <v>130</v>
          </cell>
          <cell r="K327">
            <v>122.66666666666667</v>
          </cell>
        </row>
        <row r="337">
          <cell r="H337">
            <v>100</v>
          </cell>
          <cell r="K337">
            <v>99.666666666666671</v>
          </cell>
        </row>
        <row r="342">
          <cell r="H342">
            <v>100</v>
          </cell>
          <cell r="K342">
            <v>110</v>
          </cell>
        </row>
        <row r="348">
          <cell r="H348">
            <v>0</v>
          </cell>
          <cell r="K348">
            <v>70</v>
          </cell>
        </row>
        <row r="353">
          <cell r="H353">
            <v>100</v>
          </cell>
          <cell r="K353">
            <v>100</v>
          </cell>
        </row>
        <row r="357">
          <cell r="H357">
            <v>106.66666666666667</v>
          </cell>
          <cell r="K357">
            <v>114.55555555555556</v>
          </cell>
        </row>
        <row r="363">
          <cell r="H363">
            <v>126.11333333333333</v>
          </cell>
          <cell r="K363">
            <v>110.03777777777778</v>
          </cell>
        </row>
        <row r="367">
          <cell r="H367">
            <v>130</v>
          </cell>
          <cell r="K367">
            <v>126</v>
          </cell>
        </row>
        <row r="373">
          <cell r="H373">
            <v>100</v>
          </cell>
          <cell r="K373">
            <v>100</v>
          </cell>
        </row>
        <row r="378">
          <cell r="H378">
            <v>130</v>
          </cell>
          <cell r="K378">
            <v>130</v>
          </cell>
        </row>
        <row r="381">
          <cell r="H381">
            <v>130</v>
          </cell>
          <cell r="K381">
            <v>130</v>
          </cell>
        </row>
        <row r="384">
          <cell r="H384">
            <v>130</v>
          </cell>
          <cell r="K384">
            <v>127.33333333333333</v>
          </cell>
        </row>
        <row r="388">
          <cell r="H388">
            <v>108.69565217391303</v>
          </cell>
          <cell r="K388">
            <v>107.56521739130433</v>
          </cell>
        </row>
        <row r="391">
          <cell r="H391">
            <v>100</v>
          </cell>
          <cell r="K391">
            <v>110</v>
          </cell>
        </row>
        <row r="399">
          <cell r="H399">
            <v>100</v>
          </cell>
          <cell r="K399">
            <v>100</v>
          </cell>
        </row>
        <row r="404">
          <cell r="H404">
            <v>100</v>
          </cell>
          <cell r="K404">
            <v>100</v>
          </cell>
        </row>
        <row r="409">
          <cell r="H409">
            <v>110</v>
          </cell>
          <cell r="K409">
            <v>113.33333333333333</v>
          </cell>
        </row>
        <row r="413">
          <cell r="H413">
            <v>130</v>
          </cell>
          <cell r="K413">
            <v>130</v>
          </cell>
        </row>
        <row r="419">
          <cell r="H419">
            <v>118.57843137254902</v>
          </cell>
          <cell r="K419">
            <v>120.19281045751633</v>
          </cell>
        </row>
        <row r="424">
          <cell r="H424">
            <v>130</v>
          </cell>
          <cell r="K424">
            <v>128.33333333333334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A13" zoomScaleNormal="75" zoomScaleSheetLayoutView="100" workbookViewId="0">
      <selection activeCell="A49" sqref="A4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28" t="s">
        <v>89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30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433" t="s">
        <v>548</v>
      </c>
      <c r="B3" s="434"/>
      <c r="C3" s="434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549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435" t="s">
        <v>3</v>
      </c>
      <c r="B9" s="438" t="s">
        <v>0</v>
      </c>
      <c r="C9" s="438" t="s">
        <v>1</v>
      </c>
      <c r="D9" s="75"/>
      <c r="E9" s="75"/>
      <c r="F9" s="431"/>
      <c r="G9" s="431"/>
      <c r="H9" s="431"/>
      <c r="I9" s="431"/>
      <c r="J9" s="431"/>
      <c r="K9" s="432"/>
      <c r="L9" s="79"/>
      <c r="M9" s="4"/>
      <c r="N9" s="4"/>
      <c r="O9" s="73"/>
    </row>
    <row r="10" spans="1:15" x14ac:dyDescent="0.2">
      <c r="A10" s="436"/>
      <c r="B10" s="439"/>
      <c r="C10" s="439"/>
      <c r="D10" s="76"/>
      <c r="E10" s="76">
        <v>2006</v>
      </c>
      <c r="F10" s="3">
        <v>2015</v>
      </c>
      <c r="G10" s="3">
        <v>2016</v>
      </c>
      <c r="H10" s="441">
        <v>2016</v>
      </c>
      <c r="I10" s="442"/>
      <c r="J10" s="442"/>
      <c r="K10" s="443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437"/>
      <c r="B11" s="440"/>
      <c r="C11" s="440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/>
      <c r="J13" s="57"/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/>
      <c r="J14" s="105"/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/>
      <c r="J15" s="105"/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/>
      <c r="J16" s="105"/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/>
      <c r="J17" s="105"/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/>
      <c r="J18" s="105"/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/>
      <c r="J19" s="105"/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/>
      <c r="J20" s="61"/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/>
      <c r="J21" s="105"/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/>
      <c r="J22" s="105"/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/>
      <c r="J23" s="61"/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/>
      <c r="J36" s="105"/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/>
      <c r="J37" s="105"/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/>
      <c r="J38" s="105"/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/>
      <c r="J39" s="105"/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/>
      <c r="J40" s="122"/>
      <c r="K40" s="123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/>
      <c r="J42" s="57"/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/>
      <c r="J43" s="61"/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/>
      <c r="J45" s="57"/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/>
      <c r="J46" s="130"/>
      <c r="K46" s="131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5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activeCell="A15" sqref="A15"/>
    </sheetView>
  </sheetViews>
  <sheetFormatPr baseColWidth="10" defaultRowHeight="12.75" x14ac:dyDescent="0.2"/>
  <cols>
    <col min="1" max="1" width="76.7109375" style="138" bestFit="1" customWidth="1"/>
    <col min="2" max="2" width="17" style="138" customWidth="1"/>
    <col min="3" max="3" width="13.5703125" style="138" customWidth="1"/>
    <col min="4" max="5" width="14.7109375" style="138" customWidth="1"/>
    <col min="6" max="6" width="13.5703125" style="138" customWidth="1"/>
    <col min="7" max="7" width="13.140625" style="138" customWidth="1"/>
    <col min="8" max="8" width="14" style="138" customWidth="1"/>
    <col min="9" max="9" width="14.28515625" style="138" customWidth="1"/>
    <col min="10" max="16384" width="11.42578125" style="138"/>
  </cols>
  <sheetData>
    <row r="1" spans="1:11" s="132" customFormat="1" ht="15.75" x14ac:dyDescent="0.25">
      <c r="A1" s="444" t="s">
        <v>89</v>
      </c>
      <c r="B1" s="444"/>
      <c r="C1" s="444"/>
      <c r="D1" s="444"/>
      <c r="E1" s="444"/>
      <c r="F1" s="444"/>
      <c r="G1" s="444"/>
      <c r="H1" s="444"/>
    </row>
    <row r="2" spans="1:11" s="132" customFormat="1" ht="15" customHeight="1" x14ac:dyDescent="0.25">
      <c r="A2" s="133"/>
      <c r="B2" s="133"/>
      <c r="C2" s="134"/>
    </row>
    <row r="3" spans="1:11" s="132" customFormat="1" ht="15" customHeight="1" x14ac:dyDescent="0.25">
      <c r="A3" s="445" t="s">
        <v>77</v>
      </c>
      <c r="B3" s="445"/>
      <c r="C3" s="445"/>
    </row>
    <row r="4" spans="1:11" s="132" customFormat="1" ht="15" customHeight="1" x14ac:dyDescent="0.25">
      <c r="A4" s="135" t="s">
        <v>54</v>
      </c>
      <c r="B4" s="133"/>
      <c r="C4" s="134"/>
    </row>
    <row r="5" spans="1:11" s="132" customFormat="1" ht="15" customHeight="1" x14ac:dyDescent="0.25">
      <c r="A5" s="135" t="s">
        <v>150</v>
      </c>
      <c r="B5" s="133"/>
      <c r="C5" s="134"/>
    </row>
    <row r="6" spans="1:11" s="132" customFormat="1" ht="15" customHeight="1" x14ac:dyDescent="0.25">
      <c r="A6" s="135"/>
      <c r="B6" s="133"/>
      <c r="C6" s="134"/>
    </row>
    <row r="7" spans="1:11" s="132" customFormat="1" ht="15" customHeight="1" x14ac:dyDescent="0.25">
      <c r="A7" s="135" t="s">
        <v>550</v>
      </c>
      <c r="B7" s="133"/>
      <c r="C7" s="134"/>
    </row>
    <row r="8" spans="1:11" ht="15" customHeight="1" thickBot="1" x14ac:dyDescent="0.25">
      <c r="A8" s="135"/>
      <c r="B8" s="136"/>
      <c r="C8" s="137"/>
    </row>
    <row r="9" spans="1:11" ht="13.5" thickBot="1" x14ac:dyDescent="0.25">
      <c r="A9" s="446" t="s">
        <v>3</v>
      </c>
      <c r="B9" s="449" t="s">
        <v>0</v>
      </c>
      <c r="C9" s="452" t="s">
        <v>1</v>
      </c>
      <c r="D9" s="455"/>
      <c r="E9" s="456"/>
      <c r="F9" s="456"/>
      <c r="G9" s="456"/>
      <c r="H9" s="456"/>
      <c r="I9" s="457"/>
    </row>
    <row r="10" spans="1:11" ht="16.5" thickBot="1" x14ac:dyDescent="0.25">
      <c r="A10" s="447"/>
      <c r="B10" s="450"/>
      <c r="C10" s="453"/>
      <c r="D10" s="139" t="s">
        <v>151</v>
      </c>
      <c r="E10" s="458" t="s">
        <v>152</v>
      </c>
      <c r="F10" s="456"/>
      <c r="G10" s="456"/>
      <c r="H10" s="456"/>
      <c r="I10" s="457"/>
    </row>
    <row r="11" spans="1:11" ht="26.25" thickBot="1" x14ac:dyDescent="0.25">
      <c r="A11" s="448"/>
      <c r="B11" s="451"/>
      <c r="C11" s="454"/>
      <c r="D11" s="140" t="s">
        <v>82</v>
      </c>
      <c r="E11" s="140" t="s">
        <v>2</v>
      </c>
      <c r="F11" s="140" t="s">
        <v>83</v>
      </c>
      <c r="G11" s="140" t="s">
        <v>86</v>
      </c>
      <c r="H11" s="140" t="s">
        <v>88</v>
      </c>
      <c r="I11" s="141" t="s">
        <v>90</v>
      </c>
    </row>
    <row r="12" spans="1:11" s="147" customFormat="1" ht="24.95" customHeight="1" x14ac:dyDescent="0.2">
      <c r="A12" s="142" t="s">
        <v>80</v>
      </c>
      <c r="B12" s="143" t="s">
        <v>5</v>
      </c>
      <c r="C12" s="143" t="s">
        <v>78</v>
      </c>
      <c r="D12" s="143">
        <v>1029</v>
      </c>
      <c r="E12" s="144">
        <f>D12*1.1</f>
        <v>1131.9000000000001</v>
      </c>
      <c r="F12" s="144">
        <v>260</v>
      </c>
      <c r="G12" s="144">
        <v>0</v>
      </c>
      <c r="H12" s="145">
        <v>0</v>
      </c>
      <c r="I12" s="146">
        <v>0</v>
      </c>
    </row>
    <row r="13" spans="1:11" s="147" customFormat="1" ht="24.95" customHeight="1" x14ac:dyDescent="0.2">
      <c r="A13" s="148" t="s">
        <v>79</v>
      </c>
      <c r="B13" s="149" t="s">
        <v>5</v>
      </c>
      <c r="C13" s="149" t="s">
        <v>78</v>
      </c>
      <c r="D13" s="143">
        <v>347</v>
      </c>
      <c r="E13" s="144">
        <f t="shared" ref="E13:E15" si="0">D13*1.1</f>
        <v>381.70000000000005</v>
      </c>
      <c r="F13" s="150">
        <v>34</v>
      </c>
      <c r="G13" s="150">
        <v>0</v>
      </c>
      <c r="H13" s="151">
        <v>0</v>
      </c>
      <c r="I13" s="152">
        <v>0</v>
      </c>
    </row>
    <row r="14" spans="1:11" s="147" customFormat="1" ht="24.95" customHeight="1" x14ac:dyDescent="0.2">
      <c r="A14" s="148" t="s">
        <v>81</v>
      </c>
      <c r="B14" s="149" t="s">
        <v>5</v>
      </c>
      <c r="C14" s="149" t="s">
        <v>78</v>
      </c>
      <c r="D14" s="149">
        <v>152</v>
      </c>
      <c r="E14" s="144">
        <f t="shared" si="0"/>
        <v>167.20000000000002</v>
      </c>
      <c r="F14" s="150">
        <v>33</v>
      </c>
      <c r="G14" s="150">
        <v>0</v>
      </c>
      <c r="H14" s="151">
        <v>0</v>
      </c>
      <c r="I14" s="152">
        <v>0</v>
      </c>
    </row>
    <row r="15" spans="1:11" ht="24.95" customHeight="1" x14ac:dyDescent="0.2">
      <c r="A15" s="153" t="s">
        <v>87</v>
      </c>
      <c r="B15" s="149" t="s">
        <v>5</v>
      </c>
      <c r="C15" s="149" t="s">
        <v>78</v>
      </c>
      <c r="D15" s="149">
        <v>1528</v>
      </c>
      <c r="E15" s="144">
        <f t="shared" si="0"/>
        <v>1680.8000000000002</v>
      </c>
      <c r="F15" s="150">
        <f>SUM(F12:F14)</f>
        <v>327</v>
      </c>
      <c r="G15" s="150">
        <v>0</v>
      </c>
      <c r="H15" s="150">
        <v>0</v>
      </c>
      <c r="I15" s="150">
        <v>0</v>
      </c>
      <c r="K15" s="154"/>
    </row>
    <row r="16" spans="1:11" ht="24.95" customHeight="1" thickBot="1" x14ac:dyDescent="0.25">
      <c r="A16" s="155"/>
      <c r="B16" s="156"/>
      <c r="C16" s="156"/>
      <c r="D16" s="156"/>
      <c r="E16" s="156"/>
      <c r="F16" s="156"/>
      <c r="G16" s="156"/>
      <c r="H16" s="157"/>
      <c r="I16" s="158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51181102362204722" right="0.70866141732283472" top="0.74803149606299213" bottom="0.74803149606299213" header="0.31496062992125984" footer="0.31496062992125984"/>
  <pageSetup paperSize="9" scale="7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7" zoomScaleNormal="100" zoomScaleSheetLayoutView="100" workbookViewId="0">
      <selection activeCell="A7" sqref="A7"/>
    </sheetView>
  </sheetViews>
  <sheetFormatPr baseColWidth="10" defaultRowHeight="12.75" x14ac:dyDescent="0.2"/>
  <cols>
    <col min="1" max="1" width="42.5703125" style="201" customWidth="1"/>
    <col min="2" max="3" width="11.42578125" style="201"/>
    <col min="4" max="4" width="13.140625" style="201" customWidth="1"/>
    <col min="5" max="7" width="12.5703125" style="201" hidden="1" customWidth="1"/>
    <col min="8" max="9" width="13.42578125" style="201" hidden="1" customWidth="1"/>
    <col min="10" max="10" width="11.7109375" style="201" customWidth="1"/>
    <col min="11" max="11" width="11.85546875" style="201" customWidth="1"/>
    <col min="12" max="12" width="14.140625" style="201" customWidth="1"/>
    <col min="13" max="14" width="11.85546875" style="201" customWidth="1"/>
    <col min="15" max="15" width="12.140625" style="202" customWidth="1"/>
    <col min="16" max="16" width="13.42578125" style="277" bestFit="1" customWidth="1"/>
    <col min="17" max="256" width="11.42578125" style="201"/>
    <col min="257" max="257" width="42.5703125" style="201" customWidth="1"/>
    <col min="258" max="259" width="11.42578125" style="201"/>
    <col min="260" max="260" width="13.140625" style="201" customWidth="1"/>
    <col min="261" max="265" width="0" style="201" hidden="1" customWidth="1"/>
    <col min="266" max="266" width="11.7109375" style="201" customWidth="1"/>
    <col min="267" max="267" width="11.85546875" style="201" customWidth="1"/>
    <col min="268" max="268" width="14.140625" style="201" customWidth="1"/>
    <col min="269" max="270" width="11.85546875" style="201" customWidth="1"/>
    <col min="271" max="271" width="12.140625" style="201" customWidth="1"/>
    <col min="272" max="272" width="13.42578125" style="201" bestFit="1" customWidth="1"/>
    <col min="273" max="512" width="11.42578125" style="201"/>
    <col min="513" max="513" width="42.5703125" style="201" customWidth="1"/>
    <col min="514" max="515" width="11.42578125" style="201"/>
    <col min="516" max="516" width="13.140625" style="201" customWidth="1"/>
    <col min="517" max="521" width="0" style="201" hidden="1" customWidth="1"/>
    <col min="522" max="522" width="11.7109375" style="201" customWidth="1"/>
    <col min="523" max="523" width="11.85546875" style="201" customWidth="1"/>
    <col min="524" max="524" width="14.140625" style="201" customWidth="1"/>
    <col min="525" max="526" width="11.85546875" style="201" customWidth="1"/>
    <col min="527" max="527" width="12.140625" style="201" customWidth="1"/>
    <col min="528" max="528" width="13.42578125" style="201" bestFit="1" customWidth="1"/>
    <col min="529" max="768" width="11.42578125" style="201"/>
    <col min="769" max="769" width="42.5703125" style="201" customWidth="1"/>
    <col min="770" max="771" width="11.42578125" style="201"/>
    <col min="772" max="772" width="13.140625" style="201" customWidth="1"/>
    <col min="773" max="777" width="0" style="201" hidden="1" customWidth="1"/>
    <col min="778" max="778" width="11.7109375" style="201" customWidth="1"/>
    <col min="779" max="779" width="11.85546875" style="201" customWidth="1"/>
    <col min="780" max="780" width="14.140625" style="201" customWidth="1"/>
    <col min="781" max="782" width="11.85546875" style="201" customWidth="1"/>
    <col min="783" max="783" width="12.140625" style="201" customWidth="1"/>
    <col min="784" max="784" width="13.42578125" style="201" bestFit="1" customWidth="1"/>
    <col min="785" max="1024" width="11.42578125" style="201"/>
    <col min="1025" max="1025" width="42.5703125" style="201" customWidth="1"/>
    <col min="1026" max="1027" width="11.42578125" style="201"/>
    <col min="1028" max="1028" width="13.140625" style="201" customWidth="1"/>
    <col min="1029" max="1033" width="0" style="201" hidden="1" customWidth="1"/>
    <col min="1034" max="1034" width="11.7109375" style="201" customWidth="1"/>
    <col min="1035" max="1035" width="11.85546875" style="201" customWidth="1"/>
    <col min="1036" max="1036" width="14.140625" style="201" customWidth="1"/>
    <col min="1037" max="1038" width="11.85546875" style="201" customWidth="1"/>
    <col min="1039" max="1039" width="12.140625" style="201" customWidth="1"/>
    <col min="1040" max="1040" width="13.42578125" style="201" bestFit="1" customWidth="1"/>
    <col min="1041" max="1280" width="11.42578125" style="201"/>
    <col min="1281" max="1281" width="42.5703125" style="201" customWidth="1"/>
    <col min="1282" max="1283" width="11.42578125" style="201"/>
    <col min="1284" max="1284" width="13.140625" style="201" customWidth="1"/>
    <col min="1285" max="1289" width="0" style="201" hidden="1" customWidth="1"/>
    <col min="1290" max="1290" width="11.7109375" style="201" customWidth="1"/>
    <col min="1291" max="1291" width="11.85546875" style="201" customWidth="1"/>
    <col min="1292" max="1292" width="14.140625" style="201" customWidth="1"/>
    <col min="1293" max="1294" width="11.85546875" style="201" customWidth="1"/>
    <col min="1295" max="1295" width="12.140625" style="201" customWidth="1"/>
    <col min="1296" max="1296" width="13.42578125" style="201" bestFit="1" customWidth="1"/>
    <col min="1297" max="1536" width="11.42578125" style="201"/>
    <col min="1537" max="1537" width="42.5703125" style="201" customWidth="1"/>
    <col min="1538" max="1539" width="11.42578125" style="201"/>
    <col min="1540" max="1540" width="13.140625" style="201" customWidth="1"/>
    <col min="1541" max="1545" width="0" style="201" hidden="1" customWidth="1"/>
    <col min="1546" max="1546" width="11.7109375" style="201" customWidth="1"/>
    <col min="1547" max="1547" width="11.85546875" style="201" customWidth="1"/>
    <col min="1548" max="1548" width="14.140625" style="201" customWidth="1"/>
    <col min="1549" max="1550" width="11.85546875" style="201" customWidth="1"/>
    <col min="1551" max="1551" width="12.140625" style="201" customWidth="1"/>
    <col min="1552" max="1552" width="13.42578125" style="201" bestFit="1" customWidth="1"/>
    <col min="1553" max="1792" width="11.42578125" style="201"/>
    <col min="1793" max="1793" width="42.5703125" style="201" customWidth="1"/>
    <col min="1794" max="1795" width="11.42578125" style="201"/>
    <col min="1796" max="1796" width="13.140625" style="201" customWidth="1"/>
    <col min="1797" max="1801" width="0" style="201" hidden="1" customWidth="1"/>
    <col min="1802" max="1802" width="11.7109375" style="201" customWidth="1"/>
    <col min="1803" max="1803" width="11.85546875" style="201" customWidth="1"/>
    <col min="1804" max="1804" width="14.140625" style="201" customWidth="1"/>
    <col min="1805" max="1806" width="11.85546875" style="201" customWidth="1"/>
    <col min="1807" max="1807" width="12.140625" style="201" customWidth="1"/>
    <col min="1808" max="1808" width="13.42578125" style="201" bestFit="1" customWidth="1"/>
    <col min="1809" max="2048" width="11.42578125" style="201"/>
    <col min="2049" max="2049" width="42.5703125" style="201" customWidth="1"/>
    <col min="2050" max="2051" width="11.42578125" style="201"/>
    <col min="2052" max="2052" width="13.140625" style="201" customWidth="1"/>
    <col min="2053" max="2057" width="0" style="201" hidden="1" customWidth="1"/>
    <col min="2058" max="2058" width="11.7109375" style="201" customWidth="1"/>
    <col min="2059" max="2059" width="11.85546875" style="201" customWidth="1"/>
    <col min="2060" max="2060" width="14.140625" style="201" customWidth="1"/>
    <col min="2061" max="2062" width="11.85546875" style="201" customWidth="1"/>
    <col min="2063" max="2063" width="12.140625" style="201" customWidth="1"/>
    <col min="2064" max="2064" width="13.42578125" style="201" bestFit="1" customWidth="1"/>
    <col min="2065" max="2304" width="11.42578125" style="201"/>
    <col min="2305" max="2305" width="42.5703125" style="201" customWidth="1"/>
    <col min="2306" max="2307" width="11.42578125" style="201"/>
    <col min="2308" max="2308" width="13.140625" style="201" customWidth="1"/>
    <col min="2309" max="2313" width="0" style="201" hidden="1" customWidth="1"/>
    <col min="2314" max="2314" width="11.7109375" style="201" customWidth="1"/>
    <col min="2315" max="2315" width="11.85546875" style="201" customWidth="1"/>
    <col min="2316" max="2316" width="14.140625" style="201" customWidth="1"/>
    <col min="2317" max="2318" width="11.85546875" style="201" customWidth="1"/>
    <col min="2319" max="2319" width="12.140625" style="201" customWidth="1"/>
    <col min="2320" max="2320" width="13.42578125" style="201" bestFit="1" customWidth="1"/>
    <col min="2321" max="2560" width="11.42578125" style="201"/>
    <col min="2561" max="2561" width="42.5703125" style="201" customWidth="1"/>
    <col min="2562" max="2563" width="11.42578125" style="201"/>
    <col min="2564" max="2564" width="13.140625" style="201" customWidth="1"/>
    <col min="2565" max="2569" width="0" style="201" hidden="1" customWidth="1"/>
    <col min="2570" max="2570" width="11.7109375" style="201" customWidth="1"/>
    <col min="2571" max="2571" width="11.85546875" style="201" customWidth="1"/>
    <col min="2572" max="2572" width="14.140625" style="201" customWidth="1"/>
    <col min="2573" max="2574" width="11.85546875" style="201" customWidth="1"/>
    <col min="2575" max="2575" width="12.140625" style="201" customWidth="1"/>
    <col min="2576" max="2576" width="13.42578125" style="201" bestFit="1" customWidth="1"/>
    <col min="2577" max="2816" width="11.42578125" style="201"/>
    <col min="2817" max="2817" width="42.5703125" style="201" customWidth="1"/>
    <col min="2818" max="2819" width="11.42578125" style="201"/>
    <col min="2820" max="2820" width="13.140625" style="201" customWidth="1"/>
    <col min="2821" max="2825" width="0" style="201" hidden="1" customWidth="1"/>
    <col min="2826" max="2826" width="11.7109375" style="201" customWidth="1"/>
    <col min="2827" max="2827" width="11.85546875" style="201" customWidth="1"/>
    <col min="2828" max="2828" width="14.140625" style="201" customWidth="1"/>
    <col min="2829" max="2830" width="11.85546875" style="201" customWidth="1"/>
    <col min="2831" max="2831" width="12.140625" style="201" customWidth="1"/>
    <col min="2832" max="2832" width="13.42578125" style="201" bestFit="1" customWidth="1"/>
    <col min="2833" max="3072" width="11.42578125" style="201"/>
    <col min="3073" max="3073" width="42.5703125" style="201" customWidth="1"/>
    <col min="3074" max="3075" width="11.42578125" style="201"/>
    <col min="3076" max="3076" width="13.140625" style="201" customWidth="1"/>
    <col min="3077" max="3081" width="0" style="201" hidden="1" customWidth="1"/>
    <col min="3082" max="3082" width="11.7109375" style="201" customWidth="1"/>
    <col min="3083" max="3083" width="11.85546875" style="201" customWidth="1"/>
    <col min="3084" max="3084" width="14.140625" style="201" customWidth="1"/>
    <col min="3085" max="3086" width="11.85546875" style="201" customWidth="1"/>
    <col min="3087" max="3087" width="12.140625" style="201" customWidth="1"/>
    <col min="3088" max="3088" width="13.42578125" style="201" bestFit="1" customWidth="1"/>
    <col min="3089" max="3328" width="11.42578125" style="201"/>
    <col min="3329" max="3329" width="42.5703125" style="201" customWidth="1"/>
    <col min="3330" max="3331" width="11.42578125" style="201"/>
    <col min="3332" max="3332" width="13.140625" style="201" customWidth="1"/>
    <col min="3333" max="3337" width="0" style="201" hidden="1" customWidth="1"/>
    <col min="3338" max="3338" width="11.7109375" style="201" customWidth="1"/>
    <col min="3339" max="3339" width="11.85546875" style="201" customWidth="1"/>
    <col min="3340" max="3340" width="14.140625" style="201" customWidth="1"/>
    <col min="3341" max="3342" width="11.85546875" style="201" customWidth="1"/>
    <col min="3343" max="3343" width="12.140625" style="201" customWidth="1"/>
    <col min="3344" max="3344" width="13.42578125" style="201" bestFit="1" customWidth="1"/>
    <col min="3345" max="3584" width="11.42578125" style="201"/>
    <col min="3585" max="3585" width="42.5703125" style="201" customWidth="1"/>
    <col min="3586" max="3587" width="11.42578125" style="201"/>
    <col min="3588" max="3588" width="13.140625" style="201" customWidth="1"/>
    <col min="3589" max="3593" width="0" style="201" hidden="1" customWidth="1"/>
    <col min="3594" max="3594" width="11.7109375" style="201" customWidth="1"/>
    <col min="3595" max="3595" width="11.85546875" style="201" customWidth="1"/>
    <col min="3596" max="3596" width="14.140625" style="201" customWidth="1"/>
    <col min="3597" max="3598" width="11.85546875" style="201" customWidth="1"/>
    <col min="3599" max="3599" width="12.140625" style="201" customWidth="1"/>
    <col min="3600" max="3600" width="13.42578125" style="201" bestFit="1" customWidth="1"/>
    <col min="3601" max="3840" width="11.42578125" style="201"/>
    <col min="3841" max="3841" width="42.5703125" style="201" customWidth="1"/>
    <col min="3842" max="3843" width="11.42578125" style="201"/>
    <col min="3844" max="3844" width="13.140625" style="201" customWidth="1"/>
    <col min="3845" max="3849" width="0" style="201" hidden="1" customWidth="1"/>
    <col min="3850" max="3850" width="11.7109375" style="201" customWidth="1"/>
    <col min="3851" max="3851" width="11.85546875" style="201" customWidth="1"/>
    <col min="3852" max="3852" width="14.140625" style="201" customWidth="1"/>
    <col min="3853" max="3854" width="11.85546875" style="201" customWidth="1"/>
    <col min="3855" max="3855" width="12.140625" style="201" customWidth="1"/>
    <col min="3856" max="3856" width="13.42578125" style="201" bestFit="1" customWidth="1"/>
    <col min="3857" max="4096" width="11.42578125" style="201"/>
    <col min="4097" max="4097" width="42.5703125" style="201" customWidth="1"/>
    <col min="4098" max="4099" width="11.42578125" style="201"/>
    <col min="4100" max="4100" width="13.140625" style="201" customWidth="1"/>
    <col min="4101" max="4105" width="0" style="201" hidden="1" customWidth="1"/>
    <col min="4106" max="4106" width="11.7109375" style="201" customWidth="1"/>
    <col min="4107" max="4107" width="11.85546875" style="201" customWidth="1"/>
    <col min="4108" max="4108" width="14.140625" style="201" customWidth="1"/>
    <col min="4109" max="4110" width="11.85546875" style="201" customWidth="1"/>
    <col min="4111" max="4111" width="12.140625" style="201" customWidth="1"/>
    <col min="4112" max="4112" width="13.42578125" style="201" bestFit="1" customWidth="1"/>
    <col min="4113" max="4352" width="11.42578125" style="201"/>
    <col min="4353" max="4353" width="42.5703125" style="201" customWidth="1"/>
    <col min="4354" max="4355" width="11.42578125" style="201"/>
    <col min="4356" max="4356" width="13.140625" style="201" customWidth="1"/>
    <col min="4357" max="4361" width="0" style="201" hidden="1" customWidth="1"/>
    <col min="4362" max="4362" width="11.7109375" style="201" customWidth="1"/>
    <col min="4363" max="4363" width="11.85546875" style="201" customWidth="1"/>
    <col min="4364" max="4364" width="14.140625" style="201" customWidth="1"/>
    <col min="4365" max="4366" width="11.85546875" style="201" customWidth="1"/>
    <col min="4367" max="4367" width="12.140625" style="201" customWidth="1"/>
    <col min="4368" max="4368" width="13.42578125" style="201" bestFit="1" customWidth="1"/>
    <col min="4369" max="4608" width="11.42578125" style="201"/>
    <col min="4609" max="4609" width="42.5703125" style="201" customWidth="1"/>
    <col min="4610" max="4611" width="11.42578125" style="201"/>
    <col min="4612" max="4612" width="13.140625" style="201" customWidth="1"/>
    <col min="4613" max="4617" width="0" style="201" hidden="1" customWidth="1"/>
    <col min="4618" max="4618" width="11.7109375" style="201" customWidth="1"/>
    <col min="4619" max="4619" width="11.85546875" style="201" customWidth="1"/>
    <col min="4620" max="4620" width="14.140625" style="201" customWidth="1"/>
    <col min="4621" max="4622" width="11.85546875" style="201" customWidth="1"/>
    <col min="4623" max="4623" width="12.140625" style="201" customWidth="1"/>
    <col min="4624" max="4624" width="13.42578125" style="201" bestFit="1" customWidth="1"/>
    <col min="4625" max="4864" width="11.42578125" style="201"/>
    <col min="4865" max="4865" width="42.5703125" style="201" customWidth="1"/>
    <col min="4866" max="4867" width="11.42578125" style="201"/>
    <col min="4868" max="4868" width="13.140625" style="201" customWidth="1"/>
    <col min="4869" max="4873" width="0" style="201" hidden="1" customWidth="1"/>
    <col min="4874" max="4874" width="11.7109375" style="201" customWidth="1"/>
    <col min="4875" max="4875" width="11.85546875" style="201" customWidth="1"/>
    <col min="4876" max="4876" width="14.140625" style="201" customWidth="1"/>
    <col min="4877" max="4878" width="11.85546875" style="201" customWidth="1"/>
    <col min="4879" max="4879" width="12.140625" style="201" customWidth="1"/>
    <col min="4880" max="4880" width="13.42578125" style="201" bestFit="1" customWidth="1"/>
    <col min="4881" max="5120" width="11.42578125" style="201"/>
    <col min="5121" max="5121" width="42.5703125" style="201" customWidth="1"/>
    <col min="5122" max="5123" width="11.42578125" style="201"/>
    <col min="5124" max="5124" width="13.140625" style="201" customWidth="1"/>
    <col min="5125" max="5129" width="0" style="201" hidden="1" customWidth="1"/>
    <col min="5130" max="5130" width="11.7109375" style="201" customWidth="1"/>
    <col min="5131" max="5131" width="11.85546875" style="201" customWidth="1"/>
    <col min="5132" max="5132" width="14.140625" style="201" customWidth="1"/>
    <col min="5133" max="5134" width="11.85546875" style="201" customWidth="1"/>
    <col min="5135" max="5135" width="12.140625" style="201" customWidth="1"/>
    <col min="5136" max="5136" width="13.42578125" style="201" bestFit="1" customWidth="1"/>
    <col min="5137" max="5376" width="11.42578125" style="201"/>
    <col min="5377" max="5377" width="42.5703125" style="201" customWidth="1"/>
    <col min="5378" max="5379" width="11.42578125" style="201"/>
    <col min="5380" max="5380" width="13.140625" style="201" customWidth="1"/>
    <col min="5381" max="5385" width="0" style="201" hidden="1" customWidth="1"/>
    <col min="5386" max="5386" width="11.7109375" style="201" customWidth="1"/>
    <col min="5387" max="5387" width="11.85546875" style="201" customWidth="1"/>
    <col min="5388" max="5388" width="14.140625" style="201" customWidth="1"/>
    <col min="5389" max="5390" width="11.85546875" style="201" customWidth="1"/>
    <col min="5391" max="5391" width="12.140625" style="201" customWidth="1"/>
    <col min="5392" max="5392" width="13.42578125" style="201" bestFit="1" customWidth="1"/>
    <col min="5393" max="5632" width="11.42578125" style="201"/>
    <col min="5633" max="5633" width="42.5703125" style="201" customWidth="1"/>
    <col min="5634" max="5635" width="11.42578125" style="201"/>
    <col min="5636" max="5636" width="13.140625" style="201" customWidth="1"/>
    <col min="5637" max="5641" width="0" style="201" hidden="1" customWidth="1"/>
    <col min="5642" max="5642" width="11.7109375" style="201" customWidth="1"/>
    <col min="5643" max="5643" width="11.85546875" style="201" customWidth="1"/>
    <col min="5644" max="5644" width="14.140625" style="201" customWidth="1"/>
    <col min="5645" max="5646" width="11.85546875" style="201" customWidth="1"/>
    <col min="5647" max="5647" width="12.140625" style="201" customWidth="1"/>
    <col min="5648" max="5648" width="13.42578125" style="201" bestFit="1" customWidth="1"/>
    <col min="5649" max="5888" width="11.42578125" style="201"/>
    <col min="5889" max="5889" width="42.5703125" style="201" customWidth="1"/>
    <col min="5890" max="5891" width="11.42578125" style="201"/>
    <col min="5892" max="5892" width="13.140625" style="201" customWidth="1"/>
    <col min="5893" max="5897" width="0" style="201" hidden="1" customWidth="1"/>
    <col min="5898" max="5898" width="11.7109375" style="201" customWidth="1"/>
    <col min="5899" max="5899" width="11.85546875" style="201" customWidth="1"/>
    <col min="5900" max="5900" width="14.140625" style="201" customWidth="1"/>
    <col min="5901" max="5902" width="11.85546875" style="201" customWidth="1"/>
    <col min="5903" max="5903" width="12.140625" style="201" customWidth="1"/>
    <col min="5904" max="5904" width="13.42578125" style="201" bestFit="1" customWidth="1"/>
    <col min="5905" max="6144" width="11.42578125" style="201"/>
    <col min="6145" max="6145" width="42.5703125" style="201" customWidth="1"/>
    <col min="6146" max="6147" width="11.42578125" style="201"/>
    <col min="6148" max="6148" width="13.140625" style="201" customWidth="1"/>
    <col min="6149" max="6153" width="0" style="201" hidden="1" customWidth="1"/>
    <col min="6154" max="6154" width="11.7109375" style="201" customWidth="1"/>
    <col min="6155" max="6155" width="11.85546875" style="201" customWidth="1"/>
    <col min="6156" max="6156" width="14.140625" style="201" customWidth="1"/>
    <col min="6157" max="6158" width="11.85546875" style="201" customWidth="1"/>
    <col min="6159" max="6159" width="12.140625" style="201" customWidth="1"/>
    <col min="6160" max="6160" width="13.42578125" style="201" bestFit="1" customWidth="1"/>
    <col min="6161" max="6400" width="11.42578125" style="201"/>
    <col min="6401" max="6401" width="42.5703125" style="201" customWidth="1"/>
    <col min="6402" max="6403" width="11.42578125" style="201"/>
    <col min="6404" max="6404" width="13.140625" style="201" customWidth="1"/>
    <col min="6405" max="6409" width="0" style="201" hidden="1" customWidth="1"/>
    <col min="6410" max="6410" width="11.7109375" style="201" customWidth="1"/>
    <col min="6411" max="6411" width="11.85546875" style="201" customWidth="1"/>
    <col min="6412" max="6412" width="14.140625" style="201" customWidth="1"/>
    <col min="6413" max="6414" width="11.85546875" style="201" customWidth="1"/>
    <col min="6415" max="6415" width="12.140625" style="201" customWidth="1"/>
    <col min="6416" max="6416" width="13.42578125" style="201" bestFit="1" customWidth="1"/>
    <col min="6417" max="6656" width="11.42578125" style="201"/>
    <col min="6657" max="6657" width="42.5703125" style="201" customWidth="1"/>
    <col min="6658" max="6659" width="11.42578125" style="201"/>
    <col min="6660" max="6660" width="13.140625" style="201" customWidth="1"/>
    <col min="6661" max="6665" width="0" style="201" hidden="1" customWidth="1"/>
    <col min="6666" max="6666" width="11.7109375" style="201" customWidth="1"/>
    <col min="6667" max="6667" width="11.85546875" style="201" customWidth="1"/>
    <col min="6668" max="6668" width="14.140625" style="201" customWidth="1"/>
    <col min="6669" max="6670" width="11.85546875" style="201" customWidth="1"/>
    <col min="6671" max="6671" width="12.140625" style="201" customWidth="1"/>
    <col min="6672" max="6672" width="13.42578125" style="201" bestFit="1" customWidth="1"/>
    <col min="6673" max="6912" width="11.42578125" style="201"/>
    <col min="6913" max="6913" width="42.5703125" style="201" customWidth="1"/>
    <col min="6914" max="6915" width="11.42578125" style="201"/>
    <col min="6916" max="6916" width="13.140625" style="201" customWidth="1"/>
    <col min="6917" max="6921" width="0" style="201" hidden="1" customWidth="1"/>
    <col min="6922" max="6922" width="11.7109375" style="201" customWidth="1"/>
    <col min="6923" max="6923" width="11.85546875" style="201" customWidth="1"/>
    <col min="6924" max="6924" width="14.140625" style="201" customWidth="1"/>
    <col min="6925" max="6926" width="11.85546875" style="201" customWidth="1"/>
    <col min="6927" max="6927" width="12.140625" style="201" customWidth="1"/>
    <col min="6928" max="6928" width="13.42578125" style="201" bestFit="1" customWidth="1"/>
    <col min="6929" max="7168" width="11.42578125" style="201"/>
    <col min="7169" max="7169" width="42.5703125" style="201" customWidth="1"/>
    <col min="7170" max="7171" width="11.42578125" style="201"/>
    <col min="7172" max="7172" width="13.140625" style="201" customWidth="1"/>
    <col min="7173" max="7177" width="0" style="201" hidden="1" customWidth="1"/>
    <col min="7178" max="7178" width="11.7109375" style="201" customWidth="1"/>
    <col min="7179" max="7179" width="11.85546875" style="201" customWidth="1"/>
    <col min="7180" max="7180" width="14.140625" style="201" customWidth="1"/>
    <col min="7181" max="7182" width="11.85546875" style="201" customWidth="1"/>
    <col min="7183" max="7183" width="12.140625" style="201" customWidth="1"/>
    <col min="7184" max="7184" width="13.42578125" style="201" bestFit="1" customWidth="1"/>
    <col min="7185" max="7424" width="11.42578125" style="201"/>
    <col min="7425" max="7425" width="42.5703125" style="201" customWidth="1"/>
    <col min="7426" max="7427" width="11.42578125" style="201"/>
    <col min="7428" max="7428" width="13.140625" style="201" customWidth="1"/>
    <col min="7429" max="7433" width="0" style="201" hidden="1" customWidth="1"/>
    <col min="7434" max="7434" width="11.7109375" style="201" customWidth="1"/>
    <col min="7435" max="7435" width="11.85546875" style="201" customWidth="1"/>
    <col min="7436" max="7436" width="14.140625" style="201" customWidth="1"/>
    <col min="7437" max="7438" width="11.85546875" style="201" customWidth="1"/>
    <col min="7439" max="7439" width="12.140625" style="201" customWidth="1"/>
    <col min="7440" max="7440" width="13.42578125" style="201" bestFit="1" customWidth="1"/>
    <col min="7441" max="7680" width="11.42578125" style="201"/>
    <col min="7681" max="7681" width="42.5703125" style="201" customWidth="1"/>
    <col min="7682" max="7683" width="11.42578125" style="201"/>
    <col min="7684" max="7684" width="13.140625" style="201" customWidth="1"/>
    <col min="7685" max="7689" width="0" style="201" hidden="1" customWidth="1"/>
    <col min="7690" max="7690" width="11.7109375" style="201" customWidth="1"/>
    <col min="7691" max="7691" width="11.85546875" style="201" customWidth="1"/>
    <col min="7692" max="7692" width="14.140625" style="201" customWidth="1"/>
    <col min="7693" max="7694" width="11.85546875" style="201" customWidth="1"/>
    <col min="7695" max="7695" width="12.140625" style="201" customWidth="1"/>
    <col min="7696" max="7696" width="13.42578125" style="201" bestFit="1" customWidth="1"/>
    <col min="7697" max="7936" width="11.42578125" style="201"/>
    <col min="7937" max="7937" width="42.5703125" style="201" customWidth="1"/>
    <col min="7938" max="7939" width="11.42578125" style="201"/>
    <col min="7940" max="7940" width="13.140625" style="201" customWidth="1"/>
    <col min="7941" max="7945" width="0" style="201" hidden="1" customWidth="1"/>
    <col min="7946" max="7946" width="11.7109375" style="201" customWidth="1"/>
    <col min="7947" max="7947" width="11.85546875" style="201" customWidth="1"/>
    <col min="7948" max="7948" width="14.140625" style="201" customWidth="1"/>
    <col min="7949" max="7950" width="11.85546875" style="201" customWidth="1"/>
    <col min="7951" max="7951" width="12.140625" style="201" customWidth="1"/>
    <col min="7952" max="7952" width="13.42578125" style="201" bestFit="1" customWidth="1"/>
    <col min="7953" max="8192" width="11.42578125" style="201"/>
    <col min="8193" max="8193" width="42.5703125" style="201" customWidth="1"/>
    <col min="8194" max="8195" width="11.42578125" style="201"/>
    <col min="8196" max="8196" width="13.140625" style="201" customWidth="1"/>
    <col min="8197" max="8201" width="0" style="201" hidden="1" customWidth="1"/>
    <col min="8202" max="8202" width="11.7109375" style="201" customWidth="1"/>
    <col min="8203" max="8203" width="11.85546875" style="201" customWidth="1"/>
    <col min="8204" max="8204" width="14.140625" style="201" customWidth="1"/>
    <col min="8205" max="8206" width="11.85546875" style="201" customWidth="1"/>
    <col min="8207" max="8207" width="12.140625" style="201" customWidth="1"/>
    <col min="8208" max="8208" width="13.42578125" style="201" bestFit="1" customWidth="1"/>
    <col min="8209" max="8448" width="11.42578125" style="201"/>
    <col min="8449" max="8449" width="42.5703125" style="201" customWidth="1"/>
    <col min="8450" max="8451" width="11.42578125" style="201"/>
    <col min="8452" max="8452" width="13.140625" style="201" customWidth="1"/>
    <col min="8453" max="8457" width="0" style="201" hidden="1" customWidth="1"/>
    <col min="8458" max="8458" width="11.7109375" style="201" customWidth="1"/>
    <col min="8459" max="8459" width="11.85546875" style="201" customWidth="1"/>
    <col min="8460" max="8460" width="14.140625" style="201" customWidth="1"/>
    <col min="8461" max="8462" width="11.85546875" style="201" customWidth="1"/>
    <col min="8463" max="8463" width="12.140625" style="201" customWidth="1"/>
    <col min="8464" max="8464" width="13.42578125" style="201" bestFit="1" customWidth="1"/>
    <col min="8465" max="8704" width="11.42578125" style="201"/>
    <col min="8705" max="8705" width="42.5703125" style="201" customWidth="1"/>
    <col min="8706" max="8707" width="11.42578125" style="201"/>
    <col min="8708" max="8708" width="13.140625" style="201" customWidth="1"/>
    <col min="8709" max="8713" width="0" style="201" hidden="1" customWidth="1"/>
    <col min="8714" max="8714" width="11.7109375" style="201" customWidth="1"/>
    <col min="8715" max="8715" width="11.85546875" style="201" customWidth="1"/>
    <col min="8716" max="8716" width="14.140625" style="201" customWidth="1"/>
    <col min="8717" max="8718" width="11.85546875" style="201" customWidth="1"/>
    <col min="8719" max="8719" width="12.140625" style="201" customWidth="1"/>
    <col min="8720" max="8720" width="13.42578125" style="201" bestFit="1" customWidth="1"/>
    <col min="8721" max="8960" width="11.42578125" style="201"/>
    <col min="8961" max="8961" width="42.5703125" style="201" customWidth="1"/>
    <col min="8962" max="8963" width="11.42578125" style="201"/>
    <col min="8964" max="8964" width="13.140625" style="201" customWidth="1"/>
    <col min="8965" max="8969" width="0" style="201" hidden="1" customWidth="1"/>
    <col min="8970" max="8970" width="11.7109375" style="201" customWidth="1"/>
    <col min="8971" max="8971" width="11.85546875" style="201" customWidth="1"/>
    <col min="8972" max="8972" width="14.140625" style="201" customWidth="1"/>
    <col min="8973" max="8974" width="11.85546875" style="201" customWidth="1"/>
    <col min="8975" max="8975" width="12.140625" style="201" customWidth="1"/>
    <col min="8976" max="8976" width="13.42578125" style="201" bestFit="1" customWidth="1"/>
    <col min="8977" max="9216" width="11.42578125" style="201"/>
    <col min="9217" max="9217" width="42.5703125" style="201" customWidth="1"/>
    <col min="9218" max="9219" width="11.42578125" style="201"/>
    <col min="9220" max="9220" width="13.140625" style="201" customWidth="1"/>
    <col min="9221" max="9225" width="0" style="201" hidden="1" customWidth="1"/>
    <col min="9226" max="9226" width="11.7109375" style="201" customWidth="1"/>
    <col min="9227" max="9227" width="11.85546875" style="201" customWidth="1"/>
    <col min="9228" max="9228" width="14.140625" style="201" customWidth="1"/>
    <col min="9229" max="9230" width="11.85546875" style="201" customWidth="1"/>
    <col min="9231" max="9231" width="12.140625" style="201" customWidth="1"/>
    <col min="9232" max="9232" width="13.42578125" style="201" bestFit="1" customWidth="1"/>
    <col min="9233" max="9472" width="11.42578125" style="201"/>
    <col min="9473" max="9473" width="42.5703125" style="201" customWidth="1"/>
    <col min="9474" max="9475" width="11.42578125" style="201"/>
    <col min="9476" max="9476" width="13.140625" style="201" customWidth="1"/>
    <col min="9477" max="9481" width="0" style="201" hidden="1" customWidth="1"/>
    <col min="9482" max="9482" width="11.7109375" style="201" customWidth="1"/>
    <col min="9483" max="9483" width="11.85546875" style="201" customWidth="1"/>
    <col min="9484" max="9484" width="14.140625" style="201" customWidth="1"/>
    <col min="9485" max="9486" width="11.85546875" style="201" customWidth="1"/>
    <col min="9487" max="9487" width="12.140625" style="201" customWidth="1"/>
    <col min="9488" max="9488" width="13.42578125" style="201" bestFit="1" customWidth="1"/>
    <col min="9489" max="9728" width="11.42578125" style="201"/>
    <col min="9729" max="9729" width="42.5703125" style="201" customWidth="1"/>
    <col min="9730" max="9731" width="11.42578125" style="201"/>
    <col min="9732" max="9732" width="13.140625" style="201" customWidth="1"/>
    <col min="9733" max="9737" width="0" style="201" hidden="1" customWidth="1"/>
    <col min="9738" max="9738" width="11.7109375" style="201" customWidth="1"/>
    <col min="9739" max="9739" width="11.85546875" style="201" customWidth="1"/>
    <col min="9740" max="9740" width="14.140625" style="201" customWidth="1"/>
    <col min="9741" max="9742" width="11.85546875" style="201" customWidth="1"/>
    <col min="9743" max="9743" width="12.140625" style="201" customWidth="1"/>
    <col min="9744" max="9744" width="13.42578125" style="201" bestFit="1" customWidth="1"/>
    <col min="9745" max="9984" width="11.42578125" style="201"/>
    <col min="9985" max="9985" width="42.5703125" style="201" customWidth="1"/>
    <col min="9986" max="9987" width="11.42578125" style="201"/>
    <col min="9988" max="9988" width="13.140625" style="201" customWidth="1"/>
    <col min="9989" max="9993" width="0" style="201" hidden="1" customWidth="1"/>
    <col min="9994" max="9994" width="11.7109375" style="201" customWidth="1"/>
    <col min="9995" max="9995" width="11.85546875" style="201" customWidth="1"/>
    <col min="9996" max="9996" width="14.140625" style="201" customWidth="1"/>
    <col min="9997" max="9998" width="11.85546875" style="201" customWidth="1"/>
    <col min="9999" max="9999" width="12.140625" style="201" customWidth="1"/>
    <col min="10000" max="10000" width="13.42578125" style="201" bestFit="1" customWidth="1"/>
    <col min="10001" max="10240" width="11.42578125" style="201"/>
    <col min="10241" max="10241" width="42.5703125" style="201" customWidth="1"/>
    <col min="10242" max="10243" width="11.42578125" style="201"/>
    <col min="10244" max="10244" width="13.140625" style="201" customWidth="1"/>
    <col min="10245" max="10249" width="0" style="201" hidden="1" customWidth="1"/>
    <col min="10250" max="10250" width="11.7109375" style="201" customWidth="1"/>
    <col min="10251" max="10251" width="11.85546875" style="201" customWidth="1"/>
    <col min="10252" max="10252" width="14.140625" style="201" customWidth="1"/>
    <col min="10253" max="10254" width="11.85546875" style="201" customWidth="1"/>
    <col min="10255" max="10255" width="12.140625" style="201" customWidth="1"/>
    <col min="10256" max="10256" width="13.42578125" style="201" bestFit="1" customWidth="1"/>
    <col min="10257" max="10496" width="11.42578125" style="201"/>
    <col min="10497" max="10497" width="42.5703125" style="201" customWidth="1"/>
    <col min="10498" max="10499" width="11.42578125" style="201"/>
    <col min="10500" max="10500" width="13.140625" style="201" customWidth="1"/>
    <col min="10501" max="10505" width="0" style="201" hidden="1" customWidth="1"/>
    <col min="10506" max="10506" width="11.7109375" style="201" customWidth="1"/>
    <col min="10507" max="10507" width="11.85546875" style="201" customWidth="1"/>
    <col min="10508" max="10508" width="14.140625" style="201" customWidth="1"/>
    <col min="10509" max="10510" width="11.85546875" style="201" customWidth="1"/>
    <col min="10511" max="10511" width="12.140625" style="201" customWidth="1"/>
    <col min="10512" max="10512" width="13.42578125" style="201" bestFit="1" customWidth="1"/>
    <col min="10513" max="10752" width="11.42578125" style="201"/>
    <col min="10753" max="10753" width="42.5703125" style="201" customWidth="1"/>
    <col min="10754" max="10755" width="11.42578125" style="201"/>
    <col min="10756" max="10756" width="13.140625" style="201" customWidth="1"/>
    <col min="10757" max="10761" width="0" style="201" hidden="1" customWidth="1"/>
    <col min="10762" max="10762" width="11.7109375" style="201" customWidth="1"/>
    <col min="10763" max="10763" width="11.85546875" style="201" customWidth="1"/>
    <col min="10764" max="10764" width="14.140625" style="201" customWidth="1"/>
    <col min="10765" max="10766" width="11.85546875" style="201" customWidth="1"/>
    <col min="10767" max="10767" width="12.140625" style="201" customWidth="1"/>
    <col min="10768" max="10768" width="13.42578125" style="201" bestFit="1" customWidth="1"/>
    <col min="10769" max="11008" width="11.42578125" style="201"/>
    <col min="11009" max="11009" width="42.5703125" style="201" customWidth="1"/>
    <col min="11010" max="11011" width="11.42578125" style="201"/>
    <col min="11012" max="11012" width="13.140625" style="201" customWidth="1"/>
    <col min="11013" max="11017" width="0" style="201" hidden="1" customWidth="1"/>
    <col min="11018" max="11018" width="11.7109375" style="201" customWidth="1"/>
    <col min="11019" max="11019" width="11.85546875" style="201" customWidth="1"/>
    <col min="11020" max="11020" width="14.140625" style="201" customWidth="1"/>
    <col min="11021" max="11022" width="11.85546875" style="201" customWidth="1"/>
    <col min="11023" max="11023" width="12.140625" style="201" customWidth="1"/>
    <col min="11024" max="11024" width="13.42578125" style="201" bestFit="1" customWidth="1"/>
    <col min="11025" max="11264" width="11.42578125" style="201"/>
    <col min="11265" max="11265" width="42.5703125" style="201" customWidth="1"/>
    <col min="11266" max="11267" width="11.42578125" style="201"/>
    <col min="11268" max="11268" width="13.140625" style="201" customWidth="1"/>
    <col min="11269" max="11273" width="0" style="201" hidden="1" customWidth="1"/>
    <col min="11274" max="11274" width="11.7109375" style="201" customWidth="1"/>
    <col min="11275" max="11275" width="11.85546875" style="201" customWidth="1"/>
    <col min="11276" max="11276" width="14.140625" style="201" customWidth="1"/>
    <col min="11277" max="11278" width="11.85546875" style="201" customWidth="1"/>
    <col min="11279" max="11279" width="12.140625" style="201" customWidth="1"/>
    <col min="11280" max="11280" width="13.42578125" style="201" bestFit="1" customWidth="1"/>
    <col min="11281" max="11520" width="11.42578125" style="201"/>
    <col min="11521" max="11521" width="42.5703125" style="201" customWidth="1"/>
    <col min="11522" max="11523" width="11.42578125" style="201"/>
    <col min="11524" max="11524" width="13.140625" style="201" customWidth="1"/>
    <col min="11525" max="11529" width="0" style="201" hidden="1" customWidth="1"/>
    <col min="11530" max="11530" width="11.7109375" style="201" customWidth="1"/>
    <col min="11531" max="11531" width="11.85546875" style="201" customWidth="1"/>
    <col min="11532" max="11532" width="14.140625" style="201" customWidth="1"/>
    <col min="11533" max="11534" width="11.85546875" style="201" customWidth="1"/>
    <col min="11535" max="11535" width="12.140625" style="201" customWidth="1"/>
    <col min="11536" max="11536" width="13.42578125" style="201" bestFit="1" customWidth="1"/>
    <col min="11537" max="11776" width="11.42578125" style="201"/>
    <col min="11777" max="11777" width="42.5703125" style="201" customWidth="1"/>
    <col min="11778" max="11779" width="11.42578125" style="201"/>
    <col min="11780" max="11780" width="13.140625" style="201" customWidth="1"/>
    <col min="11781" max="11785" width="0" style="201" hidden="1" customWidth="1"/>
    <col min="11786" max="11786" width="11.7109375" style="201" customWidth="1"/>
    <col min="11787" max="11787" width="11.85546875" style="201" customWidth="1"/>
    <col min="11788" max="11788" width="14.140625" style="201" customWidth="1"/>
    <col min="11789" max="11790" width="11.85546875" style="201" customWidth="1"/>
    <col min="11791" max="11791" width="12.140625" style="201" customWidth="1"/>
    <col min="11792" max="11792" width="13.42578125" style="201" bestFit="1" customWidth="1"/>
    <col min="11793" max="12032" width="11.42578125" style="201"/>
    <col min="12033" max="12033" width="42.5703125" style="201" customWidth="1"/>
    <col min="12034" max="12035" width="11.42578125" style="201"/>
    <col min="12036" max="12036" width="13.140625" style="201" customWidth="1"/>
    <col min="12037" max="12041" width="0" style="201" hidden="1" customWidth="1"/>
    <col min="12042" max="12042" width="11.7109375" style="201" customWidth="1"/>
    <col min="12043" max="12043" width="11.85546875" style="201" customWidth="1"/>
    <col min="12044" max="12044" width="14.140625" style="201" customWidth="1"/>
    <col min="12045" max="12046" width="11.85546875" style="201" customWidth="1"/>
    <col min="12047" max="12047" width="12.140625" style="201" customWidth="1"/>
    <col min="12048" max="12048" width="13.42578125" style="201" bestFit="1" customWidth="1"/>
    <col min="12049" max="12288" width="11.42578125" style="201"/>
    <col min="12289" max="12289" width="42.5703125" style="201" customWidth="1"/>
    <col min="12290" max="12291" width="11.42578125" style="201"/>
    <col min="12292" max="12292" width="13.140625" style="201" customWidth="1"/>
    <col min="12293" max="12297" width="0" style="201" hidden="1" customWidth="1"/>
    <col min="12298" max="12298" width="11.7109375" style="201" customWidth="1"/>
    <col min="12299" max="12299" width="11.85546875" style="201" customWidth="1"/>
    <col min="12300" max="12300" width="14.140625" style="201" customWidth="1"/>
    <col min="12301" max="12302" width="11.85546875" style="201" customWidth="1"/>
    <col min="12303" max="12303" width="12.140625" style="201" customWidth="1"/>
    <col min="12304" max="12304" width="13.42578125" style="201" bestFit="1" customWidth="1"/>
    <col min="12305" max="12544" width="11.42578125" style="201"/>
    <col min="12545" max="12545" width="42.5703125" style="201" customWidth="1"/>
    <col min="12546" max="12547" width="11.42578125" style="201"/>
    <col min="12548" max="12548" width="13.140625" style="201" customWidth="1"/>
    <col min="12549" max="12553" width="0" style="201" hidden="1" customWidth="1"/>
    <col min="12554" max="12554" width="11.7109375" style="201" customWidth="1"/>
    <col min="12555" max="12555" width="11.85546875" style="201" customWidth="1"/>
    <col min="12556" max="12556" width="14.140625" style="201" customWidth="1"/>
    <col min="12557" max="12558" width="11.85546875" style="201" customWidth="1"/>
    <col min="12559" max="12559" width="12.140625" style="201" customWidth="1"/>
    <col min="12560" max="12560" width="13.42578125" style="201" bestFit="1" customWidth="1"/>
    <col min="12561" max="12800" width="11.42578125" style="201"/>
    <col min="12801" max="12801" width="42.5703125" style="201" customWidth="1"/>
    <col min="12802" max="12803" width="11.42578125" style="201"/>
    <col min="12804" max="12804" width="13.140625" style="201" customWidth="1"/>
    <col min="12805" max="12809" width="0" style="201" hidden="1" customWidth="1"/>
    <col min="12810" max="12810" width="11.7109375" style="201" customWidth="1"/>
    <col min="12811" max="12811" width="11.85546875" style="201" customWidth="1"/>
    <col min="12812" max="12812" width="14.140625" style="201" customWidth="1"/>
    <col min="12813" max="12814" width="11.85546875" style="201" customWidth="1"/>
    <col min="12815" max="12815" width="12.140625" style="201" customWidth="1"/>
    <col min="12816" max="12816" width="13.42578125" style="201" bestFit="1" customWidth="1"/>
    <col min="12817" max="13056" width="11.42578125" style="201"/>
    <col min="13057" max="13057" width="42.5703125" style="201" customWidth="1"/>
    <col min="13058" max="13059" width="11.42578125" style="201"/>
    <col min="13060" max="13060" width="13.140625" style="201" customWidth="1"/>
    <col min="13061" max="13065" width="0" style="201" hidden="1" customWidth="1"/>
    <col min="13066" max="13066" width="11.7109375" style="201" customWidth="1"/>
    <col min="13067" max="13067" width="11.85546875" style="201" customWidth="1"/>
    <col min="13068" max="13068" width="14.140625" style="201" customWidth="1"/>
    <col min="13069" max="13070" width="11.85546875" style="201" customWidth="1"/>
    <col min="13071" max="13071" width="12.140625" style="201" customWidth="1"/>
    <col min="13072" max="13072" width="13.42578125" style="201" bestFit="1" customWidth="1"/>
    <col min="13073" max="13312" width="11.42578125" style="201"/>
    <col min="13313" max="13313" width="42.5703125" style="201" customWidth="1"/>
    <col min="13314" max="13315" width="11.42578125" style="201"/>
    <col min="13316" max="13316" width="13.140625" style="201" customWidth="1"/>
    <col min="13317" max="13321" width="0" style="201" hidden="1" customWidth="1"/>
    <col min="13322" max="13322" width="11.7109375" style="201" customWidth="1"/>
    <col min="13323" max="13323" width="11.85546875" style="201" customWidth="1"/>
    <col min="13324" max="13324" width="14.140625" style="201" customWidth="1"/>
    <col min="13325" max="13326" width="11.85546875" style="201" customWidth="1"/>
    <col min="13327" max="13327" width="12.140625" style="201" customWidth="1"/>
    <col min="13328" max="13328" width="13.42578125" style="201" bestFit="1" customWidth="1"/>
    <col min="13329" max="13568" width="11.42578125" style="201"/>
    <col min="13569" max="13569" width="42.5703125" style="201" customWidth="1"/>
    <col min="13570" max="13571" width="11.42578125" style="201"/>
    <col min="13572" max="13572" width="13.140625" style="201" customWidth="1"/>
    <col min="13573" max="13577" width="0" style="201" hidden="1" customWidth="1"/>
    <col min="13578" max="13578" width="11.7109375" style="201" customWidth="1"/>
    <col min="13579" max="13579" width="11.85546875" style="201" customWidth="1"/>
    <col min="13580" max="13580" width="14.140625" style="201" customWidth="1"/>
    <col min="13581" max="13582" width="11.85546875" style="201" customWidth="1"/>
    <col min="13583" max="13583" width="12.140625" style="201" customWidth="1"/>
    <col min="13584" max="13584" width="13.42578125" style="201" bestFit="1" customWidth="1"/>
    <col min="13585" max="13824" width="11.42578125" style="201"/>
    <col min="13825" max="13825" width="42.5703125" style="201" customWidth="1"/>
    <col min="13826" max="13827" width="11.42578125" style="201"/>
    <col min="13828" max="13828" width="13.140625" style="201" customWidth="1"/>
    <col min="13829" max="13833" width="0" style="201" hidden="1" customWidth="1"/>
    <col min="13834" max="13834" width="11.7109375" style="201" customWidth="1"/>
    <col min="13835" max="13835" width="11.85546875" style="201" customWidth="1"/>
    <col min="13836" max="13836" width="14.140625" style="201" customWidth="1"/>
    <col min="13837" max="13838" width="11.85546875" style="201" customWidth="1"/>
    <col min="13839" max="13839" width="12.140625" style="201" customWidth="1"/>
    <col min="13840" max="13840" width="13.42578125" style="201" bestFit="1" customWidth="1"/>
    <col min="13841" max="14080" width="11.42578125" style="201"/>
    <col min="14081" max="14081" width="42.5703125" style="201" customWidth="1"/>
    <col min="14082" max="14083" width="11.42578125" style="201"/>
    <col min="14084" max="14084" width="13.140625" style="201" customWidth="1"/>
    <col min="14085" max="14089" width="0" style="201" hidden="1" customWidth="1"/>
    <col min="14090" max="14090" width="11.7109375" style="201" customWidth="1"/>
    <col min="14091" max="14091" width="11.85546875" style="201" customWidth="1"/>
    <col min="14092" max="14092" width="14.140625" style="201" customWidth="1"/>
    <col min="14093" max="14094" width="11.85546875" style="201" customWidth="1"/>
    <col min="14095" max="14095" width="12.140625" style="201" customWidth="1"/>
    <col min="14096" max="14096" width="13.42578125" style="201" bestFit="1" customWidth="1"/>
    <col min="14097" max="14336" width="11.42578125" style="201"/>
    <col min="14337" max="14337" width="42.5703125" style="201" customWidth="1"/>
    <col min="14338" max="14339" width="11.42578125" style="201"/>
    <col min="14340" max="14340" width="13.140625" style="201" customWidth="1"/>
    <col min="14341" max="14345" width="0" style="201" hidden="1" customWidth="1"/>
    <col min="14346" max="14346" width="11.7109375" style="201" customWidth="1"/>
    <col min="14347" max="14347" width="11.85546875" style="201" customWidth="1"/>
    <col min="14348" max="14348" width="14.140625" style="201" customWidth="1"/>
    <col min="14349" max="14350" width="11.85546875" style="201" customWidth="1"/>
    <col min="14351" max="14351" width="12.140625" style="201" customWidth="1"/>
    <col min="14352" max="14352" width="13.42578125" style="201" bestFit="1" customWidth="1"/>
    <col min="14353" max="14592" width="11.42578125" style="201"/>
    <col min="14593" max="14593" width="42.5703125" style="201" customWidth="1"/>
    <col min="14594" max="14595" width="11.42578125" style="201"/>
    <col min="14596" max="14596" width="13.140625" style="201" customWidth="1"/>
    <col min="14597" max="14601" width="0" style="201" hidden="1" customWidth="1"/>
    <col min="14602" max="14602" width="11.7109375" style="201" customWidth="1"/>
    <col min="14603" max="14603" width="11.85546875" style="201" customWidth="1"/>
    <col min="14604" max="14604" width="14.140625" style="201" customWidth="1"/>
    <col min="14605" max="14606" width="11.85546875" style="201" customWidth="1"/>
    <col min="14607" max="14607" width="12.140625" style="201" customWidth="1"/>
    <col min="14608" max="14608" width="13.42578125" style="201" bestFit="1" customWidth="1"/>
    <col min="14609" max="14848" width="11.42578125" style="201"/>
    <col min="14849" max="14849" width="42.5703125" style="201" customWidth="1"/>
    <col min="14850" max="14851" width="11.42578125" style="201"/>
    <col min="14852" max="14852" width="13.140625" style="201" customWidth="1"/>
    <col min="14853" max="14857" width="0" style="201" hidden="1" customWidth="1"/>
    <col min="14858" max="14858" width="11.7109375" style="201" customWidth="1"/>
    <col min="14859" max="14859" width="11.85546875" style="201" customWidth="1"/>
    <col min="14860" max="14860" width="14.140625" style="201" customWidth="1"/>
    <col min="14861" max="14862" width="11.85546875" style="201" customWidth="1"/>
    <col min="14863" max="14863" width="12.140625" style="201" customWidth="1"/>
    <col min="14864" max="14864" width="13.42578125" style="201" bestFit="1" customWidth="1"/>
    <col min="14865" max="15104" width="11.42578125" style="201"/>
    <col min="15105" max="15105" width="42.5703125" style="201" customWidth="1"/>
    <col min="15106" max="15107" width="11.42578125" style="201"/>
    <col min="15108" max="15108" width="13.140625" style="201" customWidth="1"/>
    <col min="15109" max="15113" width="0" style="201" hidden="1" customWidth="1"/>
    <col min="15114" max="15114" width="11.7109375" style="201" customWidth="1"/>
    <col min="15115" max="15115" width="11.85546875" style="201" customWidth="1"/>
    <col min="15116" max="15116" width="14.140625" style="201" customWidth="1"/>
    <col min="15117" max="15118" width="11.85546875" style="201" customWidth="1"/>
    <col min="15119" max="15119" width="12.140625" style="201" customWidth="1"/>
    <col min="15120" max="15120" width="13.42578125" style="201" bestFit="1" customWidth="1"/>
    <col min="15121" max="15360" width="11.42578125" style="201"/>
    <col min="15361" max="15361" width="42.5703125" style="201" customWidth="1"/>
    <col min="15362" max="15363" width="11.42578125" style="201"/>
    <col min="15364" max="15364" width="13.140625" style="201" customWidth="1"/>
    <col min="15365" max="15369" width="0" style="201" hidden="1" customWidth="1"/>
    <col min="15370" max="15370" width="11.7109375" style="201" customWidth="1"/>
    <col min="15371" max="15371" width="11.85546875" style="201" customWidth="1"/>
    <col min="15372" max="15372" width="14.140625" style="201" customWidth="1"/>
    <col min="15373" max="15374" width="11.85546875" style="201" customWidth="1"/>
    <col min="15375" max="15375" width="12.140625" style="201" customWidth="1"/>
    <col min="15376" max="15376" width="13.42578125" style="201" bestFit="1" customWidth="1"/>
    <col min="15377" max="15616" width="11.42578125" style="201"/>
    <col min="15617" max="15617" width="42.5703125" style="201" customWidth="1"/>
    <col min="15618" max="15619" width="11.42578125" style="201"/>
    <col min="15620" max="15620" width="13.140625" style="201" customWidth="1"/>
    <col min="15621" max="15625" width="0" style="201" hidden="1" customWidth="1"/>
    <col min="15626" max="15626" width="11.7109375" style="201" customWidth="1"/>
    <col min="15627" max="15627" width="11.85546875" style="201" customWidth="1"/>
    <col min="15628" max="15628" width="14.140625" style="201" customWidth="1"/>
    <col min="15629" max="15630" width="11.85546875" style="201" customWidth="1"/>
    <col min="15631" max="15631" width="12.140625" style="201" customWidth="1"/>
    <col min="15632" max="15632" width="13.42578125" style="201" bestFit="1" customWidth="1"/>
    <col min="15633" max="15872" width="11.42578125" style="201"/>
    <col min="15873" max="15873" width="42.5703125" style="201" customWidth="1"/>
    <col min="15874" max="15875" width="11.42578125" style="201"/>
    <col min="15876" max="15876" width="13.140625" style="201" customWidth="1"/>
    <col min="15877" max="15881" width="0" style="201" hidden="1" customWidth="1"/>
    <col min="15882" max="15882" width="11.7109375" style="201" customWidth="1"/>
    <col min="15883" max="15883" width="11.85546875" style="201" customWidth="1"/>
    <col min="15884" max="15884" width="14.140625" style="201" customWidth="1"/>
    <col min="15885" max="15886" width="11.85546875" style="201" customWidth="1"/>
    <col min="15887" max="15887" width="12.140625" style="201" customWidth="1"/>
    <col min="15888" max="15888" width="13.42578125" style="201" bestFit="1" customWidth="1"/>
    <col min="15889" max="16128" width="11.42578125" style="201"/>
    <col min="16129" max="16129" width="42.5703125" style="201" customWidth="1"/>
    <col min="16130" max="16131" width="11.42578125" style="201"/>
    <col min="16132" max="16132" width="13.140625" style="201" customWidth="1"/>
    <col min="16133" max="16137" width="0" style="201" hidden="1" customWidth="1"/>
    <col min="16138" max="16138" width="11.7109375" style="201" customWidth="1"/>
    <col min="16139" max="16139" width="11.85546875" style="201" customWidth="1"/>
    <col min="16140" max="16140" width="14.140625" style="201" customWidth="1"/>
    <col min="16141" max="16142" width="11.85546875" style="201" customWidth="1"/>
    <col min="16143" max="16143" width="12.140625" style="201" customWidth="1"/>
    <col min="16144" max="16144" width="13.42578125" style="201" bestFit="1" customWidth="1"/>
    <col min="16145" max="16384" width="11.42578125" style="201"/>
  </cols>
  <sheetData>
    <row r="1" spans="1:16" s="199" customFormat="1" ht="15.75" x14ac:dyDescent="0.2">
      <c r="A1" s="466" t="s">
        <v>89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198"/>
    </row>
    <row r="2" spans="1:16" ht="12" customHeight="1" x14ac:dyDescent="0.2">
      <c r="A2" s="200"/>
      <c r="P2" s="203"/>
    </row>
    <row r="3" spans="1:16" s="205" customFormat="1" ht="15.75" x14ac:dyDescent="0.2">
      <c r="A3" s="204" t="s">
        <v>154</v>
      </c>
      <c r="O3" s="206"/>
      <c r="P3" s="207"/>
    </row>
    <row r="4" spans="1:16" s="205" customFormat="1" ht="15.75" x14ac:dyDescent="0.2">
      <c r="A4" s="204" t="s">
        <v>155</v>
      </c>
      <c r="O4" s="206"/>
      <c r="P4" s="207"/>
    </row>
    <row r="5" spans="1:16" s="205" customFormat="1" ht="15.75" x14ac:dyDescent="0.2">
      <c r="A5" s="204" t="s">
        <v>149</v>
      </c>
      <c r="O5" s="206"/>
      <c r="P5" s="207"/>
    </row>
    <row r="6" spans="1:16" x14ac:dyDescent="0.2">
      <c r="P6" s="207"/>
    </row>
    <row r="7" spans="1:16" ht="21" customHeight="1" thickBot="1" x14ac:dyDescent="0.25">
      <c r="A7" s="208" t="s">
        <v>4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7"/>
    </row>
    <row r="8" spans="1:16" s="210" customFormat="1" ht="23.25" customHeight="1" thickBot="1" x14ac:dyDescent="0.25">
      <c r="A8" s="467" t="s">
        <v>8</v>
      </c>
      <c r="B8" s="470" t="s">
        <v>9</v>
      </c>
      <c r="C8" s="470" t="s">
        <v>10</v>
      </c>
      <c r="D8" s="470" t="s">
        <v>11</v>
      </c>
      <c r="E8" s="209" t="s">
        <v>12</v>
      </c>
      <c r="F8" s="209"/>
      <c r="G8" s="209"/>
      <c r="H8" s="209"/>
      <c r="I8" s="209"/>
      <c r="J8" s="473"/>
      <c r="K8" s="473"/>
      <c r="L8" s="473"/>
      <c r="M8" s="473"/>
      <c r="N8" s="473"/>
      <c r="O8" s="474"/>
      <c r="P8" s="207"/>
    </row>
    <row r="9" spans="1:16" s="210" customFormat="1" ht="12.75" customHeight="1" x14ac:dyDescent="0.2">
      <c r="A9" s="468"/>
      <c r="B9" s="471"/>
      <c r="C9" s="471"/>
      <c r="D9" s="471"/>
      <c r="E9" s="211">
        <v>2002</v>
      </c>
      <c r="F9" s="211">
        <v>2003</v>
      </c>
      <c r="G9" s="211">
        <v>2004</v>
      </c>
      <c r="H9" s="211">
        <v>2005</v>
      </c>
      <c r="I9" s="212">
        <v>2006</v>
      </c>
      <c r="J9" s="213">
        <v>2015</v>
      </c>
      <c r="K9" s="475">
        <v>2016</v>
      </c>
      <c r="L9" s="476"/>
      <c r="M9" s="476"/>
      <c r="N9" s="477"/>
      <c r="O9" s="214"/>
      <c r="P9" s="207"/>
    </row>
    <row r="10" spans="1:16" s="210" customFormat="1" ht="36.75" thickBot="1" x14ac:dyDescent="0.25">
      <c r="A10" s="469"/>
      <c r="B10" s="472"/>
      <c r="C10" s="472"/>
      <c r="D10" s="472"/>
      <c r="E10" s="215" t="s">
        <v>13</v>
      </c>
      <c r="F10" s="215" t="s">
        <v>13</v>
      </c>
      <c r="G10" s="215" t="s">
        <v>13</v>
      </c>
      <c r="H10" s="215" t="s">
        <v>14</v>
      </c>
      <c r="I10" s="216" t="s">
        <v>82</v>
      </c>
      <c r="J10" s="217" t="s">
        <v>82</v>
      </c>
      <c r="K10" s="217" t="s">
        <v>83</v>
      </c>
      <c r="L10" s="215" t="s">
        <v>86</v>
      </c>
      <c r="M10" s="215" t="s">
        <v>88</v>
      </c>
      <c r="N10" s="218" t="s">
        <v>91</v>
      </c>
      <c r="O10" s="219"/>
      <c r="P10" s="207"/>
    </row>
    <row r="11" spans="1:16" s="210" customFormat="1" ht="20.25" customHeight="1" thickBot="1" x14ac:dyDescent="0.25">
      <c r="A11" s="459" t="s">
        <v>15</v>
      </c>
      <c r="B11" s="460"/>
      <c r="C11" s="460"/>
      <c r="D11" s="460"/>
      <c r="E11" s="460"/>
      <c r="F11" s="460"/>
      <c r="G11" s="460"/>
      <c r="H11" s="460"/>
      <c r="I11" s="460"/>
      <c r="J11" s="461"/>
      <c r="K11" s="461"/>
      <c r="L11" s="461"/>
      <c r="M11" s="461"/>
      <c r="N11" s="461"/>
      <c r="O11" s="462"/>
      <c r="P11" s="207"/>
    </row>
    <row r="12" spans="1:16" s="210" customFormat="1" ht="12" x14ac:dyDescent="0.2">
      <c r="A12" s="220" t="s">
        <v>16</v>
      </c>
      <c r="B12" s="221" t="s">
        <v>5</v>
      </c>
      <c r="C12" s="221" t="s">
        <v>17</v>
      </c>
      <c r="D12" s="221" t="s">
        <v>18</v>
      </c>
      <c r="E12" s="222" t="s">
        <v>19</v>
      </c>
      <c r="F12" s="222" t="s">
        <v>19</v>
      </c>
      <c r="G12" s="222" t="s">
        <v>19</v>
      </c>
      <c r="H12" s="223">
        <v>150</v>
      </c>
      <c r="I12" s="223">
        <v>100</v>
      </c>
      <c r="J12" s="224">
        <v>75</v>
      </c>
      <c r="K12" s="225">
        <v>75</v>
      </c>
      <c r="L12" s="226"/>
      <c r="M12" s="226"/>
      <c r="N12" s="227"/>
      <c r="O12" s="228"/>
      <c r="P12" s="207"/>
    </row>
    <row r="13" spans="1:16" s="210" customFormat="1" ht="12" x14ac:dyDescent="0.2">
      <c r="A13" s="220" t="s">
        <v>20</v>
      </c>
      <c r="B13" s="221" t="s">
        <v>5</v>
      </c>
      <c r="C13" s="221" t="s">
        <v>17</v>
      </c>
      <c r="D13" s="221" t="s">
        <v>18</v>
      </c>
      <c r="E13" s="222" t="s">
        <v>19</v>
      </c>
      <c r="F13" s="222" t="s">
        <v>19</v>
      </c>
      <c r="G13" s="222" t="s">
        <v>19</v>
      </c>
      <c r="H13" s="221">
        <v>130</v>
      </c>
      <c r="I13" s="221">
        <v>122</v>
      </c>
      <c r="J13" s="224">
        <v>405</v>
      </c>
      <c r="K13" s="229">
        <v>405</v>
      </c>
      <c r="L13" s="230"/>
      <c r="M13" s="230"/>
      <c r="N13" s="231"/>
      <c r="O13" s="228"/>
      <c r="P13" s="207"/>
    </row>
    <row r="14" spans="1:16" s="210" customFormat="1" ht="12" x14ac:dyDescent="0.2">
      <c r="A14" s="220" t="s">
        <v>21</v>
      </c>
      <c r="B14" s="221" t="s">
        <v>5</v>
      </c>
      <c r="C14" s="221" t="s">
        <v>22</v>
      </c>
      <c r="D14" s="221" t="s">
        <v>18</v>
      </c>
      <c r="E14" s="222" t="s">
        <v>19</v>
      </c>
      <c r="F14" s="222" t="s">
        <v>19</v>
      </c>
      <c r="G14" s="222" t="s">
        <v>19</v>
      </c>
      <c r="H14" s="222" t="s">
        <v>19</v>
      </c>
      <c r="I14" s="222" t="s">
        <v>84</v>
      </c>
      <c r="J14" s="232">
        <v>1</v>
      </c>
      <c r="K14" s="233">
        <v>0</v>
      </c>
      <c r="L14" s="234"/>
      <c r="M14" s="234"/>
      <c r="N14" s="235"/>
      <c r="O14" s="236"/>
      <c r="P14" s="207"/>
    </row>
    <row r="15" spans="1:16" s="210" customFormat="1" ht="12" x14ac:dyDescent="0.2">
      <c r="A15" s="220" t="s">
        <v>23</v>
      </c>
      <c r="B15" s="221" t="s">
        <v>5</v>
      </c>
      <c r="C15" s="221" t="s">
        <v>22</v>
      </c>
      <c r="D15" s="221" t="s">
        <v>18</v>
      </c>
      <c r="E15" s="222" t="s">
        <v>19</v>
      </c>
      <c r="F15" s="222" t="s">
        <v>19</v>
      </c>
      <c r="G15" s="222" t="s">
        <v>19</v>
      </c>
      <c r="H15" s="222" t="s">
        <v>19</v>
      </c>
      <c r="I15" s="222" t="s">
        <v>84</v>
      </c>
      <c r="J15" s="232">
        <v>0</v>
      </c>
      <c r="K15" s="233">
        <v>0</v>
      </c>
      <c r="L15" s="234"/>
      <c r="M15" s="237"/>
      <c r="N15" s="238"/>
      <c r="O15" s="236"/>
      <c r="P15" s="207"/>
    </row>
    <row r="16" spans="1:16" s="210" customFormat="1" ht="12" x14ac:dyDescent="0.2">
      <c r="A16" s="220" t="s">
        <v>23</v>
      </c>
      <c r="B16" s="221" t="s">
        <v>24</v>
      </c>
      <c r="C16" s="221" t="s">
        <v>22</v>
      </c>
      <c r="D16" s="221" t="s">
        <v>18</v>
      </c>
      <c r="E16" s="222" t="s">
        <v>19</v>
      </c>
      <c r="F16" s="222" t="s">
        <v>19</v>
      </c>
      <c r="G16" s="222" t="s">
        <v>19</v>
      </c>
      <c r="H16" s="222" t="s">
        <v>19</v>
      </c>
      <c r="I16" s="222" t="s">
        <v>84</v>
      </c>
      <c r="J16" s="232">
        <v>0</v>
      </c>
      <c r="K16" s="233">
        <v>0</v>
      </c>
      <c r="L16" s="234"/>
      <c r="M16" s="234"/>
      <c r="N16" s="235"/>
      <c r="O16" s="236"/>
      <c r="P16" s="207"/>
    </row>
    <row r="17" spans="1:16" s="210" customFormat="1" ht="12" x14ac:dyDescent="0.2">
      <c r="A17" s="220" t="s">
        <v>25</v>
      </c>
      <c r="B17" s="221" t="s">
        <v>24</v>
      </c>
      <c r="C17" s="221" t="s">
        <v>26</v>
      </c>
      <c r="D17" s="221" t="s">
        <v>18</v>
      </c>
      <c r="E17" s="239">
        <v>6026929</v>
      </c>
      <c r="F17" s="239">
        <v>4858726</v>
      </c>
      <c r="G17" s="239">
        <v>4801465</v>
      </c>
      <c r="H17" s="240">
        <v>5760000</v>
      </c>
      <c r="I17" s="240">
        <v>9200000</v>
      </c>
      <c r="J17" s="241">
        <v>5126009.0100000007</v>
      </c>
      <c r="K17" s="242">
        <v>476264.49</v>
      </c>
      <c r="L17" s="243"/>
      <c r="M17" s="244"/>
      <c r="N17" s="245"/>
      <c r="O17" s="246"/>
      <c r="P17" s="247">
        <f>SUM(K17:N17)</f>
        <v>476264.49</v>
      </c>
    </row>
    <row r="18" spans="1:16" s="210" customFormat="1" ht="12" x14ac:dyDescent="0.2">
      <c r="A18" s="220" t="s">
        <v>27</v>
      </c>
      <c r="B18" s="221" t="s">
        <v>24</v>
      </c>
      <c r="C18" s="221" t="s">
        <v>17</v>
      </c>
      <c r="D18" s="221" t="s">
        <v>18</v>
      </c>
      <c r="E18" s="248">
        <v>14280</v>
      </c>
      <c r="F18" s="248">
        <v>14280</v>
      </c>
      <c r="G18" s="248">
        <v>14280</v>
      </c>
      <c r="H18" s="249">
        <v>14280</v>
      </c>
      <c r="I18" s="249">
        <v>14280</v>
      </c>
      <c r="J18" s="250">
        <v>0</v>
      </c>
      <c r="K18" s="251">
        <v>0</v>
      </c>
      <c r="L18" s="252"/>
      <c r="M18" s="252"/>
      <c r="N18" s="253"/>
      <c r="O18" s="246"/>
      <c r="P18" s="207"/>
    </row>
    <row r="19" spans="1:16" s="210" customFormat="1" ht="12" x14ac:dyDescent="0.2">
      <c r="A19" s="220" t="s">
        <v>28</v>
      </c>
      <c r="B19" s="221" t="s">
        <v>24</v>
      </c>
      <c r="C19" s="221" t="s">
        <v>22</v>
      </c>
      <c r="D19" s="221" t="s">
        <v>18</v>
      </c>
      <c r="E19" s="248">
        <v>20492</v>
      </c>
      <c r="F19" s="248">
        <v>971505</v>
      </c>
      <c r="G19" s="248">
        <v>3837</v>
      </c>
      <c r="H19" s="222" t="s">
        <v>19</v>
      </c>
      <c r="I19" s="254"/>
      <c r="J19" s="255">
        <v>255981</v>
      </c>
      <c r="K19" s="256">
        <v>0</v>
      </c>
      <c r="L19" s="257"/>
      <c r="M19" s="258"/>
      <c r="N19" s="259"/>
      <c r="O19" s="260"/>
      <c r="P19" s="247">
        <f>SUM(K19:N19)</f>
        <v>0</v>
      </c>
    </row>
    <row r="20" spans="1:16" s="210" customFormat="1" thickBot="1" x14ac:dyDescent="0.25">
      <c r="A20" s="220"/>
      <c r="B20" s="221"/>
      <c r="C20" s="221"/>
      <c r="D20" s="221"/>
      <c r="E20" s="221"/>
      <c r="F20" s="221"/>
      <c r="G20" s="221"/>
      <c r="H20" s="221"/>
      <c r="I20" s="221"/>
      <c r="J20" s="224"/>
      <c r="K20" s="261"/>
      <c r="L20" s="262"/>
      <c r="M20" s="263"/>
      <c r="N20" s="264" t="s">
        <v>156</v>
      </c>
      <c r="O20" s="228"/>
      <c r="P20" s="207"/>
    </row>
    <row r="21" spans="1:16" s="210" customFormat="1" ht="18" customHeight="1" thickBot="1" x14ac:dyDescent="0.25">
      <c r="A21" s="463"/>
      <c r="B21" s="464"/>
      <c r="C21" s="464"/>
      <c r="D21" s="464"/>
      <c r="E21" s="464"/>
      <c r="F21" s="464"/>
      <c r="G21" s="464"/>
      <c r="H21" s="464"/>
      <c r="I21" s="464"/>
      <c r="J21" s="461"/>
      <c r="K21" s="461"/>
      <c r="L21" s="461"/>
      <c r="M21" s="461"/>
      <c r="N21" s="461"/>
      <c r="O21" s="465"/>
      <c r="P21" s="207"/>
    </row>
    <row r="22" spans="1:16" s="210" customFormat="1" ht="12" x14ac:dyDescent="0.2">
      <c r="A22" s="265" t="s">
        <v>30</v>
      </c>
      <c r="B22" s="266"/>
      <c r="C22" s="266"/>
      <c r="D22" s="266"/>
      <c r="E22" s="266"/>
      <c r="F22" s="266"/>
      <c r="G22" s="266"/>
      <c r="H22" s="266"/>
      <c r="I22" s="266"/>
      <c r="J22" s="267"/>
      <c r="K22" s="268"/>
      <c r="L22" s="269"/>
      <c r="M22" s="269"/>
      <c r="N22" s="270"/>
      <c r="O22" s="271"/>
      <c r="P22" s="207"/>
    </row>
    <row r="23" spans="1:16" s="210" customFormat="1" ht="12" x14ac:dyDescent="0.2">
      <c r="A23" s="272" t="s">
        <v>31</v>
      </c>
      <c r="B23" s="221" t="s">
        <v>5</v>
      </c>
      <c r="C23" s="221" t="s">
        <v>32</v>
      </c>
      <c r="D23" s="221" t="s">
        <v>33</v>
      </c>
      <c r="E23" s="221">
        <v>33</v>
      </c>
      <c r="F23" s="221">
        <v>33</v>
      </c>
      <c r="G23" s="221">
        <v>48</v>
      </c>
      <c r="H23" s="221">
        <v>48</v>
      </c>
      <c r="I23" s="221">
        <v>47</v>
      </c>
      <c r="J23" s="273">
        <v>34</v>
      </c>
      <c r="K23" s="274">
        <f>+K24+K28+K29+K31</f>
        <v>34</v>
      </c>
      <c r="L23" s="275"/>
      <c r="M23" s="276"/>
      <c r="N23" s="231"/>
      <c r="O23" s="228"/>
      <c r="P23" s="207"/>
    </row>
    <row r="24" spans="1:16" s="210" customFormat="1" ht="12" x14ac:dyDescent="0.2">
      <c r="A24" s="272" t="s">
        <v>34</v>
      </c>
      <c r="B24" s="221" t="s">
        <v>5</v>
      </c>
      <c r="C24" s="221" t="s">
        <v>32</v>
      </c>
      <c r="D24" s="221" t="s">
        <v>33</v>
      </c>
      <c r="E24" s="221">
        <v>16</v>
      </c>
      <c r="F24" s="221">
        <v>16</v>
      </c>
      <c r="G24" s="221">
        <v>22</v>
      </c>
      <c r="H24" s="221">
        <v>22</v>
      </c>
      <c r="I24" s="221">
        <v>19</v>
      </c>
      <c r="J24" s="273">
        <v>17</v>
      </c>
      <c r="K24" s="274">
        <v>17</v>
      </c>
      <c r="L24" s="275"/>
      <c r="M24" s="276"/>
      <c r="N24" s="231"/>
      <c r="O24" s="228"/>
      <c r="P24" s="207"/>
    </row>
    <row r="25" spans="1:16" s="210" customFormat="1" ht="12" x14ac:dyDescent="0.2">
      <c r="A25" s="220" t="s">
        <v>35</v>
      </c>
      <c r="B25" s="221" t="s">
        <v>5</v>
      </c>
      <c r="C25" s="221" t="s">
        <v>32</v>
      </c>
      <c r="D25" s="221" t="s">
        <v>33</v>
      </c>
      <c r="E25" s="221">
        <v>1</v>
      </c>
      <c r="F25" s="221">
        <v>1</v>
      </c>
      <c r="G25" s="221">
        <v>1</v>
      </c>
      <c r="H25" s="221">
        <v>1</v>
      </c>
      <c r="I25" s="221">
        <v>1</v>
      </c>
      <c r="J25" s="273">
        <v>2</v>
      </c>
      <c r="K25" s="274">
        <v>2</v>
      </c>
      <c r="L25" s="275"/>
      <c r="M25" s="276"/>
      <c r="N25" s="231"/>
      <c r="O25" s="228"/>
      <c r="P25" s="207" t="s">
        <v>157</v>
      </c>
    </row>
    <row r="26" spans="1:16" s="210" customFormat="1" ht="12" x14ac:dyDescent="0.2">
      <c r="A26" s="220" t="s">
        <v>36</v>
      </c>
      <c r="B26" s="221" t="s">
        <v>5</v>
      </c>
      <c r="C26" s="221" t="s">
        <v>32</v>
      </c>
      <c r="D26" s="221" t="s">
        <v>33</v>
      </c>
      <c r="E26" s="221">
        <v>5</v>
      </c>
      <c r="F26" s="221">
        <v>5</v>
      </c>
      <c r="G26" s="221">
        <v>6</v>
      </c>
      <c r="H26" s="221">
        <v>6</v>
      </c>
      <c r="I26" s="221">
        <v>5</v>
      </c>
      <c r="J26" s="273">
        <v>2</v>
      </c>
      <c r="K26" s="274">
        <v>2</v>
      </c>
      <c r="L26" s="275"/>
      <c r="M26" s="276"/>
      <c r="N26" s="231"/>
      <c r="O26" s="228"/>
      <c r="P26" s="207" t="s">
        <v>158</v>
      </c>
    </row>
    <row r="27" spans="1:16" s="210" customFormat="1" ht="12" x14ac:dyDescent="0.2">
      <c r="A27" s="220" t="s">
        <v>37</v>
      </c>
      <c r="B27" s="221" t="s">
        <v>5</v>
      </c>
      <c r="C27" s="221" t="s">
        <v>32</v>
      </c>
      <c r="D27" s="221" t="s">
        <v>33</v>
      </c>
      <c r="E27" s="221">
        <v>10</v>
      </c>
      <c r="F27" s="221">
        <v>10</v>
      </c>
      <c r="G27" s="221">
        <v>15</v>
      </c>
      <c r="H27" s="221">
        <v>15</v>
      </c>
      <c r="I27" s="221">
        <v>13</v>
      </c>
      <c r="J27" s="273">
        <v>13</v>
      </c>
      <c r="K27" s="274">
        <v>13</v>
      </c>
      <c r="L27" s="275"/>
      <c r="M27" s="276"/>
      <c r="N27" s="231"/>
      <c r="O27" s="228"/>
      <c r="P27" s="207" t="s">
        <v>159</v>
      </c>
    </row>
    <row r="28" spans="1:16" s="210" customFormat="1" ht="12" x14ac:dyDescent="0.2">
      <c r="A28" s="272" t="s">
        <v>38</v>
      </c>
      <c r="B28" s="221" t="s">
        <v>5</v>
      </c>
      <c r="C28" s="221" t="s">
        <v>32</v>
      </c>
      <c r="D28" s="221" t="s">
        <v>33</v>
      </c>
      <c r="E28" s="221">
        <v>15</v>
      </c>
      <c r="F28" s="221">
        <v>15</v>
      </c>
      <c r="G28" s="221">
        <v>24</v>
      </c>
      <c r="H28" s="221">
        <v>24</v>
      </c>
      <c r="I28" s="221">
        <v>26</v>
      </c>
      <c r="J28" s="273">
        <v>15</v>
      </c>
      <c r="K28" s="274">
        <v>15</v>
      </c>
      <c r="L28" s="275"/>
      <c r="M28" s="276"/>
      <c r="N28" s="231"/>
      <c r="O28" s="228"/>
      <c r="P28" s="207" t="s">
        <v>160</v>
      </c>
    </row>
    <row r="29" spans="1:16" s="210" customFormat="1" ht="12" x14ac:dyDescent="0.2">
      <c r="A29" s="220" t="s">
        <v>39</v>
      </c>
      <c r="B29" s="221" t="s">
        <v>5</v>
      </c>
      <c r="C29" s="221" t="s">
        <v>32</v>
      </c>
      <c r="D29" s="221" t="s">
        <v>33</v>
      </c>
      <c r="E29" s="221">
        <v>2</v>
      </c>
      <c r="F29" s="221">
        <v>2</v>
      </c>
      <c r="G29" s="221">
        <v>2</v>
      </c>
      <c r="H29" s="221">
        <v>2</v>
      </c>
      <c r="I29" s="221">
        <v>2</v>
      </c>
      <c r="J29" s="273">
        <v>1</v>
      </c>
      <c r="K29" s="274">
        <v>1</v>
      </c>
      <c r="L29" s="275"/>
      <c r="M29" s="276"/>
      <c r="N29" s="231"/>
      <c r="O29" s="228"/>
      <c r="P29" s="207" t="s">
        <v>161</v>
      </c>
    </row>
    <row r="30" spans="1:16" s="210" customFormat="1" ht="12" x14ac:dyDescent="0.2">
      <c r="A30" s="220" t="s">
        <v>40</v>
      </c>
      <c r="B30" s="221" t="s">
        <v>5</v>
      </c>
      <c r="C30" s="221" t="s">
        <v>32</v>
      </c>
      <c r="D30" s="221" t="s">
        <v>33</v>
      </c>
      <c r="E30" s="221">
        <v>35</v>
      </c>
      <c r="F30" s="221">
        <v>33</v>
      </c>
      <c r="G30" s="221">
        <v>48</v>
      </c>
      <c r="H30" s="221">
        <v>48</v>
      </c>
      <c r="I30" s="221">
        <v>47</v>
      </c>
      <c r="J30" s="273">
        <v>34</v>
      </c>
      <c r="K30" s="274">
        <v>34</v>
      </c>
      <c r="L30" s="275"/>
      <c r="M30" s="276"/>
      <c r="N30" s="231"/>
      <c r="O30" s="228"/>
      <c r="P30" s="207"/>
    </row>
    <row r="31" spans="1:16" s="210" customFormat="1" ht="12" x14ac:dyDescent="0.2">
      <c r="A31" s="220" t="s">
        <v>41</v>
      </c>
      <c r="B31" s="221" t="s">
        <v>5</v>
      </c>
      <c r="C31" s="221" t="s">
        <v>32</v>
      </c>
      <c r="D31" s="221" t="s">
        <v>33</v>
      </c>
      <c r="E31" s="221">
        <v>1</v>
      </c>
      <c r="F31" s="221">
        <v>1</v>
      </c>
      <c r="G31" s="221">
        <v>1</v>
      </c>
      <c r="H31" s="221">
        <v>1</v>
      </c>
      <c r="I31" s="221">
        <v>1</v>
      </c>
      <c r="J31" s="273">
        <v>1</v>
      </c>
      <c r="K31" s="274">
        <v>1</v>
      </c>
      <c r="L31" s="275"/>
      <c r="M31" s="276"/>
      <c r="N31" s="231"/>
      <c r="O31" s="228"/>
      <c r="P31" s="207"/>
    </row>
    <row r="32" spans="1:16" s="210" customFormat="1" ht="12" x14ac:dyDescent="0.2">
      <c r="A32" s="220" t="s">
        <v>42</v>
      </c>
      <c r="B32" s="221" t="s">
        <v>5</v>
      </c>
      <c r="C32" s="221" t="s">
        <v>32</v>
      </c>
      <c r="D32" s="221" t="s">
        <v>33</v>
      </c>
      <c r="E32" s="221">
        <v>6</v>
      </c>
      <c r="F32" s="221">
        <v>6</v>
      </c>
      <c r="G32" s="221">
        <v>28</v>
      </c>
      <c r="H32" s="221">
        <v>30</v>
      </c>
      <c r="I32" s="221">
        <v>30</v>
      </c>
      <c r="J32" s="273">
        <v>24</v>
      </c>
      <c r="K32" s="274">
        <v>24</v>
      </c>
      <c r="L32" s="275"/>
      <c r="M32" s="276"/>
      <c r="N32" s="231"/>
      <c r="O32" s="228"/>
      <c r="P32" s="207"/>
    </row>
    <row r="33" spans="1:16" s="210" customFormat="1" ht="12" x14ac:dyDescent="0.2">
      <c r="A33" s="220" t="s">
        <v>43</v>
      </c>
      <c r="B33" s="221" t="s">
        <v>5</v>
      </c>
      <c r="C33" s="221" t="s">
        <v>32</v>
      </c>
      <c r="D33" s="221" t="s">
        <v>33</v>
      </c>
      <c r="E33" s="221">
        <v>22</v>
      </c>
      <c r="F33" s="221">
        <v>22</v>
      </c>
      <c r="G33" s="221">
        <v>2</v>
      </c>
      <c r="H33" s="221">
        <v>2</v>
      </c>
      <c r="I33" s="221">
        <v>3</v>
      </c>
      <c r="J33" s="273">
        <v>2</v>
      </c>
      <c r="K33" s="274">
        <v>2</v>
      </c>
      <c r="L33" s="275"/>
      <c r="M33" s="276"/>
      <c r="N33" s="231"/>
      <c r="O33" s="228"/>
      <c r="P33" s="207"/>
    </row>
    <row r="34" spans="1:16" s="210" customFormat="1" ht="12" x14ac:dyDescent="0.2">
      <c r="A34" s="220" t="s">
        <v>44</v>
      </c>
      <c r="B34" s="221" t="s">
        <v>5</v>
      </c>
      <c r="C34" s="221" t="s">
        <v>32</v>
      </c>
      <c r="D34" s="221" t="s">
        <v>33</v>
      </c>
      <c r="E34" s="221">
        <v>2</v>
      </c>
      <c r="F34" s="221">
        <v>2</v>
      </c>
      <c r="G34" s="221">
        <v>4</v>
      </c>
      <c r="H34" s="221">
        <v>2</v>
      </c>
      <c r="I34" s="221">
        <v>3</v>
      </c>
      <c r="J34" s="273">
        <v>2</v>
      </c>
      <c r="K34" s="274">
        <v>1</v>
      </c>
      <c r="L34" s="275"/>
      <c r="M34" s="276"/>
      <c r="N34" s="231"/>
      <c r="O34" s="228"/>
      <c r="P34" s="207"/>
    </row>
    <row r="35" spans="1:16" s="210" customFormat="1" ht="12" x14ac:dyDescent="0.2">
      <c r="A35" s="220" t="s">
        <v>45</v>
      </c>
      <c r="B35" s="221" t="s">
        <v>5</v>
      </c>
      <c r="C35" s="221" t="s">
        <v>32</v>
      </c>
      <c r="D35" s="221" t="s">
        <v>33</v>
      </c>
      <c r="E35" s="221">
        <v>2</v>
      </c>
      <c r="F35" s="221">
        <v>2</v>
      </c>
      <c r="G35" s="221">
        <v>13</v>
      </c>
      <c r="H35" s="221">
        <v>13</v>
      </c>
      <c r="I35" s="221">
        <v>13</v>
      </c>
      <c r="J35" s="273">
        <v>1</v>
      </c>
      <c r="K35" s="274">
        <v>1</v>
      </c>
      <c r="L35" s="275"/>
      <c r="M35" s="276"/>
      <c r="N35" s="231"/>
      <c r="O35" s="228"/>
      <c r="P35" s="207"/>
    </row>
    <row r="36" spans="1:16" s="210" customFormat="1" ht="12" x14ac:dyDescent="0.2">
      <c r="A36" s="220" t="s">
        <v>46</v>
      </c>
      <c r="B36" s="221" t="s">
        <v>5</v>
      </c>
      <c r="C36" s="221" t="s">
        <v>32</v>
      </c>
      <c r="D36" s="221" t="s">
        <v>33</v>
      </c>
      <c r="E36" s="221">
        <v>0</v>
      </c>
      <c r="F36" s="221">
        <v>0</v>
      </c>
      <c r="G36" s="221">
        <v>0</v>
      </c>
      <c r="H36" s="221">
        <v>0</v>
      </c>
      <c r="I36" s="221">
        <v>0</v>
      </c>
      <c r="J36" s="273">
        <v>0</v>
      </c>
      <c r="K36" s="274">
        <v>0</v>
      </c>
      <c r="L36" s="275"/>
      <c r="M36" s="276"/>
      <c r="N36" s="231"/>
      <c r="O36" s="228"/>
      <c r="P36" s="207"/>
    </row>
    <row r="37" spans="1:16" s="210" customFormat="1" x14ac:dyDescent="0.2">
      <c r="A37" s="220" t="s">
        <v>47</v>
      </c>
      <c r="B37" s="221" t="s">
        <v>5</v>
      </c>
      <c r="C37" s="221"/>
      <c r="D37" s="221" t="s">
        <v>33</v>
      </c>
      <c r="E37" s="221">
        <v>2</v>
      </c>
      <c r="F37" s="221">
        <v>2</v>
      </c>
      <c r="G37" s="221">
        <v>2</v>
      </c>
      <c r="H37" s="221">
        <v>2</v>
      </c>
      <c r="I37" s="221">
        <v>0</v>
      </c>
      <c r="J37" s="273">
        <v>0</v>
      </c>
      <c r="K37" s="274">
        <v>0</v>
      </c>
      <c r="L37" s="275"/>
      <c r="M37" s="276"/>
      <c r="N37" s="231"/>
      <c r="O37" s="228"/>
      <c r="P37" s="277"/>
    </row>
    <row r="38" spans="1:16" s="210" customFormat="1" x14ac:dyDescent="0.2">
      <c r="A38" s="265" t="s">
        <v>48</v>
      </c>
      <c r="B38" s="266"/>
      <c r="C38" s="266"/>
      <c r="D38" s="266"/>
      <c r="E38" s="266"/>
      <c r="F38" s="266"/>
      <c r="G38" s="266"/>
      <c r="H38" s="266"/>
      <c r="I38" s="266"/>
      <c r="J38" s="278"/>
      <c r="K38" s="279"/>
      <c r="L38" s="280"/>
      <c r="M38" s="266"/>
      <c r="N38" s="281"/>
      <c r="O38" s="271"/>
      <c r="P38" s="277"/>
    </row>
    <row r="39" spans="1:16" s="210" customFormat="1" x14ac:dyDescent="0.2">
      <c r="A39" s="272" t="s">
        <v>49</v>
      </c>
      <c r="B39" s="221" t="s">
        <v>5</v>
      </c>
      <c r="C39" s="221" t="s">
        <v>32</v>
      </c>
      <c r="D39" s="221" t="s">
        <v>18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82">
        <v>0</v>
      </c>
      <c r="K39" s="274">
        <v>0</v>
      </c>
      <c r="L39" s="283"/>
      <c r="M39" s="276"/>
      <c r="N39" s="231"/>
      <c r="O39" s="228"/>
      <c r="P39" s="277"/>
    </row>
    <row r="40" spans="1:16" s="210" customFormat="1" x14ac:dyDescent="0.2">
      <c r="A40" s="272" t="s">
        <v>50</v>
      </c>
      <c r="B40" s="221" t="s">
        <v>5</v>
      </c>
      <c r="C40" s="221" t="s">
        <v>32</v>
      </c>
      <c r="D40" s="221" t="s">
        <v>33</v>
      </c>
      <c r="E40" s="221">
        <v>77</v>
      </c>
      <c r="F40" s="221">
        <v>77</v>
      </c>
      <c r="G40" s="221">
        <v>83</v>
      </c>
      <c r="H40" s="221">
        <v>111</v>
      </c>
      <c r="I40" s="221">
        <v>99</v>
      </c>
      <c r="J40" s="282">
        <v>109</v>
      </c>
      <c r="K40" s="274">
        <v>109</v>
      </c>
      <c r="L40" s="275"/>
      <c r="M40" s="276"/>
      <c r="N40" s="231"/>
      <c r="O40" s="228"/>
      <c r="P40" s="277"/>
    </row>
    <row r="41" spans="1:16" s="210" customFormat="1" x14ac:dyDescent="0.2">
      <c r="A41" s="220" t="s">
        <v>51</v>
      </c>
      <c r="B41" s="221" t="s">
        <v>5</v>
      </c>
      <c r="C41" s="221" t="s">
        <v>32</v>
      </c>
      <c r="D41" s="221" t="s">
        <v>33</v>
      </c>
      <c r="E41" s="221">
        <v>58</v>
      </c>
      <c r="F41" s="221">
        <v>58</v>
      </c>
      <c r="G41" s="221">
        <v>64</v>
      </c>
      <c r="H41" s="221">
        <v>87</v>
      </c>
      <c r="I41" s="221">
        <v>80</v>
      </c>
      <c r="J41" s="282">
        <v>78</v>
      </c>
      <c r="K41" s="274">
        <v>78</v>
      </c>
      <c r="L41" s="275"/>
      <c r="M41" s="276"/>
      <c r="N41" s="231"/>
      <c r="O41" s="228"/>
      <c r="P41" s="277"/>
    </row>
    <row r="42" spans="1:16" s="210" customFormat="1" ht="13.5" thickBot="1" x14ac:dyDescent="0.25">
      <c r="A42" s="284" t="s">
        <v>52</v>
      </c>
      <c r="B42" s="285" t="s">
        <v>5</v>
      </c>
      <c r="C42" s="285" t="s">
        <v>32</v>
      </c>
      <c r="D42" s="285" t="s">
        <v>33</v>
      </c>
      <c r="E42" s="285">
        <v>19</v>
      </c>
      <c r="F42" s="285">
        <v>19</v>
      </c>
      <c r="G42" s="285">
        <v>19</v>
      </c>
      <c r="H42" s="285">
        <v>24</v>
      </c>
      <c r="I42" s="285">
        <v>19</v>
      </c>
      <c r="J42" s="286">
        <v>31</v>
      </c>
      <c r="K42" s="287">
        <v>31</v>
      </c>
      <c r="L42" s="288"/>
      <c r="M42" s="263"/>
      <c r="N42" s="264"/>
      <c r="O42" s="289"/>
      <c r="P42" s="277"/>
    </row>
    <row r="43" spans="1:16" x14ac:dyDescent="0.2">
      <c r="L43" s="290"/>
      <c r="M43" s="290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rintOptions horizontalCentered="1"/>
  <pageMargins left="0.43307086614173229" right="0.47244094488188981" top="0.47244094488188981" bottom="0.15748031496062992" header="0" footer="0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C16" sqref="C16"/>
    </sheetView>
  </sheetViews>
  <sheetFormatPr baseColWidth="10" defaultRowHeight="15" x14ac:dyDescent="0.25"/>
  <cols>
    <col min="1" max="1" width="15.140625" style="159" customWidth="1"/>
    <col min="2" max="2" width="28" style="159" customWidth="1"/>
    <col min="3" max="4" width="11.42578125" style="159"/>
    <col min="5" max="5" width="18" style="159" customWidth="1"/>
    <col min="6" max="7" width="18.5703125" style="159" customWidth="1"/>
    <col min="8" max="8" width="17.85546875" style="159" customWidth="1"/>
    <col min="9" max="9" width="15" style="159" customWidth="1"/>
    <col min="10" max="10" width="16.140625" style="159" customWidth="1"/>
    <col min="11" max="11" width="18.5703125" style="159" customWidth="1"/>
    <col min="12" max="12" width="17.28515625" style="159" customWidth="1"/>
    <col min="13" max="13" width="18.28515625" style="159" customWidth="1"/>
    <col min="14" max="14" width="20.140625" style="159" customWidth="1"/>
    <col min="15" max="16384" width="11.42578125" style="159"/>
  </cols>
  <sheetData>
    <row r="1" spans="1:14" ht="15.75" x14ac:dyDescent="0.25">
      <c r="A1" s="482" t="s">
        <v>98</v>
      </c>
      <c r="B1" s="483"/>
      <c r="C1" s="484" t="s">
        <v>4</v>
      </c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6"/>
    </row>
    <row r="2" spans="1:14" ht="15.75" x14ac:dyDescent="0.25">
      <c r="A2" s="482" t="s">
        <v>99</v>
      </c>
      <c r="B2" s="483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9"/>
    </row>
    <row r="3" spans="1:14" ht="15.75" x14ac:dyDescent="0.25">
      <c r="A3" s="482" t="s">
        <v>100</v>
      </c>
      <c r="B3" s="483"/>
      <c r="C3" s="490" t="s">
        <v>101</v>
      </c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2"/>
    </row>
    <row r="4" spans="1:14" x14ac:dyDescent="0.25">
      <c r="A4" s="493" t="s">
        <v>102</v>
      </c>
      <c r="B4" s="494"/>
      <c r="C4" s="496" t="s">
        <v>103</v>
      </c>
      <c r="D4" s="496" t="s">
        <v>104</v>
      </c>
      <c r="E4" s="499"/>
      <c r="F4" s="499"/>
      <c r="G4" s="499"/>
      <c r="H4" s="499"/>
      <c r="I4" s="499"/>
      <c r="J4" s="499"/>
      <c r="K4" s="499"/>
      <c r="L4" s="499"/>
      <c r="M4" s="499"/>
      <c r="N4" s="500"/>
    </row>
    <row r="5" spans="1:14" ht="15.75" x14ac:dyDescent="0.25">
      <c r="A5" s="495"/>
      <c r="B5" s="494"/>
      <c r="C5" s="497"/>
      <c r="D5" s="498"/>
      <c r="E5" s="160">
        <v>2014</v>
      </c>
      <c r="F5" s="160">
        <v>2015</v>
      </c>
      <c r="G5" s="160">
        <v>2016</v>
      </c>
      <c r="H5" s="499">
        <v>2016</v>
      </c>
      <c r="I5" s="499"/>
      <c r="J5" s="499"/>
      <c r="K5" s="499"/>
      <c r="L5" s="161">
        <v>2016</v>
      </c>
      <c r="M5" s="160">
        <v>2017</v>
      </c>
      <c r="N5" s="162">
        <v>2018</v>
      </c>
    </row>
    <row r="6" spans="1:14" ht="30" x14ac:dyDescent="0.25">
      <c r="A6" s="495"/>
      <c r="B6" s="494"/>
      <c r="C6" s="497"/>
      <c r="D6" s="498"/>
      <c r="E6" s="163" t="s">
        <v>105</v>
      </c>
      <c r="F6" s="163" t="s">
        <v>105</v>
      </c>
      <c r="G6" s="163" t="s">
        <v>106</v>
      </c>
      <c r="H6" s="163" t="s">
        <v>107</v>
      </c>
      <c r="I6" s="163" t="s">
        <v>108</v>
      </c>
      <c r="J6" s="163" t="s">
        <v>109</v>
      </c>
      <c r="K6" s="163" t="s">
        <v>110</v>
      </c>
      <c r="L6" s="163" t="s">
        <v>105</v>
      </c>
      <c r="M6" s="163" t="s">
        <v>106</v>
      </c>
      <c r="N6" s="164" t="s">
        <v>106</v>
      </c>
    </row>
    <row r="7" spans="1:14" x14ac:dyDescent="0.25">
      <c r="A7" s="478" t="s">
        <v>111</v>
      </c>
      <c r="B7" s="165" t="s">
        <v>112</v>
      </c>
      <c r="C7" s="166" t="s">
        <v>5</v>
      </c>
      <c r="D7" s="166" t="s">
        <v>53</v>
      </c>
      <c r="E7" s="167">
        <v>34422738</v>
      </c>
      <c r="F7" s="167">
        <v>28537924</v>
      </c>
      <c r="G7" s="168">
        <v>34245508.799999997</v>
      </c>
      <c r="H7" s="169">
        <v>6087840</v>
      </c>
      <c r="I7" s="167"/>
      <c r="J7" s="167"/>
      <c r="K7" s="167"/>
      <c r="L7" s="167"/>
      <c r="M7" s="168">
        <v>41094610.559999995</v>
      </c>
      <c r="N7" s="168">
        <f t="shared" ref="N7:N15" si="0">+M7*1.2</f>
        <v>49313532.671999991</v>
      </c>
    </row>
    <row r="8" spans="1:14" x14ac:dyDescent="0.25">
      <c r="A8" s="478"/>
      <c r="B8" s="165" t="s">
        <v>113</v>
      </c>
      <c r="C8" s="166" t="s">
        <v>24</v>
      </c>
      <c r="D8" s="166" t="s">
        <v>53</v>
      </c>
      <c r="E8" s="170">
        <v>809077509.5</v>
      </c>
      <c r="F8" s="167">
        <v>1171827973.158</v>
      </c>
      <c r="G8" s="171">
        <v>1406193567.7895999</v>
      </c>
      <c r="H8" s="170">
        <v>316920163.30000001</v>
      </c>
      <c r="I8" s="172"/>
      <c r="J8" s="173"/>
      <c r="K8" s="174"/>
      <c r="L8" s="167"/>
      <c r="M8" s="171">
        <v>1687432281.3475199</v>
      </c>
      <c r="N8" s="171">
        <f t="shared" si="0"/>
        <v>2024918737.6170237</v>
      </c>
    </row>
    <row r="9" spans="1:14" x14ac:dyDescent="0.25">
      <c r="A9" s="478"/>
      <c r="B9" s="165" t="s">
        <v>114</v>
      </c>
      <c r="C9" s="166" t="s">
        <v>24</v>
      </c>
      <c r="D9" s="166" t="s">
        <v>53</v>
      </c>
      <c r="E9" s="170">
        <v>75541889.799999997</v>
      </c>
      <c r="F9" s="167">
        <v>73637576</v>
      </c>
      <c r="G9" s="171">
        <v>88365091.200000003</v>
      </c>
      <c r="H9" s="175">
        <f>E9+F9+G9</f>
        <v>237544557</v>
      </c>
      <c r="I9" s="176"/>
      <c r="J9" s="172"/>
      <c r="K9" s="174"/>
      <c r="L9" s="167"/>
      <c r="M9" s="171">
        <v>106038109.44</v>
      </c>
      <c r="N9" s="171">
        <f t="shared" si="0"/>
        <v>127245731.32799999</v>
      </c>
    </row>
    <row r="10" spans="1:14" x14ac:dyDescent="0.25">
      <c r="A10" s="478"/>
      <c r="B10" s="177" t="s">
        <v>115</v>
      </c>
      <c r="C10" s="178" t="s">
        <v>5</v>
      </c>
      <c r="D10" s="178" t="s">
        <v>53</v>
      </c>
      <c r="E10" s="179">
        <v>630</v>
      </c>
      <c r="F10" s="180">
        <v>593</v>
      </c>
      <c r="G10" s="180">
        <v>711.6</v>
      </c>
      <c r="H10" s="181">
        <v>593</v>
      </c>
      <c r="I10" s="180"/>
      <c r="J10" s="182"/>
      <c r="K10" s="180"/>
      <c r="L10" s="180"/>
      <c r="M10" s="180">
        <v>853.92</v>
      </c>
      <c r="N10" s="180">
        <f t="shared" si="0"/>
        <v>1024.704</v>
      </c>
    </row>
    <row r="11" spans="1:14" x14ac:dyDescent="0.25">
      <c r="A11" s="478"/>
      <c r="B11" s="165" t="s">
        <v>116</v>
      </c>
      <c r="C11" s="166" t="s">
        <v>24</v>
      </c>
      <c r="D11" s="166" t="s">
        <v>53</v>
      </c>
      <c r="E11" s="170">
        <v>649435464.61000001</v>
      </c>
      <c r="F11" s="167">
        <v>849681774</v>
      </c>
      <c r="G11" s="170">
        <v>1019618128.8</v>
      </c>
      <c r="H11" s="170">
        <v>173818664</v>
      </c>
      <c r="I11" s="167"/>
      <c r="J11" s="167"/>
      <c r="K11" s="167"/>
      <c r="L11" s="167"/>
      <c r="M11" s="170">
        <v>1223541754.5599999</v>
      </c>
      <c r="N11" s="170">
        <f t="shared" si="0"/>
        <v>1468250105.4719999</v>
      </c>
    </row>
    <row r="12" spans="1:14" x14ac:dyDescent="0.25">
      <c r="A12" s="478"/>
      <c r="B12" s="165" t="s">
        <v>117</v>
      </c>
      <c r="C12" s="166" t="s">
        <v>118</v>
      </c>
      <c r="D12" s="166" t="s">
        <v>53</v>
      </c>
      <c r="E12" s="170">
        <v>1109733.95</v>
      </c>
      <c r="F12" s="167">
        <v>1405822.3675203959</v>
      </c>
      <c r="G12" s="170">
        <v>1686986.8410244749</v>
      </c>
      <c r="H12" s="170">
        <f>H11/H10</f>
        <v>293117.47723440133</v>
      </c>
      <c r="I12" s="172"/>
      <c r="J12" s="172"/>
      <c r="K12" s="172"/>
      <c r="L12" s="167"/>
      <c r="M12" s="170">
        <v>2024384.2092293699</v>
      </c>
      <c r="N12" s="170">
        <f t="shared" si="0"/>
        <v>2429261.0510752439</v>
      </c>
    </row>
    <row r="13" spans="1:14" x14ac:dyDescent="0.25">
      <c r="A13" s="478"/>
      <c r="B13" s="177" t="s">
        <v>119</v>
      </c>
      <c r="C13" s="178" t="s">
        <v>5</v>
      </c>
      <c r="D13" s="178" t="s">
        <v>53</v>
      </c>
      <c r="E13" s="179">
        <v>1720</v>
      </c>
      <c r="F13" s="180">
        <v>1722</v>
      </c>
      <c r="G13" s="180">
        <v>2066.4</v>
      </c>
      <c r="H13" s="183">
        <v>1722</v>
      </c>
      <c r="I13" s="180"/>
      <c r="J13" s="182"/>
      <c r="K13" s="180"/>
      <c r="L13" s="180"/>
      <c r="M13" s="180">
        <v>2479.6799999999998</v>
      </c>
      <c r="N13" s="180">
        <f t="shared" si="0"/>
        <v>2975.6159999999995</v>
      </c>
    </row>
    <row r="14" spans="1:14" x14ac:dyDescent="0.25">
      <c r="A14" s="478"/>
      <c r="B14" s="165" t="s">
        <v>120</v>
      </c>
      <c r="C14" s="166" t="s">
        <v>24</v>
      </c>
      <c r="D14" s="166" t="s">
        <v>53</v>
      </c>
      <c r="E14" s="170">
        <v>1551547389.6000001</v>
      </c>
      <c r="F14" s="172">
        <v>1847201081</v>
      </c>
      <c r="G14" s="170">
        <v>2216641297.1999998</v>
      </c>
      <c r="H14" s="170">
        <v>479106759</v>
      </c>
      <c r="I14" s="172"/>
      <c r="J14" s="172"/>
      <c r="K14" s="172"/>
      <c r="L14" s="172"/>
      <c r="M14" s="170">
        <v>2659969556.6399999</v>
      </c>
      <c r="N14" s="170">
        <f t="shared" si="0"/>
        <v>3191963467.9679999</v>
      </c>
    </row>
    <row r="15" spans="1:14" x14ac:dyDescent="0.25">
      <c r="A15" s="478"/>
      <c r="B15" s="165" t="s">
        <v>121</v>
      </c>
      <c r="C15" s="166" t="s">
        <v>118</v>
      </c>
      <c r="D15" s="166" t="s">
        <v>7</v>
      </c>
      <c r="E15" s="170">
        <v>929627</v>
      </c>
      <c r="F15" s="172">
        <v>484017545.65635592</v>
      </c>
      <c r="G15" s="170">
        <v>580821054.7876271</v>
      </c>
      <c r="H15" s="170">
        <f>H14/H13</f>
        <v>278226.92160278745</v>
      </c>
      <c r="I15" s="167"/>
      <c r="J15" s="167"/>
      <c r="K15" s="167"/>
      <c r="L15" s="172"/>
      <c r="M15" s="170">
        <v>696985265.74515247</v>
      </c>
      <c r="N15" s="170">
        <f t="shared" si="0"/>
        <v>836382318.89418292</v>
      </c>
    </row>
    <row r="16" spans="1:14" x14ac:dyDescent="0.25">
      <c r="A16" s="478"/>
      <c r="B16" s="165" t="s">
        <v>122</v>
      </c>
      <c r="C16" s="166" t="s">
        <v>5</v>
      </c>
      <c r="D16" s="166" t="s">
        <v>53</v>
      </c>
      <c r="E16" s="170">
        <v>0</v>
      </c>
      <c r="F16" s="172">
        <v>0</v>
      </c>
      <c r="G16" s="167">
        <v>0</v>
      </c>
      <c r="H16" s="170">
        <v>0</v>
      </c>
      <c r="I16" s="167"/>
      <c r="J16" s="167"/>
      <c r="K16" s="167"/>
      <c r="L16" s="172"/>
      <c r="M16" s="167">
        <v>0</v>
      </c>
      <c r="N16" s="167">
        <v>0</v>
      </c>
    </row>
    <row r="17" spans="1:14" x14ac:dyDescent="0.25">
      <c r="A17" s="478"/>
      <c r="B17" s="165" t="s">
        <v>123</v>
      </c>
      <c r="C17" s="166" t="s">
        <v>5</v>
      </c>
      <c r="D17" s="166" t="s">
        <v>53</v>
      </c>
      <c r="E17" s="184">
        <v>22</v>
      </c>
      <c r="F17" s="167">
        <v>21</v>
      </c>
      <c r="G17" s="167">
        <v>22</v>
      </c>
      <c r="H17" s="184">
        <v>4</v>
      </c>
      <c r="I17" s="167"/>
      <c r="J17" s="167"/>
      <c r="K17" s="167"/>
      <c r="L17" s="167"/>
      <c r="M17" s="167">
        <v>22</v>
      </c>
      <c r="N17" s="167">
        <v>22</v>
      </c>
    </row>
    <row r="18" spans="1:14" x14ac:dyDescent="0.25">
      <c r="A18" s="478"/>
      <c r="B18" s="165" t="s">
        <v>124</v>
      </c>
      <c r="C18" s="185" t="s">
        <v>24</v>
      </c>
      <c r="D18" s="185" t="s">
        <v>53</v>
      </c>
      <c r="E18" s="186">
        <v>2092586.4675000003</v>
      </c>
      <c r="F18" s="187">
        <v>2408759.5300000003</v>
      </c>
      <c r="G18" s="186">
        <v>2890511.4360000002</v>
      </c>
      <c r="H18" s="186">
        <v>521378.39</v>
      </c>
      <c r="I18" s="187"/>
      <c r="J18" s="186"/>
      <c r="K18" s="187"/>
      <c r="L18" s="187"/>
      <c r="M18" s="186">
        <v>3468613.7232000004</v>
      </c>
      <c r="N18" s="186">
        <f>+M18*1.2</f>
        <v>4162336.4678400001</v>
      </c>
    </row>
    <row r="19" spans="1:14" x14ac:dyDescent="0.25">
      <c r="A19" s="478"/>
      <c r="B19" s="165" t="s">
        <v>125</v>
      </c>
      <c r="C19" s="166" t="s">
        <v>5</v>
      </c>
      <c r="D19" s="166" t="s">
        <v>53</v>
      </c>
      <c r="E19" s="184">
        <v>284</v>
      </c>
      <c r="F19" s="167">
        <v>309</v>
      </c>
      <c r="G19" s="167">
        <v>339.90000000000003</v>
      </c>
      <c r="H19" s="184">
        <v>90</v>
      </c>
      <c r="I19" s="167"/>
      <c r="J19" s="167"/>
      <c r="K19" s="167"/>
      <c r="L19" s="167"/>
      <c r="M19" s="167">
        <v>373.89000000000004</v>
      </c>
      <c r="N19" s="167">
        <f>+M19*1.1</f>
        <v>411.27900000000005</v>
      </c>
    </row>
    <row r="20" spans="1:14" x14ac:dyDescent="0.25">
      <c r="A20" s="478"/>
      <c r="B20" s="165" t="s">
        <v>126</v>
      </c>
      <c r="C20" s="166" t="s">
        <v>5</v>
      </c>
      <c r="D20" s="166" t="s">
        <v>53</v>
      </c>
      <c r="E20" s="184">
        <v>304</v>
      </c>
      <c r="F20" s="167">
        <v>328</v>
      </c>
      <c r="G20" s="167">
        <v>360.8</v>
      </c>
      <c r="H20" s="184">
        <v>81</v>
      </c>
      <c r="I20" s="167"/>
      <c r="J20" s="167"/>
      <c r="K20" s="167"/>
      <c r="L20" s="167"/>
      <c r="M20" s="167">
        <v>396.88000000000005</v>
      </c>
      <c r="N20" s="167">
        <f>+M20*1.1</f>
        <v>436.5680000000001</v>
      </c>
    </row>
    <row r="21" spans="1:14" x14ac:dyDescent="0.25">
      <c r="A21" s="188"/>
      <c r="B21" s="189"/>
      <c r="C21" s="178"/>
      <c r="D21" s="189"/>
      <c r="E21" s="190">
        <v>0</v>
      </c>
      <c r="F21" s="178"/>
      <c r="G21" s="178"/>
      <c r="H21" s="190"/>
      <c r="I21" s="178"/>
      <c r="J21" s="178"/>
      <c r="K21" s="178"/>
      <c r="L21" s="178"/>
      <c r="M21" s="178"/>
      <c r="N21" s="191"/>
    </row>
    <row r="22" spans="1:14" x14ac:dyDescent="0.25">
      <c r="A22" s="479" t="s">
        <v>29</v>
      </c>
      <c r="B22" s="177" t="s">
        <v>127</v>
      </c>
      <c r="C22" s="178"/>
      <c r="D22" s="189"/>
      <c r="E22" s="190">
        <v>0</v>
      </c>
      <c r="F22" s="178"/>
      <c r="G22" s="178"/>
      <c r="H22" s="190"/>
      <c r="I22" s="178"/>
      <c r="J22" s="178"/>
      <c r="K22" s="178"/>
      <c r="L22" s="178"/>
      <c r="M22" s="178"/>
      <c r="N22" s="191"/>
    </row>
    <row r="23" spans="1:14" x14ac:dyDescent="0.25">
      <c r="A23" s="479"/>
      <c r="B23" s="165" t="s">
        <v>128</v>
      </c>
      <c r="C23" s="185" t="s">
        <v>5</v>
      </c>
      <c r="D23" s="185" t="s">
        <v>53</v>
      </c>
      <c r="E23" s="192">
        <v>708</v>
      </c>
      <c r="F23" s="187">
        <v>738</v>
      </c>
      <c r="G23" s="187">
        <v>811.80000000000007</v>
      </c>
      <c r="H23" s="192">
        <v>673</v>
      </c>
      <c r="I23" s="187"/>
      <c r="J23" s="187"/>
      <c r="K23" s="187"/>
      <c r="L23" s="187"/>
      <c r="M23" s="187">
        <v>892.98000000000013</v>
      </c>
      <c r="N23" s="193">
        <f>+M23*1.1</f>
        <v>982.27800000000025</v>
      </c>
    </row>
    <row r="24" spans="1:14" x14ac:dyDescent="0.25">
      <c r="A24" s="479"/>
      <c r="B24" s="165" t="s">
        <v>129</v>
      </c>
      <c r="C24" s="185" t="s">
        <v>5</v>
      </c>
      <c r="D24" s="185" t="s">
        <v>53</v>
      </c>
      <c r="E24" s="192">
        <v>69</v>
      </c>
      <c r="F24" s="187">
        <v>65</v>
      </c>
      <c r="G24" s="187">
        <v>74</v>
      </c>
      <c r="H24" s="192">
        <v>74</v>
      </c>
      <c r="I24" s="187"/>
      <c r="J24" s="187"/>
      <c r="K24" s="187"/>
      <c r="L24" s="187"/>
      <c r="M24" s="187">
        <v>79</v>
      </c>
      <c r="N24" s="193">
        <v>79</v>
      </c>
    </row>
    <row r="25" spans="1:14" x14ac:dyDescent="0.25">
      <c r="A25" s="479"/>
      <c r="B25" s="165" t="s">
        <v>130</v>
      </c>
      <c r="C25" s="185" t="s">
        <v>5</v>
      </c>
      <c r="D25" s="185" t="s">
        <v>53</v>
      </c>
      <c r="E25" s="192">
        <v>130</v>
      </c>
      <c r="F25" s="187">
        <v>119</v>
      </c>
      <c r="G25" s="187">
        <v>138</v>
      </c>
      <c r="H25" s="192">
        <v>118</v>
      </c>
      <c r="I25" s="187"/>
      <c r="J25" s="187"/>
      <c r="K25" s="187"/>
      <c r="L25" s="187"/>
      <c r="M25" s="187">
        <v>146</v>
      </c>
      <c r="N25" s="193">
        <v>146</v>
      </c>
    </row>
    <row r="26" spans="1:14" x14ac:dyDescent="0.25">
      <c r="A26" s="479"/>
      <c r="B26" s="165" t="s">
        <v>131</v>
      </c>
      <c r="C26" s="185" t="s">
        <v>5</v>
      </c>
      <c r="D26" s="185" t="s">
        <v>53</v>
      </c>
      <c r="E26" s="192">
        <v>509</v>
      </c>
      <c r="F26" s="187">
        <v>633</v>
      </c>
      <c r="G26" s="187">
        <v>518</v>
      </c>
      <c r="H26" s="192">
        <v>544</v>
      </c>
      <c r="I26" s="187"/>
      <c r="J26" s="187"/>
      <c r="K26" s="187"/>
      <c r="L26" s="187"/>
      <c r="M26" s="187">
        <v>525</v>
      </c>
      <c r="N26" s="193">
        <v>525</v>
      </c>
    </row>
    <row r="27" spans="1:14" x14ac:dyDescent="0.25">
      <c r="A27" s="479"/>
      <c r="B27" s="165" t="s">
        <v>132</v>
      </c>
      <c r="C27" s="185" t="s">
        <v>5</v>
      </c>
      <c r="D27" s="185" t="s">
        <v>53</v>
      </c>
      <c r="E27" s="192">
        <v>736</v>
      </c>
      <c r="F27" s="187">
        <v>733</v>
      </c>
      <c r="G27" s="187">
        <v>806.30000000000007</v>
      </c>
      <c r="H27" s="192">
        <f>H28+H29+H30+H31+H32+H33</f>
        <v>678</v>
      </c>
      <c r="I27" s="187"/>
      <c r="J27" s="187"/>
      <c r="K27" s="187"/>
      <c r="L27" s="187"/>
      <c r="M27" s="187">
        <v>886.93000000000018</v>
      </c>
      <c r="N27" s="193">
        <f>+M27*1.1</f>
        <v>975.62300000000027</v>
      </c>
    </row>
    <row r="28" spans="1:14" x14ac:dyDescent="0.25">
      <c r="A28" s="479"/>
      <c r="B28" s="165" t="s">
        <v>133</v>
      </c>
      <c r="C28" s="185" t="s">
        <v>5</v>
      </c>
      <c r="D28" s="185" t="s">
        <v>53</v>
      </c>
      <c r="E28" s="192">
        <v>5</v>
      </c>
      <c r="F28" s="187">
        <v>5</v>
      </c>
      <c r="G28" s="187">
        <v>5</v>
      </c>
      <c r="H28" s="192">
        <v>4</v>
      </c>
      <c r="I28" s="187"/>
      <c r="J28" s="187"/>
      <c r="K28" s="187"/>
      <c r="L28" s="187"/>
      <c r="M28" s="187">
        <v>5</v>
      </c>
      <c r="N28" s="193">
        <v>5</v>
      </c>
    </row>
    <row r="29" spans="1:14" x14ac:dyDescent="0.25">
      <c r="A29" s="479"/>
      <c r="B29" s="165" t="s">
        <v>134</v>
      </c>
      <c r="C29" s="185" t="s">
        <v>5</v>
      </c>
      <c r="D29" s="185" t="s">
        <v>53</v>
      </c>
      <c r="E29" s="192">
        <v>541</v>
      </c>
      <c r="F29" s="187">
        <v>633</v>
      </c>
      <c r="G29" s="187">
        <v>696.30000000000007</v>
      </c>
      <c r="H29" s="192">
        <v>646</v>
      </c>
      <c r="I29" s="187"/>
      <c r="J29" s="187"/>
      <c r="K29" s="187"/>
      <c r="L29" s="187"/>
      <c r="M29" s="187">
        <v>765.93000000000018</v>
      </c>
      <c r="N29" s="193">
        <f>+M29*1.1</f>
        <v>842.52300000000025</v>
      </c>
    </row>
    <row r="30" spans="1:14" x14ac:dyDescent="0.25">
      <c r="A30" s="479"/>
      <c r="B30" s="165" t="s">
        <v>135</v>
      </c>
      <c r="C30" s="185" t="s">
        <v>5</v>
      </c>
      <c r="D30" s="185" t="s">
        <v>53</v>
      </c>
      <c r="E30" s="192">
        <v>98</v>
      </c>
      <c r="F30" s="187">
        <v>84</v>
      </c>
      <c r="G30" s="187">
        <v>92.4</v>
      </c>
      <c r="H30" s="192">
        <v>14</v>
      </c>
      <c r="I30" s="187"/>
      <c r="J30" s="187"/>
      <c r="K30" s="187"/>
      <c r="L30" s="187"/>
      <c r="M30" s="187">
        <v>101.64000000000001</v>
      </c>
      <c r="N30" s="193">
        <f>+M30*1.1</f>
        <v>111.80400000000003</v>
      </c>
    </row>
    <row r="31" spans="1:14" x14ac:dyDescent="0.25">
      <c r="A31" s="479"/>
      <c r="B31" s="165" t="s">
        <v>136</v>
      </c>
      <c r="C31" s="185" t="s">
        <v>5</v>
      </c>
      <c r="D31" s="185" t="s">
        <v>53</v>
      </c>
      <c r="E31" s="192">
        <v>6</v>
      </c>
      <c r="F31" s="187">
        <v>2</v>
      </c>
      <c r="G31" s="187">
        <v>2.2000000000000002</v>
      </c>
      <c r="H31" s="192">
        <v>2</v>
      </c>
      <c r="I31" s="187"/>
      <c r="J31" s="187"/>
      <c r="K31" s="187"/>
      <c r="L31" s="187"/>
      <c r="M31" s="187">
        <v>2.4200000000000004</v>
      </c>
      <c r="N31" s="193">
        <f>+M31*1.1</f>
        <v>2.6620000000000008</v>
      </c>
    </row>
    <row r="32" spans="1:14" x14ac:dyDescent="0.25">
      <c r="A32" s="479"/>
      <c r="B32" s="165" t="s">
        <v>137</v>
      </c>
      <c r="C32" s="185" t="s">
        <v>5</v>
      </c>
      <c r="D32" s="185" t="s">
        <v>53</v>
      </c>
      <c r="E32" s="192">
        <v>88</v>
      </c>
      <c r="F32" s="187">
        <v>18</v>
      </c>
      <c r="G32" s="187">
        <v>19.8</v>
      </c>
      <c r="H32" s="192">
        <v>11</v>
      </c>
      <c r="I32" s="187"/>
      <c r="J32" s="187"/>
      <c r="K32" s="187"/>
      <c r="L32" s="187"/>
      <c r="M32" s="187">
        <v>21.78</v>
      </c>
      <c r="N32" s="193">
        <f>+M32*1.1</f>
        <v>23.958000000000002</v>
      </c>
    </row>
    <row r="33" spans="1:14" x14ac:dyDescent="0.25">
      <c r="A33" s="479"/>
      <c r="B33" s="165" t="s">
        <v>138</v>
      </c>
      <c r="C33" s="185" t="s">
        <v>5</v>
      </c>
      <c r="D33" s="185" t="s">
        <v>53</v>
      </c>
      <c r="E33" s="192">
        <v>3</v>
      </c>
      <c r="F33" s="187">
        <v>4</v>
      </c>
      <c r="G33" s="187">
        <v>4.4000000000000004</v>
      </c>
      <c r="H33" s="192">
        <v>1</v>
      </c>
      <c r="I33" s="187"/>
      <c r="J33" s="187"/>
      <c r="K33" s="187"/>
      <c r="L33" s="187"/>
      <c r="M33" s="187">
        <v>4.8400000000000007</v>
      </c>
      <c r="N33" s="193">
        <f>+M33*1.1</f>
        <v>5.3240000000000016</v>
      </c>
    </row>
    <row r="34" spans="1:14" x14ac:dyDescent="0.25">
      <c r="A34" s="479"/>
      <c r="B34" s="177" t="s">
        <v>139</v>
      </c>
      <c r="C34" s="178"/>
      <c r="D34" s="189"/>
      <c r="E34" s="190">
        <v>0</v>
      </c>
      <c r="F34" s="180"/>
      <c r="G34" s="180"/>
      <c r="H34" s="190"/>
      <c r="I34" s="180"/>
      <c r="J34" s="180"/>
      <c r="K34" s="180"/>
      <c r="L34" s="180"/>
      <c r="M34" s="180"/>
      <c r="N34" s="194"/>
    </row>
    <row r="35" spans="1:14" x14ac:dyDescent="0.25">
      <c r="A35" s="479"/>
      <c r="B35" s="165" t="s">
        <v>140</v>
      </c>
      <c r="C35" s="166" t="s">
        <v>5</v>
      </c>
      <c r="D35" s="166" t="s">
        <v>53</v>
      </c>
      <c r="E35" s="184">
        <v>11</v>
      </c>
      <c r="F35" s="167">
        <v>11</v>
      </c>
      <c r="G35" s="167">
        <v>14</v>
      </c>
      <c r="H35" s="167">
        <f>G35</f>
        <v>14</v>
      </c>
      <c r="I35" s="167"/>
      <c r="J35" s="167"/>
      <c r="K35" s="167"/>
      <c r="L35" s="167"/>
      <c r="M35" s="167">
        <v>14</v>
      </c>
      <c r="N35" s="195">
        <v>14</v>
      </c>
    </row>
    <row r="36" spans="1:14" x14ac:dyDescent="0.25">
      <c r="A36" s="480"/>
      <c r="B36" s="165" t="s">
        <v>141</v>
      </c>
      <c r="C36" s="166" t="s">
        <v>5</v>
      </c>
      <c r="D36" s="166" t="s">
        <v>53</v>
      </c>
      <c r="E36" s="184">
        <v>611</v>
      </c>
      <c r="F36" s="167">
        <v>669</v>
      </c>
      <c r="G36" s="167">
        <v>630</v>
      </c>
      <c r="H36" s="167">
        <f>G36</f>
        <v>630</v>
      </c>
      <c r="I36" s="167"/>
      <c r="J36" s="167"/>
      <c r="K36" s="167"/>
      <c r="L36" s="167"/>
      <c r="M36" s="167">
        <v>640</v>
      </c>
      <c r="N36" s="195">
        <v>640</v>
      </c>
    </row>
    <row r="37" spans="1:14" x14ac:dyDescent="0.25">
      <c r="A37" s="480"/>
      <c r="B37" s="165" t="s">
        <v>142</v>
      </c>
      <c r="C37" s="166" t="s">
        <v>5</v>
      </c>
      <c r="D37" s="166" t="s">
        <v>53</v>
      </c>
      <c r="E37" s="184">
        <v>447</v>
      </c>
      <c r="F37" s="167">
        <v>492</v>
      </c>
      <c r="G37" s="167">
        <v>455</v>
      </c>
      <c r="H37" s="167">
        <f>G37</f>
        <v>455</v>
      </c>
      <c r="I37" s="167"/>
      <c r="J37" s="167"/>
      <c r="K37" s="167"/>
      <c r="L37" s="167"/>
      <c r="M37" s="167">
        <v>463</v>
      </c>
      <c r="N37" s="195">
        <v>463</v>
      </c>
    </row>
    <row r="38" spans="1:14" x14ac:dyDescent="0.25">
      <c r="A38" s="480"/>
      <c r="B38" s="165" t="s">
        <v>143</v>
      </c>
      <c r="C38" s="166" t="s">
        <v>5</v>
      </c>
      <c r="D38" s="166" t="s">
        <v>53</v>
      </c>
      <c r="E38" s="184">
        <v>164</v>
      </c>
      <c r="F38" s="167">
        <v>177</v>
      </c>
      <c r="G38" s="167">
        <v>175</v>
      </c>
      <c r="H38" s="167">
        <f>G38</f>
        <v>175</v>
      </c>
      <c r="I38" s="167"/>
      <c r="J38" s="167"/>
      <c r="K38" s="167"/>
      <c r="L38" s="167"/>
      <c r="M38" s="167">
        <v>177</v>
      </c>
      <c r="N38" s="195">
        <f>+N36-N37</f>
        <v>177</v>
      </c>
    </row>
    <row r="39" spans="1:14" x14ac:dyDescent="0.25">
      <c r="A39" s="480"/>
      <c r="B39" s="177" t="s">
        <v>144</v>
      </c>
      <c r="C39" s="178"/>
      <c r="D39" s="189"/>
      <c r="E39" s="190">
        <v>0</v>
      </c>
      <c r="F39" s="180"/>
      <c r="G39" s="180"/>
      <c r="H39" s="190"/>
      <c r="I39" s="180"/>
      <c r="J39" s="180"/>
      <c r="K39" s="180"/>
      <c r="L39" s="180"/>
      <c r="M39" s="180"/>
      <c r="N39" s="194"/>
    </row>
    <row r="40" spans="1:14" x14ac:dyDescent="0.25">
      <c r="A40" s="480"/>
      <c r="B40" s="165" t="s">
        <v>145</v>
      </c>
      <c r="C40" s="166" t="s">
        <v>24</v>
      </c>
      <c r="D40" s="166" t="s">
        <v>53</v>
      </c>
      <c r="E40" s="170">
        <v>3032866400</v>
      </c>
      <c r="F40" s="170">
        <v>3091560044.54</v>
      </c>
      <c r="G40" s="167">
        <v>4640806137.2879992</v>
      </c>
      <c r="H40" s="170">
        <v>4670804061</v>
      </c>
      <c r="I40" s="187"/>
      <c r="J40" s="167"/>
      <c r="K40" s="167"/>
      <c r="L40" s="167"/>
      <c r="M40" s="167">
        <v>5568967364.7455988</v>
      </c>
      <c r="N40" s="167">
        <f>+M40*1.2</f>
        <v>6682760837.6947184</v>
      </c>
    </row>
    <row r="41" spans="1:14" x14ac:dyDescent="0.25">
      <c r="A41" s="480"/>
      <c r="B41" s="165" t="s">
        <v>146</v>
      </c>
      <c r="C41" s="166" t="s">
        <v>24</v>
      </c>
      <c r="D41" s="166" t="s">
        <v>53</v>
      </c>
      <c r="E41" s="170">
        <f>E40</f>
        <v>3032866400</v>
      </c>
      <c r="F41" s="170">
        <v>4249930774.8400002</v>
      </c>
      <c r="G41" s="167">
        <v>4640806137.2879992</v>
      </c>
      <c r="H41" s="170">
        <f>H40</f>
        <v>4670804061</v>
      </c>
      <c r="I41" s="167"/>
      <c r="J41" s="167"/>
      <c r="K41" s="167"/>
      <c r="L41" s="167"/>
      <c r="M41" s="167">
        <v>5568967364.7455988</v>
      </c>
      <c r="N41" s="167">
        <f>+M41*1.2</f>
        <v>6682760837.6947184</v>
      </c>
    </row>
    <row r="42" spans="1:14" x14ac:dyDescent="0.25">
      <c r="A42" s="480"/>
      <c r="B42" s="165" t="s">
        <v>147</v>
      </c>
      <c r="C42" s="166" t="s">
        <v>24</v>
      </c>
      <c r="D42" s="166" t="s">
        <v>53</v>
      </c>
      <c r="E42" s="170">
        <v>2937489267.6700001</v>
      </c>
      <c r="F42" s="172">
        <v>3872155095.4899998</v>
      </c>
      <c r="G42" s="167">
        <v>4640806137.2879992</v>
      </c>
      <c r="H42" s="170">
        <v>874173923.24000001</v>
      </c>
      <c r="I42" s="167"/>
      <c r="J42" s="167"/>
      <c r="K42" s="167"/>
      <c r="L42" s="167"/>
      <c r="M42" s="167">
        <v>5568967364.7455988</v>
      </c>
      <c r="N42" s="167">
        <f>+M42*1.2</f>
        <v>6682760837.6947184</v>
      </c>
    </row>
    <row r="43" spans="1:14" ht="15.75" thickBot="1" x14ac:dyDescent="0.3">
      <c r="A43" s="481"/>
      <c r="B43" s="165" t="s">
        <v>148</v>
      </c>
      <c r="C43" s="166" t="s">
        <v>6</v>
      </c>
      <c r="D43" s="166" t="s">
        <v>53</v>
      </c>
      <c r="E43" s="196">
        <f>E42/E40</f>
        <v>0.96855214844610371</v>
      </c>
      <c r="F43" s="196">
        <f>F42/F41</f>
        <v>0.91111015699679887</v>
      </c>
      <c r="G43" s="170" t="s">
        <v>153</v>
      </c>
      <c r="H43" s="196">
        <f>H42/H41</f>
        <v>0.18715705300916496</v>
      </c>
      <c r="I43" s="196"/>
      <c r="J43" s="197"/>
      <c r="K43" s="196"/>
      <c r="L43" s="196"/>
      <c r="M43" s="167">
        <f>+F43*1.2</f>
        <v>1.0933321883961586</v>
      </c>
      <c r="N43" s="167">
        <f>+M43*1.2</f>
        <v>1.3119986260753904</v>
      </c>
    </row>
  </sheetData>
  <mergeCells count="12">
    <mergeCell ref="A7:A20"/>
    <mergeCell ref="A22:A43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36" right="0.48" top="0.49" bottom="0.5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B2:P65536"/>
  <sheetViews>
    <sheetView topLeftCell="A28" zoomScale="75" zoomScaleNormal="75" workbookViewId="0">
      <selection activeCell="K2" sqref="K2"/>
    </sheetView>
  </sheetViews>
  <sheetFormatPr baseColWidth="10" defaultColWidth="11.5703125" defaultRowHeight="87" customHeight="1" x14ac:dyDescent="0.25"/>
  <cols>
    <col min="1" max="1" width="11.5703125" style="296"/>
    <col min="2" max="2" width="46.85546875" style="393" customWidth="1"/>
    <col min="3" max="3" width="12.85546875" style="292" customWidth="1"/>
    <col min="4" max="4" width="8.28515625" style="293" customWidth="1"/>
    <col min="5" max="7" width="0" style="293" hidden="1" customWidth="1"/>
    <col min="8" max="8" width="11.85546875" style="294" customWidth="1"/>
    <col min="9" max="9" width="12" style="294" customWidth="1"/>
    <col min="10" max="10" width="11.140625" style="294" customWidth="1"/>
    <col min="11" max="11" width="16.7109375" style="295" customWidth="1"/>
    <col min="12" max="257" width="11.5703125" style="296"/>
    <col min="258" max="258" width="46.85546875" style="296" customWidth="1"/>
    <col min="259" max="259" width="12.85546875" style="296" customWidth="1"/>
    <col min="260" max="260" width="8.28515625" style="296" customWidth="1"/>
    <col min="261" max="263" width="0" style="296" hidden="1" customWidth="1"/>
    <col min="264" max="264" width="11.85546875" style="296" customWidth="1"/>
    <col min="265" max="265" width="12" style="296" customWidth="1"/>
    <col min="266" max="266" width="11.140625" style="296" customWidth="1"/>
    <col min="267" max="267" width="16.7109375" style="296" customWidth="1"/>
    <col min="268" max="513" width="11.5703125" style="296"/>
    <col min="514" max="514" width="46.85546875" style="296" customWidth="1"/>
    <col min="515" max="515" width="12.85546875" style="296" customWidth="1"/>
    <col min="516" max="516" width="8.28515625" style="296" customWidth="1"/>
    <col min="517" max="519" width="0" style="296" hidden="1" customWidth="1"/>
    <col min="520" max="520" width="11.85546875" style="296" customWidth="1"/>
    <col min="521" max="521" width="12" style="296" customWidth="1"/>
    <col min="522" max="522" width="11.140625" style="296" customWidth="1"/>
    <col min="523" max="523" width="16.7109375" style="296" customWidth="1"/>
    <col min="524" max="769" width="11.5703125" style="296"/>
    <col min="770" max="770" width="46.85546875" style="296" customWidth="1"/>
    <col min="771" max="771" width="12.85546875" style="296" customWidth="1"/>
    <col min="772" max="772" width="8.28515625" style="296" customWidth="1"/>
    <col min="773" max="775" width="0" style="296" hidden="1" customWidth="1"/>
    <col min="776" max="776" width="11.85546875" style="296" customWidth="1"/>
    <col min="777" max="777" width="12" style="296" customWidth="1"/>
    <col min="778" max="778" width="11.140625" style="296" customWidth="1"/>
    <col min="779" max="779" width="16.7109375" style="296" customWidth="1"/>
    <col min="780" max="1025" width="11.5703125" style="296"/>
    <col min="1026" max="1026" width="46.85546875" style="296" customWidth="1"/>
    <col min="1027" max="1027" width="12.85546875" style="296" customWidth="1"/>
    <col min="1028" max="1028" width="8.28515625" style="296" customWidth="1"/>
    <col min="1029" max="1031" width="0" style="296" hidden="1" customWidth="1"/>
    <col min="1032" max="1032" width="11.85546875" style="296" customWidth="1"/>
    <col min="1033" max="1033" width="12" style="296" customWidth="1"/>
    <col min="1034" max="1034" width="11.140625" style="296" customWidth="1"/>
    <col min="1035" max="1035" width="16.7109375" style="296" customWidth="1"/>
    <col min="1036" max="1281" width="11.5703125" style="296"/>
    <col min="1282" max="1282" width="46.85546875" style="296" customWidth="1"/>
    <col min="1283" max="1283" width="12.85546875" style="296" customWidth="1"/>
    <col min="1284" max="1284" width="8.28515625" style="296" customWidth="1"/>
    <col min="1285" max="1287" width="0" style="296" hidden="1" customWidth="1"/>
    <col min="1288" max="1288" width="11.85546875" style="296" customWidth="1"/>
    <col min="1289" max="1289" width="12" style="296" customWidth="1"/>
    <col min="1290" max="1290" width="11.140625" style="296" customWidth="1"/>
    <col min="1291" max="1291" width="16.7109375" style="296" customWidth="1"/>
    <col min="1292" max="1537" width="11.5703125" style="296"/>
    <col min="1538" max="1538" width="46.85546875" style="296" customWidth="1"/>
    <col min="1539" max="1539" width="12.85546875" style="296" customWidth="1"/>
    <col min="1540" max="1540" width="8.28515625" style="296" customWidth="1"/>
    <col min="1541" max="1543" width="0" style="296" hidden="1" customWidth="1"/>
    <col min="1544" max="1544" width="11.85546875" style="296" customWidth="1"/>
    <col min="1545" max="1545" width="12" style="296" customWidth="1"/>
    <col min="1546" max="1546" width="11.140625" style="296" customWidth="1"/>
    <col min="1547" max="1547" width="16.7109375" style="296" customWidth="1"/>
    <col min="1548" max="1793" width="11.5703125" style="296"/>
    <col min="1794" max="1794" width="46.85546875" style="296" customWidth="1"/>
    <col min="1795" max="1795" width="12.85546875" style="296" customWidth="1"/>
    <col min="1796" max="1796" width="8.28515625" style="296" customWidth="1"/>
    <col min="1797" max="1799" width="0" style="296" hidden="1" customWidth="1"/>
    <col min="1800" max="1800" width="11.85546875" style="296" customWidth="1"/>
    <col min="1801" max="1801" width="12" style="296" customWidth="1"/>
    <col min="1802" max="1802" width="11.140625" style="296" customWidth="1"/>
    <col min="1803" max="1803" width="16.7109375" style="296" customWidth="1"/>
    <col min="1804" max="2049" width="11.5703125" style="296"/>
    <col min="2050" max="2050" width="46.85546875" style="296" customWidth="1"/>
    <col min="2051" max="2051" width="12.85546875" style="296" customWidth="1"/>
    <col min="2052" max="2052" width="8.28515625" style="296" customWidth="1"/>
    <col min="2053" max="2055" width="0" style="296" hidden="1" customWidth="1"/>
    <col min="2056" max="2056" width="11.85546875" style="296" customWidth="1"/>
    <col min="2057" max="2057" width="12" style="296" customWidth="1"/>
    <col min="2058" max="2058" width="11.140625" style="296" customWidth="1"/>
    <col min="2059" max="2059" width="16.7109375" style="296" customWidth="1"/>
    <col min="2060" max="2305" width="11.5703125" style="296"/>
    <col min="2306" max="2306" width="46.85546875" style="296" customWidth="1"/>
    <col min="2307" max="2307" width="12.85546875" style="296" customWidth="1"/>
    <col min="2308" max="2308" width="8.28515625" style="296" customWidth="1"/>
    <col min="2309" max="2311" width="0" style="296" hidden="1" customWidth="1"/>
    <col min="2312" max="2312" width="11.85546875" style="296" customWidth="1"/>
    <col min="2313" max="2313" width="12" style="296" customWidth="1"/>
    <col min="2314" max="2314" width="11.140625" style="296" customWidth="1"/>
    <col min="2315" max="2315" width="16.7109375" style="296" customWidth="1"/>
    <col min="2316" max="2561" width="11.5703125" style="296"/>
    <col min="2562" max="2562" width="46.85546875" style="296" customWidth="1"/>
    <col min="2563" max="2563" width="12.85546875" style="296" customWidth="1"/>
    <col min="2564" max="2564" width="8.28515625" style="296" customWidth="1"/>
    <col min="2565" max="2567" width="0" style="296" hidden="1" customWidth="1"/>
    <col min="2568" max="2568" width="11.85546875" style="296" customWidth="1"/>
    <col min="2569" max="2569" width="12" style="296" customWidth="1"/>
    <col min="2570" max="2570" width="11.140625" style="296" customWidth="1"/>
    <col min="2571" max="2571" width="16.7109375" style="296" customWidth="1"/>
    <col min="2572" max="2817" width="11.5703125" style="296"/>
    <col min="2818" max="2818" width="46.85546875" style="296" customWidth="1"/>
    <col min="2819" max="2819" width="12.85546875" style="296" customWidth="1"/>
    <col min="2820" max="2820" width="8.28515625" style="296" customWidth="1"/>
    <col min="2821" max="2823" width="0" style="296" hidden="1" customWidth="1"/>
    <col min="2824" max="2824" width="11.85546875" style="296" customWidth="1"/>
    <col min="2825" max="2825" width="12" style="296" customWidth="1"/>
    <col min="2826" max="2826" width="11.140625" style="296" customWidth="1"/>
    <col min="2827" max="2827" width="16.7109375" style="296" customWidth="1"/>
    <col min="2828" max="3073" width="11.5703125" style="296"/>
    <col min="3074" max="3074" width="46.85546875" style="296" customWidth="1"/>
    <col min="3075" max="3075" width="12.85546875" style="296" customWidth="1"/>
    <col min="3076" max="3076" width="8.28515625" style="296" customWidth="1"/>
    <col min="3077" max="3079" width="0" style="296" hidden="1" customWidth="1"/>
    <col min="3080" max="3080" width="11.85546875" style="296" customWidth="1"/>
    <col min="3081" max="3081" width="12" style="296" customWidth="1"/>
    <col min="3082" max="3082" width="11.140625" style="296" customWidth="1"/>
    <col min="3083" max="3083" width="16.7109375" style="296" customWidth="1"/>
    <col min="3084" max="3329" width="11.5703125" style="296"/>
    <col min="3330" max="3330" width="46.85546875" style="296" customWidth="1"/>
    <col min="3331" max="3331" width="12.85546875" style="296" customWidth="1"/>
    <col min="3332" max="3332" width="8.28515625" style="296" customWidth="1"/>
    <col min="3333" max="3335" width="0" style="296" hidden="1" customWidth="1"/>
    <col min="3336" max="3336" width="11.85546875" style="296" customWidth="1"/>
    <col min="3337" max="3337" width="12" style="296" customWidth="1"/>
    <col min="3338" max="3338" width="11.140625" style="296" customWidth="1"/>
    <col min="3339" max="3339" width="16.7109375" style="296" customWidth="1"/>
    <col min="3340" max="3585" width="11.5703125" style="296"/>
    <col min="3586" max="3586" width="46.85546875" style="296" customWidth="1"/>
    <col min="3587" max="3587" width="12.85546875" style="296" customWidth="1"/>
    <col min="3588" max="3588" width="8.28515625" style="296" customWidth="1"/>
    <col min="3589" max="3591" width="0" style="296" hidden="1" customWidth="1"/>
    <col min="3592" max="3592" width="11.85546875" style="296" customWidth="1"/>
    <col min="3593" max="3593" width="12" style="296" customWidth="1"/>
    <col min="3594" max="3594" width="11.140625" style="296" customWidth="1"/>
    <col min="3595" max="3595" width="16.7109375" style="296" customWidth="1"/>
    <col min="3596" max="3841" width="11.5703125" style="296"/>
    <col min="3842" max="3842" width="46.85546875" style="296" customWidth="1"/>
    <col min="3843" max="3843" width="12.85546875" style="296" customWidth="1"/>
    <col min="3844" max="3844" width="8.28515625" style="296" customWidth="1"/>
    <col min="3845" max="3847" width="0" style="296" hidden="1" customWidth="1"/>
    <col min="3848" max="3848" width="11.85546875" style="296" customWidth="1"/>
    <col min="3849" max="3849" width="12" style="296" customWidth="1"/>
    <col min="3850" max="3850" width="11.140625" style="296" customWidth="1"/>
    <col min="3851" max="3851" width="16.7109375" style="296" customWidth="1"/>
    <col min="3852" max="4097" width="11.5703125" style="296"/>
    <col min="4098" max="4098" width="46.85546875" style="296" customWidth="1"/>
    <col min="4099" max="4099" width="12.85546875" style="296" customWidth="1"/>
    <col min="4100" max="4100" width="8.28515625" style="296" customWidth="1"/>
    <col min="4101" max="4103" width="0" style="296" hidden="1" customWidth="1"/>
    <col min="4104" max="4104" width="11.85546875" style="296" customWidth="1"/>
    <col min="4105" max="4105" width="12" style="296" customWidth="1"/>
    <col min="4106" max="4106" width="11.140625" style="296" customWidth="1"/>
    <col min="4107" max="4107" width="16.7109375" style="296" customWidth="1"/>
    <col min="4108" max="4353" width="11.5703125" style="296"/>
    <col min="4354" max="4354" width="46.85546875" style="296" customWidth="1"/>
    <col min="4355" max="4355" width="12.85546875" style="296" customWidth="1"/>
    <col min="4356" max="4356" width="8.28515625" style="296" customWidth="1"/>
    <col min="4357" max="4359" width="0" style="296" hidden="1" customWidth="1"/>
    <col min="4360" max="4360" width="11.85546875" style="296" customWidth="1"/>
    <col min="4361" max="4361" width="12" style="296" customWidth="1"/>
    <col min="4362" max="4362" width="11.140625" style="296" customWidth="1"/>
    <col min="4363" max="4363" width="16.7109375" style="296" customWidth="1"/>
    <col min="4364" max="4609" width="11.5703125" style="296"/>
    <col min="4610" max="4610" width="46.85546875" style="296" customWidth="1"/>
    <col min="4611" max="4611" width="12.85546875" style="296" customWidth="1"/>
    <col min="4612" max="4612" width="8.28515625" style="296" customWidth="1"/>
    <col min="4613" max="4615" width="0" style="296" hidden="1" customWidth="1"/>
    <col min="4616" max="4616" width="11.85546875" style="296" customWidth="1"/>
    <col min="4617" max="4617" width="12" style="296" customWidth="1"/>
    <col min="4618" max="4618" width="11.140625" style="296" customWidth="1"/>
    <col min="4619" max="4619" width="16.7109375" style="296" customWidth="1"/>
    <col min="4620" max="4865" width="11.5703125" style="296"/>
    <col min="4866" max="4866" width="46.85546875" style="296" customWidth="1"/>
    <col min="4867" max="4867" width="12.85546875" style="296" customWidth="1"/>
    <col min="4868" max="4868" width="8.28515625" style="296" customWidth="1"/>
    <col min="4869" max="4871" width="0" style="296" hidden="1" customWidth="1"/>
    <col min="4872" max="4872" width="11.85546875" style="296" customWidth="1"/>
    <col min="4873" max="4873" width="12" style="296" customWidth="1"/>
    <col min="4874" max="4874" width="11.140625" style="296" customWidth="1"/>
    <col min="4875" max="4875" width="16.7109375" style="296" customWidth="1"/>
    <col min="4876" max="5121" width="11.5703125" style="296"/>
    <col min="5122" max="5122" width="46.85546875" style="296" customWidth="1"/>
    <col min="5123" max="5123" width="12.85546875" style="296" customWidth="1"/>
    <col min="5124" max="5124" width="8.28515625" style="296" customWidth="1"/>
    <col min="5125" max="5127" width="0" style="296" hidden="1" customWidth="1"/>
    <col min="5128" max="5128" width="11.85546875" style="296" customWidth="1"/>
    <col min="5129" max="5129" width="12" style="296" customWidth="1"/>
    <col min="5130" max="5130" width="11.140625" style="296" customWidth="1"/>
    <col min="5131" max="5131" width="16.7109375" style="296" customWidth="1"/>
    <col min="5132" max="5377" width="11.5703125" style="296"/>
    <col min="5378" max="5378" width="46.85546875" style="296" customWidth="1"/>
    <col min="5379" max="5379" width="12.85546875" style="296" customWidth="1"/>
    <col min="5380" max="5380" width="8.28515625" style="296" customWidth="1"/>
    <col min="5381" max="5383" width="0" style="296" hidden="1" customWidth="1"/>
    <col min="5384" max="5384" width="11.85546875" style="296" customWidth="1"/>
    <col min="5385" max="5385" width="12" style="296" customWidth="1"/>
    <col min="5386" max="5386" width="11.140625" style="296" customWidth="1"/>
    <col min="5387" max="5387" width="16.7109375" style="296" customWidth="1"/>
    <col min="5388" max="5633" width="11.5703125" style="296"/>
    <col min="5634" max="5634" width="46.85546875" style="296" customWidth="1"/>
    <col min="5635" max="5635" width="12.85546875" style="296" customWidth="1"/>
    <col min="5636" max="5636" width="8.28515625" style="296" customWidth="1"/>
    <col min="5637" max="5639" width="0" style="296" hidden="1" customWidth="1"/>
    <col min="5640" max="5640" width="11.85546875" style="296" customWidth="1"/>
    <col min="5641" max="5641" width="12" style="296" customWidth="1"/>
    <col min="5642" max="5642" width="11.140625" style="296" customWidth="1"/>
    <col min="5643" max="5643" width="16.7109375" style="296" customWidth="1"/>
    <col min="5644" max="5889" width="11.5703125" style="296"/>
    <col min="5890" max="5890" width="46.85546875" style="296" customWidth="1"/>
    <col min="5891" max="5891" width="12.85546875" style="296" customWidth="1"/>
    <col min="5892" max="5892" width="8.28515625" style="296" customWidth="1"/>
    <col min="5893" max="5895" width="0" style="296" hidden="1" customWidth="1"/>
    <col min="5896" max="5896" width="11.85546875" style="296" customWidth="1"/>
    <col min="5897" max="5897" width="12" style="296" customWidth="1"/>
    <col min="5898" max="5898" width="11.140625" style="296" customWidth="1"/>
    <col min="5899" max="5899" width="16.7109375" style="296" customWidth="1"/>
    <col min="5900" max="6145" width="11.5703125" style="296"/>
    <col min="6146" max="6146" width="46.85546875" style="296" customWidth="1"/>
    <col min="6147" max="6147" width="12.85546875" style="296" customWidth="1"/>
    <col min="6148" max="6148" width="8.28515625" style="296" customWidth="1"/>
    <col min="6149" max="6151" width="0" style="296" hidden="1" customWidth="1"/>
    <col min="6152" max="6152" width="11.85546875" style="296" customWidth="1"/>
    <col min="6153" max="6153" width="12" style="296" customWidth="1"/>
    <col min="6154" max="6154" width="11.140625" style="296" customWidth="1"/>
    <col min="6155" max="6155" width="16.7109375" style="296" customWidth="1"/>
    <col min="6156" max="6401" width="11.5703125" style="296"/>
    <col min="6402" max="6402" width="46.85546875" style="296" customWidth="1"/>
    <col min="6403" max="6403" width="12.85546875" style="296" customWidth="1"/>
    <col min="6404" max="6404" width="8.28515625" style="296" customWidth="1"/>
    <col min="6405" max="6407" width="0" style="296" hidden="1" customWidth="1"/>
    <col min="6408" max="6408" width="11.85546875" style="296" customWidth="1"/>
    <col min="6409" max="6409" width="12" style="296" customWidth="1"/>
    <col min="6410" max="6410" width="11.140625" style="296" customWidth="1"/>
    <col min="6411" max="6411" width="16.7109375" style="296" customWidth="1"/>
    <col min="6412" max="6657" width="11.5703125" style="296"/>
    <col min="6658" max="6658" width="46.85546875" style="296" customWidth="1"/>
    <col min="6659" max="6659" width="12.85546875" style="296" customWidth="1"/>
    <col min="6660" max="6660" width="8.28515625" style="296" customWidth="1"/>
    <col min="6661" max="6663" width="0" style="296" hidden="1" customWidth="1"/>
    <col min="6664" max="6664" width="11.85546875" style="296" customWidth="1"/>
    <col min="6665" max="6665" width="12" style="296" customWidth="1"/>
    <col min="6666" max="6666" width="11.140625" style="296" customWidth="1"/>
    <col min="6667" max="6667" width="16.7109375" style="296" customWidth="1"/>
    <col min="6668" max="6913" width="11.5703125" style="296"/>
    <col min="6914" max="6914" width="46.85546875" style="296" customWidth="1"/>
    <col min="6915" max="6915" width="12.85546875" style="296" customWidth="1"/>
    <col min="6916" max="6916" width="8.28515625" style="296" customWidth="1"/>
    <col min="6917" max="6919" width="0" style="296" hidden="1" customWidth="1"/>
    <col min="6920" max="6920" width="11.85546875" style="296" customWidth="1"/>
    <col min="6921" max="6921" width="12" style="296" customWidth="1"/>
    <col min="6922" max="6922" width="11.140625" style="296" customWidth="1"/>
    <col min="6923" max="6923" width="16.7109375" style="296" customWidth="1"/>
    <col min="6924" max="7169" width="11.5703125" style="296"/>
    <col min="7170" max="7170" width="46.85546875" style="296" customWidth="1"/>
    <col min="7171" max="7171" width="12.85546875" style="296" customWidth="1"/>
    <col min="7172" max="7172" width="8.28515625" style="296" customWidth="1"/>
    <col min="7173" max="7175" width="0" style="296" hidden="1" customWidth="1"/>
    <col min="7176" max="7176" width="11.85546875" style="296" customWidth="1"/>
    <col min="7177" max="7177" width="12" style="296" customWidth="1"/>
    <col min="7178" max="7178" width="11.140625" style="296" customWidth="1"/>
    <col min="7179" max="7179" width="16.7109375" style="296" customWidth="1"/>
    <col min="7180" max="7425" width="11.5703125" style="296"/>
    <col min="7426" max="7426" width="46.85546875" style="296" customWidth="1"/>
    <col min="7427" max="7427" width="12.85546875" style="296" customWidth="1"/>
    <col min="7428" max="7428" width="8.28515625" style="296" customWidth="1"/>
    <col min="7429" max="7431" width="0" style="296" hidden="1" customWidth="1"/>
    <col min="7432" max="7432" width="11.85546875" style="296" customWidth="1"/>
    <col min="7433" max="7433" width="12" style="296" customWidth="1"/>
    <col min="7434" max="7434" width="11.140625" style="296" customWidth="1"/>
    <col min="7435" max="7435" width="16.7109375" style="296" customWidth="1"/>
    <col min="7436" max="7681" width="11.5703125" style="296"/>
    <col min="7682" max="7682" width="46.85546875" style="296" customWidth="1"/>
    <col min="7683" max="7683" width="12.85546875" style="296" customWidth="1"/>
    <col min="7684" max="7684" width="8.28515625" style="296" customWidth="1"/>
    <col min="7685" max="7687" width="0" style="296" hidden="1" customWidth="1"/>
    <col min="7688" max="7688" width="11.85546875" style="296" customWidth="1"/>
    <col min="7689" max="7689" width="12" style="296" customWidth="1"/>
    <col min="7690" max="7690" width="11.140625" style="296" customWidth="1"/>
    <col min="7691" max="7691" width="16.7109375" style="296" customWidth="1"/>
    <col min="7692" max="7937" width="11.5703125" style="296"/>
    <col min="7938" max="7938" width="46.85546875" style="296" customWidth="1"/>
    <col min="7939" max="7939" width="12.85546875" style="296" customWidth="1"/>
    <col min="7940" max="7940" width="8.28515625" style="296" customWidth="1"/>
    <col min="7941" max="7943" width="0" style="296" hidden="1" customWidth="1"/>
    <col min="7944" max="7944" width="11.85546875" style="296" customWidth="1"/>
    <col min="7945" max="7945" width="12" style="296" customWidth="1"/>
    <col min="7946" max="7946" width="11.140625" style="296" customWidth="1"/>
    <col min="7947" max="7947" width="16.7109375" style="296" customWidth="1"/>
    <col min="7948" max="8193" width="11.5703125" style="296"/>
    <col min="8194" max="8194" width="46.85546875" style="296" customWidth="1"/>
    <col min="8195" max="8195" width="12.85546875" style="296" customWidth="1"/>
    <col min="8196" max="8196" width="8.28515625" style="296" customWidth="1"/>
    <col min="8197" max="8199" width="0" style="296" hidden="1" customWidth="1"/>
    <col min="8200" max="8200" width="11.85546875" style="296" customWidth="1"/>
    <col min="8201" max="8201" width="12" style="296" customWidth="1"/>
    <col min="8202" max="8202" width="11.140625" style="296" customWidth="1"/>
    <col min="8203" max="8203" width="16.7109375" style="296" customWidth="1"/>
    <col min="8204" max="8449" width="11.5703125" style="296"/>
    <col min="8450" max="8450" width="46.85546875" style="296" customWidth="1"/>
    <col min="8451" max="8451" width="12.85546875" style="296" customWidth="1"/>
    <col min="8452" max="8452" width="8.28515625" style="296" customWidth="1"/>
    <col min="8453" max="8455" width="0" style="296" hidden="1" customWidth="1"/>
    <col min="8456" max="8456" width="11.85546875" style="296" customWidth="1"/>
    <col min="8457" max="8457" width="12" style="296" customWidth="1"/>
    <col min="8458" max="8458" width="11.140625" style="296" customWidth="1"/>
    <col min="8459" max="8459" width="16.7109375" style="296" customWidth="1"/>
    <col min="8460" max="8705" width="11.5703125" style="296"/>
    <col min="8706" max="8706" width="46.85546875" style="296" customWidth="1"/>
    <col min="8707" max="8707" width="12.85546875" style="296" customWidth="1"/>
    <col min="8708" max="8708" width="8.28515625" style="296" customWidth="1"/>
    <col min="8709" max="8711" width="0" style="296" hidden="1" customWidth="1"/>
    <col min="8712" max="8712" width="11.85546875" style="296" customWidth="1"/>
    <col min="8713" max="8713" width="12" style="296" customWidth="1"/>
    <col min="8714" max="8714" width="11.140625" style="296" customWidth="1"/>
    <col min="8715" max="8715" width="16.7109375" style="296" customWidth="1"/>
    <col min="8716" max="8961" width="11.5703125" style="296"/>
    <col min="8962" max="8962" width="46.85546875" style="296" customWidth="1"/>
    <col min="8963" max="8963" width="12.85546875" style="296" customWidth="1"/>
    <col min="8964" max="8964" width="8.28515625" style="296" customWidth="1"/>
    <col min="8965" max="8967" width="0" style="296" hidden="1" customWidth="1"/>
    <col min="8968" max="8968" width="11.85546875" style="296" customWidth="1"/>
    <col min="8969" max="8969" width="12" style="296" customWidth="1"/>
    <col min="8970" max="8970" width="11.140625" style="296" customWidth="1"/>
    <col min="8971" max="8971" width="16.7109375" style="296" customWidth="1"/>
    <col min="8972" max="9217" width="11.5703125" style="296"/>
    <col min="9218" max="9218" width="46.85546875" style="296" customWidth="1"/>
    <col min="9219" max="9219" width="12.85546875" style="296" customWidth="1"/>
    <col min="9220" max="9220" width="8.28515625" style="296" customWidth="1"/>
    <col min="9221" max="9223" width="0" style="296" hidden="1" customWidth="1"/>
    <col min="9224" max="9224" width="11.85546875" style="296" customWidth="1"/>
    <col min="9225" max="9225" width="12" style="296" customWidth="1"/>
    <col min="9226" max="9226" width="11.140625" style="296" customWidth="1"/>
    <col min="9227" max="9227" width="16.7109375" style="296" customWidth="1"/>
    <col min="9228" max="9473" width="11.5703125" style="296"/>
    <col min="9474" max="9474" width="46.85546875" style="296" customWidth="1"/>
    <col min="9475" max="9475" width="12.85546875" style="296" customWidth="1"/>
    <col min="9476" max="9476" width="8.28515625" style="296" customWidth="1"/>
    <col min="9477" max="9479" width="0" style="296" hidden="1" customWidth="1"/>
    <col min="9480" max="9480" width="11.85546875" style="296" customWidth="1"/>
    <col min="9481" max="9481" width="12" style="296" customWidth="1"/>
    <col min="9482" max="9482" width="11.140625" style="296" customWidth="1"/>
    <col min="9483" max="9483" width="16.7109375" style="296" customWidth="1"/>
    <col min="9484" max="9729" width="11.5703125" style="296"/>
    <col min="9730" max="9730" width="46.85546875" style="296" customWidth="1"/>
    <col min="9731" max="9731" width="12.85546875" style="296" customWidth="1"/>
    <col min="9732" max="9732" width="8.28515625" style="296" customWidth="1"/>
    <col min="9733" max="9735" width="0" style="296" hidden="1" customWidth="1"/>
    <col min="9736" max="9736" width="11.85546875" style="296" customWidth="1"/>
    <col min="9737" max="9737" width="12" style="296" customWidth="1"/>
    <col min="9738" max="9738" width="11.140625" style="296" customWidth="1"/>
    <col min="9739" max="9739" width="16.7109375" style="296" customWidth="1"/>
    <col min="9740" max="9985" width="11.5703125" style="296"/>
    <col min="9986" max="9986" width="46.85546875" style="296" customWidth="1"/>
    <col min="9987" max="9987" width="12.85546875" style="296" customWidth="1"/>
    <col min="9988" max="9988" width="8.28515625" style="296" customWidth="1"/>
    <col min="9989" max="9991" width="0" style="296" hidden="1" customWidth="1"/>
    <col min="9992" max="9992" width="11.85546875" style="296" customWidth="1"/>
    <col min="9993" max="9993" width="12" style="296" customWidth="1"/>
    <col min="9994" max="9994" width="11.140625" style="296" customWidth="1"/>
    <col min="9995" max="9995" width="16.7109375" style="296" customWidth="1"/>
    <col min="9996" max="10241" width="11.5703125" style="296"/>
    <col min="10242" max="10242" width="46.85546875" style="296" customWidth="1"/>
    <col min="10243" max="10243" width="12.85546875" style="296" customWidth="1"/>
    <col min="10244" max="10244" width="8.28515625" style="296" customWidth="1"/>
    <col min="10245" max="10247" width="0" style="296" hidden="1" customWidth="1"/>
    <col min="10248" max="10248" width="11.85546875" style="296" customWidth="1"/>
    <col min="10249" max="10249" width="12" style="296" customWidth="1"/>
    <col min="10250" max="10250" width="11.140625" style="296" customWidth="1"/>
    <col min="10251" max="10251" width="16.7109375" style="296" customWidth="1"/>
    <col min="10252" max="10497" width="11.5703125" style="296"/>
    <col min="10498" max="10498" width="46.85546875" style="296" customWidth="1"/>
    <col min="10499" max="10499" width="12.85546875" style="296" customWidth="1"/>
    <col min="10500" max="10500" width="8.28515625" style="296" customWidth="1"/>
    <col min="10501" max="10503" width="0" style="296" hidden="1" customWidth="1"/>
    <col min="10504" max="10504" width="11.85546875" style="296" customWidth="1"/>
    <col min="10505" max="10505" width="12" style="296" customWidth="1"/>
    <col min="10506" max="10506" width="11.140625" style="296" customWidth="1"/>
    <col min="10507" max="10507" width="16.7109375" style="296" customWidth="1"/>
    <col min="10508" max="10753" width="11.5703125" style="296"/>
    <col min="10754" max="10754" width="46.85546875" style="296" customWidth="1"/>
    <col min="10755" max="10755" width="12.85546875" style="296" customWidth="1"/>
    <col min="10756" max="10756" width="8.28515625" style="296" customWidth="1"/>
    <col min="10757" max="10759" width="0" style="296" hidden="1" customWidth="1"/>
    <col min="10760" max="10760" width="11.85546875" style="296" customWidth="1"/>
    <col min="10761" max="10761" width="12" style="296" customWidth="1"/>
    <col min="10762" max="10762" width="11.140625" style="296" customWidth="1"/>
    <col min="10763" max="10763" width="16.7109375" style="296" customWidth="1"/>
    <col min="10764" max="11009" width="11.5703125" style="296"/>
    <col min="11010" max="11010" width="46.85546875" style="296" customWidth="1"/>
    <col min="11011" max="11011" width="12.85546875" style="296" customWidth="1"/>
    <col min="11012" max="11012" width="8.28515625" style="296" customWidth="1"/>
    <col min="11013" max="11015" width="0" style="296" hidden="1" customWidth="1"/>
    <col min="11016" max="11016" width="11.85546875" style="296" customWidth="1"/>
    <col min="11017" max="11017" width="12" style="296" customWidth="1"/>
    <col min="11018" max="11018" width="11.140625" style="296" customWidth="1"/>
    <col min="11019" max="11019" width="16.7109375" style="296" customWidth="1"/>
    <col min="11020" max="11265" width="11.5703125" style="296"/>
    <col min="11266" max="11266" width="46.85546875" style="296" customWidth="1"/>
    <col min="11267" max="11267" width="12.85546875" style="296" customWidth="1"/>
    <col min="11268" max="11268" width="8.28515625" style="296" customWidth="1"/>
    <col min="11269" max="11271" width="0" style="296" hidden="1" customWidth="1"/>
    <col min="11272" max="11272" width="11.85546875" style="296" customWidth="1"/>
    <col min="11273" max="11273" width="12" style="296" customWidth="1"/>
    <col min="11274" max="11274" width="11.140625" style="296" customWidth="1"/>
    <col min="11275" max="11275" width="16.7109375" style="296" customWidth="1"/>
    <col min="11276" max="11521" width="11.5703125" style="296"/>
    <col min="11522" max="11522" width="46.85546875" style="296" customWidth="1"/>
    <col min="11523" max="11523" width="12.85546875" style="296" customWidth="1"/>
    <col min="11524" max="11524" width="8.28515625" style="296" customWidth="1"/>
    <col min="11525" max="11527" width="0" style="296" hidden="1" customWidth="1"/>
    <col min="11528" max="11528" width="11.85546875" style="296" customWidth="1"/>
    <col min="11529" max="11529" width="12" style="296" customWidth="1"/>
    <col min="11530" max="11530" width="11.140625" style="296" customWidth="1"/>
    <col min="11531" max="11531" width="16.7109375" style="296" customWidth="1"/>
    <col min="11532" max="11777" width="11.5703125" style="296"/>
    <col min="11778" max="11778" width="46.85546875" style="296" customWidth="1"/>
    <col min="11779" max="11779" width="12.85546875" style="296" customWidth="1"/>
    <col min="11780" max="11780" width="8.28515625" style="296" customWidth="1"/>
    <col min="11781" max="11783" width="0" style="296" hidden="1" customWidth="1"/>
    <col min="11784" max="11784" width="11.85546875" style="296" customWidth="1"/>
    <col min="11785" max="11785" width="12" style="296" customWidth="1"/>
    <col min="11786" max="11786" width="11.140625" style="296" customWidth="1"/>
    <col min="11787" max="11787" width="16.7109375" style="296" customWidth="1"/>
    <col min="11788" max="12033" width="11.5703125" style="296"/>
    <col min="12034" max="12034" width="46.85546875" style="296" customWidth="1"/>
    <col min="12035" max="12035" width="12.85546875" style="296" customWidth="1"/>
    <col min="12036" max="12036" width="8.28515625" style="296" customWidth="1"/>
    <col min="12037" max="12039" width="0" style="296" hidden="1" customWidth="1"/>
    <col min="12040" max="12040" width="11.85546875" style="296" customWidth="1"/>
    <col min="12041" max="12041" width="12" style="296" customWidth="1"/>
    <col min="12042" max="12042" width="11.140625" style="296" customWidth="1"/>
    <col min="12043" max="12043" width="16.7109375" style="296" customWidth="1"/>
    <col min="12044" max="12289" width="11.5703125" style="296"/>
    <col min="12290" max="12290" width="46.85546875" style="296" customWidth="1"/>
    <col min="12291" max="12291" width="12.85546875" style="296" customWidth="1"/>
    <col min="12292" max="12292" width="8.28515625" style="296" customWidth="1"/>
    <col min="12293" max="12295" width="0" style="296" hidden="1" customWidth="1"/>
    <col min="12296" max="12296" width="11.85546875" style="296" customWidth="1"/>
    <col min="12297" max="12297" width="12" style="296" customWidth="1"/>
    <col min="12298" max="12298" width="11.140625" style="296" customWidth="1"/>
    <col min="12299" max="12299" width="16.7109375" style="296" customWidth="1"/>
    <col min="12300" max="12545" width="11.5703125" style="296"/>
    <col min="12546" max="12546" width="46.85546875" style="296" customWidth="1"/>
    <col min="12547" max="12547" width="12.85546875" style="296" customWidth="1"/>
    <col min="12548" max="12548" width="8.28515625" style="296" customWidth="1"/>
    <col min="12549" max="12551" width="0" style="296" hidden="1" customWidth="1"/>
    <col min="12552" max="12552" width="11.85546875" style="296" customWidth="1"/>
    <col min="12553" max="12553" width="12" style="296" customWidth="1"/>
    <col min="12554" max="12554" width="11.140625" style="296" customWidth="1"/>
    <col min="12555" max="12555" width="16.7109375" style="296" customWidth="1"/>
    <col min="12556" max="12801" width="11.5703125" style="296"/>
    <col min="12802" max="12802" width="46.85546875" style="296" customWidth="1"/>
    <col min="12803" max="12803" width="12.85546875" style="296" customWidth="1"/>
    <col min="12804" max="12804" width="8.28515625" style="296" customWidth="1"/>
    <col min="12805" max="12807" width="0" style="296" hidden="1" customWidth="1"/>
    <col min="12808" max="12808" width="11.85546875" style="296" customWidth="1"/>
    <col min="12809" max="12809" width="12" style="296" customWidth="1"/>
    <col min="12810" max="12810" width="11.140625" style="296" customWidth="1"/>
    <col min="12811" max="12811" width="16.7109375" style="296" customWidth="1"/>
    <col min="12812" max="13057" width="11.5703125" style="296"/>
    <col min="13058" max="13058" width="46.85546875" style="296" customWidth="1"/>
    <col min="13059" max="13059" width="12.85546875" style="296" customWidth="1"/>
    <col min="13060" max="13060" width="8.28515625" style="296" customWidth="1"/>
    <col min="13061" max="13063" width="0" style="296" hidden="1" customWidth="1"/>
    <col min="13064" max="13064" width="11.85546875" style="296" customWidth="1"/>
    <col min="13065" max="13065" width="12" style="296" customWidth="1"/>
    <col min="13066" max="13066" width="11.140625" style="296" customWidth="1"/>
    <col min="13067" max="13067" width="16.7109375" style="296" customWidth="1"/>
    <col min="13068" max="13313" width="11.5703125" style="296"/>
    <col min="13314" max="13314" width="46.85546875" style="296" customWidth="1"/>
    <col min="13315" max="13315" width="12.85546875" style="296" customWidth="1"/>
    <col min="13316" max="13316" width="8.28515625" style="296" customWidth="1"/>
    <col min="13317" max="13319" width="0" style="296" hidden="1" customWidth="1"/>
    <col min="13320" max="13320" width="11.85546875" style="296" customWidth="1"/>
    <col min="13321" max="13321" width="12" style="296" customWidth="1"/>
    <col min="13322" max="13322" width="11.140625" style="296" customWidth="1"/>
    <col min="13323" max="13323" width="16.7109375" style="296" customWidth="1"/>
    <col min="13324" max="13569" width="11.5703125" style="296"/>
    <col min="13570" max="13570" width="46.85546875" style="296" customWidth="1"/>
    <col min="13571" max="13571" width="12.85546875" style="296" customWidth="1"/>
    <col min="13572" max="13572" width="8.28515625" style="296" customWidth="1"/>
    <col min="13573" max="13575" width="0" style="296" hidden="1" customWidth="1"/>
    <col min="13576" max="13576" width="11.85546875" style="296" customWidth="1"/>
    <col min="13577" max="13577" width="12" style="296" customWidth="1"/>
    <col min="13578" max="13578" width="11.140625" style="296" customWidth="1"/>
    <col min="13579" max="13579" width="16.7109375" style="296" customWidth="1"/>
    <col min="13580" max="13825" width="11.5703125" style="296"/>
    <col min="13826" max="13826" width="46.85546875" style="296" customWidth="1"/>
    <col min="13827" max="13827" width="12.85546875" style="296" customWidth="1"/>
    <col min="13828" max="13828" width="8.28515625" style="296" customWidth="1"/>
    <col min="13829" max="13831" width="0" style="296" hidden="1" customWidth="1"/>
    <col min="13832" max="13832" width="11.85546875" style="296" customWidth="1"/>
    <col min="13833" max="13833" width="12" style="296" customWidth="1"/>
    <col min="13834" max="13834" width="11.140625" style="296" customWidth="1"/>
    <col min="13835" max="13835" width="16.7109375" style="296" customWidth="1"/>
    <col min="13836" max="14081" width="11.5703125" style="296"/>
    <col min="14082" max="14082" width="46.85546875" style="296" customWidth="1"/>
    <col min="14083" max="14083" width="12.85546875" style="296" customWidth="1"/>
    <col min="14084" max="14084" width="8.28515625" style="296" customWidth="1"/>
    <col min="14085" max="14087" width="0" style="296" hidden="1" customWidth="1"/>
    <col min="14088" max="14088" width="11.85546875" style="296" customWidth="1"/>
    <col min="14089" max="14089" width="12" style="296" customWidth="1"/>
    <col min="14090" max="14090" width="11.140625" style="296" customWidth="1"/>
    <col min="14091" max="14091" width="16.7109375" style="296" customWidth="1"/>
    <col min="14092" max="14337" width="11.5703125" style="296"/>
    <col min="14338" max="14338" width="46.85546875" style="296" customWidth="1"/>
    <col min="14339" max="14339" width="12.85546875" style="296" customWidth="1"/>
    <col min="14340" max="14340" width="8.28515625" style="296" customWidth="1"/>
    <col min="14341" max="14343" width="0" style="296" hidden="1" customWidth="1"/>
    <col min="14344" max="14344" width="11.85546875" style="296" customWidth="1"/>
    <col min="14345" max="14345" width="12" style="296" customWidth="1"/>
    <col min="14346" max="14346" width="11.140625" style="296" customWidth="1"/>
    <col min="14347" max="14347" width="16.7109375" style="296" customWidth="1"/>
    <col min="14348" max="14593" width="11.5703125" style="296"/>
    <col min="14594" max="14594" width="46.85546875" style="296" customWidth="1"/>
    <col min="14595" max="14595" width="12.85546875" style="296" customWidth="1"/>
    <col min="14596" max="14596" width="8.28515625" style="296" customWidth="1"/>
    <col min="14597" max="14599" width="0" style="296" hidden="1" customWidth="1"/>
    <col min="14600" max="14600" width="11.85546875" style="296" customWidth="1"/>
    <col min="14601" max="14601" width="12" style="296" customWidth="1"/>
    <col min="14602" max="14602" width="11.140625" style="296" customWidth="1"/>
    <col min="14603" max="14603" width="16.7109375" style="296" customWidth="1"/>
    <col min="14604" max="14849" width="11.5703125" style="296"/>
    <col min="14850" max="14850" width="46.85546875" style="296" customWidth="1"/>
    <col min="14851" max="14851" width="12.85546875" style="296" customWidth="1"/>
    <col min="14852" max="14852" width="8.28515625" style="296" customWidth="1"/>
    <col min="14853" max="14855" width="0" style="296" hidden="1" customWidth="1"/>
    <col min="14856" max="14856" width="11.85546875" style="296" customWidth="1"/>
    <col min="14857" max="14857" width="12" style="296" customWidth="1"/>
    <col min="14858" max="14858" width="11.140625" style="296" customWidth="1"/>
    <col min="14859" max="14859" width="16.7109375" style="296" customWidth="1"/>
    <col min="14860" max="15105" width="11.5703125" style="296"/>
    <col min="15106" max="15106" width="46.85546875" style="296" customWidth="1"/>
    <col min="15107" max="15107" width="12.85546875" style="296" customWidth="1"/>
    <col min="15108" max="15108" width="8.28515625" style="296" customWidth="1"/>
    <col min="15109" max="15111" width="0" style="296" hidden="1" customWidth="1"/>
    <col min="15112" max="15112" width="11.85546875" style="296" customWidth="1"/>
    <col min="15113" max="15113" width="12" style="296" customWidth="1"/>
    <col min="15114" max="15114" width="11.140625" style="296" customWidth="1"/>
    <col min="15115" max="15115" width="16.7109375" style="296" customWidth="1"/>
    <col min="15116" max="15361" width="11.5703125" style="296"/>
    <col min="15362" max="15362" width="46.85546875" style="296" customWidth="1"/>
    <col min="15363" max="15363" width="12.85546875" style="296" customWidth="1"/>
    <col min="15364" max="15364" width="8.28515625" style="296" customWidth="1"/>
    <col min="15365" max="15367" width="0" style="296" hidden="1" customWidth="1"/>
    <col min="15368" max="15368" width="11.85546875" style="296" customWidth="1"/>
    <col min="15369" max="15369" width="12" style="296" customWidth="1"/>
    <col min="15370" max="15370" width="11.140625" style="296" customWidth="1"/>
    <col min="15371" max="15371" width="16.7109375" style="296" customWidth="1"/>
    <col min="15372" max="15617" width="11.5703125" style="296"/>
    <col min="15618" max="15618" width="46.85546875" style="296" customWidth="1"/>
    <col min="15619" max="15619" width="12.85546875" style="296" customWidth="1"/>
    <col min="15620" max="15620" width="8.28515625" style="296" customWidth="1"/>
    <col min="15621" max="15623" width="0" style="296" hidden="1" customWidth="1"/>
    <col min="15624" max="15624" width="11.85546875" style="296" customWidth="1"/>
    <col min="15625" max="15625" width="12" style="296" customWidth="1"/>
    <col min="15626" max="15626" width="11.140625" style="296" customWidth="1"/>
    <col min="15627" max="15627" width="16.7109375" style="296" customWidth="1"/>
    <col min="15628" max="15873" width="11.5703125" style="296"/>
    <col min="15874" max="15874" width="46.85546875" style="296" customWidth="1"/>
    <col min="15875" max="15875" width="12.85546875" style="296" customWidth="1"/>
    <col min="15876" max="15876" width="8.28515625" style="296" customWidth="1"/>
    <col min="15877" max="15879" width="0" style="296" hidden="1" customWidth="1"/>
    <col min="15880" max="15880" width="11.85546875" style="296" customWidth="1"/>
    <col min="15881" max="15881" width="12" style="296" customWidth="1"/>
    <col min="15882" max="15882" width="11.140625" style="296" customWidth="1"/>
    <col min="15883" max="15883" width="16.7109375" style="296" customWidth="1"/>
    <col min="15884" max="16129" width="11.5703125" style="296"/>
    <col min="16130" max="16130" width="46.85546875" style="296" customWidth="1"/>
    <col min="16131" max="16131" width="12.85546875" style="296" customWidth="1"/>
    <col min="16132" max="16132" width="8.28515625" style="296" customWidth="1"/>
    <col min="16133" max="16135" width="0" style="296" hidden="1" customWidth="1"/>
    <col min="16136" max="16136" width="11.85546875" style="296" customWidth="1"/>
    <col min="16137" max="16137" width="12" style="296" customWidth="1"/>
    <col min="16138" max="16138" width="11.140625" style="296" customWidth="1"/>
    <col min="16139" max="16139" width="16.7109375" style="296" customWidth="1"/>
    <col min="16140" max="16384" width="11.5703125" style="296"/>
  </cols>
  <sheetData>
    <row r="2" spans="2:11" ht="78.75" customHeight="1" thickBot="1" x14ac:dyDescent="0.4">
      <c r="B2" s="291" t="s">
        <v>162</v>
      </c>
    </row>
    <row r="3" spans="2:11" ht="60.75" customHeight="1" thickBot="1" x14ac:dyDescent="0.3">
      <c r="B3" s="297" t="s">
        <v>163</v>
      </c>
      <c r="C3" s="298" t="s">
        <v>164</v>
      </c>
      <c r="D3" s="298" t="s">
        <v>165</v>
      </c>
      <c r="E3" s="298"/>
      <c r="F3" s="298"/>
      <c r="G3" s="298"/>
      <c r="H3" s="299" t="s">
        <v>166</v>
      </c>
      <c r="I3" s="299" t="s">
        <v>167</v>
      </c>
      <c r="J3" s="299" t="s">
        <v>168</v>
      </c>
      <c r="K3" s="300" t="s">
        <v>169</v>
      </c>
    </row>
    <row r="4" spans="2:11" ht="15" customHeight="1" x14ac:dyDescent="0.25">
      <c r="B4" s="503" t="s">
        <v>170</v>
      </c>
      <c r="C4" s="503"/>
      <c r="D4" s="503"/>
      <c r="E4" s="503"/>
      <c r="F4" s="503"/>
      <c r="G4" s="503"/>
      <c r="H4" s="503"/>
      <c r="I4" s="503"/>
      <c r="J4" s="503"/>
      <c r="K4" s="503"/>
    </row>
    <row r="5" spans="2:11" ht="15" customHeight="1" x14ac:dyDescent="0.25">
      <c r="B5" s="501" t="s">
        <v>171</v>
      </c>
      <c r="C5" s="501"/>
      <c r="D5" s="501"/>
      <c r="E5" s="501"/>
      <c r="F5" s="501"/>
      <c r="G5" s="501"/>
      <c r="H5" s="501"/>
      <c r="I5" s="501"/>
      <c r="J5" s="501"/>
      <c r="K5" s="501"/>
    </row>
    <row r="6" spans="2:11" ht="15" customHeight="1" x14ac:dyDescent="0.25">
      <c r="B6" s="301" t="s">
        <v>172</v>
      </c>
      <c r="C6" s="302">
        <v>0.6</v>
      </c>
      <c r="D6" s="303">
        <v>135.96</v>
      </c>
      <c r="E6" s="303"/>
      <c r="F6" s="303"/>
      <c r="G6" s="303"/>
      <c r="H6" s="304">
        <f t="shared" ref="H6:H10" si="0">IF(D6/C6*100&gt;130,130,IF(D6/C6*100&lt;39,0,D6/C6*100))</f>
        <v>130</v>
      </c>
      <c r="I6" s="304"/>
      <c r="J6" s="305"/>
      <c r="K6" s="306"/>
    </row>
    <row r="7" spans="2:11" s="309" customFormat="1" ht="15" customHeight="1" x14ac:dyDescent="0.25">
      <c r="B7" s="307" t="s">
        <v>173</v>
      </c>
      <c r="C7" s="302">
        <v>0.2</v>
      </c>
      <c r="D7" s="303">
        <v>81.819999999999993</v>
      </c>
      <c r="E7" s="303"/>
      <c r="F7" s="303"/>
      <c r="G7" s="303"/>
      <c r="H7" s="304">
        <f t="shared" si="0"/>
        <v>130</v>
      </c>
      <c r="I7" s="304"/>
      <c r="J7" s="305"/>
      <c r="K7" s="308"/>
    </row>
    <row r="8" spans="2:11" ht="15" customHeight="1" x14ac:dyDescent="0.25">
      <c r="B8" s="301" t="s">
        <v>174</v>
      </c>
      <c r="C8" s="302">
        <v>0.4</v>
      </c>
      <c r="D8" s="310">
        <v>0.56000000000000005</v>
      </c>
      <c r="E8" s="310"/>
      <c r="F8" s="310"/>
      <c r="G8" s="310"/>
      <c r="H8" s="304">
        <f t="shared" si="0"/>
        <v>130</v>
      </c>
      <c r="I8" s="304"/>
      <c r="J8" s="305"/>
      <c r="K8" s="306"/>
    </row>
    <row r="9" spans="2:11" ht="15" customHeight="1" x14ac:dyDescent="0.25">
      <c r="B9" s="301" t="s">
        <v>175</v>
      </c>
      <c r="C9" s="302">
        <v>0.25</v>
      </c>
      <c r="D9" s="303">
        <v>25.25</v>
      </c>
      <c r="E9" s="303"/>
      <c r="F9" s="303"/>
      <c r="G9" s="303"/>
      <c r="H9" s="304">
        <f t="shared" si="0"/>
        <v>130</v>
      </c>
      <c r="I9" s="304"/>
      <c r="J9" s="305"/>
      <c r="K9" s="306"/>
    </row>
    <row r="10" spans="2:11" ht="15" customHeight="1" x14ac:dyDescent="0.25">
      <c r="B10" s="301" t="s">
        <v>176</v>
      </c>
      <c r="C10" s="302">
        <v>0.05</v>
      </c>
      <c r="D10" s="303">
        <v>5.66</v>
      </c>
      <c r="E10" s="303"/>
      <c r="F10" s="303"/>
      <c r="G10" s="303"/>
      <c r="H10" s="304">
        <f t="shared" si="0"/>
        <v>130</v>
      </c>
      <c r="I10" s="304"/>
      <c r="J10" s="305"/>
      <c r="K10" s="306"/>
    </row>
    <row r="11" spans="2:11" s="309" customFormat="1" ht="15" customHeight="1" x14ac:dyDescent="0.25">
      <c r="B11" s="502" t="s">
        <v>177</v>
      </c>
      <c r="C11" s="502"/>
      <c r="D11" s="502"/>
      <c r="E11" s="311"/>
      <c r="F11" s="311"/>
      <c r="G11" s="311"/>
      <c r="H11" s="312">
        <f>AVERAGE(H6:H10)</f>
        <v>130</v>
      </c>
      <c r="I11" s="312">
        <v>130</v>
      </c>
      <c r="J11" s="313">
        <f>'[1]Gral. ENERO 2016'!D16</f>
        <v>126.06666666666665</v>
      </c>
      <c r="K11" s="314">
        <f>AVERAGE(H11:J11)</f>
        <v>128.6888888888889</v>
      </c>
    </row>
    <row r="12" spans="2:11" ht="15" customHeight="1" x14ac:dyDescent="0.25">
      <c r="B12" s="501" t="s">
        <v>178</v>
      </c>
      <c r="C12" s="501"/>
      <c r="D12" s="501"/>
      <c r="E12" s="501"/>
      <c r="F12" s="501"/>
      <c r="G12" s="501"/>
      <c r="H12" s="501"/>
      <c r="I12" s="501"/>
      <c r="J12" s="501"/>
      <c r="K12" s="501"/>
    </row>
    <row r="13" spans="2:11" ht="15" customHeight="1" x14ac:dyDescent="0.25">
      <c r="B13" s="301" t="s">
        <v>172</v>
      </c>
      <c r="C13" s="315">
        <v>0.7</v>
      </c>
      <c r="D13" s="316">
        <v>71.430000000000007</v>
      </c>
      <c r="E13" s="316"/>
      <c r="F13" s="316"/>
      <c r="G13" s="316"/>
      <c r="H13" s="304">
        <f t="shared" ref="H13:H16" si="1">IF(D13/C13*100&gt;130,130,IF(D13/C13*100&lt;39,0,D13/C13*100))</f>
        <v>130</v>
      </c>
      <c r="I13" s="304"/>
      <c r="J13" s="304"/>
      <c r="K13" s="306"/>
    </row>
    <row r="14" spans="2:11" ht="15" customHeight="1" x14ac:dyDescent="0.25">
      <c r="B14" s="317" t="s">
        <v>173</v>
      </c>
      <c r="C14" s="315">
        <v>0.2</v>
      </c>
      <c r="D14" s="316">
        <v>21.86</v>
      </c>
      <c r="E14" s="316"/>
      <c r="F14" s="316"/>
      <c r="G14" s="316"/>
      <c r="H14" s="304">
        <f t="shared" si="1"/>
        <v>130</v>
      </c>
      <c r="I14" s="304"/>
      <c r="J14" s="304"/>
      <c r="K14" s="306"/>
    </row>
    <row r="15" spans="2:11" ht="15" customHeight="1" x14ac:dyDescent="0.25">
      <c r="B15" s="301" t="s">
        <v>174</v>
      </c>
      <c r="C15" s="315">
        <v>0.3</v>
      </c>
      <c r="D15" s="316">
        <v>41.18</v>
      </c>
      <c r="E15" s="316"/>
      <c r="F15" s="316"/>
      <c r="G15" s="316"/>
      <c r="H15" s="304">
        <f t="shared" si="1"/>
        <v>130</v>
      </c>
      <c r="I15" s="304"/>
      <c r="J15" s="304"/>
      <c r="K15" s="306"/>
    </row>
    <row r="16" spans="2:11" ht="15" customHeight="1" x14ac:dyDescent="0.25">
      <c r="B16" s="301" t="s">
        <v>175</v>
      </c>
      <c r="C16" s="315">
        <v>0.6</v>
      </c>
      <c r="D16" s="316">
        <v>66.67</v>
      </c>
      <c r="E16" s="316"/>
      <c r="F16" s="316"/>
      <c r="G16" s="316"/>
      <c r="H16" s="304">
        <f t="shared" si="1"/>
        <v>130</v>
      </c>
      <c r="I16" s="304"/>
      <c r="J16" s="304"/>
      <c r="K16" s="306"/>
    </row>
    <row r="17" spans="2:16" ht="15" customHeight="1" x14ac:dyDescent="0.25">
      <c r="B17" s="502" t="s">
        <v>177</v>
      </c>
      <c r="C17" s="502"/>
      <c r="D17" s="502"/>
      <c r="E17" s="311"/>
      <c r="F17" s="311"/>
      <c r="G17" s="311"/>
      <c r="H17" s="312">
        <f>AVERAGE(H13:H16)</f>
        <v>130</v>
      </c>
      <c r="I17" s="312">
        <v>130</v>
      </c>
      <c r="J17" s="313">
        <f>'[1]Gral. ENERO 2016'!D22</f>
        <v>114.06071428571428</v>
      </c>
      <c r="K17" s="314">
        <f>AVERAGE(H17:J17)</f>
        <v>124.68690476190477</v>
      </c>
    </row>
    <row r="18" spans="2:16" ht="15" customHeight="1" x14ac:dyDescent="0.25">
      <c r="B18" s="501" t="s">
        <v>179</v>
      </c>
      <c r="C18" s="501"/>
      <c r="D18" s="501"/>
      <c r="E18" s="501"/>
      <c r="F18" s="501"/>
      <c r="G18" s="501"/>
      <c r="H18" s="501"/>
      <c r="I18" s="501"/>
      <c r="J18" s="501"/>
      <c r="K18" s="501"/>
    </row>
    <row r="19" spans="2:16" ht="15" customHeight="1" x14ac:dyDescent="0.25">
      <c r="B19" s="318" t="s">
        <v>180</v>
      </c>
      <c r="C19" s="319">
        <v>0.6</v>
      </c>
      <c r="D19" s="316">
        <v>67.78</v>
      </c>
      <c r="E19" s="316"/>
      <c r="F19" s="316"/>
      <c r="G19" s="316"/>
      <c r="H19" s="304">
        <f t="shared" ref="H19:H23" si="2">IF(D19/C19*100&gt;130,130,IF(D19/C19*100&lt;39,0,D19/C19*100))</f>
        <v>130</v>
      </c>
      <c r="I19" s="304"/>
      <c r="J19" s="304"/>
      <c r="K19" s="306"/>
    </row>
    <row r="20" spans="2:16" ht="15" customHeight="1" x14ac:dyDescent="0.25">
      <c r="B20" s="317" t="s">
        <v>173</v>
      </c>
      <c r="C20" s="320">
        <v>0.1</v>
      </c>
      <c r="D20" s="316">
        <v>27.64</v>
      </c>
      <c r="E20" s="316"/>
      <c r="F20" s="316"/>
      <c r="G20" s="316"/>
      <c r="H20" s="304">
        <f t="shared" si="2"/>
        <v>130</v>
      </c>
      <c r="I20" s="304"/>
      <c r="J20" s="304"/>
      <c r="K20" s="306"/>
    </row>
    <row r="21" spans="2:16" ht="15" customHeight="1" x14ac:dyDescent="0.25">
      <c r="B21" s="318" t="s">
        <v>181</v>
      </c>
      <c r="C21" s="320">
        <v>0.3</v>
      </c>
      <c r="D21" s="316">
        <v>47.05</v>
      </c>
      <c r="E21" s="316"/>
      <c r="F21" s="316"/>
      <c r="G21" s="316"/>
      <c r="H21" s="304">
        <f t="shared" si="2"/>
        <v>130</v>
      </c>
      <c r="I21" s="304"/>
      <c r="J21" s="304"/>
      <c r="K21" s="306"/>
    </row>
    <row r="22" spans="2:16" ht="15" customHeight="1" x14ac:dyDescent="0.25">
      <c r="B22" s="318" t="s">
        <v>182</v>
      </c>
      <c r="C22" s="320">
        <v>0.4</v>
      </c>
      <c r="D22" s="316">
        <v>45.45</v>
      </c>
      <c r="E22" s="316"/>
      <c r="F22" s="316"/>
      <c r="G22" s="316"/>
      <c r="H22" s="304">
        <f t="shared" si="2"/>
        <v>130</v>
      </c>
      <c r="I22" s="304"/>
      <c r="J22" s="304"/>
      <c r="K22" s="306"/>
      <c r="P22" s="296" t="s">
        <v>156</v>
      </c>
    </row>
    <row r="23" spans="2:16" ht="15" customHeight="1" x14ac:dyDescent="0.25">
      <c r="B23" s="318" t="s">
        <v>183</v>
      </c>
      <c r="C23" s="319">
        <v>0.05</v>
      </c>
      <c r="D23" s="316">
        <v>6.01</v>
      </c>
      <c r="E23" s="316"/>
      <c r="F23" s="316"/>
      <c r="G23" s="316"/>
      <c r="H23" s="304">
        <f t="shared" si="2"/>
        <v>130</v>
      </c>
      <c r="I23" s="304"/>
      <c r="J23" s="304"/>
      <c r="K23" s="306"/>
    </row>
    <row r="24" spans="2:16" ht="15" customHeight="1" x14ac:dyDescent="0.25">
      <c r="B24" s="311" t="s">
        <v>184</v>
      </c>
      <c r="C24" s="321"/>
      <c r="D24" s="322"/>
      <c r="E24" s="322"/>
      <c r="F24" s="322"/>
      <c r="G24" s="322"/>
      <c r="H24" s="312">
        <f>AVERAGE(H19:H23)</f>
        <v>130</v>
      </c>
      <c r="I24" s="312">
        <v>130</v>
      </c>
      <c r="J24" s="313">
        <f>'[1]Gral. ENERO 2016'!D29</f>
        <v>124.73333333333332</v>
      </c>
      <c r="K24" s="314">
        <f>AVERAGE(H24:J24)</f>
        <v>128.24444444444444</v>
      </c>
    </row>
    <row r="25" spans="2:16" ht="15" customHeight="1" x14ac:dyDescent="0.25">
      <c r="B25" s="501" t="s">
        <v>185</v>
      </c>
      <c r="C25" s="501"/>
      <c r="D25" s="501"/>
      <c r="E25" s="501"/>
      <c r="F25" s="501"/>
      <c r="G25" s="501"/>
      <c r="H25" s="501"/>
      <c r="I25" s="501"/>
      <c r="J25" s="501"/>
      <c r="K25" s="501"/>
    </row>
    <row r="26" spans="2:16" ht="15" customHeight="1" x14ac:dyDescent="0.25">
      <c r="B26" s="323" t="s">
        <v>186</v>
      </c>
      <c r="C26" s="324">
        <v>0.9</v>
      </c>
      <c r="D26" s="303">
        <v>317.08999999999997</v>
      </c>
      <c r="E26" s="303"/>
      <c r="F26" s="303"/>
      <c r="G26" s="303"/>
      <c r="H26" s="304">
        <f t="shared" ref="H26:H30" si="3">IF(D26/C26*100&gt;130,130,IF(D26/C26*100&lt;39,0,D26/C26*100))</f>
        <v>130</v>
      </c>
      <c r="I26" s="304"/>
      <c r="J26" s="304"/>
      <c r="K26" s="306"/>
    </row>
    <row r="27" spans="2:16" ht="15" customHeight="1" x14ac:dyDescent="0.25">
      <c r="B27" s="323" t="s">
        <v>187</v>
      </c>
      <c r="C27" s="325">
        <v>0.9</v>
      </c>
      <c r="D27" s="303">
        <v>120</v>
      </c>
      <c r="E27" s="303"/>
      <c r="F27" s="303"/>
      <c r="G27" s="303"/>
      <c r="H27" s="304">
        <f t="shared" si="3"/>
        <v>130</v>
      </c>
      <c r="I27" s="304"/>
      <c r="J27" s="304"/>
      <c r="K27" s="306"/>
    </row>
    <row r="28" spans="2:16" ht="15" customHeight="1" x14ac:dyDescent="0.25">
      <c r="B28" s="323" t="s">
        <v>188</v>
      </c>
      <c r="C28" s="319">
        <v>0.9</v>
      </c>
      <c r="D28" s="303">
        <v>22.92</v>
      </c>
      <c r="E28" s="303"/>
      <c r="F28" s="303"/>
      <c r="G28" s="303"/>
      <c r="H28" s="304">
        <f t="shared" si="3"/>
        <v>130</v>
      </c>
      <c r="I28" s="304"/>
      <c r="J28" s="304"/>
      <c r="K28" s="306"/>
    </row>
    <row r="29" spans="2:16" ht="15" customHeight="1" x14ac:dyDescent="0.25">
      <c r="B29" s="323" t="s">
        <v>189</v>
      </c>
      <c r="C29" s="319">
        <v>0.9</v>
      </c>
      <c r="D29" s="303">
        <v>11.48</v>
      </c>
      <c r="E29" s="303"/>
      <c r="F29" s="303"/>
      <c r="G29" s="303"/>
      <c r="H29" s="304">
        <f t="shared" si="3"/>
        <v>130</v>
      </c>
      <c r="I29" s="304"/>
      <c r="J29" s="304"/>
      <c r="K29" s="306"/>
    </row>
    <row r="30" spans="2:16" ht="15" customHeight="1" x14ac:dyDescent="0.25">
      <c r="B30" s="323" t="s">
        <v>190</v>
      </c>
      <c r="C30" s="319">
        <v>0.7</v>
      </c>
      <c r="D30" s="303">
        <v>153.33000000000001</v>
      </c>
      <c r="E30" s="303"/>
      <c r="F30" s="303"/>
      <c r="G30" s="303"/>
      <c r="H30" s="304">
        <f t="shared" si="3"/>
        <v>130</v>
      </c>
      <c r="I30" s="304"/>
      <c r="J30" s="304"/>
      <c r="K30" s="306"/>
    </row>
    <row r="31" spans="2:16" ht="15" customHeight="1" x14ac:dyDescent="0.25">
      <c r="B31" s="502" t="s">
        <v>184</v>
      </c>
      <c r="C31" s="502"/>
      <c r="D31" s="502"/>
      <c r="E31" s="311"/>
      <c r="F31" s="311"/>
      <c r="G31" s="311"/>
      <c r="H31" s="312">
        <f>AVERAGE(H26:H30)</f>
        <v>130</v>
      </c>
      <c r="I31" s="312">
        <v>130</v>
      </c>
      <c r="J31" s="313">
        <f>'[1]Gral. ENERO 2016'!D36</f>
        <v>129.03972222222222</v>
      </c>
      <c r="K31" s="314">
        <f>AVERAGE(H31:J31)</f>
        <v>129.6799074074074</v>
      </c>
    </row>
    <row r="32" spans="2:16" ht="15" customHeight="1" x14ac:dyDescent="0.25">
      <c r="B32" s="501" t="s">
        <v>191</v>
      </c>
      <c r="C32" s="501"/>
      <c r="D32" s="501"/>
      <c r="E32" s="501"/>
      <c r="F32" s="501"/>
      <c r="G32" s="501"/>
      <c r="H32" s="501"/>
      <c r="I32" s="501"/>
      <c r="J32" s="501"/>
      <c r="K32" s="501"/>
    </row>
    <row r="33" spans="2:11" ht="15" customHeight="1" x14ac:dyDescent="0.25">
      <c r="B33" s="301" t="s">
        <v>172</v>
      </c>
      <c r="C33" s="319">
        <v>0.55000000000000004</v>
      </c>
      <c r="D33" s="303">
        <v>60.6</v>
      </c>
      <c r="E33" s="303"/>
      <c r="F33" s="303"/>
      <c r="G33" s="303"/>
      <c r="H33" s="304">
        <f t="shared" ref="H33:H36" si="4">IF(D33/C33*100&gt;130,130,IF(D33/C33*100&lt;39,0,D33/C33*100))</f>
        <v>130</v>
      </c>
      <c r="I33" s="304"/>
      <c r="J33" s="304"/>
      <c r="K33" s="306"/>
    </row>
    <row r="34" spans="2:11" ht="15" customHeight="1" x14ac:dyDescent="0.25">
      <c r="B34" s="317" t="s">
        <v>173</v>
      </c>
      <c r="C34" s="319">
        <v>0.15</v>
      </c>
      <c r="D34" s="326">
        <v>17.489999999999998</v>
      </c>
      <c r="E34" s="326"/>
      <c r="F34" s="326"/>
      <c r="G34" s="326"/>
      <c r="H34" s="304">
        <f t="shared" si="4"/>
        <v>130</v>
      </c>
      <c r="I34" s="304"/>
      <c r="J34" s="304"/>
      <c r="K34" s="306"/>
    </row>
    <row r="35" spans="2:11" ht="15" customHeight="1" x14ac:dyDescent="0.25">
      <c r="B35" s="301" t="s">
        <v>174</v>
      </c>
      <c r="C35" s="319">
        <v>0.2</v>
      </c>
      <c r="D35" s="326">
        <v>22.62</v>
      </c>
      <c r="E35" s="326"/>
      <c r="F35" s="326"/>
      <c r="G35" s="326"/>
      <c r="H35" s="304">
        <f t="shared" si="4"/>
        <v>130</v>
      </c>
      <c r="I35" s="304"/>
      <c r="J35" s="304"/>
      <c r="K35" s="306"/>
    </row>
    <row r="36" spans="2:11" ht="15" customHeight="1" x14ac:dyDescent="0.25">
      <c r="B36" s="301" t="s">
        <v>192</v>
      </c>
      <c r="C36" s="319">
        <v>0.4</v>
      </c>
      <c r="D36" s="326">
        <v>43.98</v>
      </c>
      <c r="E36" s="326"/>
      <c r="F36" s="326"/>
      <c r="G36" s="326"/>
      <c r="H36" s="304">
        <f t="shared" si="4"/>
        <v>130</v>
      </c>
      <c r="I36" s="304"/>
      <c r="J36" s="304"/>
      <c r="K36" s="306"/>
    </row>
    <row r="37" spans="2:11" ht="15" customHeight="1" x14ac:dyDescent="0.25">
      <c r="B37" s="502" t="s">
        <v>184</v>
      </c>
      <c r="C37" s="502"/>
      <c r="D37" s="502"/>
      <c r="E37" s="311"/>
      <c r="F37" s="311"/>
      <c r="G37" s="311"/>
      <c r="H37" s="312">
        <f>AVERAGE(H33:H36)</f>
        <v>130</v>
      </c>
      <c r="I37" s="312">
        <v>130</v>
      </c>
      <c r="J37" s="313">
        <f>'[1]Gral. ENERO 2016'!D42</f>
        <v>107.92424242424242</v>
      </c>
      <c r="K37" s="314">
        <f>AVERAGE(H37:J37)</f>
        <v>122.64141414141415</v>
      </c>
    </row>
    <row r="38" spans="2:11" ht="15" customHeight="1" x14ac:dyDescent="0.25">
      <c r="B38" s="501" t="s">
        <v>193</v>
      </c>
      <c r="C38" s="501"/>
      <c r="D38" s="501"/>
      <c r="E38" s="501"/>
      <c r="F38" s="501"/>
      <c r="G38" s="501"/>
      <c r="H38" s="501"/>
      <c r="I38" s="501"/>
      <c r="J38" s="501"/>
      <c r="K38" s="501"/>
    </row>
    <row r="39" spans="2:11" ht="15" customHeight="1" x14ac:dyDescent="0.25">
      <c r="B39" s="327" t="s">
        <v>194</v>
      </c>
      <c r="C39" s="328">
        <v>0.7</v>
      </c>
      <c r="D39" s="310">
        <v>0</v>
      </c>
      <c r="E39" s="310"/>
      <c r="F39" s="310"/>
      <c r="G39" s="310"/>
      <c r="H39" s="304">
        <f t="shared" ref="H39:H41" si="5">IF(D39/C39*100&gt;130,130,IF(D39/C39*100&lt;39,0,D39/C39*100))</f>
        <v>0</v>
      </c>
      <c r="I39" s="304"/>
      <c r="J39" s="304"/>
      <c r="K39" s="306"/>
    </row>
    <row r="40" spans="2:11" ht="15" customHeight="1" x14ac:dyDescent="0.25">
      <c r="B40" s="329" t="s">
        <v>195</v>
      </c>
      <c r="C40" s="330">
        <v>0.7</v>
      </c>
      <c r="D40" s="331">
        <v>1</v>
      </c>
      <c r="E40" s="331"/>
      <c r="F40" s="331"/>
      <c r="G40" s="331"/>
      <c r="H40" s="304">
        <f t="shared" si="5"/>
        <v>130</v>
      </c>
      <c r="I40" s="304"/>
      <c r="J40" s="304"/>
      <c r="K40" s="306"/>
    </row>
    <row r="41" spans="2:11" ht="15" customHeight="1" x14ac:dyDescent="0.25">
      <c r="B41" s="332" t="s">
        <v>196</v>
      </c>
      <c r="C41" s="330">
        <v>0.4</v>
      </c>
      <c r="D41" s="326">
        <v>2.3199999999999998</v>
      </c>
      <c r="E41" s="326"/>
      <c r="F41" s="326"/>
      <c r="G41" s="326"/>
      <c r="H41" s="304">
        <f t="shared" si="5"/>
        <v>130</v>
      </c>
      <c r="I41" s="304"/>
      <c r="J41" s="304"/>
      <c r="K41" s="306"/>
    </row>
    <row r="42" spans="2:11" ht="15" customHeight="1" x14ac:dyDescent="0.25">
      <c r="B42" s="502" t="s">
        <v>184</v>
      </c>
      <c r="C42" s="502"/>
      <c r="D42" s="502"/>
      <c r="E42" s="311"/>
      <c r="F42" s="311"/>
      <c r="G42" s="311"/>
      <c r="H42" s="312">
        <f>AVERAGE(H39:H41)</f>
        <v>86.666666666666671</v>
      </c>
      <c r="I42" s="312">
        <v>87</v>
      </c>
      <c r="J42" s="313">
        <f>'[1]Gral. ENERO 2016'!D47</f>
        <v>86.666666666666671</v>
      </c>
      <c r="K42" s="314">
        <f>AVERAGE(H42:J42)</f>
        <v>86.777777777777786</v>
      </c>
    </row>
    <row r="43" spans="2:11" ht="15" customHeight="1" x14ac:dyDescent="0.25">
      <c r="B43" s="501" t="s">
        <v>197</v>
      </c>
      <c r="C43" s="501"/>
      <c r="D43" s="501"/>
      <c r="E43" s="501"/>
      <c r="F43" s="501"/>
      <c r="G43" s="501"/>
      <c r="H43" s="501"/>
      <c r="I43" s="501"/>
      <c r="J43" s="501"/>
      <c r="K43" s="501"/>
    </row>
    <row r="44" spans="2:11" ht="15" customHeight="1" x14ac:dyDescent="0.25">
      <c r="B44" s="333" t="s">
        <v>198</v>
      </c>
      <c r="C44" s="334">
        <v>0.85709999999999997</v>
      </c>
      <c r="D44" s="303">
        <v>101.42</v>
      </c>
      <c r="E44" s="303"/>
      <c r="F44" s="303"/>
      <c r="G44" s="303"/>
      <c r="H44" s="304">
        <f t="shared" ref="H44:H46" si="6">IF(D44/C44*100&gt;130,130,IF(D44/C44*100&lt;39,0,D44/C44*100))</f>
        <v>130</v>
      </c>
      <c r="I44" s="304"/>
      <c r="J44" s="304"/>
      <c r="K44" s="306"/>
    </row>
    <row r="45" spans="2:11" ht="15" customHeight="1" x14ac:dyDescent="0.25">
      <c r="B45" s="333" t="s">
        <v>199</v>
      </c>
      <c r="C45" s="334">
        <v>0.87639999999999996</v>
      </c>
      <c r="D45" s="303">
        <v>99.88</v>
      </c>
      <c r="E45" s="303"/>
      <c r="F45" s="303"/>
      <c r="G45" s="303"/>
      <c r="H45" s="304">
        <f t="shared" si="6"/>
        <v>130</v>
      </c>
      <c r="I45" s="304"/>
      <c r="J45" s="304"/>
      <c r="K45" s="306"/>
    </row>
    <row r="46" spans="2:11" ht="15" customHeight="1" x14ac:dyDescent="0.25">
      <c r="B46" s="333" t="s">
        <v>200</v>
      </c>
      <c r="C46" s="334">
        <v>0.99339999999999995</v>
      </c>
      <c r="D46" s="303">
        <v>99.87</v>
      </c>
      <c r="E46" s="303"/>
      <c r="F46" s="303"/>
      <c r="G46" s="303"/>
      <c r="H46" s="304">
        <f t="shared" si="6"/>
        <v>130</v>
      </c>
      <c r="I46" s="304"/>
      <c r="J46" s="304"/>
      <c r="K46" s="306"/>
    </row>
    <row r="47" spans="2:11" ht="15" customHeight="1" x14ac:dyDescent="0.25">
      <c r="B47" s="502" t="s">
        <v>184</v>
      </c>
      <c r="C47" s="502"/>
      <c r="D47" s="502"/>
      <c r="E47" s="311"/>
      <c r="F47" s="311"/>
      <c r="G47" s="311"/>
      <c r="H47" s="312">
        <f>AVERAGE(H44:H46)</f>
        <v>130</v>
      </c>
      <c r="I47" s="312">
        <v>130</v>
      </c>
      <c r="J47" s="313">
        <f>'[1]Gral. ENERO 2016'!D52</f>
        <v>112.54083098439862</v>
      </c>
      <c r="K47" s="314">
        <f>AVERAGE(H47:J47)</f>
        <v>124.18027699479954</v>
      </c>
    </row>
    <row r="48" spans="2:11" ht="15" customHeight="1" x14ac:dyDescent="0.25">
      <c r="B48" s="501" t="s">
        <v>201</v>
      </c>
      <c r="C48" s="501"/>
      <c r="D48" s="501"/>
      <c r="E48" s="501"/>
      <c r="F48" s="501"/>
      <c r="G48" s="501"/>
      <c r="H48" s="501"/>
      <c r="I48" s="501"/>
      <c r="J48" s="501"/>
      <c r="K48" s="501"/>
    </row>
    <row r="49" spans="2:11" ht="15" customHeight="1" x14ac:dyDescent="0.25">
      <c r="B49" s="501" t="s">
        <v>202</v>
      </c>
      <c r="C49" s="501"/>
      <c r="D49" s="501"/>
      <c r="E49" s="501"/>
      <c r="F49" s="501"/>
      <c r="G49" s="501"/>
      <c r="H49" s="501"/>
      <c r="I49" s="501"/>
      <c r="J49" s="501"/>
      <c r="K49" s="501"/>
    </row>
    <row r="50" spans="2:11" ht="15" customHeight="1" x14ac:dyDescent="0.25">
      <c r="B50" s="323" t="s">
        <v>203</v>
      </c>
      <c r="C50" s="335">
        <v>0.2</v>
      </c>
      <c r="D50" s="303">
        <v>66.66</v>
      </c>
      <c r="E50" s="303"/>
      <c r="F50" s="303"/>
      <c r="G50" s="303"/>
      <c r="H50" s="304">
        <f t="shared" ref="H50:H52" si="7">IF(D50/C50*100&gt;130,130,IF(D50/C50*100&lt;39,0,D50/C50*100))</f>
        <v>130</v>
      </c>
      <c r="I50" s="304"/>
      <c r="J50" s="304"/>
      <c r="K50" s="306"/>
    </row>
    <row r="51" spans="2:11" ht="15" customHeight="1" x14ac:dyDescent="0.25">
      <c r="B51" s="323" t="s">
        <v>204</v>
      </c>
      <c r="C51" s="335">
        <v>0.2</v>
      </c>
      <c r="D51" s="303">
        <v>50</v>
      </c>
      <c r="E51" s="303"/>
      <c r="F51" s="303"/>
      <c r="G51" s="303"/>
      <c r="H51" s="304">
        <f t="shared" si="7"/>
        <v>130</v>
      </c>
      <c r="I51" s="304"/>
      <c r="J51" s="304"/>
      <c r="K51" s="306"/>
    </row>
    <row r="52" spans="2:11" ht="15" customHeight="1" x14ac:dyDescent="0.25">
      <c r="B52" s="336" t="s">
        <v>205</v>
      </c>
      <c r="C52" s="335">
        <v>0.2</v>
      </c>
      <c r="D52" s="303">
        <v>100</v>
      </c>
      <c r="E52" s="303"/>
      <c r="F52" s="303"/>
      <c r="G52" s="303"/>
      <c r="H52" s="304">
        <f t="shared" si="7"/>
        <v>130</v>
      </c>
      <c r="I52" s="304"/>
      <c r="J52" s="304"/>
      <c r="K52" s="306"/>
    </row>
    <row r="53" spans="2:11" ht="15" customHeight="1" x14ac:dyDescent="0.25">
      <c r="B53" s="502" t="s">
        <v>184</v>
      </c>
      <c r="C53" s="502"/>
      <c r="D53" s="502"/>
      <c r="E53" s="311"/>
      <c r="F53" s="311"/>
      <c r="G53" s="311"/>
      <c r="H53" s="312">
        <f>AVERAGE(H50:H52)</f>
        <v>130</v>
      </c>
      <c r="I53" s="312">
        <v>130</v>
      </c>
      <c r="J53" s="313">
        <f>'[1]Gral. ENERO 2016'!D58</f>
        <v>118.33333333333333</v>
      </c>
      <c r="K53" s="314">
        <f>AVERAGE(H53:J53)</f>
        <v>126.1111111111111</v>
      </c>
    </row>
    <row r="54" spans="2:11" ht="15" customHeight="1" x14ac:dyDescent="0.25">
      <c r="B54" s="504" t="s">
        <v>206</v>
      </c>
      <c r="C54" s="504"/>
      <c r="D54" s="504"/>
      <c r="E54" s="504"/>
      <c r="F54" s="504"/>
      <c r="G54" s="504"/>
      <c r="H54" s="504"/>
      <c r="I54" s="504"/>
      <c r="J54" s="504"/>
      <c r="K54" s="504"/>
    </row>
    <row r="55" spans="2:11" ht="15" customHeight="1" x14ac:dyDescent="0.25">
      <c r="B55" s="333" t="s">
        <v>207</v>
      </c>
      <c r="C55" s="337">
        <v>0.4</v>
      </c>
      <c r="D55" s="310">
        <v>0.12</v>
      </c>
      <c r="E55" s="310"/>
      <c r="F55" s="310"/>
      <c r="G55" s="310"/>
      <c r="H55" s="304">
        <f t="shared" ref="H55:H57" si="8">IF(D55/C55*100&gt;130,130,IF(D55/C55*100&lt;39,0,D55/C55*100))</f>
        <v>0</v>
      </c>
      <c r="I55" s="304"/>
      <c r="J55" s="304"/>
      <c r="K55" s="306"/>
    </row>
    <row r="56" spans="2:11" ht="15" customHeight="1" x14ac:dyDescent="0.25">
      <c r="B56" s="333" t="s">
        <v>208</v>
      </c>
      <c r="C56" s="337">
        <v>0.8</v>
      </c>
      <c r="D56" s="331">
        <v>1</v>
      </c>
      <c r="E56" s="331"/>
      <c r="F56" s="331"/>
      <c r="G56" s="331"/>
      <c r="H56" s="304">
        <f t="shared" si="8"/>
        <v>125</v>
      </c>
      <c r="I56" s="304"/>
      <c r="J56" s="304"/>
      <c r="K56" s="306"/>
    </row>
    <row r="57" spans="2:11" ht="15" customHeight="1" x14ac:dyDescent="0.25">
      <c r="B57" s="333" t="s">
        <v>209</v>
      </c>
      <c r="C57" s="337">
        <v>0.7</v>
      </c>
      <c r="D57" s="331">
        <v>1</v>
      </c>
      <c r="E57" s="331"/>
      <c r="F57" s="331"/>
      <c r="G57" s="331"/>
      <c r="H57" s="304">
        <f t="shared" si="8"/>
        <v>130</v>
      </c>
      <c r="I57" s="304"/>
      <c r="J57" s="304"/>
      <c r="K57" s="306"/>
    </row>
    <row r="58" spans="2:11" ht="15" customHeight="1" x14ac:dyDescent="0.25">
      <c r="B58" s="502" t="s">
        <v>184</v>
      </c>
      <c r="C58" s="502"/>
      <c r="D58" s="502"/>
      <c r="E58" s="311"/>
      <c r="F58" s="311"/>
      <c r="G58" s="311"/>
      <c r="H58" s="312">
        <f>AVERAGE(H55:H57)</f>
        <v>85</v>
      </c>
      <c r="I58" s="312">
        <v>92</v>
      </c>
      <c r="J58" s="313">
        <f>'[1]Gral. ENERO 2016'!D63</f>
        <v>99.154166666666654</v>
      </c>
      <c r="K58" s="314">
        <f>AVERAGE(H58:J58)</f>
        <v>92.05138888888888</v>
      </c>
    </row>
    <row r="59" spans="2:11" ht="15" customHeight="1" x14ac:dyDescent="0.25">
      <c r="B59" s="504" t="s">
        <v>210</v>
      </c>
      <c r="C59" s="504"/>
      <c r="D59" s="504"/>
      <c r="E59" s="504"/>
      <c r="F59" s="504"/>
      <c r="G59" s="504"/>
      <c r="H59" s="504"/>
      <c r="I59" s="504"/>
      <c r="J59" s="504"/>
      <c r="K59" s="504"/>
    </row>
    <row r="60" spans="2:11" ht="15" customHeight="1" x14ac:dyDescent="0.25">
      <c r="B60" s="333" t="s">
        <v>207</v>
      </c>
      <c r="C60" s="337">
        <v>0.17</v>
      </c>
      <c r="D60" s="303">
        <v>15.29</v>
      </c>
      <c r="E60" s="303"/>
      <c r="F60" s="303"/>
      <c r="G60" s="303"/>
      <c r="H60" s="304">
        <f t="shared" ref="H60:H64" si="9">IF(D60/C60*100&gt;130,130,IF(D60/C60*100&lt;39,0,D60/C60*100))</f>
        <v>130</v>
      </c>
      <c r="I60" s="304"/>
      <c r="J60" s="304"/>
      <c r="K60" s="306"/>
    </row>
    <row r="61" spans="2:11" ht="15" customHeight="1" x14ac:dyDescent="0.25">
      <c r="B61" s="333" t="s">
        <v>211</v>
      </c>
      <c r="C61" s="337">
        <v>0.2</v>
      </c>
      <c r="D61" s="303">
        <v>0</v>
      </c>
      <c r="E61" s="303"/>
      <c r="F61" s="303"/>
      <c r="G61" s="303"/>
      <c r="H61" s="304">
        <f t="shared" si="9"/>
        <v>0</v>
      </c>
      <c r="I61" s="304"/>
      <c r="J61" s="304"/>
      <c r="K61" s="306"/>
    </row>
    <row r="62" spans="2:11" ht="15" customHeight="1" x14ac:dyDescent="0.25">
      <c r="B62" s="333" t="s">
        <v>212</v>
      </c>
      <c r="C62" s="337">
        <v>0.7</v>
      </c>
      <c r="D62" s="303">
        <v>95.68</v>
      </c>
      <c r="E62" s="303"/>
      <c r="F62" s="303"/>
      <c r="G62" s="303"/>
      <c r="H62" s="304">
        <f t="shared" si="9"/>
        <v>130</v>
      </c>
      <c r="I62" s="304"/>
      <c r="J62" s="304"/>
      <c r="K62" s="306"/>
    </row>
    <row r="63" spans="2:11" ht="15" customHeight="1" x14ac:dyDescent="0.25">
      <c r="B63" s="333" t="s">
        <v>213</v>
      </c>
      <c r="C63" s="337">
        <v>0.7</v>
      </c>
      <c r="D63" s="303">
        <v>100</v>
      </c>
      <c r="E63" s="303"/>
      <c r="F63" s="303"/>
      <c r="G63" s="303"/>
      <c r="H63" s="304">
        <f t="shared" si="9"/>
        <v>130</v>
      </c>
      <c r="I63" s="304"/>
      <c r="J63" s="304"/>
      <c r="K63" s="306"/>
    </row>
    <row r="64" spans="2:11" ht="15" customHeight="1" x14ac:dyDescent="0.25">
      <c r="B64" s="333" t="s">
        <v>214</v>
      </c>
      <c r="C64" s="337">
        <v>0.5</v>
      </c>
      <c r="D64" s="303">
        <v>0</v>
      </c>
      <c r="E64" s="303"/>
      <c r="F64" s="303"/>
      <c r="G64" s="303"/>
      <c r="H64" s="304">
        <f t="shared" si="9"/>
        <v>0</v>
      </c>
      <c r="I64" s="304"/>
      <c r="J64" s="304"/>
      <c r="K64" s="306"/>
    </row>
    <row r="65" spans="2:16" ht="15" customHeight="1" x14ac:dyDescent="0.25">
      <c r="B65" s="502" t="s">
        <v>184</v>
      </c>
      <c r="C65" s="502"/>
      <c r="D65" s="502"/>
      <c r="E65" s="311"/>
      <c r="F65" s="311"/>
      <c r="G65" s="311"/>
      <c r="H65" s="312">
        <f>AVERAGE(H60:H64)</f>
        <v>78</v>
      </c>
      <c r="I65" s="312">
        <v>78</v>
      </c>
      <c r="J65" s="313">
        <f>'[1]Gral. ENERO 2016'!D70</f>
        <v>75.3</v>
      </c>
      <c r="K65" s="314">
        <f>AVERAGE(H65:J65)</f>
        <v>77.100000000000009</v>
      </c>
    </row>
    <row r="66" spans="2:16" ht="15" customHeight="1" x14ac:dyDescent="0.25">
      <c r="B66" s="501" t="s">
        <v>215</v>
      </c>
      <c r="C66" s="501"/>
      <c r="D66" s="501"/>
      <c r="E66" s="501"/>
      <c r="F66" s="501"/>
      <c r="G66" s="501"/>
      <c r="H66" s="501"/>
      <c r="I66" s="501"/>
      <c r="J66" s="501"/>
      <c r="K66" s="501"/>
    </row>
    <row r="67" spans="2:16" ht="15" customHeight="1" x14ac:dyDescent="0.25">
      <c r="B67" s="501" t="s">
        <v>216</v>
      </c>
      <c r="C67" s="501"/>
      <c r="D67" s="501"/>
      <c r="E67" s="501"/>
      <c r="F67" s="501"/>
      <c r="G67" s="501"/>
      <c r="H67" s="501"/>
      <c r="I67" s="501"/>
      <c r="J67" s="501"/>
      <c r="K67" s="501"/>
    </row>
    <row r="68" spans="2:16" ht="15" customHeight="1" x14ac:dyDescent="0.25">
      <c r="B68" s="323" t="s">
        <v>217</v>
      </c>
      <c r="C68" s="330">
        <v>0.72</v>
      </c>
      <c r="D68" s="303">
        <v>100</v>
      </c>
      <c r="E68" s="303"/>
      <c r="F68" s="303"/>
      <c r="G68" s="303"/>
      <c r="H68" s="304">
        <f t="shared" ref="H68:H70" si="10">IF(D68/C68*100&gt;130,130,IF(D68/C68*100&lt;39,0,D68/C68*100))</f>
        <v>130</v>
      </c>
      <c r="I68" s="304"/>
      <c r="J68" s="304"/>
      <c r="K68" s="306"/>
    </row>
    <row r="69" spans="2:16" ht="15" customHeight="1" x14ac:dyDescent="0.25">
      <c r="B69" s="323" t="s">
        <v>218</v>
      </c>
      <c r="C69" s="330">
        <v>7.0000000000000007E-2</v>
      </c>
      <c r="D69" s="326">
        <v>26.15</v>
      </c>
      <c r="E69" s="326"/>
      <c r="F69" s="326"/>
      <c r="G69" s="326"/>
      <c r="H69" s="304">
        <f t="shared" si="10"/>
        <v>130</v>
      </c>
      <c r="I69" s="304"/>
      <c r="J69" s="304"/>
      <c r="K69" s="306"/>
    </row>
    <row r="70" spans="2:16" ht="15.75" customHeight="1" x14ac:dyDescent="0.25">
      <c r="B70" s="323" t="s">
        <v>219</v>
      </c>
      <c r="C70" s="330">
        <v>0.7</v>
      </c>
      <c r="D70" s="338">
        <v>70</v>
      </c>
      <c r="E70" s="338"/>
      <c r="F70" s="338"/>
      <c r="G70" s="338"/>
      <c r="H70" s="304">
        <f t="shared" si="10"/>
        <v>130</v>
      </c>
      <c r="I70" s="304"/>
      <c r="J70" s="304"/>
      <c r="K70" s="306"/>
    </row>
    <row r="71" spans="2:16" ht="15" customHeight="1" x14ac:dyDescent="0.25">
      <c r="B71" s="502" t="s">
        <v>184</v>
      </c>
      <c r="C71" s="502"/>
      <c r="D71" s="502"/>
      <c r="E71" s="311"/>
      <c r="F71" s="311"/>
      <c r="G71" s="311"/>
      <c r="H71" s="312">
        <f>AVERAGE(H68:H70)</f>
        <v>130</v>
      </c>
      <c r="I71" s="312">
        <v>130</v>
      </c>
      <c r="J71" s="313">
        <f>'[1]Gral. ENERO 2016'!D76</f>
        <v>100.46666666666665</v>
      </c>
      <c r="K71" s="314">
        <f>AVERAGE(H71:J71)</f>
        <v>120.15555555555555</v>
      </c>
    </row>
    <row r="72" spans="2:16" ht="15" customHeight="1" x14ac:dyDescent="0.25">
      <c r="B72" s="504" t="s">
        <v>220</v>
      </c>
      <c r="C72" s="504"/>
      <c r="D72" s="504"/>
      <c r="E72" s="504"/>
      <c r="F72" s="504"/>
      <c r="G72" s="504"/>
      <c r="H72" s="504"/>
      <c r="I72" s="504"/>
      <c r="J72" s="504"/>
      <c r="K72" s="504"/>
    </row>
    <row r="73" spans="2:16" ht="15" customHeight="1" x14ac:dyDescent="0.25">
      <c r="B73" s="323" t="s">
        <v>221</v>
      </c>
      <c r="C73" s="315">
        <v>0.22</v>
      </c>
      <c r="D73" s="310">
        <v>0.22070000000000001</v>
      </c>
      <c r="E73" s="310"/>
      <c r="F73" s="310"/>
      <c r="G73" s="310"/>
      <c r="H73" s="304">
        <f t="shared" ref="H73:H75" si="11">IF(D73/C73*100&gt;130,130,IF(D73/C73*100&lt;39,0,D73/C73*100))</f>
        <v>100.31818181818181</v>
      </c>
      <c r="I73" s="304"/>
      <c r="J73" s="304"/>
      <c r="K73" s="306"/>
    </row>
    <row r="74" spans="2:16" ht="15" customHeight="1" x14ac:dyDescent="0.25">
      <c r="B74" s="323" t="s">
        <v>222</v>
      </c>
      <c r="C74" s="315">
        <v>0.35</v>
      </c>
      <c r="D74" s="331">
        <v>0.95</v>
      </c>
      <c r="E74" s="331"/>
      <c r="F74" s="331"/>
      <c r="G74" s="331"/>
      <c r="H74" s="304">
        <f t="shared" si="11"/>
        <v>130</v>
      </c>
      <c r="I74" s="304"/>
      <c r="J74" s="304"/>
      <c r="K74" s="306"/>
    </row>
    <row r="75" spans="2:16" ht="15" customHeight="1" x14ac:dyDescent="0.25">
      <c r="B75" s="323" t="s">
        <v>223</v>
      </c>
      <c r="C75" s="315">
        <v>0.6</v>
      </c>
      <c r="D75" s="331">
        <v>1.05</v>
      </c>
      <c r="E75" s="331"/>
      <c r="F75" s="331"/>
      <c r="G75" s="331"/>
      <c r="H75" s="304">
        <f t="shared" si="11"/>
        <v>130</v>
      </c>
      <c r="I75" s="304"/>
      <c r="J75" s="304"/>
      <c r="K75" s="306"/>
    </row>
    <row r="76" spans="2:16" ht="15" customHeight="1" x14ac:dyDescent="0.25">
      <c r="B76" s="502" t="s">
        <v>184</v>
      </c>
      <c r="C76" s="502"/>
      <c r="D76" s="502"/>
      <c r="E76" s="311"/>
      <c r="F76" s="311"/>
      <c r="G76" s="311"/>
      <c r="H76" s="312">
        <f>AVERAGE(H73:H75)</f>
        <v>120.10606060606061</v>
      </c>
      <c r="I76" s="312">
        <v>130</v>
      </c>
      <c r="J76" s="313">
        <f>'[1]Gral. ENERO 2016'!D81</f>
        <v>130</v>
      </c>
      <c r="K76" s="314">
        <f>AVERAGE(H76:J76)</f>
        <v>126.70202020202021</v>
      </c>
    </row>
    <row r="77" spans="2:16" ht="15" customHeight="1" x14ac:dyDescent="0.25">
      <c r="B77" s="504" t="s">
        <v>224</v>
      </c>
      <c r="C77" s="504"/>
      <c r="D77" s="504"/>
      <c r="E77" s="504"/>
      <c r="F77" s="504"/>
      <c r="G77" s="504"/>
      <c r="H77" s="504"/>
      <c r="I77" s="504"/>
      <c r="J77" s="504"/>
      <c r="K77" s="504"/>
    </row>
    <row r="78" spans="2:16" ht="15" customHeight="1" x14ac:dyDescent="0.25">
      <c r="B78" s="323" t="s">
        <v>225</v>
      </c>
      <c r="C78" s="319">
        <v>0.5</v>
      </c>
      <c r="D78" s="303">
        <v>40.35</v>
      </c>
      <c r="E78" s="303"/>
      <c r="F78" s="303"/>
      <c r="G78" s="303"/>
      <c r="H78" s="304">
        <f t="shared" ref="H78:H80" si="12">IF(D78/C78*100&gt;130,130,IF(D78/C78*100&lt;39,0,D78/C78*100))</f>
        <v>130</v>
      </c>
      <c r="I78" s="304"/>
      <c r="J78" s="304"/>
      <c r="K78" s="306"/>
    </row>
    <row r="79" spans="2:16" ht="15" customHeight="1" x14ac:dyDescent="0.25">
      <c r="B79" s="323" t="s">
        <v>226</v>
      </c>
      <c r="C79" s="319">
        <v>0.08</v>
      </c>
      <c r="D79" s="303">
        <v>7.4</v>
      </c>
      <c r="E79" s="303"/>
      <c r="F79" s="303"/>
      <c r="G79" s="303"/>
      <c r="H79" s="304">
        <f t="shared" si="12"/>
        <v>130</v>
      </c>
      <c r="I79" s="304"/>
      <c r="J79" s="304"/>
      <c r="K79" s="306"/>
    </row>
    <row r="80" spans="2:16" ht="15" customHeight="1" x14ac:dyDescent="0.25">
      <c r="B80" s="323" t="s">
        <v>227</v>
      </c>
      <c r="C80" s="319">
        <v>0.7</v>
      </c>
      <c r="D80" s="303">
        <v>94.08</v>
      </c>
      <c r="E80" s="303"/>
      <c r="F80" s="303"/>
      <c r="G80" s="303"/>
      <c r="H80" s="304">
        <f t="shared" si="12"/>
        <v>130</v>
      </c>
      <c r="I80" s="304"/>
      <c r="J80" s="304"/>
      <c r="K80" s="306"/>
      <c r="P80" s="296" t="s">
        <v>228</v>
      </c>
    </row>
    <row r="81" spans="2:11" ht="15" customHeight="1" x14ac:dyDescent="0.25">
      <c r="B81" s="502" t="s">
        <v>184</v>
      </c>
      <c r="C81" s="502"/>
      <c r="D81" s="502"/>
      <c r="E81" s="311"/>
      <c r="F81" s="311"/>
      <c r="G81" s="311"/>
      <c r="H81" s="312">
        <f>AVERAGE(H78:H80)</f>
        <v>130</v>
      </c>
      <c r="I81" s="312">
        <v>130</v>
      </c>
      <c r="J81" s="313">
        <f>'[1]Gral. ENERO 2016'!D86</f>
        <v>112.04761904761904</v>
      </c>
      <c r="K81" s="314">
        <f>AVERAGE(H81:J81)</f>
        <v>124.01587301587301</v>
      </c>
    </row>
    <row r="82" spans="2:11" ht="15" customHeight="1" x14ac:dyDescent="0.25">
      <c r="B82" s="505" t="s">
        <v>229</v>
      </c>
      <c r="C82" s="505"/>
      <c r="D82" s="505"/>
      <c r="E82" s="505"/>
      <c r="F82" s="505"/>
      <c r="G82" s="505"/>
      <c r="H82" s="505"/>
      <c r="I82" s="505"/>
      <c r="J82" s="505"/>
      <c r="K82" s="505"/>
    </row>
    <row r="83" spans="2:11" ht="15" customHeight="1" x14ac:dyDescent="0.25">
      <c r="B83" s="301" t="s">
        <v>230</v>
      </c>
      <c r="C83" s="310">
        <v>0.7</v>
      </c>
      <c r="D83" s="310">
        <v>1</v>
      </c>
      <c r="E83" s="310"/>
      <c r="F83" s="310"/>
      <c r="G83" s="310"/>
      <c r="H83" s="304">
        <f t="shared" ref="H83:H87" si="13">IF(D83/C83*100&gt;130,130,IF(D83/C83*100&lt;39,0,D83/C83*100))</f>
        <v>130</v>
      </c>
      <c r="I83" s="304"/>
      <c r="J83" s="304"/>
      <c r="K83" s="306"/>
    </row>
    <row r="84" spans="2:11" ht="15" customHeight="1" x14ac:dyDescent="0.25">
      <c r="B84" s="301" t="s">
        <v>231</v>
      </c>
      <c r="C84" s="310">
        <v>0.7</v>
      </c>
      <c r="D84" s="331">
        <v>1</v>
      </c>
      <c r="E84" s="331"/>
      <c r="F84" s="331"/>
      <c r="G84" s="331"/>
      <c r="H84" s="304">
        <f t="shared" si="13"/>
        <v>130</v>
      </c>
      <c r="I84" s="304"/>
      <c r="J84" s="304"/>
      <c r="K84" s="306"/>
    </row>
    <row r="85" spans="2:11" ht="15" customHeight="1" x14ac:dyDescent="0.25">
      <c r="B85" s="301" t="s">
        <v>232</v>
      </c>
      <c r="C85" s="310">
        <v>0.7</v>
      </c>
      <c r="D85" s="331">
        <v>1</v>
      </c>
      <c r="E85" s="331"/>
      <c r="F85" s="331"/>
      <c r="G85" s="331"/>
      <c r="H85" s="304">
        <f t="shared" si="13"/>
        <v>130</v>
      </c>
      <c r="I85" s="304"/>
      <c r="J85" s="304"/>
      <c r="K85" s="306"/>
    </row>
    <row r="86" spans="2:11" ht="15" customHeight="1" x14ac:dyDescent="0.25">
      <c r="B86" s="301" t="s">
        <v>233</v>
      </c>
      <c r="C86" s="310">
        <v>1</v>
      </c>
      <c r="D86" s="310">
        <v>1</v>
      </c>
      <c r="E86" s="310"/>
      <c r="F86" s="310"/>
      <c r="G86" s="310"/>
      <c r="H86" s="304">
        <f t="shared" si="13"/>
        <v>100</v>
      </c>
      <c r="I86" s="304"/>
      <c r="J86" s="304"/>
      <c r="K86" s="306"/>
    </row>
    <row r="87" spans="2:11" ht="15" customHeight="1" x14ac:dyDescent="0.25">
      <c r="B87" s="339" t="s">
        <v>234</v>
      </c>
      <c r="C87" s="310">
        <v>1</v>
      </c>
      <c r="D87" s="331">
        <v>1</v>
      </c>
      <c r="E87" s="331"/>
      <c r="F87" s="331"/>
      <c r="G87" s="331"/>
      <c r="H87" s="304">
        <f t="shared" si="13"/>
        <v>100</v>
      </c>
      <c r="I87" s="304"/>
      <c r="J87" s="304"/>
      <c r="K87" s="306"/>
    </row>
    <row r="88" spans="2:11" ht="15" customHeight="1" x14ac:dyDescent="0.25">
      <c r="B88" s="502" t="s">
        <v>184</v>
      </c>
      <c r="C88" s="502"/>
      <c r="D88" s="502"/>
      <c r="E88" s="311"/>
      <c r="F88" s="311"/>
      <c r="G88" s="311"/>
      <c r="H88" s="312">
        <f>AVERAGE(H83:H87)</f>
        <v>118</v>
      </c>
      <c r="I88" s="312">
        <v>123</v>
      </c>
      <c r="J88" s="313">
        <f>'[1]Gral. ENERO 2016'!D93</f>
        <v>118</v>
      </c>
      <c r="K88" s="314">
        <f>AVERAGE(H88:J88)</f>
        <v>119.66666666666667</v>
      </c>
    </row>
    <row r="89" spans="2:11" ht="15" customHeight="1" x14ac:dyDescent="0.25">
      <c r="B89" s="504" t="s">
        <v>235</v>
      </c>
      <c r="C89" s="504"/>
      <c r="D89" s="504"/>
      <c r="E89" s="504"/>
      <c r="F89" s="504"/>
      <c r="G89" s="504"/>
      <c r="H89" s="504"/>
      <c r="I89" s="504"/>
      <c r="J89" s="504"/>
      <c r="K89" s="504"/>
    </row>
    <row r="90" spans="2:11" ht="15" customHeight="1" x14ac:dyDescent="0.25">
      <c r="B90" s="340" t="s">
        <v>236</v>
      </c>
      <c r="C90" s="319">
        <v>1</v>
      </c>
      <c r="D90" s="310">
        <v>1</v>
      </c>
      <c r="E90" s="310"/>
      <c r="F90" s="310"/>
      <c r="G90" s="310"/>
      <c r="H90" s="304">
        <f t="shared" ref="H90:H93" si="14">IF(D90/C90*100&gt;130,130,IF(D90/C90*100&lt;39,0,D90/C90*100))</f>
        <v>100</v>
      </c>
      <c r="I90" s="304"/>
      <c r="J90" s="304"/>
      <c r="K90" s="306"/>
    </row>
    <row r="91" spans="2:11" ht="15" customHeight="1" x14ac:dyDescent="0.25">
      <c r="B91" s="336" t="s">
        <v>237</v>
      </c>
      <c r="C91" s="319">
        <v>1</v>
      </c>
      <c r="D91" s="331">
        <v>1</v>
      </c>
      <c r="E91" s="331"/>
      <c r="F91" s="331"/>
      <c r="G91" s="331"/>
      <c r="H91" s="304">
        <f t="shared" si="14"/>
        <v>100</v>
      </c>
      <c r="I91" s="304"/>
      <c r="J91" s="304"/>
      <c r="K91" s="306"/>
    </row>
    <row r="92" spans="2:11" ht="15" customHeight="1" x14ac:dyDescent="0.25">
      <c r="B92" s="336" t="s">
        <v>238</v>
      </c>
      <c r="C92" s="319">
        <v>1</v>
      </c>
      <c r="D92" s="331">
        <v>1</v>
      </c>
      <c r="E92" s="331"/>
      <c r="F92" s="331"/>
      <c r="G92" s="331"/>
      <c r="H92" s="304">
        <f t="shared" si="14"/>
        <v>100</v>
      </c>
      <c r="I92" s="304"/>
      <c r="J92" s="304"/>
      <c r="K92" s="306"/>
    </row>
    <row r="93" spans="2:11" ht="15" customHeight="1" x14ac:dyDescent="0.25">
      <c r="B93" s="336" t="s">
        <v>239</v>
      </c>
      <c r="C93" s="319">
        <v>1</v>
      </c>
      <c r="D93" s="310">
        <v>1</v>
      </c>
      <c r="E93" s="310"/>
      <c r="F93" s="310"/>
      <c r="G93" s="310"/>
      <c r="H93" s="304">
        <f t="shared" si="14"/>
        <v>100</v>
      </c>
      <c r="I93" s="304"/>
      <c r="J93" s="304"/>
      <c r="K93" s="306"/>
    </row>
    <row r="94" spans="2:11" ht="15" customHeight="1" x14ac:dyDescent="0.25">
      <c r="B94" s="502" t="s">
        <v>184</v>
      </c>
      <c r="C94" s="502"/>
      <c r="D94" s="502"/>
      <c r="E94" s="311"/>
      <c r="F94" s="311"/>
      <c r="G94" s="311"/>
      <c r="H94" s="312">
        <f>AVERAGE(H90:H93)</f>
        <v>100</v>
      </c>
      <c r="I94" s="312">
        <v>100</v>
      </c>
      <c r="J94" s="313">
        <f>'[1]Gral. ENERO 2016'!D99</f>
        <v>100</v>
      </c>
      <c r="K94" s="314">
        <f>AVERAGE(H94:J94)</f>
        <v>100</v>
      </c>
    </row>
    <row r="95" spans="2:11" ht="15" hidden="1" customHeight="1" x14ac:dyDescent="0.25">
      <c r="B95" s="341" t="s">
        <v>240</v>
      </c>
      <c r="C95" s="342"/>
      <c r="D95" s="343"/>
      <c r="E95" s="343"/>
      <c r="F95" s="343"/>
      <c r="G95" s="343"/>
      <c r="H95" s="304"/>
      <c r="I95" s="304"/>
      <c r="J95" s="304"/>
      <c r="K95" s="306"/>
    </row>
    <row r="96" spans="2:11" ht="15" hidden="1" customHeight="1" x14ac:dyDescent="0.25">
      <c r="B96" s="341" t="s">
        <v>241</v>
      </c>
      <c r="C96" s="344">
        <f>SUM(C97:C104)</f>
        <v>404</v>
      </c>
      <c r="D96" s="345">
        <f>SUM(D97:D104)</f>
        <v>0</v>
      </c>
      <c r="E96" s="345"/>
      <c r="F96" s="345"/>
      <c r="G96" s="345"/>
      <c r="H96" s="304">
        <f>IF(D96/C96*100&gt;130,130,IF(D96/C96*100&lt;39,0,D96/C96*100))</f>
        <v>0</v>
      </c>
      <c r="I96" s="304"/>
      <c r="J96" s="304"/>
      <c r="K96" s="306"/>
    </row>
    <row r="97" spans="2:11" ht="15" hidden="1" customHeight="1" x14ac:dyDescent="0.25">
      <c r="B97" s="346" t="s">
        <v>242</v>
      </c>
      <c r="C97" s="347">
        <v>37</v>
      </c>
      <c r="D97" s="348"/>
      <c r="E97" s="348"/>
      <c r="F97" s="348"/>
      <c r="G97" s="348"/>
      <c r="H97" s="304"/>
      <c r="I97" s="304"/>
      <c r="J97" s="304"/>
      <c r="K97" s="306"/>
    </row>
    <row r="98" spans="2:11" ht="15" hidden="1" customHeight="1" x14ac:dyDescent="0.25">
      <c r="B98" s="346" t="s">
        <v>243</v>
      </c>
      <c r="C98" s="347">
        <v>6</v>
      </c>
      <c r="D98" s="349"/>
      <c r="E98" s="349"/>
      <c r="F98" s="349"/>
      <c r="G98" s="349"/>
      <c r="H98" s="304"/>
      <c r="I98" s="304"/>
      <c r="J98" s="304"/>
      <c r="K98" s="306"/>
    </row>
    <row r="99" spans="2:11" ht="15" hidden="1" customHeight="1" x14ac:dyDescent="0.25">
      <c r="B99" s="346" t="s">
        <v>244</v>
      </c>
      <c r="C99" s="347">
        <v>10</v>
      </c>
      <c r="D99" s="348"/>
      <c r="E99" s="348"/>
      <c r="F99" s="348"/>
      <c r="G99" s="348"/>
      <c r="H99" s="304"/>
      <c r="I99" s="304"/>
      <c r="J99" s="304"/>
      <c r="K99" s="306"/>
    </row>
    <row r="100" spans="2:11" ht="15" hidden="1" customHeight="1" x14ac:dyDescent="0.25">
      <c r="B100" s="346" t="s">
        <v>245</v>
      </c>
      <c r="C100" s="347">
        <v>1</v>
      </c>
      <c r="D100" s="348"/>
      <c r="E100" s="348"/>
      <c r="F100" s="348"/>
      <c r="G100" s="348"/>
      <c r="H100" s="304"/>
      <c r="I100" s="304"/>
      <c r="J100" s="304"/>
      <c r="K100" s="306"/>
    </row>
    <row r="101" spans="2:11" ht="15" hidden="1" customHeight="1" x14ac:dyDescent="0.25">
      <c r="B101" s="346" t="s">
        <v>246</v>
      </c>
      <c r="C101" s="347">
        <v>86</v>
      </c>
      <c r="D101" s="348"/>
      <c r="E101" s="348"/>
      <c r="F101" s="348"/>
      <c r="G101" s="348"/>
      <c r="H101" s="304"/>
      <c r="I101" s="304"/>
      <c r="J101" s="304"/>
      <c r="K101" s="306"/>
    </row>
    <row r="102" spans="2:11" ht="15" hidden="1" customHeight="1" x14ac:dyDescent="0.25">
      <c r="B102" s="346" t="s">
        <v>247</v>
      </c>
      <c r="C102" s="347">
        <v>6</v>
      </c>
      <c r="D102" s="348"/>
      <c r="E102" s="348"/>
      <c r="F102" s="348"/>
      <c r="G102" s="348"/>
      <c r="H102" s="304"/>
      <c r="I102" s="304"/>
      <c r="J102" s="304"/>
      <c r="K102" s="306"/>
    </row>
    <row r="103" spans="2:11" ht="15" hidden="1" customHeight="1" x14ac:dyDescent="0.25">
      <c r="B103" s="346" t="s">
        <v>248</v>
      </c>
      <c r="C103" s="347">
        <v>18</v>
      </c>
      <c r="D103" s="348"/>
      <c r="E103" s="348"/>
      <c r="F103" s="348"/>
      <c r="G103" s="348"/>
      <c r="H103" s="304"/>
      <c r="I103" s="304"/>
      <c r="J103" s="304"/>
      <c r="K103" s="306"/>
    </row>
    <row r="104" spans="2:11" ht="15" hidden="1" customHeight="1" x14ac:dyDescent="0.25">
      <c r="B104" s="346" t="s">
        <v>249</v>
      </c>
      <c r="C104" s="347">
        <v>240</v>
      </c>
      <c r="D104" s="348"/>
      <c r="E104" s="348"/>
      <c r="F104" s="348"/>
      <c r="G104" s="348"/>
      <c r="H104" s="304"/>
      <c r="I104" s="304"/>
      <c r="J104" s="304"/>
      <c r="K104" s="306"/>
    </row>
    <row r="105" spans="2:11" ht="15" hidden="1" customHeight="1" x14ac:dyDescent="0.25">
      <c r="B105" s="341" t="s">
        <v>250</v>
      </c>
      <c r="C105" s="344">
        <f>SUM(C106:C109)</f>
        <v>353</v>
      </c>
      <c r="D105" s="348">
        <f>SUM(D106:D109)</f>
        <v>0</v>
      </c>
      <c r="E105" s="348"/>
      <c r="F105" s="348"/>
      <c r="G105" s="348"/>
      <c r="H105" s="304">
        <f>IF(D105/C105*100&gt;130,130,IF(D105/C105*100&lt;39,0,D105/C105*100))</f>
        <v>0</v>
      </c>
      <c r="I105" s="304"/>
      <c r="J105" s="304"/>
      <c r="K105" s="306"/>
    </row>
    <row r="106" spans="2:11" ht="15" hidden="1" customHeight="1" x14ac:dyDescent="0.25">
      <c r="B106" s="346" t="s">
        <v>251</v>
      </c>
      <c r="C106" s="347">
        <v>256</v>
      </c>
      <c r="D106" s="348"/>
      <c r="E106" s="348"/>
      <c r="F106" s="348"/>
      <c r="G106" s="348"/>
      <c r="H106" s="304"/>
      <c r="I106" s="304"/>
      <c r="J106" s="304"/>
      <c r="K106" s="306"/>
    </row>
    <row r="107" spans="2:11" ht="15" hidden="1" customHeight="1" x14ac:dyDescent="0.25">
      <c r="B107" s="346" t="s">
        <v>252</v>
      </c>
      <c r="C107" s="347">
        <v>92</v>
      </c>
      <c r="D107" s="348"/>
      <c r="E107" s="348"/>
      <c r="F107" s="348"/>
      <c r="G107" s="348"/>
      <c r="H107" s="304"/>
      <c r="I107" s="304"/>
      <c r="J107" s="304"/>
      <c r="K107" s="306"/>
    </row>
    <row r="108" spans="2:11" ht="15" hidden="1" customHeight="1" x14ac:dyDescent="0.25">
      <c r="B108" s="346" t="s">
        <v>253</v>
      </c>
      <c r="C108" s="347">
        <v>3</v>
      </c>
      <c r="D108" s="348"/>
      <c r="E108" s="348"/>
      <c r="F108" s="348"/>
      <c r="G108" s="348"/>
      <c r="H108" s="304"/>
      <c r="I108" s="304"/>
      <c r="J108" s="304"/>
      <c r="K108" s="306"/>
    </row>
    <row r="109" spans="2:11" ht="15" hidden="1" customHeight="1" x14ac:dyDescent="0.25">
      <c r="B109" s="346" t="s">
        <v>248</v>
      </c>
      <c r="C109" s="347">
        <v>2</v>
      </c>
      <c r="D109" s="348"/>
      <c r="E109" s="348"/>
      <c r="F109" s="348"/>
      <c r="G109" s="348"/>
      <c r="H109" s="304"/>
      <c r="I109" s="304"/>
      <c r="J109" s="304"/>
      <c r="K109" s="306"/>
    </row>
    <row r="110" spans="2:11" ht="15" hidden="1" customHeight="1" x14ac:dyDescent="0.25">
      <c r="B110" s="341" t="s">
        <v>254</v>
      </c>
      <c r="C110" s="350">
        <f>SUM(C111:C114)</f>
        <v>18</v>
      </c>
      <c r="D110" s="348">
        <f>SUM(D111:D114)</f>
        <v>0</v>
      </c>
      <c r="E110" s="348"/>
      <c r="F110" s="348"/>
      <c r="G110" s="348"/>
      <c r="H110" s="304">
        <f>IF(D110/C110*100&gt;130,130,IF(D110/C110*100&lt;39,0,D110/C110*100))</f>
        <v>0</v>
      </c>
      <c r="I110" s="304"/>
      <c r="J110" s="304"/>
      <c r="K110" s="306"/>
    </row>
    <row r="111" spans="2:11" ht="15" hidden="1" customHeight="1" x14ac:dyDescent="0.25">
      <c r="B111" s="346" t="s">
        <v>255</v>
      </c>
      <c r="C111" s="347">
        <v>4</v>
      </c>
      <c r="D111" s="348"/>
      <c r="E111" s="348"/>
      <c r="F111" s="348"/>
      <c r="G111" s="348"/>
      <c r="H111" s="304"/>
      <c r="I111" s="304"/>
      <c r="J111" s="304"/>
      <c r="K111" s="306"/>
    </row>
    <row r="112" spans="2:11" ht="15" hidden="1" customHeight="1" x14ac:dyDescent="0.25">
      <c r="B112" s="346" t="s">
        <v>256</v>
      </c>
      <c r="C112" s="347">
        <v>3</v>
      </c>
      <c r="D112" s="348"/>
      <c r="E112" s="348"/>
      <c r="F112" s="348"/>
      <c r="G112" s="348"/>
      <c r="H112" s="304"/>
      <c r="I112" s="304"/>
      <c r="J112" s="304"/>
      <c r="K112" s="306"/>
    </row>
    <row r="113" spans="2:11" ht="15" hidden="1" customHeight="1" x14ac:dyDescent="0.25">
      <c r="B113" s="346" t="s">
        <v>257</v>
      </c>
      <c r="C113" s="347">
        <v>5</v>
      </c>
      <c r="D113" s="348"/>
      <c r="E113" s="348"/>
      <c r="F113" s="348"/>
      <c r="G113" s="348"/>
      <c r="H113" s="304"/>
      <c r="I113" s="304"/>
      <c r="J113" s="304"/>
      <c r="K113" s="306"/>
    </row>
    <row r="114" spans="2:11" ht="15" hidden="1" customHeight="1" x14ac:dyDescent="0.25">
      <c r="B114" s="346" t="s">
        <v>258</v>
      </c>
      <c r="C114" s="347">
        <v>6</v>
      </c>
      <c r="D114" s="348"/>
      <c r="E114" s="348"/>
      <c r="F114" s="348"/>
      <c r="G114" s="348"/>
      <c r="H114" s="304"/>
      <c r="I114" s="304"/>
      <c r="J114" s="304"/>
      <c r="K114" s="306"/>
    </row>
    <row r="115" spans="2:11" ht="15" hidden="1" customHeight="1" x14ac:dyDescent="0.25">
      <c r="B115" s="351" t="s">
        <v>184</v>
      </c>
      <c r="C115" s="308"/>
      <c r="D115" s="349"/>
      <c r="E115" s="349"/>
      <c r="F115" s="349"/>
      <c r="G115" s="349"/>
      <c r="H115" s="304">
        <f>AVERAGE(H96,H105,H110)</f>
        <v>0</v>
      </c>
      <c r="I115" s="304"/>
      <c r="J115" s="304"/>
      <c r="K115" s="352">
        <f>AVERAGE(H115:H115)</f>
        <v>0</v>
      </c>
    </row>
    <row r="116" spans="2:11" ht="15" customHeight="1" x14ac:dyDescent="0.25">
      <c r="B116" s="501" t="s">
        <v>259</v>
      </c>
      <c r="C116" s="501"/>
      <c r="D116" s="501"/>
      <c r="E116" s="501"/>
      <c r="F116" s="501"/>
      <c r="G116" s="501"/>
      <c r="H116" s="501"/>
      <c r="I116" s="501"/>
      <c r="J116" s="501"/>
      <c r="K116" s="501"/>
    </row>
    <row r="117" spans="2:11" ht="15" customHeight="1" x14ac:dyDescent="0.25">
      <c r="B117" s="353" t="s">
        <v>260</v>
      </c>
      <c r="C117" s="335">
        <v>0.9</v>
      </c>
      <c r="D117" s="303">
        <v>100</v>
      </c>
      <c r="E117" s="303"/>
      <c r="F117" s="303"/>
      <c r="G117" s="303"/>
      <c r="H117" s="304">
        <f t="shared" ref="H117:H120" si="15">IF(D117/C117*100&gt;130,130,IF(D117/C117*100&lt;39,0,D117/C117*100))</f>
        <v>130</v>
      </c>
      <c r="I117" s="304"/>
      <c r="J117" s="304"/>
      <c r="K117" s="306"/>
    </row>
    <row r="118" spans="2:11" ht="15" customHeight="1" x14ac:dyDescent="0.25">
      <c r="B118" s="336" t="s">
        <v>261</v>
      </c>
      <c r="C118" s="337">
        <v>1</v>
      </c>
      <c r="D118" s="331">
        <v>1</v>
      </c>
      <c r="E118" s="331"/>
      <c r="F118" s="331"/>
      <c r="G118" s="331"/>
      <c r="H118" s="304">
        <f t="shared" si="15"/>
        <v>100</v>
      </c>
      <c r="I118" s="304"/>
      <c r="J118" s="304"/>
      <c r="K118" s="306"/>
    </row>
    <row r="119" spans="2:11" ht="15" customHeight="1" x14ac:dyDescent="0.25">
      <c r="B119" s="336" t="s">
        <v>262</v>
      </c>
      <c r="C119" s="337">
        <v>1</v>
      </c>
      <c r="D119" s="331">
        <v>1</v>
      </c>
      <c r="E119" s="331"/>
      <c r="F119" s="331"/>
      <c r="G119" s="331"/>
      <c r="H119" s="304">
        <f t="shared" si="15"/>
        <v>100</v>
      </c>
      <c r="I119" s="304"/>
      <c r="J119" s="304"/>
      <c r="K119" s="306"/>
    </row>
    <row r="120" spans="2:11" ht="15" customHeight="1" x14ac:dyDescent="0.25">
      <c r="B120" s="336" t="s">
        <v>263</v>
      </c>
      <c r="C120" s="337">
        <v>1</v>
      </c>
      <c r="D120" s="310">
        <v>1</v>
      </c>
      <c r="E120" s="310"/>
      <c r="F120" s="310"/>
      <c r="G120" s="310"/>
      <c r="H120" s="304">
        <f t="shared" si="15"/>
        <v>100</v>
      </c>
      <c r="I120" s="304"/>
      <c r="J120" s="304"/>
      <c r="K120" s="306"/>
    </row>
    <row r="121" spans="2:11" ht="15" customHeight="1" x14ac:dyDescent="0.25">
      <c r="B121" s="502" t="s">
        <v>184</v>
      </c>
      <c r="C121" s="502"/>
      <c r="D121" s="502"/>
      <c r="E121" s="311"/>
      <c r="F121" s="311"/>
      <c r="G121" s="311"/>
      <c r="H121" s="312">
        <f>AVERAGE(H117:H120)</f>
        <v>107.5</v>
      </c>
      <c r="I121" s="312">
        <v>108</v>
      </c>
      <c r="J121" s="313">
        <f>'[1]Gral. ENERO 2016'!D126</f>
        <v>101.02631578947368</v>
      </c>
      <c r="K121" s="314">
        <f>AVERAGE(H121:J121)</f>
        <v>105.50877192982456</v>
      </c>
    </row>
    <row r="122" spans="2:11" ht="15" customHeight="1" x14ac:dyDescent="0.25">
      <c r="B122" s="501" t="s">
        <v>264</v>
      </c>
      <c r="C122" s="501"/>
      <c r="D122" s="501"/>
      <c r="E122" s="501"/>
      <c r="F122" s="501"/>
      <c r="G122" s="501"/>
      <c r="H122" s="501"/>
      <c r="I122" s="501"/>
      <c r="J122" s="501"/>
      <c r="K122" s="501"/>
    </row>
    <row r="123" spans="2:11" ht="15" customHeight="1" x14ac:dyDescent="0.25">
      <c r="B123" s="354" t="s">
        <v>265</v>
      </c>
      <c r="C123" s="302">
        <v>0.9</v>
      </c>
      <c r="D123" s="310">
        <v>0.9</v>
      </c>
      <c r="E123" s="310"/>
      <c r="F123" s="310"/>
      <c r="G123" s="310"/>
      <c r="H123" s="304">
        <f t="shared" ref="H123:H130" si="16">IF(D123/C123*100&gt;130,130,IF(D123/C123*100&lt;39,0,D123/C123*100))</f>
        <v>100</v>
      </c>
      <c r="I123" s="304"/>
      <c r="J123" s="304"/>
      <c r="K123" s="306"/>
    </row>
    <row r="124" spans="2:11" ht="15" customHeight="1" x14ac:dyDescent="0.25">
      <c r="B124" s="355" t="s">
        <v>266</v>
      </c>
      <c r="C124" s="302">
        <v>0.9</v>
      </c>
      <c r="D124" s="331">
        <v>0.9</v>
      </c>
      <c r="E124" s="331"/>
      <c r="F124" s="331"/>
      <c r="G124" s="331"/>
      <c r="H124" s="304">
        <f t="shared" si="16"/>
        <v>100</v>
      </c>
      <c r="I124" s="304"/>
      <c r="J124" s="304"/>
      <c r="K124" s="306"/>
    </row>
    <row r="125" spans="2:11" ht="15" customHeight="1" x14ac:dyDescent="0.25">
      <c r="B125" s="355" t="s">
        <v>267</v>
      </c>
      <c r="C125" s="302">
        <v>1</v>
      </c>
      <c r="D125" s="331">
        <v>1</v>
      </c>
      <c r="E125" s="331"/>
      <c r="F125" s="331"/>
      <c r="G125" s="331"/>
      <c r="H125" s="304">
        <f t="shared" si="16"/>
        <v>100</v>
      </c>
      <c r="I125" s="304"/>
      <c r="J125" s="304"/>
      <c r="K125" s="306"/>
    </row>
    <row r="126" spans="2:11" ht="15" customHeight="1" x14ac:dyDescent="0.25">
      <c r="B126" s="355" t="s">
        <v>268</v>
      </c>
      <c r="C126" s="302">
        <v>0.8</v>
      </c>
      <c r="D126" s="310">
        <v>0.8</v>
      </c>
      <c r="E126" s="310"/>
      <c r="F126" s="310"/>
      <c r="G126" s="310"/>
      <c r="H126" s="304">
        <f t="shared" si="16"/>
        <v>100</v>
      </c>
      <c r="I126" s="304"/>
      <c r="J126" s="304"/>
      <c r="K126" s="306"/>
    </row>
    <row r="127" spans="2:11" ht="15" customHeight="1" x14ac:dyDescent="0.25">
      <c r="B127" s="355" t="s">
        <v>269</v>
      </c>
      <c r="C127" s="302">
        <v>1</v>
      </c>
      <c r="D127" s="310">
        <v>1</v>
      </c>
      <c r="E127" s="310"/>
      <c r="F127" s="310"/>
      <c r="G127" s="310"/>
      <c r="H127" s="304">
        <f t="shared" si="16"/>
        <v>100</v>
      </c>
      <c r="I127" s="304"/>
      <c r="J127" s="304"/>
      <c r="K127" s="306"/>
    </row>
    <row r="128" spans="2:11" ht="15" customHeight="1" x14ac:dyDescent="0.25">
      <c r="B128" s="355" t="s">
        <v>270</v>
      </c>
      <c r="C128" s="302">
        <v>0.9</v>
      </c>
      <c r="D128" s="331">
        <v>0.9</v>
      </c>
      <c r="E128" s="331"/>
      <c r="F128" s="331"/>
      <c r="G128" s="331"/>
      <c r="H128" s="304">
        <f t="shared" si="16"/>
        <v>100</v>
      </c>
      <c r="I128" s="304"/>
      <c r="J128" s="304"/>
      <c r="K128" s="306"/>
    </row>
    <row r="129" spans="2:16" ht="15" customHeight="1" x14ac:dyDescent="0.25">
      <c r="B129" s="355" t="s">
        <v>271</v>
      </c>
      <c r="C129" s="302">
        <v>1</v>
      </c>
      <c r="D129" s="331">
        <v>1</v>
      </c>
      <c r="E129" s="331"/>
      <c r="F129" s="331"/>
      <c r="G129" s="331"/>
      <c r="H129" s="304">
        <f t="shared" si="16"/>
        <v>100</v>
      </c>
      <c r="I129" s="304"/>
      <c r="J129" s="304"/>
      <c r="K129" s="306"/>
    </row>
    <row r="130" spans="2:16" ht="15" customHeight="1" x14ac:dyDescent="0.25">
      <c r="B130" s="355" t="s">
        <v>272</v>
      </c>
      <c r="C130" s="302">
        <v>0.8</v>
      </c>
      <c r="D130" s="310">
        <v>0.8</v>
      </c>
      <c r="E130" s="310"/>
      <c r="F130" s="310"/>
      <c r="G130" s="310"/>
      <c r="H130" s="304">
        <f t="shared" si="16"/>
        <v>100</v>
      </c>
      <c r="I130" s="304"/>
      <c r="J130" s="304"/>
      <c r="K130" s="306"/>
    </row>
    <row r="131" spans="2:16" ht="15" customHeight="1" x14ac:dyDescent="0.25">
      <c r="B131" s="502" t="s">
        <v>184</v>
      </c>
      <c r="C131" s="502"/>
      <c r="D131" s="502"/>
      <c r="E131" s="311"/>
      <c r="F131" s="311"/>
      <c r="G131" s="311"/>
      <c r="H131" s="312">
        <f>AVERAGE(H123:H130)</f>
        <v>100</v>
      </c>
      <c r="I131" s="312">
        <v>100</v>
      </c>
      <c r="J131" s="313">
        <f>'[1]Gral. ENERO 2016'!D136</f>
        <v>100</v>
      </c>
      <c r="K131" s="314">
        <f>AVERAGE(H131:J131)</f>
        <v>100</v>
      </c>
    </row>
    <row r="132" spans="2:16" ht="15" customHeight="1" x14ac:dyDescent="0.25">
      <c r="B132" s="501" t="s">
        <v>273</v>
      </c>
      <c r="C132" s="501"/>
      <c r="D132" s="501"/>
      <c r="E132" s="501"/>
      <c r="F132" s="501"/>
      <c r="G132" s="501"/>
      <c r="H132" s="501"/>
      <c r="I132" s="501"/>
      <c r="J132" s="501"/>
      <c r="K132" s="501"/>
    </row>
    <row r="133" spans="2:16" ht="15" customHeight="1" x14ac:dyDescent="0.25">
      <c r="B133" s="336" t="s">
        <v>274</v>
      </c>
      <c r="C133" s="319">
        <v>1</v>
      </c>
      <c r="D133" s="356">
        <v>100</v>
      </c>
      <c r="E133" s="343"/>
      <c r="F133" s="343"/>
      <c r="G133" s="343"/>
      <c r="H133" s="304">
        <f t="shared" ref="H133:H136" si="17">IF(D133/C133*100&gt;130,130,IF(D133/C133*100&lt;39,0,D133/C133*100))</f>
        <v>130</v>
      </c>
      <c r="I133" s="304"/>
      <c r="J133" s="304"/>
      <c r="K133" s="306"/>
    </row>
    <row r="134" spans="2:16" ht="15" customHeight="1" x14ac:dyDescent="0.25">
      <c r="B134" s="336" t="s">
        <v>275</v>
      </c>
      <c r="C134" s="319">
        <v>1</v>
      </c>
      <c r="D134" s="356">
        <v>190</v>
      </c>
      <c r="E134" s="357"/>
      <c r="F134" s="357"/>
      <c r="G134" s="357"/>
      <c r="H134" s="304">
        <f t="shared" si="17"/>
        <v>130</v>
      </c>
      <c r="I134" s="304"/>
      <c r="J134" s="304"/>
      <c r="K134" s="306"/>
      <c r="P134" s="358"/>
    </row>
    <row r="135" spans="2:16" ht="15" customHeight="1" x14ac:dyDescent="0.25">
      <c r="B135" s="336" t="s">
        <v>276</v>
      </c>
      <c r="C135" s="319">
        <v>0.3</v>
      </c>
      <c r="D135" s="356">
        <v>133</v>
      </c>
      <c r="E135" s="357"/>
      <c r="F135" s="357"/>
      <c r="G135" s="357"/>
      <c r="H135" s="304">
        <f t="shared" si="17"/>
        <v>130</v>
      </c>
      <c r="I135" s="304"/>
      <c r="J135" s="304"/>
      <c r="K135" s="306"/>
    </row>
    <row r="136" spans="2:16" ht="15" customHeight="1" x14ac:dyDescent="0.25">
      <c r="B136" s="336" t="s">
        <v>277</v>
      </c>
      <c r="C136" s="319">
        <v>0.8</v>
      </c>
      <c r="D136" s="357">
        <v>0.96179999999999999</v>
      </c>
      <c r="E136" s="357"/>
      <c r="F136" s="357"/>
      <c r="G136" s="357"/>
      <c r="H136" s="304">
        <f t="shared" si="17"/>
        <v>120.22499999999998</v>
      </c>
      <c r="I136" s="304"/>
      <c r="J136" s="304"/>
      <c r="K136" s="306"/>
    </row>
    <row r="137" spans="2:16" ht="15" customHeight="1" x14ac:dyDescent="0.25">
      <c r="B137" s="502" t="s">
        <v>184</v>
      </c>
      <c r="C137" s="502"/>
      <c r="D137" s="502"/>
      <c r="E137" s="311"/>
      <c r="F137" s="311"/>
      <c r="G137" s="311"/>
      <c r="H137" s="312">
        <f>AVERAGE(H133:H136)</f>
        <v>127.55624999999999</v>
      </c>
      <c r="I137" s="312">
        <v>115</v>
      </c>
      <c r="J137" s="313">
        <f>'[1]Gral. ENERO 2016'!D142</f>
        <v>113.95625</v>
      </c>
      <c r="K137" s="314">
        <f>AVERAGE(H137:J137)</f>
        <v>118.83749999999999</v>
      </c>
    </row>
    <row r="138" spans="2:16" ht="15" customHeight="1" x14ac:dyDescent="0.25">
      <c r="B138" s="501" t="s">
        <v>278</v>
      </c>
      <c r="C138" s="501"/>
      <c r="D138" s="501"/>
      <c r="E138" s="501"/>
      <c r="F138" s="501"/>
      <c r="G138" s="501"/>
      <c r="H138" s="501"/>
      <c r="I138" s="501"/>
      <c r="J138" s="501"/>
      <c r="K138" s="501"/>
    </row>
    <row r="139" spans="2:16" ht="15" customHeight="1" x14ac:dyDescent="0.25">
      <c r="B139" s="301" t="s">
        <v>279</v>
      </c>
      <c r="C139" s="319">
        <v>1</v>
      </c>
      <c r="D139" s="303">
        <v>120.15</v>
      </c>
      <c r="E139" s="303"/>
      <c r="F139" s="303"/>
      <c r="G139" s="303"/>
      <c r="H139" s="304">
        <f t="shared" ref="H139:H146" si="18">IF(D139/C139*100&gt;130,130,IF(D139/C139*100&lt;39,0,D139/C139*100))</f>
        <v>130</v>
      </c>
      <c r="I139" s="304"/>
      <c r="J139" s="304"/>
      <c r="K139" s="306"/>
    </row>
    <row r="140" spans="2:16" ht="15" customHeight="1" x14ac:dyDescent="0.25">
      <c r="B140" s="333" t="s">
        <v>280</v>
      </c>
      <c r="C140" s="319">
        <v>1</v>
      </c>
      <c r="D140" s="356">
        <v>520</v>
      </c>
      <c r="E140" s="356"/>
      <c r="F140" s="356"/>
      <c r="G140" s="356"/>
      <c r="H140" s="304">
        <f t="shared" si="18"/>
        <v>130</v>
      </c>
      <c r="I140" s="304"/>
      <c r="J140" s="304"/>
      <c r="K140" s="306"/>
    </row>
    <row r="141" spans="2:16" ht="15" customHeight="1" x14ac:dyDescent="0.25">
      <c r="B141" s="333" t="s">
        <v>281</v>
      </c>
      <c r="C141" s="319">
        <v>1</v>
      </c>
      <c r="D141" s="356">
        <v>1012</v>
      </c>
      <c r="E141" s="356"/>
      <c r="F141" s="356"/>
      <c r="G141" s="356"/>
      <c r="H141" s="304">
        <f t="shared" si="18"/>
        <v>130</v>
      </c>
      <c r="I141" s="304"/>
      <c r="J141" s="304"/>
      <c r="K141" s="306"/>
    </row>
    <row r="142" spans="2:16" ht="15" customHeight="1" x14ac:dyDescent="0.25">
      <c r="B142" s="301" t="s">
        <v>282</v>
      </c>
      <c r="C142" s="319">
        <v>1</v>
      </c>
      <c r="D142" s="303">
        <v>143.9</v>
      </c>
      <c r="E142" s="356"/>
      <c r="F142" s="356"/>
      <c r="G142" s="356"/>
      <c r="H142" s="304">
        <f t="shared" si="18"/>
        <v>130</v>
      </c>
      <c r="I142" s="304"/>
      <c r="J142" s="304"/>
      <c r="K142" s="306"/>
    </row>
    <row r="143" spans="2:16" ht="15" customHeight="1" x14ac:dyDescent="0.25">
      <c r="B143" s="301" t="s">
        <v>283</v>
      </c>
      <c r="C143" s="319">
        <v>1</v>
      </c>
      <c r="D143" s="303">
        <v>105.97</v>
      </c>
      <c r="E143" s="303"/>
      <c r="F143" s="303"/>
      <c r="G143" s="303"/>
      <c r="H143" s="304">
        <f t="shared" si="18"/>
        <v>130</v>
      </c>
      <c r="I143" s="304"/>
      <c r="J143" s="304"/>
      <c r="K143" s="306"/>
      <c r="P143" s="358"/>
    </row>
    <row r="144" spans="2:16" ht="15" customHeight="1" x14ac:dyDescent="0.25">
      <c r="B144" s="301" t="s">
        <v>284</v>
      </c>
      <c r="C144" s="319">
        <v>1</v>
      </c>
      <c r="D144" s="303">
        <v>102.41</v>
      </c>
      <c r="E144" s="303"/>
      <c r="F144" s="303"/>
      <c r="G144" s="303"/>
      <c r="H144" s="304">
        <f t="shared" si="18"/>
        <v>130</v>
      </c>
      <c r="I144" s="304"/>
      <c r="J144" s="304"/>
      <c r="K144" s="306"/>
    </row>
    <row r="145" spans="2:11" ht="15" customHeight="1" x14ac:dyDescent="0.25">
      <c r="B145" s="301" t="s">
        <v>285</v>
      </c>
      <c r="C145" s="319">
        <v>1</v>
      </c>
      <c r="D145" s="303">
        <v>102.06</v>
      </c>
      <c r="E145" s="303"/>
      <c r="F145" s="303"/>
      <c r="G145" s="303"/>
      <c r="H145" s="304">
        <f t="shared" si="18"/>
        <v>130</v>
      </c>
      <c r="I145" s="304"/>
      <c r="J145" s="304"/>
      <c r="K145" s="306"/>
    </row>
    <row r="146" spans="2:11" ht="15" customHeight="1" x14ac:dyDescent="0.25">
      <c r="B146" s="301" t="s">
        <v>286</v>
      </c>
      <c r="C146" s="319">
        <v>1</v>
      </c>
      <c r="D146" s="303">
        <v>87.87</v>
      </c>
      <c r="E146" s="303"/>
      <c r="F146" s="303"/>
      <c r="G146" s="303"/>
      <c r="H146" s="304">
        <f t="shared" si="18"/>
        <v>130</v>
      </c>
      <c r="I146" s="304"/>
      <c r="J146" s="304"/>
      <c r="K146" s="306"/>
    </row>
    <row r="147" spans="2:11" ht="15" customHeight="1" x14ac:dyDescent="0.25">
      <c r="B147" s="502" t="s">
        <v>184</v>
      </c>
      <c r="C147" s="502"/>
      <c r="D147" s="502"/>
      <c r="E147" s="311"/>
      <c r="F147" s="311"/>
      <c r="G147" s="311"/>
      <c r="H147" s="312">
        <f>AVERAGE(H139:H146)</f>
        <v>130</v>
      </c>
      <c r="I147" s="312">
        <v>123</v>
      </c>
      <c r="J147" s="313">
        <f>'[1]Gral. ENERO 2016'!D152</f>
        <v>114.26375</v>
      </c>
      <c r="K147" s="314">
        <f>AVERAGE(H147:J147)</f>
        <v>122.42125</v>
      </c>
    </row>
    <row r="148" spans="2:11" ht="15" customHeight="1" x14ac:dyDescent="0.25">
      <c r="B148" s="501" t="s">
        <v>287</v>
      </c>
      <c r="C148" s="501"/>
      <c r="D148" s="501"/>
      <c r="E148" s="501"/>
      <c r="F148" s="501"/>
      <c r="G148" s="501"/>
      <c r="H148" s="501"/>
      <c r="I148" s="501"/>
      <c r="J148" s="501"/>
      <c r="K148" s="501"/>
    </row>
    <row r="149" spans="2:11" ht="15" customHeight="1" x14ac:dyDescent="0.25">
      <c r="B149" s="336" t="s">
        <v>288</v>
      </c>
      <c r="C149" s="319">
        <v>1</v>
      </c>
      <c r="D149" s="310">
        <v>1</v>
      </c>
      <c r="E149" s="310"/>
      <c r="F149" s="310"/>
      <c r="G149" s="310"/>
      <c r="H149" s="304">
        <f t="shared" ref="H149:H151" si="19">IF(D149/C149*100&gt;130,130,IF(D149/C149*100&lt;39,0,D149/C149*100))</f>
        <v>100</v>
      </c>
      <c r="I149" s="304"/>
      <c r="J149" s="304"/>
      <c r="K149" s="306"/>
    </row>
    <row r="150" spans="2:11" ht="15" customHeight="1" x14ac:dyDescent="0.25">
      <c r="B150" s="336" t="s">
        <v>289</v>
      </c>
      <c r="C150" s="319">
        <v>1</v>
      </c>
      <c r="D150" s="331">
        <v>1</v>
      </c>
      <c r="E150" s="331"/>
      <c r="F150" s="331"/>
      <c r="G150" s="331"/>
      <c r="H150" s="304">
        <f t="shared" si="19"/>
        <v>100</v>
      </c>
      <c r="I150" s="304"/>
      <c r="J150" s="304"/>
      <c r="K150" s="306"/>
    </row>
    <row r="151" spans="2:11" ht="15" customHeight="1" x14ac:dyDescent="0.25">
      <c r="B151" s="336" t="s">
        <v>290</v>
      </c>
      <c r="C151" s="319">
        <v>1</v>
      </c>
      <c r="D151" s="331">
        <v>1</v>
      </c>
      <c r="E151" s="331"/>
      <c r="F151" s="331"/>
      <c r="G151" s="331"/>
      <c r="H151" s="304">
        <f t="shared" si="19"/>
        <v>100</v>
      </c>
      <c r="I151" s="304"/>
      <c r="J151" s="304"/>
      <c r="K151" s="306"/>
    </row>
    <row r="152" spans="2:11" ht="15" customHeight="1" x14ac:dyDescent="0.25">
      <c r="B152" s="502" t="s">
        <v>184</v>
      </c>
      <c r="C152" s="502"/>
      <c r="D152" s="502"/>
      <c r="E152" s="311"/>
      <c r="F152" s="311"/>
      <c r="G152" s="311"/>
      <c r="H152" s="312">
        <f>AVERAGE(H149:H151)</f>
        <v>100</v>
      </c>
      <c r="I152" s="312">
        <v>100</v>
      </c>
      <c r="J152" s="313">
        <f>'[1]Gral. ENERO 2016'!D157</f>
        <v>100</v>
      </c>
      <c r="K152" s="314">
        <f>AVERAGE(H152:J152)</f>
        <v>100</v>
      </c>
    </row>
    <row r="153" spans="2:11" ht="15" customHeight="1" x14ac:dyDescent="0.25">
      <c r="B153" s="501" t="s">
        <v>291</v>
      </c>
      <c r="C153" s="501"/>
      <c r="D153" s="501"/>
      <c r="E153" s="501"/>
      <c r="F153" s="501"/>
      <c r="G153" s="501"/>
      <c r="H153" s="501"/>
      <c r="I153" s="501"/>
      <c r="J153" s="501"/>
      <c r="K153" s="501"/>
    </row>
    <row r="154" spans="2:11" ht="15" customHeight="1" x14ac:dyDescent="0.25">
      <c r="B154" s="336" t="s">
        <v>292</v>
      </c>
      <c r="C154" s="319">
        <v>1</v>
      </c>
      <c r="D154" s="310">
        <v>1</v>
      </c>
      <c r="E154" s="310"/>
      <c r="F154" s="310"/>
      <c r="G154" s="310"/>
      <c r="H154" s="304">
        <f t="shared" ref="H154:H155" si="20">IF(D154/C154*100&gt;130,130,IF(D154/C154*100&lt;39,0,D154/C154*100))</f>
        <v>100</v>
      </c>
      <c r="I154" s="304"/>
      <c r="J154" s="304"/>
      <c r="K154" s="306"/>
    </row>
    <row r="155" spans="2:11" ht="15" customHeight="1" x14ac:dyDescent="0.25">
      <c r="B155" s="336" t="s">
        <v>293</v>
      </c>
      <c r="C155" s="319">
        <v>1</v>
      </c>
      <c r="D155" s="331">
        <v>1</v>
      </c>
      <c r="E155" s="331"/>
      <c r="F155" s="331"/>
      <c r="G155" s="331"/>
      <c r="H155" s="304">
        <f t="shared" si="20"/>
        <v>100</v>
      </c>
      <c r="I155" s="304"/>
      <c r="J155" s="304"/>
      <c r="K155" s="306"/>
    </row>
    <row r="156" spans="2:11" ht="15" customHeight="1" x14ac:dyDescent="0.25">
      <c r="B156" s="502" t="s">
        <v>184</v>
      </c>
      <c r="C156" s="502"/>
      <c r="D156" s="502"/>
      <c r="E156" s="311"/>
      <c r="F156" s="311"/>
      <c r="G156" s="311"/>
      <c r="H156" s="312">
        <f>AVERAGE(H154:H155)</f>
        <v>100</v>
      </c>
      <c r="I156" s="312">
        <v>100</v>
      </c>
      <c r="J156" s="313">
        <f>'[1]Gral. ENERO 2016'!D161</f>
        <v>100</v>
      </c>
      <c r="K156" s="314">
        <f>AVERAGE(H156:J156)</f>
        <v>100</v>
      </c>
    </row>
    <row r="157" spans="2:11" ht="15" customHeight="1" x14ac:dyDescent="0.25">
      <c r="B157" s="501" t="s">
        <v>294</v>
      </c>
      <c r="C157" s="501"/>
      <c r="D157" s="501"/>
      <c r="E157" s="501"/>
      <c r="F157" s="501"/>
      <c r="G157" s="501"/>
      <c r="H157" s="501"/>
      <c r="I157" s="501"/>
      <c r="J157" s="501"/>
      <c r="K157" s="501"/>
    </row>
    <row r="158" spans="2:11" ht="15" customHeight="1" x14ac:dyDescent="0.25">
      <c r="B158" s="323" t="s">
        <v>295</v>
      </c>
      <c r="C158" s="319">
        <v>1</v>
      </c>
      <c r="D158" s="310">
        <v>1</v>
      </c>
      <c r="E158" s="310"/>
      <c r="F158" s="310"/>
      <c r="G158" s="310"/>
      <c r="H158" s="304">
        <f t="shared" ref="H158:H159" si="21">IF(D158/C158*100&gt;130,130,IF(D158/C158*100&lt;39,0,D158/C158*100))</f>
        <v>100</v>
      </c>
      <c r="I158" s="304"/>
      <c r="J158" s="304"/>
      <c r="K158" s="352"/>
    </row>
    <row r="159" spans="2:11" ht="15" customHeight="1" x14ac:dyDescent="0.25">
      <c r="B159" s="323" t="s">
        <v>296</v>
      </c>
      <c r="C159" s="319">
        <v>1</v>
      </c>
      <c r="D159" s="331">
        <v>1</v>
      </c>
      <c r="E159" s="331"/>
      <c r="F159" s="331"/>
      <c r="G159" s="331"/>
      <c r="H159" s="304">
        <f t="shared" si="21"/>
        <v>100</v>
      </c>
      <c r="I159" s="304"/>
      <c r="J159" s="304"/>
      <c r="K159" s="352"/>
    </row>
    <row r="160" spans="2:11" ht="15" customHeight="1" x14ac:dyDescent="0.25">
      <c r="B160" s="502" t="s">
        <v>297</v>
      </c>
      <c r="C160" s="502"/>
      <c r="D160" s="502"/>
      <c r="E160" s="311"/>
      <c r="F160" s="311"/>
      <c r="G160" s="311"/>
      <c r="H160" s="312">
        <f>AVERAGE(H158:H159)</f>
        <v>100</v>
      </c>
      <c r="I160" s="312">
        <v>50</v>
      </c>
      <c r="J160" s="313">
        <f>'[1]Gral. ENERO 2016'!D165</f>
        <v>100</v>
      </c>
      <c r="K160" s="314">
        <f>AVERAGE(H160:J160)</f>
        <v>83.333333333333329</v>
      </c>
    </row>
    <row r="161" spans="2:11" ht="15" customHeight="1" x14ac:dyDescent="0.25">
      <c r="B161" s="501" t="s">
        <v>298</v>
      </c>
      <c r="C161" s="501"/>
      <c r="D161" s="501"/>
      <c r="E161" s="501"/>
      <c r="F161" s="501"/>
      <c r="G161" s="501"/>
      <c r="H161" s="501"/>
      <c r="I161" s="501"/>
      <c r="J161" s="501"/>
      <c r="K161" s="501"/>
    </row>
    <row r="162" spans="2:11" ht="15" customHeight="1" x14ac:dyDescent="0.25">
      <c r="B162" s="333" t="s">
        <v>260</v>
      </c>
      <c r="C162" s="337">
        <v>0.95</v>
      </c>
      <c r="D162" s="310">
        <v>0.95</v>
      </c>
      <c r="E162" s="310"/>
      <c r="F162" s="310"/>
      <c r="G162" s="310"/>
      <c r="H162" s="304">
        <f t="shared" ref="H162:H165" si="22">IF(D162/C162*100&gt;130,130,IF(D162/C162*100&lt;39,0,D162/C162*100))</f>
        <v>100</v>
      </c>
      <c r="I162" s="304"/>
      <c r="J162" s="304"/>
      <c r="K162" s="306"/>
    </row>
    <row r="163" spans="2:11" ht="15" customHeight="1" x14ac:dyDescent="0.25">
      <c r="B163" s="336" t="s">
        <v>293</v>
      </c>
      <c r="C163" s="337">
        <v>1</v>
      </c>
      <c r="D163" s="310">
        <v>1</v>
      </c>
      <c r="E163" s="310"/>
      <c r="F163" s="310"/>
      <c r="G163" s="310"/>
      <c r="H163" s="304">
        <f t="shared" si="22"/>
        <v>100</v>
      </c>
      <c r="I163" s="304"/>
      <c r="J163" s="304"/>
      <c r="K163" s="306"/>
    </row>
    <row r="164" spans="2:11" ht="15" customHeight="1" x14ac:dyDescent="0.25">
      <c r="B164" s="323" t="s">
        <v>262</v>
      </c>
      <c r="C164" s="337">
        <f>C163</f>
        <v>1</v>
      </c>
      <c r="D164" s="310">
        <v>1</v>
      </c>
      <c r="E164" s="310"/>
      <c r="F164" s="310"/>
      <c r="G164" s="310"/>
      <c r="H164" s="304">
        <f t="shared" si="22"/>
        <v>100</v>
      </c>
      <c r="I164" s="304"/>
      <c r="J164" s="304"/>
      <c r="K164" s="306"/>
    </row>
    <row r="165" spans="2:11" ht="15" customHeight="1" x14ac:dyDescent="0.25">
      <c r="B165" s="333" t="s">
        <v>263</v>
      </c>
      <c r="C165" s="337">
        <v>1</v>
      </c>
      <c r="D165" s="331">
        <v>1</v>
      </c>
      <c r="E165" s="331"/>
      <c r="F165" s="331"/>
      <c r="G165" s="331"/>
      <c r="H165" s="304">
        <f t="shared" si="22"/>
        <v>100</v>
      </c>
      <c r="I165" s="304"/>
      <c r="J165" s="304"/>
      <c r="K165" s="306"/>
    </row>
    <row r="166" spans="2:11" ht="15" customHeight="1" x14ac:dyDescent="0.25">
      <c r="B166" s="502" t="s">
        <v>184</v>
      </c>
      <c r="C166" s="502"/>
      <c r="D166" s="502"/>
      <c r="E166" s="311"/>
      <c r="F166" s="311"/>
      <c r="G166" s="311"/>
      <c r="H166" s="312">
        <f>AVERAGE(H162:H165)</f>
        <v>100</v>
      </c>
      <c r="I166" s="312">
        <v>100</v>
      </c>
      <c r="J166" s="313">
        <f>'[1]Gral. ENERO 2016'!D171</f>
        <v>100</v>
      </c>
      <c r="K166" s="314">
        <f>AVERAGE(H166:J166)</f>
        <v>100</v>
      </c>
    </row>
    <row r="167" spans="2:11" ht="15" customHeight="1" x14ac:dyDescent="0.25">
      <c r="B167" s="501" t="s">
        <v>299</v>
      </c>
      <c r="C167" s="501"/>
      <c r="D167" s="501"/>
      <c r="E167" s="501"/>
      <c r="F167" s="501"/>
      <c r="G167" s="501"/>
      <c r="H167" s="501"/>
      <c r="I167" s="501"/>
      <c r="J167" s="501"/>
      <c r="K167" s="501"/>
    </row>
    <row r="168" spans="2:11" ht="15" customHeight="1" x14ac:dyDescent="0.25">
      <c r="B168" s="333" t="s">
        <v>260</v>
      </c>
      <c r="C168" s="337">
        <v>0.95</v>
      </c>
      <c r="D168" s="310">
        <v>0.95</v>
      </c>
      <c r="E168" s="310"/>
      <c r="F168" s="310"/>
      <c r="G168" s="310"/>
      <c r="H168" s="304">
        <f t="shared" ref="H168:H171" si="23">IF(D168/C168*100&gt;130,130,IF(D168/C168*100&lt;39,0,D168/C168*100))</f>
        <v>100</v>
      </c>
      <c r="I168" s="304"/>
      <c r="J168" s="304"/>
      <c r="K168" s="306"/>
    </row>
    <row r="169" spans="2:11" ht="15" customHeight="1" x14ac:dyDescent="0.25">
      <c r="B169" s="336" t="s">
        <v>293</v>
      </c>
      <c r="C169" s="337">
        <v>1</v>
      </c>
      <c r="D169" s="310">
        <v>1</v>
      </c>
      <c r="E169" s="310"/>
      <c r="F169" s="310"/>
      <c r="G169" s="310"/>
      <c r="H169" s="304">
        <f t="shared" si="23"/>
        <v>100</v>
      </c>
      <c r="I169" s="304"/>
      <c r="J169" s="304"/>
      <c r="K169" s="306"/>
    </row>
    <row r="170" spans="2:11" ht="15" customHeight="1" x14ac:dyDescent="0.25">
      <c r="B170" s="323" t="s">
        <v>262</v>
      </c>
      <c r="C170" s="337">
        <f>C169</f>
        <v>1</v>
      </c>
      <c r="D170" s="310">
        <v>1</v>
      </c>
      <c r="E170" s="310"/>
      <c r="F170" s="310"/>
      <c r="G170" s="310"/>
      <c r="H170" s="304">
        <f t="shared" si="23"/>
        <v>100</v>
      </c>
      <c r="I170" s="304"/>
      <c r="J170" s="304"/>
      <c r="K170" s="306"/>
    </row>
    <row r="171" spans="2:11" ht="15" customHeight="1" x14ac:dyDescent="0.25">
      <c r="B171" s="333" t="s">
        <v>263</v>
      </c>
      <c r="C171" s="337">
        <v>1</v>
      </c>
      <c r="D171" s="331">
        <v>1</v>
      </c>
      <c r="E171" s="331"/>
      <c r="F171" s="331"/>
      <c r="G171" s="331"/>
      <c r="H171" s="304">
        <f t="shared" si="23"/>
        <v>100</v>
      </c>
      <c r="I171" s="304"/>
      <c r="J171" s="304"/>
      <c r="K171" s="306"/>
    </row>
    <row r="172" spans="2:11" ht="15" customHeight="1" x14ac:dyDescent="0.25">
      <c r="B172" s="502" t="s">
        <v>184</v>
      </c>
      <c r="C172" s="502"/>
      <c r="D172" s="502"/>
      <c r="E172" s="311"/>
      <c r="F172" s="311"/>
      <c r="G172" s="311"/>
      <c r="H172" s="312">
        <f>AVERAGE(H170:H171)</f>
        <v>100</v>
      </c>
      <c r="I172" s="312">
        <v>100</v>
      </c>
      <c r="J172" s="312">
        <v>100</v>
      </c>
      <c r="K172" s="314">
        <f>AVERAGE(H172:J172)</f>
        <v>100</v>
      </c>
    </row>
    <row r="173" spans="2:11" ht="15" customHeight="1" x14ac:dyDescent="0.25">
      <c r="B173" s="501" t="s">
        <v>300</v>
      </c>
      <c r="C173" s="501"/>
      <c r="D173" s="501"/>
      <c r="E173" s="501"/>
      <c r="F173" s="501"/>
      <c r="G173" s="501"/>
      <c r="H173" s="501"/>
      <c r="I173" s="501"/>
      <c r="J173" s="501"/>
      <c r="K173" s="501"/>
    </row>
    <row r="174" spans="2:11" ht="15" customHeight="1" x14ac:dyDescent="0.25">
      <c r="B174" s="501" t="s">
        <v>301</v>
      </c>
      <c r="C174" s="501"/>
      <c r="D174" s="501"/>
      <c r="E174" s="501"/>
      <c r="F174" s="501"/>
      <c r="G174" s="501"/>
      <c r="H174" s="501"/>
      <c r="I174" s="501"/>
      <c r="J174" s="501"/>
      <c r="K174" s="501"/>
    </row>
    <row r="175" spans="2:11" ht="24" customHeight="1" x14ac:dyDescent="0.25">
      <c r="B175" s="359" t="s">
        <v>302</v>
      </c>
      <c r="C175" s="360">
        <v>0</v>
      </c>
      <c r="D175" s="310">
        <v>0</v>
      </c>
      <c r="E175" s="310"/>
      <c r="F175" s="310"/>
      <c r="G175" s="310"/>
      <c r="H175" s="304"/>
      <c r="I175" s="304"/>
      <c r="J175" s="304"/>
      <c r="K175" s="306"/>
    </row>
    <row r="176" spans="2:11" ht="15" customHeight="1" x14ac:dyDescent="0.25">
      <c r="B176" s="359" t="s">
        <v>303</v>
      </c>
      <c r="C176" s="360">
        <v>1</v>
      </c>
      <c r="D176" s="310">
        <v>1</v>
      </c>
      <c r="E176" s="310"/>
      <c r="F176" s="310"/>
      <c r="G176" s="310"/>
      <c r="H176" s="304">
        <f t="shared" ref="H176:H178" si="24">IF(D176/C176*100&gt;130,130,IF(D176/C176*100&lt;39,0,D176/C176*100))</f>
        <v>100</v>
      </c>
      <c r="I176" s="304"/>
      <c r="J176" s="304"/>
      <c r="K176" s="306"/>
    </row>
    <row r="177" spans="2:11" ht="15" customHeight="1" x14ac:dyDescent="0.25">
      <c r="B177" s="359" t="s">
        <v>304</v>
      </c>
      <c r="C177" s="360">
        <v>1</v>
      </c>
      <c r="D177" s="310">
        <v>1</v>
      </c>
      <c r="E177" s="310"/>
      <c r="F177" s="310"/>
      <c r="G177" s="310"/>
      <c r="H177" s="304">
        <f t="shared" si="24"/>
        <v>100</v>
      </c>
      <c r="I177" s="304"/>
      <c r="J177" s="304"/>
      <c r="K177" s="306"/>
    </row>
    <row r="178" spans="2:11" ht="15" customHeight="1" x14ac:dyDescent="0.25">
      <c r="B178" s="359" t="s">
        <v>305</v>
      </c>
      <c r="C178" s="360">
        <v>1</v>
      </c>
      <c r="D178" s="331">
        <v>1</v>
      </c>
      <c r="E178" s="331"/>
      <c r="F178" s="331"/>
      <c r="G178" s="331"/>
      <c r="H178" s="304">
        <f t="shared" si="24"/>
        <v>100</v>
      </c>
      <c r="I178" s="304"/>
      <c r="J178" s="304"/>
      <c r="K178" s="306"/>
    </row>
    <row r="179" spans="2:11" ht="15" customHeight="1" x14ac:dyDescent="0.25">
      <c r="B179" s="502" t="s">
        <v>184</v>
      </c>
      <c r="C179" s="502"/>
      <c r="D179" s="502"/>
      <c r="E179" s="311"/>
      <c r="F179" s="311"/>
      <c r="G179" s="311"/>
      <c r="H179" s="312">
        <f>AVERAGE(H175:H178)</f>
        <v>100</v>
      </c>
      <c r="I179" s="312">
        <v>100</v>
      </c>
      <c r="J179" s="312">
        <v>100</v>
      </c>
      <c r="K179" s="314">
        <f>AVERAGE(H179:J179)</f>
        <v>100</v>
      </c>
    </row>
    <row r="180" spans="2:11" ht="15" customHeight="1" x14ac:dyDescent="0.25">
      <c r="B180" s="501" t="s">
        <v>306</v>
      </c>
      <c r="C180" s="501"/>
      <c r="D180" s="501"/>
      <c r="E180" s="501"/>
      <c r="F180" s="501"/>
      <c r="G180" s="501"/>
      <c r="H180" s="501"/>
      <c r="I180" s="501"/>
      <c r="J180" s="501"/>
      <c r="K180" s="501"/>
    </row>
    <row r="181" spans="2:11" ht="15" customHeight="1" x14ac:dyDescent="0.25">
      <c r="B181" s="333" t="s">
        <v>307</v>
      </c>
      <c r="C181" s="361">
        <v>0.66</v>
      </c>
      <c r="D181" s="310">
        <v>0.66</v>
      </c>
      <c r="E181" s="310"/>
      <c r="F181" s="310"/>
      <c r="G181" s="310"/>
      <c r="H181" s="304">
        <f t="shared" ref="H181:H182" si="25">IF(D181/C181*100&gt;130,130,IF(D181/C181*100&lt;39,0,D181/C181*100))</f>
        <v>100</v>
      </c>
      <c r="I181" s="304"/>
      <c r="J181" s="304"/>
      <c r="K181" s="306"/>
    </row>
    <row r="182" spans="2:11" ht="15" customHeight="1" x14ac:dyDescent="0.25">
      <c r="B182" s="333" t="s">
        <v>308</v>
      </c>
      <c r="C182" s="362">
        <v>0.64</v>
      </c>
      <c r="D182" s="310">
        <v>0.64</v>
      </c>
      <c r="E182" s="310"/>
      <c r="F182" s="310"/>
      <c r="G182" s="310"/>
      <c r="H182" s="304">
        <f t="shared" si="25"/>
        <v>100</v>
      </c>
      <c r="I182" s="304"/>
      <c r="J182" s="304"/>
      <c r="K182" s="306"/>
    </row>
    <row r="183" spans="2:11" ht="15" customHeight="1" x14ac:dyDescent="0.25">
      <c r="B183" s="502" t="s">
        <v>184</v>
      </c>
      <c r="C183" s="502"/>
      <c r="D183" s="502"/>
      <c r="E183" s="311"/>
      <c r="F183" s="311"/>
      <c r="G183" s="311"/>
      <c r="H183" s="312">
        <f>AVERAGE(H181:H182)</f>
        <v>100</v>
      </c>
      <c r="I183" s="312">
        <v>112</v>
      </c>
      <c r="J183" s="312">
        <v>120</v>
      </c>
      <c r="K183" s="314">
        <f>AVERAGE(H183:J183)</f>
        <v>110.66666666666667</v>
      </c>
    </row>
    <row r="184" spans="2:11" ht="15" customHeight="1" x14ac:dyDescent="0.25">
      <c r="B184" s="501" t="s">
        <v>309</v>
      </c>
      <c r="C184" s="501"/>
      <c r="D184" s="501"/>
      <c r="E184" s="501"/>
      <c r="F184" s="501"/>
      <c r="G184" s="501"/>
      <c r="H184" s="501"/>
      <c r="I184" s="501"/>
      <c r="J184" s="501"/>
      <c r="K184" s="501"/>
    </row>
    <row r="185" spans="2:11" ht="24" customHeight="1" x14ac:dyDescent="0.25">
      <c r="B185" s="336" t="s">
        <v>310</v>
      </c>
      <c r="C185" s="319">
        <v>1</v>
      </c>
      <c r="D185" s="310">
        <v>1</v>
      </c>
      <c r="E185" s="310"/>
      <c r="F185" s="310"/>
      <c r="G185" s="310"/>
      <c r="H185" s="304">
        <f t="shared" ref="H185:H187" si="26">IF(D185/C185*100&gt;130,130,IF(D185/C185*100&lt;39,0,D185/C185*100))</f>
        <v>100</v>
      </c>
      <c r="I185" s="304"/>
      <c r="J185" s="304"/>
      <c r="K185" s="306"/>
    </row>
    <row r="186" spans="2:11" ht="15" customHeight="1" x14ac:dyDescent="0.25">
      <c r="B186" s="323" t="s">
        <v>311</v>
      </c>
      <c r="C186" s="319">
        <v>1</v>
      </c>
      <c r="D186" s="310">
        <v>1</v>
      </c>
      <c r="E186" s="310"/>
      <c r="F186" s="310"/>
      <c r="G186" s="310"/>
      <c r="H186" s="304">
        <f t="shared" si="26"/>
        <v>100</v>
      </c>
      <c r="I186" s="304"/>
      <c r="J186" s="304"/>
      <c r="K186" s="306"/>
    </row>
    <row r="187" spans="2:11" ht="24" customHeight="1" x14ac:dyDescent="0.25">
      <c r="B187" s="336" t="s">
        <v>312</v>
      </c>
      <c r="C187" s="319">
        <v>1</v>
      </c>
      <c r="D187" s="310">
        <v>1</v>
      </c>
      <c r="E187" s="310"/>
      <c r="F187" s="310"/>
      <c r="G187" s="310"/>
      <c r="H187" s="304">
        <f t="shared" si="26"/>
        <v>100</v>
      </c>
      <c r="I187" s="304"/>
      <c r="J187" s="304"/>
      <c r="K187" s="306"/>
    </row>
    <row r="188" spans="2:11" ht="15" customHeight="1" x14ac:dyDescent="0.25">
      <c r="B188" s="323" t="s">
        <v>313</v>
      </c>
      <c r="C188" s="319">
        <v>1</v>
      </c>
      <c r="D188" s="331">
        <v>0</v>
      </c>
      <c r="E188" s="331"/>
      <c r="F188" s="331"/>
      <c r="G188" s="331"/>
      <c r="H188" s="304">
        <v>0</v>
      </c>
      <c r="I188" s="304"/>
      <c r="J188" s="304"/>
      <c r="K188" s="306"/>
    </row>
    <row r="189" spans="2:11" ht="15" customHeight="1" x14ac:dyDescent="0.25">
      <c r="B189" s="323" t="s">
        <v>314</v>
      </c>
      <c r="C189" s="319">
        <v>1</v>
      </c>
      <c r="D189" s="310">
        <v>1</v>
      </c>
      <c r="E189" s="310"/>
      <c r="F189" s="310"/>
      <c r="G189" s="310"/>
      <c r="H189" s="304">
        <f>IF(D189/C189*100&gt;130,130,IF(D189/C189*100&lt;39,0,D189/C189*100))</f>
        <v>100</v>
      </c>
      <c r="I189" s="304"/>
      <c r="J189" s="304"/>
      <c r="K189" s="306"/>
    </row>
    <row r="190" spans="2:11" ht="15" customHeight="1" x14ac:dyDescent="0.25">
      <c r="B190" s="502" t="s">
        <v>184</v>
      </c>
      <c r="C190" s="502"/>
      <c r="D190" s="502"/>
      <c r="E190" s="311"/>
      <c r="F190" s="311"/>
      <c r="G190" s="311"/>
      <c r="H190" s="312">
        <f>AVERAGE(H185:H189)</f>
        <v>80</v>
      </c>
      <c r="I190" s="312">
        <v>80</v>
      </c>
      <c r="J190" s="312">
        <v>80</v>
      </c>
      <c r="K190" s="314">
        <f>AVERAGE(H190:J190)</f>
        <v>80</v>
      </c>
    </row>
    <row r="191" spans="2:11" ht="15" customHeight="1" x14ac:dyDescent="0.25">
      <c r="B191" s="501" t="s">
        <v>315</v>
      </c>
      <c r="C191" s="501"/>
      <c r="D191" s="501"/>
      <c r="E191" s="501"/>
      <c r="F191" s="501"/>
      <c r="G191" s="501"/>
      <c r="H191" s="501"/>
      <c r="I191" s="501"/>
      <c r="J191" s="501"/>
      <c r="K191" s="501"/>
    </row>
    <row r="192" spans="2:11" ht="15" customHeight="1" x14ac:dyDescent="0.25">
      <c r="B192" s="501" t="s">
        <v>316</v>
      </c>
      <c r="C192" s="501"/>
      <c r="D192" s="501"/>
      <c r="E192" s="501"/>
      <c r="F192" s="501"/>
      <c r="G192" s="501"/>
      <c r="H192" s="501"/>
      <c r="I192" s="501"/>
      <c r="J192" s="501"/>
      <c r="K192" s="501"/>
    </row>
    <row r="193" spans="2:11" ht="15" customHeight="1" x14ac:dyDescent="0.25">
      <c r="B193" s="501" t="s">
        <v>317</v>
      </c>
      <c r="C193" s="501"/>
      <c r="D193" s="501"/>
      <c r="E193" s="501"/>
      <c r="F193" s="501"/>
      <c r="G193" s="501"/>
      <c r="H193" s="501"/>
      <c r="I193" s="501"/>
      <c r="J193" s="501"/>
      <c r="K193" s="501"/>
    </row>
    <row r="194" spans="2:11" ht="15" customHeight="1" x14ac:dyDescent="0.25">
      <c r="B194" s="363" t="s">
        <v>318</v>
      </c>
      <c r="C194" s="337">
        <v>0.7</v>
      </c>
      <c r="D194" s="310">
        <v>0.72</v>
      </c>
      <c r="E194" s="310"/>
      <c r="F194" s="310"/>
      <c r="G194" s="310"/>
      <c r="H194" s="304">
        <f t="shared" ref="H194:H195" si="27">IF(D194/C194*100&gt;130,130,IF(D194/C194*100&lt;39,0,D194/C194*100))</f>
        <v>102.85714285714288</v>
      </c>
      <c r="I194" s="304"/>
      <c r="J194" s="304"/>
      <c r="K194" s="306"/>
    </row>
    <row r="195" spans="2:11" ht="15" customHeight="1" x14ac:dyDescent="0.25">
      <c r="B195" s="364" t="s">
        <v>319</v>
      </c>
      <c r="C195" s="337">
        <v>0.8</v>
      </c>
      <c r="D195" s="310">
        <v>0.83</v>
      </c>
      <c r="E195" s="310"/>
      <c r="F195" s="310"/>
      <c r="G195" s="310"/>
      <c r="H195" s="304">
        <f t="shared" si="27"/>
        <v>103.74999999999999</v>
      </c>
      <c r="I195" s="304"/>
      <c r="J195" s="304"/>
      <c r="K195" s="306"/>
    </row>
    <row r="196" spans="2:11" ht="15" customHeight="1" x14ac:dyDescent="0.25">
      <c r="B196" s="502" t="s">
        <v>184</v>
      </c>
      <c r="C196" s="502"/>
      <c r="D196" s="502"/>
      <c r="E196" s="311"/>
      <c r="F196" s="311"/>
      <c r="G196" s="311"/>
      <c r="H196" s="312">
        <f>AVERAGE(H194:H195)</f>
        <v>103.30357142857143</v>
      </c>
      <c r="I196" s="312">
        <v>112</v>
      </c>
      <c r="J196" s="312">
        <v>107</v>
      </c>
      <c r="K196" s="314">
        <f>AVERAGE(H196:J196)</f>
        <v>107.43452380952381</v>
      </c>
    </row>
    <row r="197" spans="2:11" ht="15" customHeight="1" x14ac:dyDescent="0.25">
      <c r="B197" s="501" t="s">
        <v>320</v>
      </c>
      <c r="C197" s="501"/>
      <c r="D197" s="501"/>
      <c r="E197" s="501"/>
      <c r="F197" s="501"/>
      <c r="G197" s="501"/>
      <c r="H197" s="501"/>
      <c r="I197" s="501"/>
      <c r="J197" s="501"/>
      <c r="K197" s="501"/>
    </row>
    <row r="198" spans="2:11" ht="15" customHeight="1" x14ac:dyDescent="0.25">
      <c r="B198" s="365" t="s">
        <v>321</v>
      </c>
      <c r="C198" s="335">
        <v>0.7</v>
      </c>
      <c r="D198" s="310">
        <v>0.8</v>
      </c>
      <c r="E198" s="310"/>
      <c r="F198" s="310"/>
      <c r="G198" s="310"/>
      <c r="H198" s="304">
        <f t="shared" ref="H198:H200" si="28">IF(D198/C198*100&gt;130,130,IF(D198/C198*100&lt;39,0,D198/C198*100))</f>
        <v>114.28571428571431</v>
      </c>
      <c r="I198" s="304"/>
      <c r="J198" s="304"/>
      <c r="K198" s="306"/>
    </row>
    <row r="199" spans="2:11" ht="15" customHeight="1" x14ac:dyDescent="0.25">
      <c r="B199" s="366" t="s">
        <v>322</v>
      </c>
      <c r="C199" s="335">
        <v>0.7</v>
      </c>
      <c r="D199" s="310">
        <v>0.85</v>
      </c>
      <c r="E199" s="310"/>
      <c r="F199" s="310"/>
      <c r="G199" s="310"/>
      <c r="H199" s="304">
        <f t="shared" si="28"/>
        <v>121.42857142857144</v>
      </c>
      <c r="I199" s="304"/>
      <c r="J199" s="304"/>
      <c r="K199" s="306"/>
    </row>
    <row r="200" spans="2:11" ht="15" customHeight="1" x14ac:dyDescent="0.25">
      <c r="B200" s="366" t="s">
        <v>323</v>
      </c>
      <c r="C200" s="335">
        <v>0.75</v>
      </c>
      <c r="D200" s="310">
        <v>0.91</v>
      </c>
      <c r="E200" s="310"/>
      <c r="F200" s="310"/>
      <c r="G200" s="310"/>
      <c r="H200" s="304">
        <f t="shared" si="28"/>
        <v>121.33333333333334</v>
      </c>
      <c r="I200" s="304"/>
      <c r="J200" s="304"/>
      <c r="K200" s="306"/>
    </row>
    <row r="201" spans="2:11" ht="15" customHeight="1" x14ac:dyDescent="0.25">
      <c r="B201" s="506" t="s">
        <v>324</v>
      </c>
      <c r="C201" s="506"/>
      <c r="D201" s="506"/>
      <c r="E201" s="506"/>
      <c r="F201" s="506"/>
      <c r="G201" s="506"/>
      <c r="H201" s="506"/>
      <c r="I201" s="506"/>
      <c r="J201" s="506"/>
      <c r="K201" s="506"/>
    </row>
    <row r="202" spans="2:11" ht="15" customHeight="1" x14ac:dyDescent="0.25">
      <c r="B202" s="366" t="s">
        <v>325</v>
      </c>
      <c r="C202" s="319">
        <v>0.7</v>
      </c>
      <c r="D202" s="310">
        <v>0.78</v>
      </c>
      <c r="E202" s="310"/>
      <c r="F202" s="310"/>
      <c r="G202" s="310"/>
      <c r="H202" s="304">
        <f t="shared" ref="H202:H203" si="29">IF(D202/C202*100&gt;130,130,IF(D202/C202*100&lt;39,0,D202/C202*100))</f>
        <v>111.42857142857143</v>
      </c>
      <c r="I202" s="304"/>
      <c r="J202" s="304"/>
      <c r="K202" s="306"/>
    </row>
    <row r="203" spans="2:11" ht="15" customHeight="1" x14ac:dyDescent="0.25">
      <c r="B203" s="366" t="s">
        <v>326</v>
      </c>
      <c r="C203" s="319">
        <v>0.8</v>
      </c>
      <c r="D203" s="310">
        <v>0.87</v>
      </c>
      <c r="E203" s="310"/>
      <c r="F203" s="310"/>
      <c r="G203" s="310"/>
      <c r="H203" s="304">
        <f t="shared" si="29"/>
        <v>108.74999999999999</v>
      </c>
      <c r="I203" s="304"/>
      <c r="J203" s="304"/>
      <c r="K203" s="306"/>
    </row>
    <row r="204" spans="2:11" ht="15" customHeight="1" x14ac:dyDescent="0.25">
      <c r="B204" s="502" t="s">
        <v>184</v>
      </c>
      <c r="C204" s="502"/>
      <c r="D204" s="502"/>
      <c r="E204" s="311"/>
      <c r="F204" s="311"/>
      <c r="G204" s="311"/>
      <c r="H204" s="312">
        <f>AVERAGE(H198:H203)</f>
        <v>115.4452380952381</v>
      </c>
      <c r="I204" s="312">
        <v>115</v>
      </c>
      <c r="J204" s="312">
        <v>109</v>
      </c>
      <c r="K204" s="314">
        <f>AVERAGE(H204:J204)</f>
        <v>113.1484126984127</v>
      </c>
    </row>
    <row r="205" spans="2:11" ht="15" customHeight="1" x14ac:dyDescent="0.25">
      <c r="B205" s="501" t="s">
        <v>327</v>
      </c>
      <c r="C205" s="501"/>
      <c r="D205" s="501"/>
      <c r="E205" s="501"/>
      <c r="F205" s="501"/>
      <c r="G205" s="501"/>
      <c r="H205" s="501"/>
      <c r="I205" s="501"/>
      <c r="J205" s="501"/>
      <c r="K205" s="501"/>
    </row>
    <row r="206" spans="2:11" ht="15" customHeight="1" x14ac:dyDescent="0.25">
      <c r="B206" s="367" t="s">
        <v>328</v>
      </c>
      <c r="C206" s="368">
        <v>0.85</v>
      </c>
      <c r="D206" s="349">
        <v>94.13</v>
      </c>
      <c r="E206" s="349"/>
      <c r="F206" s="349"/>
      <c r="G206" s="349"/>
      <c r="H206" s="304">
        <f>IF(D211/C206*100&gt;130,130,IF(D211/C206*100&lt;39,0,D211/C206*100))</f>
        <v>130</v>
      </c>
      <c r="I206" s="304"/>
      <c r="J206" s="304"/>
      <c r="K206" s="306"/>
    </row>
    <row r="207" spans="2:11" ht="15" customHeight="1" x14ac:dyDescent="0.25">
      <c r="B207" s="367" t="s">
        <v>329</v>
      </c>
      <c r="C207" s="368">
        <v>0.8</v>
      </c>
      <c r="D207" s="310">
        <v>1</v>
      </c>
      <c r="E207" s="310"/>
      <c r="F207" s="310"/>
      <c r="G207" s="310"/>
      <c r="H207" s="304">
        <v>100</v>
      </c>
      <c r="I207" s="304"/>
      <c r="J207" s="304"/>
      <c r="K207" s="306"/>
    </row>
    <row r="208" spans="2:11" ht="15" customHeight="1" x14ac:dyDescent="0.25">
      <c r="B208" s="367" t="s">
        <v>330</v>
      </c>
      <c r="C208" s="368">
        <v>0.85</v>
      </c>
      <c r="D208" s="310">
        <v>1</v>
      </c>
      <c r="E208" s="310"/>
      <c r="F208" s="310"/>
      <c r="G208" s="310"/>
      <c r="H208" s="304">
        <v>100</v>
      </c>
      <c r="I208" s="304"/>
      <c r="J208" s="304"/>
      <c r="K208" s="306"/>
    </row>
    <row r="209" spans="2:11" ht="15" customHeight="1" x14ac:dyDescent="0.25">
      <c r="B209" s="367" t="s">
        <v>331</v>
      </c>
      <c r="C209" s="368">
        <v>0.85</v>
      </c>
      <c r="D209" s="310">
        <v>0</v>
      </c>
      <c r="E209" s="310"/>
      <c r="F209" s="310"/>
      <c r="G209" s="310"/>
      <c r="H209" s="304">
        <v>100</v>
      </c>
      <c r="I209" s="304"/>
      <c r="J209" s="304"/>
      <c r="K209" s="306"/>
    </row>
    <row r="210" spans="2:11" ht="15" customHeight="1" x14ac:dyDescent="0.25">
      <c r="B210" s="367" t="s">
        <v>332</v>
      </c>
      <c r="C210" s="368">
        <v>0.85</v>
      </c>
      <c r="D210" s="303">
        <v>33.89</v>
      </c>
      <c r="E210" s="303"/>
      <c r="F210" s="303"/>
      <c r="G210" s="303"/>
      <c r="H210" s="304">
        <v>100</v>
      </c>
      <c r="I210" s="304"/>
      <c r="J210" s="304"/>
      <c r="K210" s="306"/>
    </row>
    <row r="211" spans="2:11" ht="15" customHeight="1" x14ac:dyDescent="0.25">
      <c r="B211" s="367" t="s">
        <v>333</v>
      </c>
      <c r="C211" s="368">
        <v>0.9</v>
      </c>
      <c r="D211" s="303">
        <v>57.5</v>
      </c>
      <c r="E211" s="303"/>
      <c r="F211" s="303"/>
      <c r="G211" s="303"/>
      <c r="H211" s="304">
        <f>IF(D216/C211*100&gt;130,130,IF(D216/C211*100&lt;39,0,D216/C211*100))</f>
        <v>128.88888888888889</v>
      </c>
      <c r="I211" s="304"/>
      <c r="J211" s="304"/>
      <c r="K211" s="306"/>
    </row>
    <row r="212" spans="2:11" ht="15" customHeight="1" x14ac:dyDescent="0.25">
      <c r="B212" s="502" t="s">
        <v>184</v>
      </c>
      <c r="C212" s="502"/>
      <c r="D212" s="502"/>
      <c r="E212" s="311"/>
      <c r="F212" s="311"/>
      <c r="G212" s="311"/>
      <c r="H212" s="312">
        <f>AVERAGE(H206:H211)</f>
        <v>109.81481481481482</v>
      </c>
      <c r="I212" s="312">
        <v>103</v>
      </c>
      <c r="J212" s="312">
        <v>122</v>
      </c>
      <c r="K212" s="314">
        <f>AVERAGE(H212:J212)</f>
        <v>111.60493827160495</v>
      </c>
    </row>
    <row r="213" spans="2:11" ht="15" customHeight="1" x14ac:dyDescent="0.25">
      <c r="B213" s="501" t="s">
        <v>334</v>
      </c>
      <c r="C213" s="501"/>
      <c r="D213" s="501"/>
      <c r="E213" s="501"/>
      <c r="F213" s="501"/>
      <c r="G213" s="501"/>
      <c r="H213" s="501"/>
      <c r="I213" s="501"/>
      <c r="J213" s="501"/>
      <c r="K213" s="501"/>
    </row>
    <row r="214" spans="2:11" ht="15" customHeight="1" x14ac:dyDescent="0.25">
      <c r="B214" s="501" t="s">
        <v>171</v>
      </c>
      <c r="C214" s="501"/>
      <c r="D214" s="501"/>
      <c r="E214" s="501"/>
      <c r="F214" s="501"/>
      <c r="G214" s="501"/>
      <c r="H214" s="501"/>
      <c r="I214" s="501"/>
      <c r="J214" s="501"/>
      <c r="K214" s="501"/>
    </row>
    <row r="215" spans="2:11" ht="15" customHeight="1" x14ac:dyDescent="0.25">
      <c r="B215" s="369" t="s">
        <v>335</v>
      </c>
      <c r="C215" s="370">
        <v>0.85</v>
      </c>
      <c r="D215" s="303">
        <v>90</v>
      </c>
      <c r="E215" s="303"/>
      <c r="F215" s="303"/>
      <c r="G215" s="303"/>
      <c r="H215" s="304">
        <f>IF(D228/C215*100&gt;130,130,IF(D228/C215*100&lt;39,0,D228/C215*100))</f>
        <v>130</v>
      </c>
      <c r="I215" s="304"/>
      <c r="J215" s="304"/>
      <c r="K215" s="306"/>
    </row>
    <row r="216" spans="2:11" ht="15" customHeight="1" x14ac:dyDescent="0.25">
      <c r="B216" s="369" t="s">
        <v>336</v>
      </c>
      <c r="C216" s="371">
        <v>0.87</v>
      </c>
      <c r="D216" s="310">
        <v>1.1599999999999999</v>
      </c>
      <c r="E216" s="310"/>
      <c r="F216" s="310"/>
      <c r="G216" s="310"/>
      <c r="H216" s="304">
        <f t="shared" ref="H216:H227" si="30">IF(D216/C216*100&gt;130,130,IF(D216/C216*100&lt;39,0,D216/C216*100))</f>
        <v>130</v>
      </c>
      <c r="I216" s="304"/>
      <c r="J216" s="304"/>
      <c r="K216" s="306"/>
    </row>
    <row r="217" spans="2:11" ht="15" customHeight="1" x14ac:dyDescent="0.25">
      <c r="B217" s="369" t="s">
        <v>337</v>
      </c>
      <c r="C217" s="371">
        <v>0.6</v>
      </c>
      <c r="D217" s="310">
        <v>0.6</v>
      </c>
      <c r="E217" s="310"/>
      <c r="F217" s="310"/>
      <c r="G217" s="310"/>
      <c r="H217" s="304">
        <f t="shared" si="30"/>
        <v>100</v>
      </c>
      <c r="I217" s="304"/>
      <c r="J217" s="304"/>
      <c r="K217" s="306"/>
    </row>
    <row r="218" spans="2:11" ht="15" customHeight="1" x14ac:dyDescent="0.25">
      <c r="B218" s="369" t="s">
        <v>338</v>
      </c>
      <c r="C218" s="371">
        <v>0.85</v>
      </c>
      <c r="D218" s="310">
        <v>1.53</v>
      </c>
      <c r="E218" s="310"/>
      <c r="F218" s="310"/>
      <c r="G218" s="310"/>
      <c r="H218" s="304">
        <f t="shared" si="30"/>
        <v>130</v>
      </c>
      <c r="I218" s="304"/>
      <c r="J218" s="304"/>
      <c r="K218" s="306"/>
    </row>
    <row r="219" spans="2:11" ht="15" customHeight="1" x14ac:dyDescent="0.25">
      <c r="B219" s="369" t="s">
        <v>339</v>
      </c>
      <c r="C219" s="371">
        <v>0.8</v>
      </c>
      <c r="D219" s="310">
        <v>1</v>
      </c>
      <c r="E219" s="310"/>
      <c r="F219" s="310"/>
      <c r="G219" s="310"/>
      <c r="H219" s="304">
        <f t="shared" si="30"/>
        <v>125</v>
      </c>
      <c r="I219" s="304"/>
      <c r="J219" s="304"/>
      <c r="K219" s="306"/>
    </row>
    <row r="220" spans="2:11" ht="15" customHeight="1" x14ac:dyDescent="0.25">
      <c r="B220" s="369" t="s">
        <v>340</v>
      </c>
      <c r="C220" s="371">
        <v>0.85</v>
      </c>
      <c r="D220" s="310">
        <v>1.1299999999999999</v>
      </c>
      <c r="E220" s="310"/>
      <c r="F220" s="310"/>
      <c r="G220" s="310"/>
      <c r="H220" s="304">
        <f t="shared" si="30"/>
        <v>130</v>
      </c>
      <c r="I220" s="304"/>
      <c r="J220" s="304"/>
      <c r="K220" s="306"/>
    </row>
    <row r="221" spans="2:11" ht="15" customHeight="1" x14ac:dyDescent="0.25">
      <c r="B221" s="369" t="s">
        <v>341</v>
      </c>
      <c r="C221" s="371">
        <v>0.8</v>
      </c>
      <c r="D221" s="310">
        <v>0.85</v>
      </c>
      <c r="E221" s="310"/>
      <c r="F221" s="310"/>
      <c r="G221" s="310"/>
      <c r="H221" s="304">
        <f t="shared" si="30"/>
        <v>106.25</v>
      </c>
      <c r="I221" s="304"/>
      <c r="J221" s="304"/>
      <c r="K221" s="306"/>
    </row>
    <row r="222" spans="2:11" ht="15" customHeight="1" x14ac:dyDescent="0.25">
      <c r="B222" s="369" t="s">
        <v>342</v>
      </c>
      <c r="C222" s="371">
        <v>0.9</v>
      </c>
      <c r="D222" s="310">
        <v>0.76</v>
      </c>
      <c r="E222" s="310"/>
      <c r="F222" s="310"/>
      <c r="G222" s="310"/>
      <c r="H222" s="304">
        <f t="shared" si="30"/>
        <v>84.444444444444443</v>
      </c>
      <c r="I222" s="304"/>
      <c r="J222" s="304"/>
      <c r="K222" s="306"/>
    </row>
    <row r="223" spans="2:11" ht="15" customHeight="1" x14ac:dyDescent="0.25">
      <c r="B223" s="369" t="s">
        <v>343</v>
      </c>
      <c r="C223" s="371">
        <v>0.8</v>
      </c>
      <c r="D223" s="310">
        <v>1.65</v>
      </c>
      <c r="E223" s="310"/>
      <c r="F223" s="310"/>
      <c r="G223" s="310"/>
      <c r="H223" s="304">
        <f t="shared" si="30"/>
        <v>130</v>
      </c>
      <c r="I223" s="304"/>
      <c r="J223" s="304"/>
      <c r="K223" s="306"/>
    </row>
    <row r="224" spans="2:11" ht="15" customHeight="1" x14ac:dyDescent="0.25">
      <c r="B224" s="340" t="s">
        <v>344</v>
      </c>
      <c r="C224" s="372">
        <v>0.9</v>
      </c>
      <c r="D224" s="310">
        <v>1.6</v>
      </c>
      <c r="E224" s="310"/>
      <c r="F224" s="310"/>
      <c r="G224" s="310"/>
      <c r="H224" s="304">
        <f t="shared" si="30"/>
        <v>130</v>
      </c>
      <c r="I224" s="304"/>
      <c r="J224" s="304"/>
      <c r="K224" s="306"/>
    </row>
    <row r="225" spans="2:11" ht="15" customHeight="1" x14ac:dyDescent="0.25">
      <c r="B225" s="340" t="s">
        <v>345</v>
      </c>
      <c r="C225" s="372">
        <v>0.9</v>
      </c>
      <c r="D225" s="310">
        <v>0.91</v>
      </c>
      <c r="E225" s="310"/>
      <c r="F225" s="310"/>
      <c r="G225" s="310"/>
      <c r="H225" s="304">
        <f t="shared" si="30"/>
        <v>101.11111111111111</v>
      </c>
      <c r="I225" s="304"/>
      <c r="J225" s="304"/>
      <c r="K225" s="306"/>
    </row>
    <row r="226" spans="2:11" ht="15" customHeight="1" x14ac:dyDescent="0.25">
      <c r="B226" s="340" t="s">
        <v>346</v>
      </c>
      <c r="C226" s="372">
        <v>0.75</v>
      </c>
      <c r="D226" s="310">
        <v>4</v>
      </c>
      <c r="E226" s="310"/>
      <c r="F226" s="310"/>
      <c r="G226" s="310"/>
      <c r="H226" s="304">
        <f t="shared" si="30"/>
        <v>130</v>
      </c>
      <c r="I226" s="304"/>
      <c r="J226" s="304"/>
      <c r="K226" s="306"/>
    </row>
    <row r="227" spans="2:11" ht="15" customHeight="1" x14ac:dyDescent="0.25">
      <c r="B227" s="340" t="s">
        <v>347</v>
      </c>
      <c r="C227" s="372">
        <v>0.5</v>
      </c>
      <c r="D227" s="310">
        <v>1.66</v>
      </c>
      <c r="E227" s="310"/>
      <c r="F227" s="310"/>
      <c r="G227" s="310"/>
      <c r="H227" s="304">
        <f t="shared" si="30"/>
        <v>130</v>
      </c>
      <c r="I227" s="304"/>
      <c r="J227" s="304"/>
      <c r="K227" s="306"/>
    </row>
    <row r="228" spans="2:11" ht="15" customHeight="1" x14ac:dyDescent="0.25">
      <c r="B228" s="340" t="s">
        <v>348</v>
      </c>
      <c r="C228" s="372">
        <v>0.4</v>
      </c>
      <c r="D228" s="303">
        <v>100</v>
      </c>
      <c r="E228" s="303"/>
      <c r="F228" s="303"/>
      <c r="G228" s="303"/>
      <c r="H228" s="304">
        <v>130</v>
      </c>
      <c r="I228" s="304"/>
      <c r="J228" s="304"/>
      <c r="K228" s="306"/>
    </row>
    <row r="229" spans="2:11" ht="15" customHeight="1" x14ac:dyDescent="0.25">
      <c r="B229" s="502" t="s">
        <v>184</v>
      </c>
      <c r="C229" s="502"/>
      <c r="D229" s="502"/>
      <c r="E229" s="311"/>
      <c r="F229" s="311"/>
      <c r="G229" s="311"/>
      <c r="H229" s="312">
        <f>AVERAGE(H215:H228)</f>
        <v>120.4861111111111</v>
      </c>
      <c r="I229" s="312">
        <v>115</v>
      </c>
      <c r="J229" s="312">
        <v>120</v>
      </c>
      <c r="K229" s="314">
        <f>AVERAGE(H229:J229)</f>
        <v>118.49537037037037</v>
      </c>
    </row>
    <row r="230" spans="2:11" ht="15" customHeight="1" x14ac:dyDescent="0.25">
      <c r="B230" s="501" t="s">
        <v>349</v>
      </c>
      <c r="C230" s="501"/>
      <c r="D230" s="501"/>
      <c r="E230" s="501"/>
      <c r="F230" s="501"/>
      <c r="G230" s="501"/>
      <c r="H230" s="501"/>
      <c r="I230" s="501"/>
      <c r="J230" s="501"/>
      <c r="K230" s="501"/>
    </row>
    <row r="231" spans="2:11" ht="15" customHeight="1" x14ac:dyDescent="0.25">
      <c r="B231" s="369" t="s">
        <v>335</v>
      </c>
      <c r="C231" s="330">
        <v>0.55000000000000004</v>
      </c>
      <c r="D231" s="310">
        <v>0.74</v>
      </c>
      <c r="E231" s="310"/>
      <c r="F231" s="310"/>
      <c r="G231" s="310"/>
      <c r="H231" s="304">
        <f t="shared" ref="H231:H239" si="31">IF(D231/C231*100&gt;130,130,IF(D231/C231*100&lt;39,0,D231/C231*100))</f>
        <v>130</v>
      </c>
      <c r="I231" s="304"/>
      <c r="J231" s="304"/>
      <c r="K231" s="306"/>
    </row>
    <row r="232" spans="2:11" ht="15" customHeight="1" x14ac:dyDescent="0.25">
      <c r="B232" s="369" t="s">
        <v>336</v>
      </c>
      <c r="C232" s="330">
        <v>0.6</v>
      </c>
      <c r="D232" s="310">
        <v>0.79</v>
      </c>
      <c r="E232" s="310"/>
      <c r="F232" s="310"/>
      <c r="G232" s="310"/>
      <c r="H232" s="304">
        <f t="shared" si="31"/>
        <v>130</v>
      </c>
      <c r="I232" s="304"/>
      <c r="J232" s="304"/>
      <c r="K232" s="306"/>
    </row>
    <row r="233" spans="2:11" ht="15" customHeight="1" x14ac:dyDescent="0.25">
      <c r="B233" s="369" t="s">
        <v>337</v>
      </c>
      <c r="C233" s="330">
        <v>0.8</v>
      </c>
      <c r="D233" s="303">
        <v>87.5</v>
      </c>
      <c r="E233" s="310"/>
      <c r="F233" s="310"/>
      <c r="G233" s="310"/>
      <c r="H233" s="304">
        <f t="shared" si="31"/>
        <v>130</v>
      </c>
      <c r="I233" s="304"/>
      <c r="J233" s="304"/>
      <c r="K233" s="306"/>
    </row>
    <row r="234" spans="2:11" ht="15" customHeight="1" x14ac:dyDescent="0.25">
      <c r="B234" s="369" t="s">
        <v>338</v>
      </c>
      <c r="C234" s="330">
        <v>0.66</v>
      </c>
      <c r="D234" s="310">
        <v>0.7</v>
      </c>
      <c r="E234" s="310"/>
      <c r="F234" s="310"/>
      <c r="G234" s="310"/>
      <c r="H234" s="304">
        <f t="shared" si="31"/>
        <v>106.06060606060606</v>
      </c>
      <c r="I234" s="304"/>
      <c r="J234" s="304"/>
      <c r="K234" s="306"/>
    </row>
    <row r="235" spans="2:11" ht="15" customHeight="1" x14ac:dyDescent="0.25">
      <c r="B235" s="369" t="s">
        <v>339</v>
      </c>
      <c r="C235" s="330">
        <v>0.8</v>
      </c>
      <c r="D235" s="310">
        <v>0.77</v>
      </c>
      <c r="E235" s="310"/>
      <c r="F235" s="310"/>
      <c r="G235" s="310"/>
      <c r="H235" s="304">
        <f t="shared" si="31"/>
        <v>96.25</v>
      </c>
      <c r="I235" s="304"/>
      <c r="J235" s="304"/>
      <c r="K235" s="306"/>
    </row>
    <row r="236" spans="2:11" ht="15" customHeight="1" x14ac:dyDescent="0.25">
      <c r="B236" s="369" t="s">
        <v>340</v>
      </c>
      <c r="C236" s="330">
        <v>0.7</v>
      </c>
      <c r="D236" s="310">
        <v>0.76</v>
      </c>
      <c r="E236" s="310"/>
      <c r="F236" s="310"/>
      <c r="G236" s="310"/>
      <c r="H236" s="304">
        <f t="shared" si="31"/>
        <v>108.57142857142858</v>
      </c>
      <c r="I236" s="304"/>
      <c r="J236" s="304"/>
      <c r="K236" s="306"/>
    </row>
    <row r="237" spans="2:11" ht="15" customHeight="1" x14ac:dyDescent="0.25">
      <c r="B237" s="369" t="s">
        <v>350</v>
      </c>
      <c r="C237" s="330">
        <v>0.65</v>
      </c>
      <c r="D237" s="310">
        <v>0.87</v>
      </c>
      <c r="E237" s="310"/>
      <c r="F237" s="310"/>
      <c r="G237" s="310"/>
      <c r="H237" s="304">
        <f t="shared" si="31"/>
        <v>130</v>
      </c>
      <c r="I237" s="304"/>
      <c r="J237" s="304"/>
      <c r="K237" s="306"/>
    </row>
    <row r="238" spans="2:11" ht="15" customHeight="1" x14ac:dyDescent="0.25">
      <c r="B238" s="369" t="s">
        <v>342</v>
      </c>
      <c r="C238" s="330">
        <v>0.6</v>
      </c>
      <c r="D238" s="310">
        <v>0.39</v>
      </c>
      <c r="E238" s="310"/>
      <c r="F238" s="310"/>
      <c r="G238" s="310"/>
      <c r="H238" s="304">
        <f t="shared" si="31"/>
        <v>65</v>
      </c>
      <c r="I238" s="304"/>
      <c r="J238" s="304"/>
      <c r="K238" s="306"/>
    </row>
    <row r="239" spans="2:11" ht="15" customHeight="1" x14ac:dyDescent="0.25">
      <c r="B239" s="369" t="s">
        <v>351</v>
      </c>
      <c r="C239" s="330">
        <v>0.6</v>
      </c>
      <c r="D239" s="310">
        <v>0</v>
      </c>
      <c r="E239" s="310"/>
      <c r="F239" s="310"/>
      <c r="G239" s="310"/>
      <c r="H239" s="304">
        <f t="shared" si="31"/>
        <v>0</v>
      </c>
      <c r="I239" s="304"/>
      <c r="J239" s="304"/>
      <c r="K239" s="306"/>
    </row>
    <row r="240" spans="2:11" ht="15" customHeight="1" x14ac:dyDescent="0.25">
      <c r="B240" s="502" t="s">
        <v>184</v>
      </c>
      <c r="C240" s="502"/>
      <c r="D240" s="502"/>
      <c r="E240" s="311"/>
      <c r="F240" s="311"/>
      <c r="G240" s="311"/>
      <c r="H240" s="312">
        <f>AVERAGE(H231:H239)</f>
        <v>99.542448292448285</v>
      </c>
      <c r="I240" s="312">
        <v>110</v>
      </c>
      <c r="J240" s="312">
        <v>110</v>
      </c>
      <c r="K240" s="314">
        <f>AVERAGE(H240:J240)</f>
        <v>106.51414943081609</v>
      </c>
    </row>
    <row r="241" spans="2:11" ht="15" customHeight="1" x14ac:dyDescent="0.25">
      <c r="B241" s="501" t="s">
        <v>352</v>
      </c>
      <c r="C241" s="501"/>
      <c r="D241" s="501"/>
      <c r="E241" s="501"/>
      <c r="F241" s="501"/>
      <c r="G241" s="501"/>
      <c r="H241" s="501"/>
      <c r="I241" s="501"/>
      <c r="J241" s="501"/>
      <c r="K241" s="501"/>
    </row>
    <row r="242" spans="2:11" ht="18" customHeight="1" x14ac:dyDescent="0.25">
      <c r="B242" s="373" t="s">
        <v>353</v>
      </c>
      <c r="C242" s="374">
        <v>0.7</v>
      </c>
      <c r="D242" s="310">
        <v>1</v>
      </c>
      <c r="E242" s="310"/>
      <c r="F242" s="310"/>
      <c r="G242" s="310"/>
      <c r="H242" s="304">
        <f t="shared" ref="H242:H243" si="32">IF(D242/C242*100&gt;130,130,IF(D242/C242*100&lt;39,0,D242/C242*100))</f>
        <v>130</v>
      </c>
      <c r="I242" s="304"/>
      <c r="J242" s="304"/>
      <c r="K242" s="306"/>
    </row>
    <row r="243" spans="2:11" ht="24" customHeight="1" x14ac:dyDescent="0.25">
      <c r="B243" s="359" t="s">
        <v>354</v>
      </c>
      <c r="C243" s="374">
        <v>0.7</v>
      </c>
      <c r="D243" s="310">
        <v>0.88</v>
      </c>
      <c r="E243" s="310"/>
      <c r="F243" s="310"/>
      <c r="G243" s="310"/>
      <c r="H243" s="304">
        <f t="shared" si="32"/>
        <v>125.71428571428574</v>
      </c>
      <c r="I243" s="304"/>
      <c r="J243" s="304"/>
      <c r="K243" s="306"/>
    </row>
    <row r="244" spans="2:11" ht="15" customHeight="1" x14ac:dyDescent="0.25">
      <c r="B244" s="502" t="s">
        <v>184</v>
      </c>
      <c r="C244" s="502"/>
      <c r="D244" s="502"/>
      <c r="E244" s="311"/>
      <c r="F244" s="311"/>
      <c r="G244" s="311"/>
      <c r="H244" s="312">
        <f>AVERAGE(H242:H243)</f>
        <v>127.85714285714286</v>
      </c>
      <c r="I244" s="312">
        <v>130</v>
      </c>
      <c r="J244" s="312">
        <v>122</v>
      </c>
      <c r="K244" s="314">
        <f>AVERAGE(H244:J244)</f>
        <v>126.61904761904763</v>
      </c>
    </row>
    <row r="245" spans="2:11" ht="15" customHeight="1" x14ac:dyDescent="0.25">
      <c r="B245" s="501" t="s">
        <v>355</v>
      </c>
      <c r="C245" s="501"/>
      <c r="D245" s="501"/>
      <c r="E245" s="501"/>
      <c r="F245" s="501"/>
      <c r="G245" s="501"/>
      <c r="H245" s="501"/>
      <c r="I245" s="501"/>
      <c r="J245" s="501"/>
      <c r="K245" s="501"/>
    </row>
    <row r="246" spans="2:11" ht="15" customHeight="1" x14ac:dyDescent="0.25">
      <c r="B246" s="340" t="s">
        <v>356</v>
      </c>
      <c r="C246" s="374">
        <v>0.9</v>
      </c>
      <c r="D246" s="303">
        <v>100</v>
      </c>
      <c r="E246" s="303"/>
      <c r="F246" s="303"/>
      <c r="G246" s="303"/>
      <c r="H246" s="304">
        <f t="shared" ref="H246:H254" si="33">IF(D246/C246*100&gt;130,130,IF(D246/C246*100&lt;39,0,D246/C246*100))</f>
        <v>130</v>
      </c>
      <c r="I246" s="304"/>
      <c r="J246" s="304"/>
      <c r="K246" s="306"/>
    </row>
    <row r="247" spans="2:11" ht="15" customHeight="1" x14ac:dyDescent="0.25">
      <c r="B247" s="340" t="s">
        <v>357</v>
      </c>
      <c r="C247" s="374">
        <v>0.85</v>
      </c>
      <c r="D247" s="303">
        <v>100</v>
      </c>
      <c r="E247" s="303"/>
      <c r="F247" s="303"/>
      <c r="G247" s="303"/>
      <c r="H247" s="304">
        <f t="shared" si="33"/>
        <v>130</v>
      </c>
      <c r="I247" s="304"/>
      <c r="J247" s="304"/>
      <c r="K247" s="306"/>
    </row>
    <row r="248" spans="2:11" ht="15" customHeight="1" x14ac:dyDescent="0.25">
      <c r="B248" s="340" t="s">
        <v>358</v>
      </c>
      <c r="C248" s="374">
        <v>0.85</v>
      </c>
      <c r="D248" s="303">
        <v>100</v>
      </c>
      <c r="E248" s="303"/>
      <c r="F248" s="303"/>
      <c r="G248" s="303"/>
      <c r="H248" s="304">
        <f t="shared" si="33"/>
        <v>130</v>
      </c>
      <c r="I248" s="304"/>
      <c r="J248" s="304"/>
      <c r="K248" s="306"/>
    </row>
    <row r="249" spans="2:11" ht="15" customHeight="1" x14ac:dyDescent="0.25">
      <c r="B249" s="340" t="s">
        <v>359</v>
      </c>
      <c r="C249" s="374">
        <v>0.85</v>
      </c>
      <c r="D249" s="303">
        <v>100</v>
      </c>
      <c r="E249" s="303"/>
      <c r="F249" s="303"/>
      <c r="G249" s="303"/>
      <c r="H249" s="304">
        <f t="shared" si="33"/>
        <v>130</v>
      </c>
      <c r="I249" s="304"/>
      <c r="J249" s="304"/>
      <c r="K249" s="306"/>
    </row>
    <row r="250" spans="2:11" ht="15" customHeight="1" x14ac:dyDescent="0.25">
      <c r="B250" s="340" t="s">
        <v>360</v>
      </c>
      <c r="C250" s="374">
        <v>0.9</v>
      </c>
      <c r="D250" s="303">
        <v>100</v>
      </c>
      <c r="E250" s="303"/>
      <c r="F250" s="303"/>
      <c r="G250" s="303"/>
      <c r="H250" s="304">
        <f t="shared" si="33"/>
        <v>130</v>
      </c>
      <c r="I250" s="304"/>
      <c r="J250" s="304"/>
      <c r="K250" s="306"/>
    </row>
    <row r="251" spans="2:11" ht="15" customHeight="1" x14ac:dyDescent="0.25">
      <c r="B251" s="340" t="s">
        <v>361</v>
      </c>
      <c r="C251" s="374">
        <v>0.9</v>
      </c>
      <c r="D251" s="303">
        <v>100</v>
      </c>
      <c r="E251" s="303"/>
      <c r="F251" s="303"/>
      <c r="G251" s="303"/>
      <c r="H251" s="304">
        <f t="shared" si="33"/>
        <v>130</v>
      </c>
      <c r="I251" s="304"/>
      <c r="J251" s="304"/>
      <c r="K251" s="306"/>
    </row>
    <row r="252" spans="2:11" ht="15" customHeight="1" x14ac:dyDescent="0.25">
      <c r="B252" s="340" t="s">
        <v>362</v>
      </c>
      <c r="C252" s="374">
        <v>0.9</v>
      </c>
      <c r="D252" s="303">
        <v>100</v>
      </c>
      <c r="E252" s="303"/>
      <c r="F252" s="303"/>
      <c r="G252" s="303"/>
      <c r="H252" s="304">
        <f t="shared" si="33"/>
        <v>130</v>
      </c>
      <c r="I252" s="304"/>
      <c r="J252" s="304"/>
      <c r="K252" s="306"/>
    </row>
    <row r="253" spans="2:11" ht="15" customHeight="1" x14ac:dyDescent="0.25">
      <c r="B253" s="340" t="s">
        <v>363</v>
      </c>
      <c r="C253" s="374">
        <v>0.75</v>
      </c>
      <c r="D253" s="303">
        <v>100</v>
      </c>
      <c r="E253" s="303"/>
      <c r="F253" s="303"/>
      <c r="G253" s="303"/>
      <c r="H253" s="304">
        <f t="shared" si="33"/>
        <v>130</v>
      </c>
      <c r="I253" s="304"/>
      <c r="J253" s="304"/>
      <c r="K253" s="306"/>
    </row>
    <row r="254" spans="2:11" ht="15" customHeight="1" x14ac:dyDescent="0.25">
      <c r="B254" s="340" t="s">
        <v>364</v>
      </c>
      <c r="C254" s="374">
        <v>0.9</v>
      </c>
      <c r="D254" s="303">
        <v>100</v>
      </c>
      <c r="E254" s="303"/>
      <c r="F254" s="303"/>
      <c r="G254" s="303"/>
      <c r="H254" s="304">
        <f t="shared" si="33"/>
        <v>130</v>
      </c>
      <c r="I254" s="304"/>
      <c r="J254" s="304"/>
      <c r="K254" s="306"/>
    </row>
    <row r="255" spans="2:11" ht="15" customHeight="1" x14ac:dyDescent="0.25">
      <c r="B255" s="502" t="s">
        <v>184</v>
      </c>
      <c r="C255" s="502"/>
      <c r="D255" s="502"/>
      <c r="E255" s="311"/>
      <c r="F255" s="311"/>
      <c r="G255" s="311"/>
      <c r="H255" s="312">
        <f>AVERAGE(H246:H254)</f>
        <v>130</v>
      </c>
      <c r="I255" s="312">
        <v>130</v>
      </c>
      <c r="J255" s="312">
        <v>120</v>
      </c>
      <c r="K255" s="314">
        <f>AVERAGE(H255:J255)</f>
        <v>126.66666666666667</v>
      </c>
    </row>
    <row r="256" spans="2:11" ht="15" customHeight="1" x14ac:dyDescent="0.25">
      <c r="B256" s="501" t="s">
        <v>365</v>
      </c>
      <c r="C256" s="501"/>
      <c r="D256" s="501"/>
      <c r="E256" s="501"/>
      <c r="F256" s="501"/>
      <c r="G256" s="501"/>
      <c r="H256" s="501"/>
      <c r="I256" s="501"/>
      <c r="J256" s="501"/>
      <c r="K256" s="501"/>
    </row>
    <row r="257" spans="2:11" ht="15" customHeight="1" x14ac:dyDescent="0.25">
      <c r="B257" s="501" t="s">
        <v>366</v>
      </c>
      <c r="C257" s="501"/>
      <c r="D257" s="501"/>
      <c r="E257" s="501"/>
      <c r="F257" s="501"/>
      <c r="G257" s="501"/>
      <c r="H257" s="501"/>
      <c r="I257" s="501"/>
      <c r="J257" s="501"/>
      <c r="K257" s="501"/>
    </row>
    <row r="258" spans="2:11" ht="15" customHeight="1" x14ac:dyDescent="0.25">
      <c r="B258" s="373" t="s">
        <v>367</v>
      </c>
      <c r="C258" s="319">
        <v>0.87</v>
      </c>
      <c r="D258" s="310">
        <v>0.3</v>
      </c>
      <c r="E258" s="310"/>
      <c r="F258" s="310"/>
      <c r="G258" s="310"/>
      <c r="H258" s="304">
        <f t="shared" ref="H258:H262" si="34">IF(D258/C258*100&gt;130,130,IF(D258/C258*100&lt;39,0,D258/C258*100))</f>
        <v>0</v>
      </c>
      <c r="I258" s="304"/>
      <c r="J258" s="304"/>
      <c r="K258" s="306"/>
    </row>
    <row r="259" spans="2:11" ht="15" customHeight="1" x14ac:dyDescent="0.25">
      <c r="B259" s="373" t="s">
        <v>368</v>
      </c>
      <c r="C259" s="319">
        <v>0.5</v>
      </c>
      <c r="D259" s="310">
        <v>1</v>
      </c>
      <c r="E259" s="310"/>
      <c r="F259" s="310"/>
      <c r="G259" s="310"/>
      <c r="H259" s="304">
        <f t="shared" si="34"/>
        <v>130</v>
      </c>
      <c r="I259" s="304"/>
      <c r="J259" s="304"/>
      <c r="K259" s="306"/>
    </row>
    <row r="260" spans="2:11" ht="15" customHeight="1" x14ac:dyDescent="0.25">
      <c r="B260" s="373" t="s">
        <v>369</v>
      </c>
      <c r="C260" s="319">
        <v>0.67</v>
      </c>
      <c r="D260" s="303">
        <v>83.33</v>
      </c>
      <c r="E260" s="310"/>
      <c r="F260" s="310"/>
      <c r="G260" s="310"/>
      <c r="H260" s="304">
        <f t="shared" si="34"/>
        <v>130</v>
      </c>
      <c r="I260" s="304"/>
      <c r="J260" s="304"/>
      <c r="K260" s="306"/>
    </row>
    <row r="261" spans="2:11" ht="15" customHeight="1" x14ac:dyDescent="0.25">
      <c r="B261" s="373" t="s">
        <v>370</v>
      </c>
      <c r="C261" s="319">
        <v>0.8</v>
      </c>
      <c r="D261" s="310">
        <v>1.3</v>
      </c>
      <c r="E261" s="310"/>
      <c r="F261" s="310"/>
      <c r="G261" s="310"/>
      <c r="H261" s="304">
        <f t="shared" si="34"/>
        <v>130</v>
      </c>
      <c r="I261" s="304"/>
      <c r="J261" s="304"/>
      <c r="K261" s="306"/>
    </row>
    <row r="262" spans="2:11" ht="15" customHeight="1" x14ac:dyDescent="0.25">
      <c r="B262" s="373" t="s">
        <v>371</v>
      </c>
      <c r="C262" s="319">
        <v>0.8</v>
      </c>
      <c r="D262" s="310">
        <v>1.2</v>
      </c>
      <c r="E262" s="310"/>
      <c r="F262" s="310"/>
      <c r="G262" s="310"/>
      <c r="H262" s="304">
        <f t="shared" si="34"/>
        <v>130</v>
      </c>
      <c r="I262" s="304"/>
      <c r="J262" s="304"/>
      <c r="K262" s="306"/>
    </row>
    <row r="263" spans="2:11" ht="15" customHeight="1" x14ac:dyDescent="0.25">
      <c r="B263" s="502" t="s">
        <v>184</v>
      </c>
      <c r="C263" s="502"/>
      <c r="D263" s="502"/>
      <c r="E263" s="311"/>
      <c r="F263" s="311"/>
      <c r="G263" s="311"/>
      <c r="H263" s="312">
        <f>AVERAGE(H258:H262)</f>
        <v>104</v>
      </c>
      <c r="I263" s="312">
        <v>103</v>
      </c>
      <c r="J263" s="312">
        <v>112</v>
      </c>
      <c r="K263" s="314">
        <f>AVERAGE(H263:J263)</f>
        <v>106.33333333333333</v>
      </c>
    </row>
    <row r="264" spans="2:11" ht="17.25" customHeight="1" x14ac:dyDescent="0.25">
      <c r="B264" s="501" t="s">
        <v>372</v>
      </c>
      <c r="C264" s="501"/>
      <c r="D264" s="501"/>
      <c r="E264" s="501"/>
      <c r="F264" s="501"/>
      <c r="G264" s="501"/>
      <c r="H264" s="501"/>
      <c r="I264" s="501"/>
      <c r="J264" s="501"/>
      <c r="K264" s="501"/>
    </row>
    <row r="265" spans="2:11" ht="15" customHeight="1" x14ac:dyDescent="0.25">
      <c r="B265" s="317" t="s">
        <v>373</v>
      </c>
      <c r="C265" s="375">
        <v>0.5</v>
      </c>
      <c r="D265" s="310">
        <v>1</v>
      </c>
      <c r="E265" s="310"/>
      <c r="F265" s="310"/>
      <c r="G265" s="310"/>
      <c r="H265" s="304">
        <f t="shared" ref="H265:H266" si="35">IF(D265/C265*100&gt;130,130,IF(D265/C265*100&lt;39,0,D265/C265*100))</f>
        <v>130</v>
      </c>
      <c r="I265" s="304"/>
      <c r="J265" s="304"/>
      <c r="K265" s="306"/>
    </row>
    <row r="266" spans="2:11" ht="15" customHeight="1" x14ac:dyDescent="0.25">
      <c r="B266" s="317" t="s">
        <v>374</v>
      </c>
      <c r="C266" s="375">
        <v>0.5</v>
      </c>
      <c r="D266" s="310">
        <v>1</v>
      </c>
      <c r="E266" s="310"/>
      <c r="F266" s="310"/>
      <c r="G266" s="310"/>
      <c r="H266" s="304">
        <f t="shared" si="35"/>
        <v>130</v>
      </c>
      <c r="I266" s="304"/>
      <c r="J266" s="304"/>
      <c r="K266" s="306"/>
    </row>
    <row r="267" spans="2:11" ht="15" customHeight="1" x14ac:dyDescent="0.25">
      <c r="B267" s="502" t="s">
        <v>184</v>
      </c>
      <c r="C267" s="502"/>
      <c r="D267" s="502"/>
      <c r="E267" s="311"/>
      <c r="F267" s="311"/>
      <c r="G267" s="311"/>
      <c r="H267" s="312">
        <f>AVERAGE(H265:H266)</f>
        <v>130</v>
      </c>
      <c r="I267" s="312">
        <v>130</v>
      </c>
      <c r="J267" s="312">
        <v>130</v>
      </c>
      <c r="K267" s="314">
        <f>AVERAGE(H267:J267)</f>
        <v>130</v>
      </c>
    </row>
    <row r="268" spans="2:11" ht="15" customHeight="1" x14ac:dyDescent="0.25">
      <c r="B268" s="501" t="s">
        <v>375</v>
      </c>
      <c r="C268" s="501"/>
      <c r="D268" s="501"/>
      <c r="E268" s="501"/>
      <c r="F268" s="501"/>
      <c r="G268" s="501"/>
      <c r="H268" s="501"/>
      <c r="I268" s="501"/>
      <c r="J268" s="501"/>
      <c r="K268" s="501"/>
    </row>
    <row r="269" spans="2:11" ht="15" customHeight="1" x14ac:dyDescent="0.25">
      <c r="B269" s="507" t="s">
        <v>376</v>
      </c>
      <c r="C269" s="507"/>
      <c r="D269" s="507"/>
      <c r="E269" s="507"/>
      <c r="F269" s="507"/>
      <c r="G269" s="507"/>
      <c r="H269" s="507"/>
      <c r="I269" s="507"/>
      <c r="J269" s="507"/>
      <c r="K269" s="507"/>
    </row>
    <row r="270" spans="2:11" ht="15" customHeight="1" x14ac:dyDescent="0.25">
      <c r="B270" s="501" t="s">
        <v>377</v>
      </c>
      <c r="C270" s="501"/>
      <c r="D270" s="501"/>
      <c r="E270" s="501"/>
      <c r="F270" s="501"/>
      <c r="G270" s="501"/>
      <c r="H270" s="501"/>
      <c r="I270" s="501"/>
      <c r="J270" s="501"/>
      <c r="K270" s="501"/>
    </row>
    <row r="271" spans="2:11" ht="15" customHeight="1" x14ac:dyDescent="0.25">
      <c r="B271" s="501" t="s">
        <v>378</v>
      </c>
      <c r="C271" s="501"/>
      <c r="D271" s="501"/>
      <c r="E271" s="501"/>
      <c r="F271" s="501"/>
      <c r="G271" s="501"/>
      <c r="H271" s="501"/>
      <c r="I271" s="501"/>
      <c r="J271" s="501"/>
      <c r="K271" s="501"/>
    </row>
    <row r="272" spans="2:11" ht="15" customHeight="1" x14ac:dyDescent="0.25">
      <c r="B272" s="501" t="s">
        <v>379</v>
      </c>
      <c r="C272" s="501"/>
      <c r="D272" s="501"/>
      <c r="E272" s="501"/>
      <c r="F272" s="501"/>
      <c r="G272" s="501"/>
      <c r="H272" s="501"/>
      <c r="I272" s="501"/>
      <c r="J272" s="501"/>
      <c r="K272" s="501"/>
    </row>
    <row r="273" spans="2:11" ht="15" customHeight="1" x14ac:dyDescent="0.25">
      <c r="B273" s="323" t="s">
        <v>380</v>
      </c>
      <c r="C273" s="335">
        <v>0.8</v>
      </c>
      <c r="D273" s="310">
        <v>0.82</v>
      </c>
      <c r="E273" s="310"/>
      <c r="F273" s="310"/>
      <c r="G273" s="310"/>
      <c r="H273" s="304">
        <f t="shared" ref="H273:H277" si="36">IF(D273/C273*100&gt;130,130,IF(D273/C273*100&lt;39,0,D273/C273*100))</f>
        <v>102.49999999999999</v>
      </c>
      <c r="I273" s="304"/>
      <c r="J273" s="304"/>
      <c r="K273" s="306"/>
    </row>
    <row r="274" spans="2:11" ht="15" customHeight="1" x14ac:dyDescent="0.25">
      <c r="B274" s="323" t="s">
        <v>381</v>
      </c>
      <c r="C274" s="335">
        <v>0.9</v>
      </c>
      <c r="D274" s="310">
        <v>0.95</v>
      </c>
      <c r="E274" s="310"/>
      <c r="F274" s="310"/>
      <c r="G274" s="310"/>
      <c r="H274" s="304">
        <f t="shared" si="36"/>
        <v>105.55555555555556</v>
      </c>
      <c r="I274" s="304"/>
      <c r="J274" s="304"/>
      <c r="K274" s="306"/>
    </row>
    <row r="275" spans="2:11" ht="15" customHeight="1" x14ac:dyDescent="0.25">
      <c r="B275" s="323" t="s">
        <v>382</v>
      </c>
      <c r="C275" s="335">
        <v>0.95</v>
      </c>
      <c r="D275" s="310">
        <v>1</v>
      </c>
      <c r="E275" s="310"/>
      <c r="F275" s="310"/>
      <c r="G275" s="310"/>
      <c r="H275" s="304">
        <f t="shared" si="36"/>
        <v>105.26315789473684</v>
      </c>
      <c r="I275" s="304"/>
      <c r="J275" s="304"/>
      <c r="K275" s="306"/>
    </row>
    <row r="276" spans="2:11" ht="15" customHeight="1" x14ac:dyDescent="0.25">
      <c r="B276" s="323" t="s">
        <v>383</v>
      </c>
      <c r="C276" s="335">
        <v>0.8</v>
      </c>
      <c r="D276" s="310">
        <v>1</v>
      </c>
      <c r="E276" s="310"/>
      <c r="F276" s="310"/>
      <c r="G276" s="310"/>
      <c r="H276" s="304">
        <f t="shared" si="36"/>
        <v>125</v>
      </c>
      <c r="I276" s="304"/>
      <c r="J276" s="304"/>
      <c r="K276" s="306"/>
    </row>
    <row r="277" spans="2:11" ht="15" customHeight="1" x14ac:dyDescent="0.25">
      <c r="B277" s="323" t="s">
        <v>384</v>
      </c>
      <c r="C277" s="335">
        <v>0.95</v>
      </c>
      <c r="D277" s="303">
        <v>98.4</v>
      </c>
      <c r="E277" s="303"/>
      <c r="F277" s="303"/>
      <c r="G277" s="303"/>
      <c r="H277" s="304">
        <f t="shared" si="36"/>
        <v>130</v>
      </c>
      <c r="I277" s="304"/>
      <c r="J277" s="304"/>
      <c r="K277" s="306"/>
    </row>
    <row r="278" spans="2:11" ht="15" customHeight="1" x14ac:dyDescent="0.25">
      <c r="B278" s="502" t="s">
        <v>184</v>
      </c>
      <c r="C278" s="502"/>
      <c r="D278" s="502"/>
      <c r="E278" s="311"/>
      <c r="F278" s="311"/>
      <c r="G278" s="311"/>
      <c r="H278" s="312">
        <f>AVERAGE(H273:H277)</f>
        <v>113.66374269005846</v>
      </c>
      <c r="I278" s="312">
        <v>113</v>
      </c>
      <c r="J278" s="312">
        <v>108</v>
      </c>
      <c r="K278" s="314">
        <f>AVERAGE(H278:J278)</f>
        <v>111.55458089668616</v>
      </c>
    </row>
    <row r="279" spans="2:11" ht="15" customHeight="1" x14ac:dyDescent="0.25">
      <c r="B279" s="501" t="s">
        <v>385</v>
      </c>
      <c r="C279" s="501"/>
      <c r="D279" s="501"/>
      <c r="E279" s="501"/>
      <c r="F279" s="501"/>
      <c r="G279" s="501"/>
      <c r="H279" s="501"/>
      <c r="I279" s="501"/>
      <c r="J279" s="501"/>
      <c r="K279" s="501"/>
    </row>
    <row r="280" spans="2:11" ht="15" customHeight="1" x14ac:dyDescent="0.25">
      <c r="B280" s="323" t="s">
        <v>386</v>
      </c>
      <c r="C280" s="319">
        <v>0.95</v>
      </c>
      <c r="D280" s="310">
        <v>1</v>
      </c>
      <c r="E280" s="310"/>
      <c r="F280" s="310"/>
      <c r="G280" s="310"/>
      <c r="H280" s="304">
        <f t="shared" ref="H280:H282" si="37">IF(D280/C280*100&gt;130,130,IF(D280/C280*100&lt;39,0,D280/C280*100))</f>
        <v>105.26315789473684</v>
      </c>
      <c r="I280" s="304"/>
      <c r="J280" s="304"/>
      <c r="K280" s="306"/>
    </row>
    <row r="281" spans="2:11" ht="15" customHeight="1" x14ac:dyDescent="0.25">
      <c r="B281" s="323" t="s">
        <v>387</v>
      </c>
      <c r="C281" s="335">
        <v>0.89</v>
      </c>
      <c r="D281" s="310">
        <v>0.89</v>
      </c>
      <c r="E281" s="310"/>
      <c r="F281" s="310"/>
      <c r="G281" s="310"/>
      <c r="H281" s="304">
        <f t="shared" si="37"/>
        <v>100</v>
      </c>
      <c r="I281" s="304"/>
      <c r="J281" s="304"/>
      <c r="K281" s="306"/>
    </row>
    <row r="282" spans="2:11" ht="15" customHeight="1" x14ac:dyDescent="0.25">
      <c r="B282" s="323" t="s">
        <v>388</v>
      </c>
      <c r="C282" s="335">
        <v>1</v>
      </c>
      <c r="D282" s="310">
        <v>1</v>
      </c>
      <c r="E282" s="310"/>
      <c r="F282" s="310"/>
      <c r="G282" s="310"/>
      <c r="H282" s="304">
        <f t="shared" si="37"/>
        <v>100</v>
      </c>
      <c r="I282" s="304"/>
      <c r="J282" s="304"/>
      <c r="K282" s="306"/>
    </row>
    <row r="283" spans="2:11" ht="15" customHeight="1" x14ac:dyDescent="0.25">
      <c r="B283" s="323" t="s">
        <v>389</v>
      </c>
      <c r="C283" s="335">
        <v>0</v>
      </c>
      <c r="D283" s="310">
        <v>0.7</v>
      </c>
      <c r="E283" s="310"/>
      <c r="F283" s="310"/>
      <c r="G283" s="310"/>
      <c r="H283" s="304">
        <v>100</v>
      </c>
      <c r="I283" s="304"/>
      <c r="J283" s="304"/>
      <c r="K283" s="306"/>
    </row>
    <row r="284" spans="2:11" ht="15" customHeight="1" x14ac:dyDescent="0.25">
      <c r="B284" s="502" t="s">
        <v>184</v>
      </c>
      <c r="C284" s="502"/>
      <c r="D284" s="502"/>
      <c r="E284" s="311"/>
      <c r="F284" s="311"/>
      <c r="G284" s="311"/>
      <c r="H284" s="312">
        <f>AVERAGE(H280:H283)</f>
        <v>101.31578947368421</v>
      </c>
      <c r="I284" s="312">
        <v>100</v>
      </c>
      <c r="J284" s="312">
        <v>100</v>
      </c>
      <c r="K284" s="314">
        <f>AVERAGE(H284:J284)</f>
        <v>100.43859649122807</v>
      </c>
    </row>
    <row r="285" spans="2:11" ht="15" customHeight="1" x14ac:dyDescent="0.25">
      <c r="B285" s="501" t="s">
        <v>390</v>
      </c>
      <c r="C285" s="501"/>
      <c r="D285" s="501"/>
      <c r="E285" s="501"/>
      <c r="F285" s="501"/>
      <c r="G285" s="501"/>
      <c r="H285" s="501"/>
      <c r="I285" s="501"/>
      <c r="J285" s="501"/>
      <c r="K285" s="501"/>
    </row>
    <row r="286" spans="2:11" ht="15" customHeight="1" x14ac:dyDescent="0.25">
      <c r="B286" s="501" t="s">
        <v>391</v>
      </c>
      <c r="C286" s="501"/>
      <c r="D286" s="501"/>
      <c r="E286" s="501"/>
      <c r="F286" s="501"/>
      <c r="G286" s="501"/>
      <c r="H286" s="501"/>
      <c r="I286" s="501"/>
      <c r="J286" s="501"/>
      <c r="K286" s="501"/>
    </row>
    <row r="287" spans="2:11" ht="15" customHeight="1" x14ac:dyDescent="0.25">
      <c r="B287" s="318" t="s">
        <v>392</v>
      </c>
      <c r="C287" s="319">
        <v>0.05</v>
      </c>
      <c r="D287" s="310">
        <v>0.05</v>
      </c>
      <c r="E287" s="310"/>
      <c r="F287" s="310"/>
      <c r="G287" s="310"/>
      <c r="H287" s="304">
        <f t="shared" ref="H287:H288" si="38">IF(D287/C287*100&gt;130,130,IF(D287/C287*100&lt;39,0,D287/C287*100))</f>
        <v>100</v>
      </c>
      <c r="I287" s="304"/>
      <c r="J287" s="304"/>
      <c r="K287" s="306"/>
    </row>
    <row r="288" spans="2:11" ht="15" customHeight="1" x14ac:dyDescent="0.25">
      <c r="B288" s="318" t="s">
        <v>393</v>
      </c>
      <c r="C288" s="319">
        <v>0.3</v>
      </c>
      <c r="D288" s="303">
        <v>98.5</v>
      </c>
      <c r="E288" s="310"/>
      <c r="F288" s="310"/>
      <c r="G288" s="310"/>
      <c r="H288" s="304">
        <f t="shared" si="38"/>
        <v>130</v>
      </c>
      <c r="I288" s="304"/>
      <c r="J288" s="304"/>
      <c r="K288" s="306"/>
    </row>
    <row r="289" spans="2:11" ht="15" customHeight="1" x14ac:dyDescent="0.25">
      <c r="B289" s="502" t="s">
        <v>184</v>
      </c>
      <c r="C289" s="502"/>
      <c r="D289" s="502"/>
      <c r="E289" s="311"/>
      <c r="F289" s="311"/>
      <c r="G289" s="311"/>
      <c r="H289" s="312">
        <f>AVERAGE(H287:H288)</f>
        <v>115</v>
      </c>
      <c r="I289" s="312">
        <v>115</v>
      </c>
      <c r="J289" s="312">
        <v>115</v>
      </c>
      <c r="K289" s="314">
        <f>AVERAGE(H289:J289)</f>
        <v>115</v>
      </c>
    </row>
    <row r="290" spans="2:11" ht="15" customHeight="1" x14ac:dyDescent="0.25">
      <c r="B290" s="501" t="s">
        <v>394</v>
      </c>
      <c r="C290" s="501"/>
      <c r="D290" s="501"/>
      <c r="E290" s="501"/>
      <c r="F290" s="501"/>
      <c r="G290" s="501"/>
      <c r="H290" s="501"/>
      <c r="I290" s="501"/>
      <c r="J290" s="501"/>
      <c r="K290" s="501"/>
    </row>
    <row r="291" spans="2:11" ht="15" hidden="1" customHeight="1" x14ac:dyDescent="0.25">
      <c r="B291" s="376" t="s">
        <v>395</v>
      </c>
      <c r="C291" s="377"/>
      <c r="D291" s="378"/>
      <c r="E291" s="378"/>
      <c r="F291" s="378"/>
      <c r="G291" s="378"/>
      <c r="H291" s="379"/>
      <c r="I291" s="379"/>
      <c r="J291" s="379"/>
      <c r="K291" s="380"/>
    </row>
    <row r="292" spans="2:11" ht="15" hidden="1" customHeight="1" x14ac:dyDescent="0.25">
      <c r="B292" s="381" t="s">
        <v>396</v>
      </c>
      <c r="C292" s="377"/>
      <c r="D292" s="378"/>
      <c r="E292" s="378"/>
      <c r="F292" s="378"/>
      <c r="G292" s="378"/>
      <c r="H292" s="379"/>
      <c r="I292" s="379"/>
      <c r="J292" s="379"/>
      <c r="K292" s="380"/>
    </row>
    <row r="293" spans="2:11" ht="15" hidden="1" customHeight="1" x14ac:dyDescent="0.25">
      <c r="B293" s="381" t="s">
        <v>397</v>
      </c>
      <c r="C293" s="377"/>
      <c r="D293" s="378"/>
      <c r="E293" s="378"/>
      <c r="F293" s="378"/>
      <c r="G293" s="378"/>
      <c r="H293" s="379"/>
      <c r="I293" s="379"/>
      <c r="J293" s="379"/>
      <c r="K293" s="380"/>
    </row>
    <row r="294" spans="2:11" ht="15" hidden="1" customHeight="1" x14ac:dyDescent="0.25">
      <c r="B294" s="376" t="s">
        <v>398</v>
      </c>
      <c r="C294" s="377">
        <v>176</v>
      </c>
      <c r="D294" s="378">
        <v>214</v>
      </c>
      <c r="E294" s="378"/>
      <c r="F294" s="378"/>
      <c r="G294" s="378"/>
      <c r="H294" s="379"/>
      <c r="I294" s="379"/>
      <c r="J294" s="379"/>
      <c r="K294" s="380"/>
    </row>
    <row r="295" spans="2:11" ht="15" hidden="1" customHeight="1" x14ac:dyDescent="0.25">
      <c r="B295" s="381" t="s">
        <v>399</v>
      </c>
      <c r="C295" s="377"/>
      <c r="D295" s="349"/>
      <c r="E295" s="349"/>
      <c r="F295" s="349"/>
      <c r="G295" s="349"/>
      <c r="H295" s="379"/>
      <c r="I295" s="379"/>
      <c r="J295" s="379"/>
      <c r="K295" s="380"/>
    </row>
    <row r="296" spans="2:11" ht="15" customHeight="1" x14ac:dyDescent="0.25">
      <c r="B296" s="323" t="s">
        <v>400</v>
      </c>
      <c r="C296" s="315">
        <v>0.8</v>
      </c>
      <c r="D296" s="303">
        <v>80</v>
      </c>
      <c r="E296" s="303"/>
      <c r="F296" s="303"/>
      <c r="G296" s="303"/>
      <c r="H296" s="304">
        <v>100</v>
      </c>
      <c r="I296" s="304"/>
      <c r="J296" s="304"/>
      <c r="K296" s="306"/>
    </row>
    <row r="297" spans="2:11" ht="15" customHeight="1" x14ac:dyDescent="0.25">
      <c r="B297" s="323" t="s">
        <v>401</v>
      </c>
      <c r="C297" s="315">
        <v>0.9</v>
      </c>
      <c r="D297" s="303">
        <v>92.5</v>
      </c>
      <c r="E297" s="310"/>
      <c r="F297" s="310"/>
      <c r="G297" s="310"/>
      <c r="H297" s="304">
        <f>IF(D297/C297*100&gt;130,130,IF(D297/C297*100&lt;39,0,D297/C297*100))</f>
        <v>130</v>
      </c>
      <c r="I297" s="304"/>
      <c r="J297" s="304"/>
      <c r="K297" s="306"/>
    </row>
    <row r="298" spans="2:11" ht="15" customHeight="1" x14ac:dyDescent="0.25">
      <c r="B298" s="502" t="s">
        <v>184</v>
      </c>
      <c r="C298" s="502"/>
      <c r="D298" s="502"/>
      <c r="E298" s="311"/>
      <c r="F298" s="311"/>
      <c r="G298" s="311"/>
      <c r="H298" s="312">
        <f>AVERAGE(H296:H297)</f>
        <v>115</v>
      </c>
      <c r="I298" s="312">
        <v>100</v>
      </c>
      <c r="J298" s="312">
        <v>116</v>
      </c>
      <c r="K298" s="314">
        <f>AVERAGE(H298:J298)</f>
        <v>110.33333333333333</v>
      </c>
    </row>
    <row r="299" spans="2:11" ht="15" customHeight="1" x14ac:dyDescent="0.25">
      <c r="B299" s="501" t="s">
        <v>402</v>
      </c>
      <c r="C299" s="501"/>
      <c r="D299" s="501"/>
      <c r="E299" s="501"/>
      <c r="F299" s="501"/>
      <c r="G299" s="501"/>
      <c r="H299" s="501"/>
      <c r="I299" s="501"/>
      <c r="J299" s="501"/>
      <c r="K299" s="501"/>
    </row>
    <row r="300" spans="2:11" ht="15" customHeight="1" x14ac:dyDescent="0.25">
      <c r="B300" s="333" t="s">
        <v>403</v>
      </c>
      <c r="C300" s="337">
        <v>1</v>
      </c>
      <c r="D300" s="310">
        <v>1</v>
      </c>
      <c r="E300" s="310"/>
      <c r="F300" s="310"/>
      <c r="G300" s="310"/>
      <c r="H300" s="304">
        <f t="shared" ref="H300:H301" si="39">IF(D300/C300*100&gt;130,130,IF(D300/C300*100&lt;39,0,D300/C300*100))</f>
        <v>100</v>
      </c>
      <c r="I300" s="304"/>
      <c r="J300" s="304"/>
      <c r="K300" s="306"/>
    </row>
    <row r="301" spans="2:11" ht="15" customHeight="1" x14ac:dyDescent="0.25">
      <c r="B301" s="333" t="s">
        <v>404</v>
      </c>
      <c r="C301" s="337">
        <v>1</v>
      </c>
      <c r="D301" s="310">
        <v>1</v>
      </c>
      <c r="E301" s="310"/>
      <c r="F301" s="310"/>
      <c r="G301" s="310"/>
      <c r="H301" s="304">
        <f t="shared" si="39"/>
        <v>100</v>
      </c>
      <c r="I301" s="304"/>
      <c r="J301" s="304"/>
      <c r="K301" s="306"/>
    </row>
    <row r="302" spans="2:11" ht="15" customHeight="1" x14ac:dyDescent="0.25">
      <c r="B302" s="502" t="s">
        <v>184</v>
      </c>
      <c r="C302" s="502"/>
      <c r="D302" s="502"/>
      <c r="E302" s="311"/>
      <c r="F302" s="311"/>
      <c r="G302" s="311"/>
      <c r="H302" s="312">
        <f>AVERAGE(H300:H301)</f>
        <v>100</v>
      </c>
      <c r="I302" s="312">
        <v>75</v>
      </c>
      <c r="J302" s="312">
        <v>100</v>
      </c>
      <c r="K302" s="314">
        <f>AVERAGE(H302:J302)</f>
        <v>91.666666666666671</v>
      </c>
    </row>
    <row r="303" spans="2:11" ht="15" customHeight="1" x14ac:dyDescent="0.25">
      <c r="B303" s="501" t="s">
        <v>405</v>
      </c>
      <c r="C303" s="501"/>
      <c r="D303" s="501"/>
      <c r="E303" s="501"/>
      <c r="F303" s="501"/>
      <c r="G303" s="501"/>
      <c r="H303" s="501"/>
      <c r="I303" s="501"/>
      <c r="J303" s="501"/>
      <c r="K303" s="501"/>
    </row>
    <row r="304" spans="2:11" ht="15" customHeight="1" x14ac:dyDescent="0.25">
      <c r="B304" s="340" t="s">
        <v>406</v>
      </c>
      <c r="C304" s="319">
        <v>0.8</v>
      </c>
      <c r="D304" s="303">
        <v>92.62</v>
      </c>
      <c r="E304" s="303"/>
      <c r="F304" s="303"/>
      <c r="G304" s="303"/>
      <c r="H304" s="304">
        <f t="shared" ref="H304:H305" si="40">IF(D304/C304*100&gt;130,130,IF(D304/C304*100&lt;39,0,D304/C304*100))</f>
        <v>130</v>
      </c>
      <c r="I304" s="304"/>
      <c r="J304" s="304"/>
      <c r="K304" s="306"/>
    </row>
    <row r="305" spans="2:11" ht="15" customHeight="1" x14ac:dyDescent="0.25">
      <c r="B305" s="340" t="s">
        <v>407</v>
      </c>
      <c r="C305" s="319">
        <v>0.8</v>
      </c>
      <c r="D305" s="310">
        <v>1</v>
      </c>
      <c r="E305" s="310"/>
      <c r="F305" s="310"/>
      <c r="G305" s="310"/>
      <c r="H305" s="304">
        <f t="shared" si="40"/>
        <v>125</v>
      </c>
      <c r="I305" s="304"/>
      <c r="J305" s="304"/>
      <c r="K305" s="306"/>
    </row>
    <row r="306" spans="2:11" ht="15" customHeight="1" x14ac:dyDescent="0.25">
      <c r="B306" s="502" t="s">
        <v>184</v>
      </c>
      <c r="C306" s="502"/>
      <c r="D306" s="502"/>
      <c r="E306" s="311"/>
      <c r="F306" s="311"/>
      <c r="G306" s="311"/>
      <c r="H306" s="312">
        <f>AVERAGE(H304:H305)</f>
        <v>127.5</v>
      </c>
      <c r="I306" s="312">
        <v>130</v>
      </c>
      <c r="J306" s="312">
        <v>126</v>
      </c>
      <c r="K306" s="314">
        <f>AVERAGE(H306:J306)</f>
        <v>127.83333333333333</v>
      </c>
    </row>
    <row r="307" spans="2:11" ht="15" customHeight="1" x14ac:dyDescent="0.25">
      <c r="B307" s="501" t="s">
        <v>408</v>
      </c>
      <c r="C307" s="501"/>
      <c r="D307" s="501"/>
      <c r="E307" s="501"/>
      <c r="F307" s="501"/>
      <c r="G307" s="501"/>
      <c r="H307" s="501"/>
      <c r="I307" s="501"/>
      <c r="J307" s="501"/>
      <c r="K307" s="501"/>
    </row>
    <row r="308" spans="2:11" ht="15" customHeight="1" x14ac:dyDescent="0.25">
      <c r="B308" s="333" t="s">
        <v>409</v>
      </c>
      <c r="C308" s="361">
        <v>0.6</v>
      </c>
      <c r="D308" s="310">
        <v>1</v>
      </c>
      <c r="E308" s="310"/>
      <c r="F308" s="310"/>
      <c r="G308" s="310"/>
      <c r="H308" s="304">
        <f t="shared" ref="H308:H309" si="41">IF(D308/C308*100&gt;130,130,IF(D308/C308*100&lt;39,0,D308/C308*100))</f>
        <v>130</v>
      </c>
      <c r="I308" s="304"/>
      <c r="J308" s="304"/>
      <c r="K308" s="306"/>
    </row>
    <row r="309" spans="2:11" ht="12" customHeight="1" x14ac:dyDescent="0.25">
      <c r="B309" s="333" t="s">
        <v>410</v>
      </c>
      <c r="C309" s="361">
        <v>0.7</v>
      </c>
      <c r="D309" s="303">
        <v>95.2</v>
      </c>
      <c r="E309" s="303"/>
      <c r="F309" s="303"/>
      <c r="G309" s="303"/>
      <c r="H309" s="304">
        <f t="shared" si="41"/>
        <v>130</v>
      </c>
      <c r="I309" s="304"/>
      <c r="J309" s="304"/>
      <c r="K309" s="306"/>
    </row>
    <row r="310" spans="2:11" ht="16.5" customHeight="1" x14ac:dyDescent="0.25">
      <c r="B310" s="502" t="s">
        <v>184</v>
      </c>
      <c r="C310" s="502"/>
      <c r="D310" s="502"/>
      <c r="E310" s="311"/>
      <c r="F310" s="311"/>
      <c r="G310" s="311"/>
      <c r="H310" s="312">
        <f>H308</f>
        <v>130</v>
      </c>
      <c r="I310" s="312">
        <v>130</v>
      </c>
      <c r="J310" s="312">
        <v>60</v>
      </c>
      <c r="K310" s="314">
        <f>AVERAGE(H310:J310)</f>
        <v>106.66666666666667</v>
      </c>
    </row>
    <row r="311" spans="2:11" ht="15" customHeight="1" x14ac:dyDescent="0.25">
      <c r="B311" s="501" t="s">
        <v>411</v>
      </c>
      <c r="C311" s="501"/>
      <c r="D311" s="501"/>
      <c r="E311" s="501"/>
      <c r="F311" s="501"/>
      <c r="G311" s="501"/>
      <c r="H311" s="501"/>
      <c r="I311" s="501"/>
      <c r="J311" s="501"/>
      <c r="K311" s="501"/>
    </row>
    <row r="312" spans="2:11" ht="15" customHeight="1" x14ac:dyDescent="0.25">
      <c r="B312" s="501" t="s">
        <v>412</v>
      </c>
      <c r="C312" s="501"/>
      <c r="D312" s="501"/>
      <c r="E312" s="501"/>
      <c r="F312" s="501"/>
      <c r="G312" s="501"/>
      <c r="H312" s="501"/>
      <c r="I312" s="501"/>
      <c r="J312" s="501"/>
      <c r="K312" s="501"/>
    </row>
    <row r="313" spans="2:11" ht="15" customHeight="1" x14ac:dyDescent="0.25">
      <c r="B313" s="501" t="s">
        <v>413</v>
      </c>
      <c r="C313" s="501"/>
      <c r="D313" s="501"/>
      <c r="E313" s="501"/>
      <c r="F313" s="501"/>
      <c r="G313" s="501"/>
      <c r="H313" s="501"/>
      <c r="I313" s="501"/>
      <c r="J313" s="501"/>
      <c r="K313" s="501"/>
    </row>
    <row r="314" spans="2:11" ht="15" customHeight="1" x14ac:dyDescent="0.25">
      <c r="B314" s="323" t="s">
        <v>414</v>
      </c>
      <c r="C314" s="319">
        <v>1</v>
      </c>
      <c r="D314" s="310">
        <v>1</v>
      </c>
      <c r="E314" s="310"/>
      <c r="F314" s="310"/>
      <c r="G314" s="310"/>
      <c r="H314" s="304">
        <f>IF(D314/C314*100&gt;130,130,IF(D314/C314*100&lt;39,0,D314/C314*100))</f>
        <v>100</v>
      </c>
      <c r="I314" s="304"/>
      <c r="J314" s="304"/>
      <c r="K314" s="306"/>
    </row>
    <row r="315" spans="2:11" ht="15" customHeight="1" x14ac:dyDescent="0.25">
      <c r="B315" s="502" t="s">
        <v>184</v>
      </c>
      <c r="C315" s="502"/>
      <c r="D315" s="502"/>
      <c r="E315" s="311"/>
      <c r="F315" s="311"/>
      <c r="G315" s="311"/>
      <c r="H315" s="312">
        <f>AVERAGE(H314:H314)</f>
        <v>100</v>
      </c>
      <c r="I315" s="312">
        <v>100</v>
      </c>
      <c r="J315" s="312">
        <v>100</v>
      </c>
      <c r="K315" s="314">
        <f>AVERAGE(H315:J315)</f>
        <v>100</v>
      </c>
    </row>
    <row r="316" spans="2:11" ht="15" customHeight="1" x14ac:dyDescent="0.25">
      <c r="B316" s="501" t="s">
        <v>415</v>
      </c>
      <c r="C316" s="501"/>
      <c r="D316" s="501"/>
      <c r="E316" s="501"/>
      <c r="F316" s="501"/>
      <c r="G316" s="501"/>
      <c r="H316" s="501"/>
      <c r="I316" s="501"/>
      <c r="J316" s="501"/>
      <c r="K316" s="501"/>
    </row>
    <row r="317" spans="2:11" ht="15" customHeight="1" x14ac:dyDescent="0.25">
      <c r="B317" s="318" t="s">
        <v>416</v>
      </c>
      <c r="C317" s="335">
        <v>0.7</v>
      </c>
      <c r="D317" s="310">
        <v>0.81</v>
      </c>
      <c r="E317" s="310"/>
      <c r="F317" s="310"/>
      <c r="G317" s="310"/>
      <c r="H317" s="304">
        <f t="shared" ref="H317:H320" si="42">IF(D317/C317*100&gt;130,130,IF(D317/C317*100&lt;39,0,D317/C317*100))</f>
        <v>115.71428571428572</v>
      </c>
      <c r="I317" s="304"/>
      <c r="J317" s="304"/>
      <c r="K317" s="306"/>
    </row>
    <row r="318" spans="2:11" ht="15" customHeight="1" x14ac:dyDescent="0.25">
      <c r="B318" s="318" t="s">
        <v>417</v>
      </c>
      <c r="C318" s="382">
        <v>0.6</v>
      </c>
      <c r="D318" s="310">
        <v>1</v>
      </c>
      <c r="E318" s="310"/>
      <c r="F318" s="310"/>
      <c r="G318" s="310"/>
      <c r="H318" s="304">
        <f t="shared" si="42"/>
        <v>130</v>
      </c>
      <c r="I318" s="304"/>
      <c r="J318" s="304"/>
      <c r="K318" s="306"/>
    </row>
    <row r="319" spans="2:11" ht="15" customHeight="1" x14ac:dyDescent="0.25">
      <c r="B319" s="318" t="s">
        <v>418</v>
      </c>
      <c r="C319" s="335">
        <v>0.5</v>
      </c>
      <c r="D319" s="310">
        <v>1</v>
      </c>
      <c r="E319" s="310"/>
      <c r="F319" s="310"/>
      <c r="G319" s="310"/>
      <c r="H319" s="304">
        <f t="shared" si="42"/>
        <v>130</v>
      </c>
      <c r="I319" s="304"/>
      <c r="J319" s="304"/>
      <c r="K319" s="306"/>
    </row>
    <row r="320" spans="2:11" ht="15" customHeight="1" x14ac:dyDescent="0.25">
      <c r="B320" s="318" t="s">
        <v>419</v>
      </c>
      <c r="C320" s="335">
        <v>0.6</v>
      </c>
      <c r="D320" s="310">
        <v>1</v>
      </c>
      <c r="E320" s="310"/>
      <c r="F320" s="310"/>
      <c r="G320" s="310"/>
      <c r="H320" s="304">
        <f t="shared" si="42"/>
        <v>130</v>
      </c>
      <c r="I320" s="304"/>
      <c r="J320" s="304"/>
      <c r="K320" s="306"/>
    </row>
    <row r="321" spans="2:11" ht="15" customHeight="1" x14ac:dyDescent="0.25">
      <c r="B321" s="502" t="s">
        <v>184</v>
      </c>
      <c r="C321" s="502"/>
      <c r="D321" s="502"/>
      <c r="E321" s="311"/>
      <c r="F321" s="311"/>
      <c r="G321" s="311"/>
      <c r="H321" s="312">
        <f>AVERAGE(H317:H320)</f>
        <v>126.42857142857143</v>
      </c>
      <c r="I321" s="312">
        <v>129</v>
      </c>
      <c r="J321" s="312">
        <v>108</v>
      </c>
      <c r="K321" s="314">
        <f>AVERAGE(H321:J321)</f>
        <v>121.14285714285715</v>
      </c>
    </row>
    <row r="322" spans="2:11" ht="15" customHeight="1" x14ac:dyDescent="0.25">
      <c r="B322" s="501" t="s">
        <v>420</v>
      </c>
      <c r="C322" s="501"/>
      <c r="D322" s="501"/>
      <c r="E322" s="501"/>
      <c r="F322" s="501"/>
      <c r="G322" s="501"/>
      <c r="H322" s="501"/>
      <c r="I322" s="501"/>
      <c r="J322" s="501"/>
      <c r="K322" s="501"/>
    </row>
    <row r="323" spans="2:11" ht="15" customHeight="1" x14ac:dyDescent="0.25">
      <c r="B323" s="323" t="s">
        <v>421</v>
      </c>
      <c r="C323" s="319">
        <v>1</v>
      </c>
      <c r="D323" s="310">
        <v>1.8</v>
      </c>
      <c r="E323" s="310"/>
      <c r="F323" s="310"/>
      <c r="G323" s="310"/>
      <c r="H323" s="304">
        <f t="shared" ref="H323:H324" si="43">IF(D323/C323*100&gt;130,130,IF(D323/C323*100&lt;39,0,D323/C323*100))</f>
        <v>130</v>
      </c>
      <c r="I323" s="304"/>
      <c r="J323" s="304"/>
      <c r="K323" s="308"/>
    </row>
    <row r="324" spans="2:11" ht="15" customHeight="1" x14ac:dyDescent="0.25">
      <c r="B324" s="323" t="s">
        <v>422</v>
      </c>
      <c r="C324" s="319">
        <v>0.6</v>
      </c>
      <c r="D324" s="310">
        <v>0.79</v>
      </c>
      <c r="E324" s="310"/>
      <c r="F324" s="310"/>
      <c r="G324" s="310"/>
      <c r="H324" s="304">
        <f t="shared" si="43"/>
        <v>130</v>
      </c>
      <c r="I324" s="304"/>
      <c r="J324" s="304"/>
      <c r="K324" s="308"/>
    </row>
    <row r="325" spans="2:11" ht="15" customHeight="1" x14ac:dyDescent="0.25">
      <c r="B325" s="323" t="s">
        <v>188</v>
      </c>
      <c r="C325" s="319">
        <v>1</v>
      </c>
      <c r="D325" s="310">
        <v>2.5</v>
      </c>
      <c r="E325" s="310"/>
      <c r="F325" s="310"/>
      <c r="G325" s="310"/>
      <c r="H325" s="304"/>
      <c r="I325" s="304"/>
      <c r="J325" s="304"/>
      <c r="K325" s="308"/>
    </row>
    <row r="326" spans="2:11" ht="15" customHeight="1" x14ac:dyDescent="0.25">
      <c r="B326" s="323" t="s">
        <v>423</v>
      </c>
      <c r="C326" s="319">
        <v>0.05</v>
      </c>
      <c r="D326" s="310">
        <v>0.11</v>
      </c>
      <c r="E326" s="310"/>
      <c r="F326" s="310"/>
      <c r="G326" s="310"/>
      <c r="H326" s="304">
        <v>130</v>
      </c>
      <c r="I326" s="304"/>
      <c r="J326" s="304"/>
      <c r="K326" s="308"/>
    </row>
    <row r="327" spans="2:11" ht="15" customHeight="1" x14ac:dyDescent="0.25">
      <c r="B327" s="502" t="s">
        <v>184</v>
      </c>
      <c r="C327" s="502"/>
      <c r="D327" s="502"/>
      <c r="E327" s="311"/>
      <c r="F327" s="311"/>
      <c r="G327" s="311"/>
      <c r="H327" s="312">
        <f>AVERAGE(H323:H326)</f>
        <v>130</v>
      </c>
      <c r="I327" s="312">
        <v>130</v>
      </c>
      <c r="J327" s="312">
        <v>108</v>
      </c>
      <c r="K327" s="314">
        <f>AVERAGE(H327:J327)</f>
        <v>122.66666666666667</v>
      </c>
    </row>
    <row r="328" spans="2:11" ht="15" customHeight="1" x14ac:dyDescent="0.25">
      <c r="B328" s="501" t="s">
        <v>424</v>
      </c>
      <c r="C328" s="501"/>
      <c r="D328" s="501"/>
      <c r="E328" s="501"/>
      <c r="F328" s="501"/>
      <c r="G328" s="501"/>
      <c r="H328" s="501"/>
      <c r="I328" s="501"/>
      <c r="J328" s="501"/>
      <c r="K328" s="501"/>
    </row>
    <row r="329" spans="2:11" ht="15" customHeight="1" x14ac:dyDescent="0.25">
      <c r="B329" s="501" t="s">
        <v>425</v>
      </c>
      <c r="C329" s="501"/>
      <c r="D329" s="501"/>
      <c r="E329" s="501"/>
      <c r="F329" s="501"/>
      <c r="G329" s="501"/>
      <c r="H329" s="501"/>
      <c r="I329" s="501"/>
      <c r="J329" s="501"/>
      <c r="K329" s="501"/>
    </row>
    <row r="330" spans="2:11" ht="15" customHeight="1" x14ac:dyDescent="0.25">
      <c r="B330" s="501" t="s">
        <v>426</v>
      </c>
      <c r="C330" s="501"/>
      <c r="D330" s="501"/>
      <c r="E330" s="501"/>
      <c r="F330" s="501"/>
      <c r="G330" s="501"/>
      <c r="H330" s="501"/>
      <c r="I330" s="501"/>
      <c r="J330" s="501"/>
      <c r="K330" s="501"/>
    </row>
    <row r="331" spans="2:11" ht="15" customHeight="1" x14ac:dyDescent="0.25">
      <c r="B331" s="383" t="s">
        <v>427</v>
      </c>
      <c r="C331" s="384">
        <v>1</v>
      </c>
      <c r="D331" s="310">
        <v>1</v>
      </c>
      <c r="E331" s="310"/>
      <c r="F331" s="310"/>
      <c r="G331" s="310"/>
      <c r="H331" s="304">
        <f t="shared" ref="H331:H336" si="44">IF(D331/C331*100&gt;130,130,IF(D331/C331*100&lt;39,0,D331/C331*100))</f>
        <v>100</v>
      </c>
      <c r="I331" s="304"/>
      <c r="J331" s="304"/>
      <c r="K331" s="306"/>
    </row>
    <row r="332" spans="2:11" ht="15" customHeight="1" x14ac:dyDescent="0.25">
      <c r="B332" s="383" t="s">
        <v>428</v>
      </c>
      <c r="C332" s="384">
        <v>1</v>
      </c>
      <c r="D332" s="310">
        <v>1</v>
      </c>
      <c r="E332" s="310"/>
      <c r="F332" s="310"/>
      <c r="G332" s="310"/>
      <c r="H332" s="304">
        <f t="shared" si="44"/>
        <v>100</v>
      </c>
      <c r="I332" s="304"/>
      <c r="J332" s="304"/>
      <c r="K332" s="306"/>
    </row>
    <row r="333" spans="2:11" ht="15" customHeight="1" x14ac:dyDescent="0.25">
      <c r="B333" s="383" t="s">
        <v>429</v>
      </c>
      <c r="C333" s="384">
        <v>1</v>
      </c>
      <c r="D333" s="310">
        <v>1</v>
      </c>
      <c r="E333" s="310"/>
      <c r="F333" s="310"/>
      <c r="G333" s="310"/>
      <c r="H333" s="304">
        <f t="shared" si="44"/>
        <v>100</v>
      </c>
      <c r="I333" s="304"/>
      <c r="J333" s="304"/>
      <c r="K333" s="306"/>
    </row>
    <row r="334" spans="2:11" ht="15" customHeight="1" x14ac:dyDescent="0.25">
      <c r="B334" s="383" t="s">
        <v>430</v>
      </c>
      <c r="C334" s="384">
        <v>0.99</v>
      </c>
      <c r="D334" s="310">
        <v>0.99</v>
      </c>
      <c r="E334" s="310"/>
      <c r="F334" s="310"/>
      <c r="G334" s="310"/>
      <c r="H334" s="304">
        <f t="shared" si="44"/>
        <v>100</v>
      </c>
      <c r="I334" s="304"/>
      <c r="J334" s="304"/>
      <c r="K334" s="306"/>
    </row>
    <row r="335" spans="2:11" ht="15" customHeight="1" x14ac:dyDescent="0.25">
      <c r="B335" s="383" t="s">
        <v>431</v>
      </c>
      <c r="C335" s="384">
        <v>0.99</v>
      </c>
      <c r="D335" s="310">
        <v>0.99</v>
      </c>
      <c r="E335" s="310"/>
      <c r="F335" s="310"/>
      <c r="G335" s="310"/>
      <c r="H335" s="304">
        <f t="shared" si="44"/>
        <v>100</v>
      </c>
      <c r="I335" s="304"/>
      <c r="J335" s="304"/>
      <c r="K335" s="306"/>
    </row>
    <row r="336" spans="2:11" ht="15" customHeight="1" x14ac:dyDescent="0.25">
      <c r="B336" s="383" t="s">
        <v>432</v>
      </c>
      <c r="C336" s="384">
        <v>0.99</v>
      </c>
      <c r="D336" s="310">
        <v>0.99</v>
      </c>
      <c r="E336" s="310"/>
      <c r="F336" s="310"/>
      <c r="G336" s="310"/>
      <c r="H336" s="304">
        <f t="shared" si="44"/>
        <v>100</v>
      </c>
      <c r="I336" s="304"/>
      <c r="J336" s="304"/>
      <c r="K336" s="306"/>
    </row>
    <row r="337" spans="2:11" ht="15" customHeight="1" x14ac:dyDescent="0.25">
      <c r="B337" s="502" t="s">
        <v>184</v>
      </c>
      <c r="C337" s="502"/>
      <c r="D337" s="502"/>
      <c r="E337" s="311"/>
      <c r="F337" s="311"/>
      <c r="G337" s="311"/>
      <c r="H337" s="312">
        <f>AVERAGE(H331:H336)</f>
        <v>100</v>
      </c>
      <c r="I337" s="312">
        <v>99</v>
      </c>
      <c r="J337" s="312">
        <v>100</v>
      </c>
      <c r="K337" s="314">
        <f>AVERAGE(H337:J337)</f>
        <v>99.666666666666671</v>
      </c>
    </row>
    <row r="338" spans="2:11" ht="15" customHeight="1" x14ac:dyDescent="0.25">
      <c r="B338" s="501" t="s">
        <v>433</v>
      </c>
      <c r="C338" s="501"/>
      <c r="D338" s="501"/>
      <c r="E338" s="501"/>
      <c r="F338" s="501"/>
      <c r="G338" s="501"/>
      <c r="H338" s="501"/>
      <c r="I338" s="501"/>
      <c r="J338" s="501"/>
      <c r="K338" s="501"/>
    </row>
    <row r="339" spans="2:11" ht="15" customHeight="1" x14ac:dyDescent="0.25">
      <c r="B339" s="323" t="s">
        <v>434</v>
      </c>
      <c r="C339" s="319">
        <v>0</v>
      </c>
      <c r="D339" s="310">
        <v>0.7</v>
      </c>
      <c r="E339" s="310"/>
      <c r="F339" s="310"/>
      <c r="G339" s="310"/>
      <c r="H339" s="304">
        <v>100</v>
      </c>
      <c r="I339" s="304"/>
      <c r="J339" s="304"/>
      <c r="K339" s="306"/>
    </row>
    <row r="340" spans="2:11" ht="15" customHeight="1" x14ac:dyDescent="0.25">
      <c r="B340" s="323" t="s">
        <v>435</v>
      </c>
      <c r="C340" s="319">
        <v>0.25</v>
      </c>
      <c r="D340" s="310">
        <v>25</v>
      </c>
      <c r="E340" s="310"/>
      <c r="F340" s="310"/>
      <c r="G340" s="310"/>
      <c r="H340" s="304">
        <f>IF(D341/C341*100&gt;130,130,IF(D341/C341*100&lt;39,0,D341/C341*100))</f>
        <v>100</v>
      </c>
      <c r="I340" s="304"/>
      <c r="J340" s="304"/>
      <c r="K340" s="306"/>
    </row>
    <row r="341" spans="2:11" ht="15" customHeight="1" x14ac:dyDescent="0.25">
      <c r="B341" s="323" t="s">
        <v>436</v>
      </c>
      <c r="C341" s="319">
        <v>0.25</v>
      </c>
      <c r="D341" s="310">
        <v>0.25</v>
      </c>
      <c r="E341" s="310"/>
      <c r="F341" s="310"/>
      <c r="G341" s="310"/>
      <c r="H341" s="304">
        <f>IF(D341/C341*100&gt;130,130,IF(D341/C341*100&lt;39,0,D341/C341*100))</f>
        <v>100</v>
      </c>
      <c r="I341" s="304"/>
      <c r="J341" s="304"/>
      <c r="K341" s="306"/>
    </row>
    <row r="342" spans="2:11" ht="15" customHeight="1" x14ac:dyDescent="0.25">
      <c r="B342" s="502" t="s">
        <v>184</v>
      </c>
      <c r="C342" s="502"/>
      <c r="D342" s="502"/>
      <c r="E342" s="311"/>
      <c r="F342" s="311"/>
      <c r="G342" s="311"/>
      <c r="H342" s="312">
        <f>AVERAGE(H339:H341)</f>
        <v>100</v>
      </c>
      <c r="I342" s="312">
        <v>120</v>
      </c>
      <c r="J342" s="312">
        <v>110</v>
      </c>
      <c r="K342" s="314">
        <f>AVERAGE(H342:J342)</f>
        <v>110</v>
      </c>
    </row>
    <row r="343" spans="2:11" ht="15" customHeight="1" x14ac:dyDescent="0.25">
      <c r="B343" s="501" t="s">
        <v>437</v>
      </c>
      <c r="C343" s="501"/>
      <c r="D343" s="501"/>
      <c r="E343" s="501"/>
      <c r="F343" s="501"/>
      <c r="G343" s="501"/>
      <c r="H343" s="501"/>
      <c r="I343" s="501"/>
      <c r="J343" s="501"/>
      <c r="K343" s="501"/>
    </row>
    <row r="344" spans="2:11" ht="15" customHeight="1" x14ac:dyDescent="0.25">
      <c r="B344" s="501" t="s">
        <v>438</v>
      </c>
      <c r="C344" s="501"/>
      <c r="D344" s="501"/>
      <c r="E344" s="501"/>
      <c r="F344" s="501"/>
      <c r="G344" s="501"/>
      <c r="H344" s="501"/>
      <c r="I344" s="501"/>
      <c r="J344" s="501"/>
      <c r="K344" s="501"/>
    </row>
    <row r="345" spans="2:11" ht="15" customHeight="1" x14ac:dyDescent="0.25">
      <c r="B345" s="501" t="s">
        <v>439</v>
      </c>
      <c r="C345" s="501"/>
      <c r="D345" s="501"/>
      <c r="E345" s="501"/>
      <c r="F345" s="501"/>
      <c r="G345" s="501"/>
      <c r="H345" s="501"/>
      <c r="I345" s="501"/>
      <c r="J345" s="501"/>
      <c r="K345" s="501"/>
    </row>
    <row r="346" spans="2:11" ht="15" customHeight="1" x14ac:dyDescent="0.25">
      <c r="B346" s="336" t="s">
        <v>440</v>
      </c>
      <c r="C346" s="310">
        <v>0.8</v>
      </c>
      <c r="D346" s="310">
        <v>0</v>
      </c>
      <c r="E346" s="310"/>
      <c r="F346" s="310"/>
      <c r="G346" s="310"/>
      <c r="H346" s="304">
        <f t="shared" ref="H346:H347" si="45">(D346/C346)*100</f>
        <v>0</v>
      </c>
      <c r="I346" s="304"/>
      <c r="J346" s="304"/>
      <c r="K346" s="306"/>
    </row>
    <row r="347" spans="2:11" ht="15" customHeight="1" x14ac:dyDescent="0.25">
      <c r="B347" s="336" t="s">
        <v>441</v>
      </c>
      <c r="C347" s="310">
        <v>0.8</v>
      </c>
      <c r="D347" s="310">
        <v>0</v>
      </c>
      <c r="E347" s="310"/>
      <c r="F347" s="310"/>
      <c r="G347" s="310"/>
      <c r="H347" s="304">
        <f t="shared" si="45"/>
        <v>0</v>
      </c>
      <c r="I347" s="304"/>
      <c r="J347" s="304"/>
      <c r="K347" s="306"/>
    </row>
    <row r="348" spans="2:11" ht="15" customHeight="1" x14ac:dyDescent="0.25">
      <c r="B348" s="502" t="s">
        <v>184</v>
      </c>
      <c r="C348" s="502"/>
      <c r="D348" s="502"/>
      <c r="E348" s="311"/>
      <c r="F348" s="311"/>
      <c r="G348" s="311"/>
      <c r="H348" s="312">
        <f>AVERAGE(H346:H347)</f>
        <v>0</v>
      </c>
      <c r="I348" s="312">
        <v>110</v>
      </c>
      <c r="J348" s="312">
        <v>100</v>
      </c>
      <c r="K348" s="314">
        <f>AVERAGE(H348:J348)</f>
        <v>70</v>
      </c>
    </row>
    <row r="349" spans="2:11" ht="15" customHeight="1" x14ac:dyDescent="0.25">
      <c r="B349" s="501" t="s">
        <v>442</v>
      </c>
      <c r="C349" s="501"/>
      <c r="D349" s="501"/>
      <c r="E349" s="501"/>
      <c r="F349" s="501"/>
      <c r="G349" s="501"/>
      <c r="H349" s="501"/>
      <c r="I349" s="501"/>
      <c r="J349" s="501"/>
      <c r="K349" s="501"/>
    </row>
    <row r="350" spans="2:11" ht="15" customHeight="1" x14ac:dyDescent="0.25">
      <c r="B350" s="336" t="s">
        <v>443</v>
      </c>
      <c r="C350" s="310">
        <v>1</v>
      </c>
      <c r="D350" s="310">
        <v>1</v>
      </c>
      <c r="E350" s="310"/>
      <c r="F350" s="310"/>
      <c r="G350" s="310"/>
      <c r="H350" s="304">
        <f t="shared" ref="H350:H351" si="46">IF(D350/C350*100&gt;130,130,IF(D350/C350*100&lt;39,0,D350/C350*100))</f>
        <v>100</v>
      </c>
      <c r="I350" s="304"/>
      <c r="J350" s="304"/>
      <c r="K350" s="306"/>
    </row>
    <row r="351" spans="2:11" ht="15" customHeight="1" x14ac:dyDescent="0.25">
      <c r="B351" s="336" t="s">
        <v>444</v>
      </c>
      <c r="C351" s="310">
        <v>1</v>
      </c>
      <c r="D351" s="310">
        <v>1</v>
      </c>
      <c r="E351" s="310"/>
      <c r="F351" s="310"/>
      <c r="G351" s="310"/>
      <c r="H351" s="304">
        <f t="shared" si="46"/>
        <v>100</v>
      </c>
      <c r="I351" s="304"/>
      <c r="J351" s="304"/>
      <c r="K351" s="306"/>
    </row>
    <row r="352" spans="2:11" ht="15" customHeight="1" x14ac:dyDescent="0.25">
      <c r="B352" s="317" t="s">
        <v>445</v>
      </c>
      <c r="C352" s="310">
        <v>0</v>
      </c>
      <c r="D352" s="310">
        <v>0</v>
      </c>
      <c r="E352" s="310"/>
      <c r="F352" s="310"/>
      <c r="G352" s="310"/>
      <c r="H352" s="304"/>
      <c r="I352" s="304"/>
      <c r="J352" s="304"/>
      <c r="K352" s="306"/>
    </row>
    <row r="353" spans="2:14" ht="15" customHeight="1" x14ac:dyDescent="0.25">
      <c r="B353" s="502" t="s">
        <v>184</v>
      </c>
      <c r="C353" s="502"/>
      <c r="D353" s="502"/>
      <c r="E353" s="311"/>
      <c r="F353" s="311"/>
      <c r="G353" s="311"/>
      <c r="H353" s="312">
        <f>AVERAGE(H350:H352)</f>
        <v>100</v>
      </c>
      <c r="I353" s="312">
        <v>100</v>
      </c>
      <c r="J353" s="312">
        <v>100</v>
      </c>
      <c r="K353" s="314">
        <f>AVERAGE(H353:J353)</f>
        <v>100</v>
      </c>
    </row>
    <row r="354" spans="2:14" ht="15" customHeight="1" x14ac:dyDescent="0.25">
      <c r="B354" s="501" t="s">
        <v>446</v>
      </c>
      <c r="C354" s="501"/>
      <c r="D354" s="501"/>
      <c r="E354" s="501"/>
      <c r="F354" s="501"/>
      <c r="G354" s="501"/>
      <c r="H354" s="501"/>
      <c r="I354" s="501"/>
      <c r="J354" s="501"/>
      <c r="K354" s="501"/>
    </row>
    <row r="355" spans="2:14" ht="15" customHeight="1" x14ac:dyDescent="0.25">
      <c r="B355" s="501" t="s">
        <v>385</v>
      </c>
      <c r="C355" s="501"/>
      <c r="D355" s="501"/>
      <c r="E355" s="501"/>
      <c r="F355" s="501"/>
      <c r="G355" s="501"/>
      <c r="H355" s="501"/>
      <c r="I355" s="501"/>
      <c r="J355" s="501"/>
      <c r="K355" s="501"/>
    </row>
    <row r="356" spans="2:14" ht="15" customHeight="1" x14ac:dyDescent="0.25">
      <c r="B356" s="333" t="s">
        <v>447</v>
      </c>
      <c r="C356" s="335">
        <v>0.75</v>
      </c>
      <c r="D356" s="310">
        <v>0.8</v>
      </c>
      <c r="E356" s="310"/>
      <c r="F356" s="310"/>
      <c r="G356" s="310"/>
      <c r="H356" s="304">
        <f>IF(D356/C356*100&gt;130,130,IF(D356/C356*100&lt;39,0,D356/C356*100))</f>
        <v>106.66666666666667</v>
      </c>
      <c r="I356" s="304"/>
      <c r="J356" s="304"/>
      <c r="K356" s="306"/>
    </row>
    <row r="357" spans="2:14" ht="15" customHeight="1" x14ac:dyDescent="0.25">
      <c r="B357" s="502" t="s">
        <v>184</v>
      </c>
      <c r="C357" s="502"/>
      <c r="D357" s="502"/>
      <c r="E357" s="311"/>
      <c r="F357" s="311"/>
      <c r="G357" s="311"/>
      <c r="H357" s="312">
        <f>AVERAGE(H356:H356)</f>
        <v>106.66666666666667</v>
      </c>
      <c r="I357" s="312">
        <v>130</v>
      </c>
      <c r="J357" s="312">
        <v>107</v>
      </c>
      <c r="K357" s="314">
        <f>AVERAGE(H357:J357)</f>
        <v>114.55555555555556</v>
      </c>
    </row>
    <row r="358" spans="2:14" ht="15" customHeight="1" x14ac:dyDescent="0.25">
      <c r="B358" s="501" t="s">
        <v>448</v>
      </c>
      <c r="C358" s="501"/>
      <c r="D358" s="501"/>
      <c r="E358" s="501"/>
      <c r="F358" s="501"/>
      <c r="G358" s="501"/>
      <c r="H358" s="501"/>
      <c r="I358" s="501"/>
      <c r="J358" s="501"/>
      <c r="K358" s="501"/>
    </row>
    <row r="359" spans="2:14" ht="15" customHeight="1" x14ac:dyDescent="0.25">
      <c r="B359" s="333" t="s">
        <v>449</v>
      </c>
      <c r="C359" s="335">
        <v>0.75</v>
      </c>
      <c r="D359" s="343">
        <v>0.91669999999999996</v>
      </c>
      <c r="E359" s="343"/>
      <c r="F359" s="343"/>
      <c r="G359" s="343"/>
      <c r="H359" s="304">
        <f>IF(D359/C359*100&gt;130,130,IF(D359/C359*100&lt;39,0,D359/C359*100))</f>
        <v>122.22666666666666</v>
      </c>
      <c r="I359" s="304"/>
      <c r="J359" s="304"/>
      <c r="K359" s="306"/>
    </row>
    <row r="360" spans="2:14" ht="15" customHeight="1" x14ac:dyDescent="0.25">
      <c r="B360" s="333" t="s">
        <v>450</v>
      </c>
      <c r="C360" s="335">
        <v>0.75</v>
      </c>
      <c r="D360" s="343">
        <v>0.90910000000000002</v>
      </c>
      <c r="E360" s="343"/>
      <c r="F360" s="343"/>
      <c r="G360" s="343"/>
      <c r="H360" s="304">
        <v>130</v>
      </c>
      <c r="I360" s="304"/>
      <c r="J360" s="304"/>
      <c r="K360" s="306"/>
      <c r="M360" s="385"/>
      <c r="N360" s="386"/>
    </row>
    <row r="361" spans="2:14" ht="15" customHeight="1" x14ac:dyDescent="0.25">
      <c r="B361" s="333" t="s">
        <v>451</v>
      </c>
      <c r="C361" s="335">
        <v>0</v>
      </c>
      <c r="D361" s="310">
        <v>0</v>
      </c>
      <c r="E361" s="310"/>
      <c r="F361" s="310"/>
      <c r="G361" s="310"/>
      <c r="H361" s="304"/>
      <c r="I361" s="304"/>
      <c r="J361" s="304"/>
      <c r="K361" s="306"/>
      <c r="M361" s="385"/>
      <c r="N361" s="386"/>
    </row>
    <row r="362" spans="2:14" ht="15" customHeight="1" x14ac:dyDescent="0.25">
      <c r="B362" s="333" t="s">
        <v>452</v>
      </c>
      <c r="C362" s="335">
        <v>0</v>
      </c>
      <c r="D362" s="310">
        <v>0</v>
      </c>
      <c r="E362" s="310"/>
      <c r="F362" s="310"/>
      <c r="G362" s="310"/>
      <c r="H362" s="304"/>
      <c r="I362" s="304"/>
      <c r="J362" s="304"/>
      <c r="K362" s="306"/>
      <c r="M362" s="385"/>
      <c r="N362" s="386"/>
    </row>
    <row r="363" spans="2:14" ht="15" customHeight="1" x14ac:dyDescent="0.25">
      <c r="B363" s="502" t="s">
        <v>184</v>
      </c>
      <c r="C363" s="502"/>
      <c r="D363" s="502"/>
      <c r="E363" s="311"/>
      <c r="F363" s="311"/>
      <c r="G363" s="311"/>
      <c r="H363" s="312">
        <f>AVERAGE(H359:H362)</f>
        <v>126.11333333333333</v>
      </c>
      <c r="I363" s="312">
        <v>95</v>
      </c>
      <c r="J363" s="312">
        <v>109</v>
      </c>
      <c r="K363" s="314">
        <f>AVERAGE(H363:J363)</f>
        <v>110.03777777777778</v>
      </c>
      <c r="M363" s="385"/>
      <c r="N363" s="386"/>
    </row>
    <row r="364" spans="2:14" ht="15" customHeight="1" x14ac:dyDescent="0.25">
      <c r="B364" s="501" t="s">
        <v>453</v>
      </c>
      <c r="C364" s="501"/>
      <c r="D364" s="501"/>
      <c r="E364" s="501"/>
      <c r="F364" s="501"/>
      <c r="G364" s="501"/>
      <c r="H364" s="501"/>
      <c r="I364" s="501"/>
      <c r="J364" s="501"/>
      <c r="K364" s="501"/>
    </row>
    <row r="365" spans="2:14" ht="15" customHeight="1" x14ac:dyDescent="0.25">
      <c r="B365" s="333" t="s">
        <v>454</v>
      </c>
      <c r="C365" s="337">
        <v>0.7</v>
      </c>
      <c r="D365" s="303">
        <v>65.72</v>
      </c>
      <c r="E365" s="303"/>
      <c r="F365" s="303"/>
      <c r="G365" s="303"/>
      <c r="H365" s="304">
        <f t="shared" ref="H365:H366" si="47">IF(D365/C365*100&gt;130,130,IF(D365/C365*100&lt;39,0,D365/C365*100))</f>
        <v>130</v>
      </c>
      <c r="I365" s="304"/>
      <c r="J365" s="304"/>
      <c r="K365" s="306"/>
    </row>
    <row r="366" spans="2:14" ht="15" customHeight="1" x14ac:dyDescent="0.25">
      <c r="B366" s="333" t="s">
        <v>455</v>
      </c>
      <c r="C366" s="337">
        <v>0.7</v>
      </c>
      <c r="D366" s="303">
        <v>103.3</v>
      </c>
      <c r="E366" s="303"/>
      <c r="F366" s="303"/>
      <c r="G366" s="303"/>
      <c r="H366" s="304">
        <f t="shared" si="47"/>
        <v>130</v>
      </c>
      <c r="I366" s="304"/>
      <c r="J366" s="304"/>
      <c r="K366" s="306"/>
    </row>
    <row r="367" spans="2:14" ht="15" customHeight="1" x14ac:dyDescent="0.25">
      <c r="B367" s="502" t="s">
        <v>184</v>
      </c>
      <c r="C367" s="502"/>
      <c r="D367" s="502"/>
      <c r="E367" s="311"/>
      <c r="F367" s="311"/>
      <c r="G367" s="311"/>
      <c r="H367" s="312">
        <f>AVERAGE(H365:H366)</f>
        <v>130</v>
      </c>
      <c r="I367" s="312">
        <v>130</v>
      </c>
      <c r="J367" s="312">
        <v>118</v>
      </c>
      <c r="K367" s="314">
        <f>AVERAGE(H367:J367)</f>
        <v>126</v>
      </c>
    </row>
    <row r="368" spans="2:14" ht="15" customHeight="1" x14ac:dyDescent="0.25">
      <c r="B368" s="501" t="s">
        <v>456</v>
      </c>
      <c r="C368" s="501"/>
      <c r="D368" s="501"/>
      <c r="E368" s="501"/>
      <c r="F368" s="501"/>
      <c r="G368" s="501"/>
      <c r="H368" s="501"/>
      <c r="I368" s="501"/>
      <c r="J368" s="501"/>
      <c r="K368" s="501"/>
    </row>
    <row r="369" spans="2:11" ht="15" customHeight="1" x14ac:dyDescent="0.25">
      <c r="B369" s="340" t="s">
        <v>457</v>
      </c>
      <c r="C369" s="335">
        <v>0.6</v>
      </c>
      <c r="D369" s="310">
        <v>0.6</v>
      </c>
      <c r="E369" s="310"/>
      <c r="F369" s="310"/>
      <c r="G369" s="310"/>
      <c r="H369" s="304">
        <f t="shared" ref="H369:H372" si="48">IF(D369/C369*100&gt;130,130,IF(D369/C369*100&lt;39,0,D369/C369*100))</f>
        <v>100</v>
      </c>
      <c r="I369" s="304"/>
      <c r="J369" s="304"/>
      <c r="K369" s="306"/>
    </row>
    <row r="370" spans="2:11" ht="15" customHeight="1" x14ac:dyDescent="0.25">
      <c r="B370" s="340" t="s">
        <v>458</v>
      </c>
      <c r="C370" s="335">
        <v>0.5</v>
      </c>
      <c r="D370" s="310">
        <v>0.5</v>
      </c>
      <c r="E370" s="310"/>
      <c r="F370" s="310"/>
      <c r="G370" s="310"/>
      <c r="H370" s="304">
        <f t="shared" si="48"/>
        <v>100</v>
      </c>
      <c r="I370" s="304"/>
      <c r="J370" s="304"/>
      <c r="K370" s="306"/>
    </row>
    <row r="371" spans="2:11" ht="15" customHeight="1" x14ac:dyDescent="0.25">
      <c r="B371" s="340" t="s">
        <v>459</v>
      </c>
      <c r="C371" s="335">
        <v>0.6</v>
      </c>
      <c r="D371" s="310">
        <v>0.6</v>
      </c>
      <c r="E371" s="310"/>
      <c r="F371" s="310"/>
      <c r="G371" s="310"/>
      <c r="H371" s="304">
        <f t="shared" si="48"/>
        <v>100</v>
      </c>
      <c r="I371" s="304"/>
      <c r="J371" s="304"/>
      <c r="K371" s="306"/>
    </row>
    <row r="372" spans="2:11" ht="15" customHeight="1" x14ac:dyDescent="0.25">
      <c r="B372" s="340" t="s">
        <v>460</v>
      </c>
      <c r="C372" s="335">
        <v>0.4</v>
      </c>
      <c r="D372" s="310">
        <v>0.4</v>
      </c>
      <c r="E372" s="310"/>
      <c r="F372" s="310"/>
      <c r="G372" s="310"/>
      <c r="H372" s="304">
        <f t="shared" si="48"/>
        <v>100</v>
      </c>
      <c r="I372" s="304"/>
      <c r="J372" s="304"/>
      <c r="K372" s="306"/>
    </row>
    <row r="373" spans="2:11" ht="15" customHeight="1" x14ac:dyDescent="0.25">
      <c r="B373" s="502" t="s">
        <v>184</v>
      </c>
      <c r="C373" s="502"/>
      <c r="D373" s="502"/>
      <c r="E373" s="311"/>
      <c r="F373" s="311"/>
      <c r="G373" s="311"/>
      <c r="H373" s="312">
        <f>AVERAGE(H369:H372)</f>
        <v>100</v>
      </c>
      <c r="I373" s="312">
        <v>100</v>
      </c>
      <c r="J373" s="312">
        <v>100</v>
      </c>
      <c r="K373" s="314">
        <f>AVERAGE(H373:J373)</f>
        <v>100</v>
      </c>
    </row>
    <row r="374" spans="2:11" ht="15" customHeight="1" x14ac:dyDescent="0.25">
      <c r="B374" s="501" t="s">
        <v>461</v>
      </c>
      <c r="C374" s="501"/>
      <c r="D374" s="501"/>
      <c r="E374" s="501"/>
      <c r="F374" s="501"/>
      <c r="G374" s="501"/>
      <c r="H374" s="501"/>
      <c r="I374" s="501"/>
      <c r="J374" s="501"/>
      <c r="K374" s="501"/>
    </row>
    <row r="375" spans="2:11" ht="15" customHeight="1" x14ac:dyDescent="0.25">
      <c r="B375" s="501" t="s">
        <v>462</v>
      </c>
      <c r="C375" s="501"/>
      <c r="D375" s="501"/>
      <c r="E375" s="501"/>
      <c r="F375" s="501"/>
      <c r="G375" s="501"/>
      <c r="H375" s="501"/>
      <c r="I375" s="501"/>
      <c r="J375" s="501"/>
      <c r="K375" s="501"/>
    </row>
    <row r="376" spans="2:11" ht="15" customHeight="1" x14ac:dyDescent="0.25">
      <c r="B376" s="508" t="s">
        <v>463</v>
      </c>
      <c r="C376" s="508"/>
      <c r="D376" s="508"/>
      <c r="E376" s="508"/>
      <c r="F376" s="508"/>
      <c r="G376" s="508"/>
      <c r="H376" s="508"/>
      <c r="I376" s="508"/>
      <c r="J376" s="508"/>
      <c r="K376" s="508"/>
    </row>
    <row r="377" spans="2:11" ht="15" customHeight="1" x14ac:dyDescent="0.25">
      <c r="B377" s="323" t="s">
        <v>464</v>
      </c>
      <c r="C377" s="319">
        <v>0.1</v>
      </c>
      <c r="D377" s="343">
        <v>4.5199999999999997E-2</v>
      </c>
      <c r="E377" s="343"/>
      <c r="F377" s="343"/>
      <c r="G377" s="343"/>
      <c r="H377" s="304">
        <f>IF(C377/D377*100&gt;130,130,IF(C377/D377*100&lt;39,0,C377/D377*100))</f>
        <v>130</v>
      </c>
      <c r="I377" s="304"/>
      <c r="J377" s="304"/>
      <c r="K377" s="306"/>
    </row>
    <row r="378" spans="2:11" ht="15" customHeight="1" x14ac:dyDescent="0.25">
      <c r="B378" s="502" t="s">
        <v>184</v>
      </c>
      <c r="C378" s="502"/>
      <c r="D378" s="502"/>
      <c r="E378" s="311"/>
      <c r="F378" s="311"/>
      <c r="G378" s="311"/>
      <c r="H378" s="312">
        <f>H377</f>
        <v>130</v>
      </c>
      <c r="I378" s="312">
        <v>130</v>
      </c>
      <c r="J378" s="312">
        <v>130</v>
      </c>
      <c r="K378" s="314">
        <f>AVERAGE(H378:J378)</f>
        <v>130</v>
      </c>
    </row>
    <row r="379" spans="2:11" ht="15" customHeight="1" x14ac:dyDescent="0.25">
      <c r="B379" s="510" t="s">
        <v>465</v>
      </c>
      <c r="C379" s="510"/>
      <c r="D379" s="510"/>
      <c r="E379" s="510"/>
      <c r="F379" s="510"/>
      <c r="G379" s="510"/>
      <c r="H379" s="510"/>
      <c r="I379" s="510"/>
      <c r="J379" s="510"/>
      <c r="K379" s="510"/>
    </row>
    <row r="380" spans="2:11" ht="15" customHeight="1" x14ac:dyDescent="0.25">
      <c r="B380" s="323" t="s">
        <v>466</v>
      </c>
      <c r="C380" s="319">
        <v>0.25</v>
      </c>
      <c r="D380" s="343">
        <v>0.65759999999999996</v>
      </c>
      <c r="E380" s="343"/>
      <c r="F380" s="343"/>
      <c r="G380" s="343"/>
      <c r="H380" s="304">
        <f>IF(C377/D377*100&gt;130,130,IF(C377/D377*100&lt;39,0,C377/D377*100))</f>
        <v>130</v>
      </c>
      <c r="I380" s="304"/>
      <c r="J380" s="304"/>
      <c r="K380" s="306"/>
    </row>
    <row r="381" spans="2:11" ht="15" customHeight="1" x14ac:dyDescent="0.25">
      <c r="B381" s="502" t="s">
        <v>184</v>
      </c>
      <c r="C381" s="502"/>
      <c r="D381" s="502"/>
      <c r="E381" s="311"/>
      <c r="F381" s="311"/>
      <c r="G381" s="311"/>
      <c r="H381" s="312">
        <f>H380</f>
        <v>130</v>
      </c>
      <c r="I381" s="312">
        <v>130</v>
      </c>
      <c r="J381" s="312">
        <v>130</v>
      </c>
      <c r="K381" s="314">
        <f>AVERAGE(H381:J381)</f>
        <v>130</v>
      </c>
    </row>
    <row r="382" spans="2:11" ht="15" customHeight="1" x14ac:dyDescent="0.25">
      <c r="B382" s="510" t="s">
        <v>467</v>
      </c>
      <c r="C382" s="510"/>
      <c r="D382" s="510"/>
      <c r="E382" s="510"/>
      <c r="F382" s="510"/>
      <c r="G382" s="510"/>
      <c r="H382" s="510"/>
      <c r="I382" s="510"/>
      <c r="J382" s="510"/>
      <c r="K382" s="510"/>
    </row>
    <row r="383" spans="2:11" ht="15" customHeight="1" x14ac:dyDescent="0.25">
      <c r="B383" s="323" t="s">
        <v>468</v>
      </c>
      <c r="C383" s="319">
        <v>0.03</v>
      </c>
      <c r="D383" s="303">
        <v>2.21</v>
      </c>
      <c r="E383" s="303"/>
      <c r="F383" s="303"/>
      <c r="G383" s="303"/>
      <c r="H383" s="304">
        <f>IF(C377/D377*100&gt;130,130,IF(C377/D377*100&lt;39,0,C377/D377*100))</f>
        <v>130</v>
      </c>
      <c r="I383" s="304"/>
      <c r="J383" s="304"/>
      <c r="K383" s="306"/>
    </row>
    <row r="384" spans="2:11" ht="15" customHeight="1" x14ac:dyDescent="0.25">
      <c r="B384" s="502" t="s">
        <v>184</v>
      </c>
      <c r="C384" s="502"/>
      <c r="D384" s="502"/>
      <c r="E384" s="311"/>
      <c r="F384" s="311"/>
      <c r="G384" s="311"/>
      <c r="H384" s="312">
        <f>H383</f>
        <v>130</v>
      </c>
      <c r="I384" s="312">
        <v>130</v>
      </c>
      <c r="J384" s="312">
        <v>122</v>
      </c>
      <c r="K384" s="314">
        <f>AVERAGE(H384:J384)</f>
        <v>127.33333333333333</v>
      </c>
    </row>
    <row r="385" spans="2:11" ht="15" customHeight="1" x14ac:dyDescent="0.25">
      <c r="B385" s="501" t="s">
        <v>469</v>
      </c>
      <c r="C385" s="501"/>
      <c r="D385" s="501"/>
      <c r="E385" s="501"/>
      <c r="F385" s="501"/>
      <c r="G385" s="501"/>
      <c r="H385" s="501"/>
      <c r="I385" s="501"/>
      <c r="J385" s="501"/>
      <c r="K385" s="501"/>
    </row>
    <row r="386" spans="2:11" ht="15" customHeight="1" x14ac:dyDescent="0.25">
      <c r="B386" s="506" t="s">
        <v>470</v>
      </c>
      <c r="C386" s="506"/>
      <c r="D386" s="506"/>
      <c r="E386" s="506"/>
      <c r="F386" s="506"/>
      <c r="G386" s="506"/>
      <c r="H386" s="506"/>
      <c r="I386" s="506"/>
      <c r="J386" s="506"/>
      <c r="K386" s="506"/>
    </row>
    <row r="387" spans="2:11" ht="24.75" customHeight="1" x14ac:dyDescent="0.25">
      <c r="B387" s="353" t="s">
        <v>471</v>
      </c>
      <c r="C387" s="319">
        <v>0.92</v>
      </c>
      <c r="D387" s="310">
        <v>1</v>
      </c>
      <c r="E387" s="310"/>
      <c r="F387" s="310"/>
      <c r="G387" s="310"/>
      <c r="H387" s="304">
        <f>IF(D387/C387*100&gt;130,130,IF(D387/C387*100&lt;39,0,D387/C387*100))</f>
        <v>108.69565217391303</v>
      </c>
      <c r="I387" s="304"/>
      <c r="J387" s="304"/>
      <c r="K387" s="306"/>
    </row>
    <row r="388" spans="2:11" ht="15" customHeight="1" x14ac:dyDescent="0.25">
      <c r="B388" s="502" t="s">
        <v>184</v>
      </c>
      <c r="C388" s="502"/>
      <c r="D388" s="502"/>
      <c r="E388" s="311"/>
      <c r="F388" s="311"/>
      <c r="G388" s="311"/>
      <c r="H388" s="312">
        <f>H387</f>
        <v>108.69565217391303</v>
      </c>
      <c r="I388" s="312">
        <v>103</v>
      </c>
      <c r="J388" s="312">
        <v>111</v>
      </c>
      <c r="K388" s="314">
        <f>AVERAGE(H388:J388)</f>
        <v>107.56521739130433</v>
      </c>
    </row>
    <row r="389" spans="2:11" ht="15" customHeight="1" x14ac:dyDescent="0.25">
      <c r="B389" s="509" t="s">
        <v>472</v>
      </c>
      <c r="C389" s="509"/>
      <c r="D389" s="509"/>
      <c r="E389" s="509"/>
      <c r="F389" s="509"/>
      <c r="G389" s="509"/>
      <c r="H389" s="509"/>
      <c r="I389" s="509"/>
      <c r="J389" s="509"/>
      <c r="K389" s="509"/>
    </row>
    <row r="390" spans="2:11" ht="26.25" customHeight="1" x14ac:dyDescent="0.25">
      <c r="B390" s="353" t="s">
        <v>473</v>
      </c>
      <c r="C390" s="319">
        <v>0</v>
      </c>
      <c r="D390" s="310">
        <v>0</v>
      </c>
      <c r="E390" s="310"/>
      <c r="F390" s="310"/>
      <c r="G390" s="310"/>
      <c r="H390" s="304">
        <v>100</v>
      </c>
      <c r="I390" s="304"/>
      <c r="J390" s="304"/>
      <c r="K390" s="306"/>
    </row>
    <row r="391" spans="2:11" ht="15" customHeight="1" x14ac:dyDescent="0.25">
      <c r="B391" s="502" t="s">
        <v>184</v>
      </c>
      <c r="C391" s="502"/>
      <c r="D391" s="502"/>
      <c r="E391" s="311"/>
      <c r="F391" s="311"/>
      <c r="G391" s="311"/>
      <c r="H391" s="312">
        <v>100</v>
      </c>
      <c r="I391" s="312">
        <v>100</v>
      </c>
      <c r="J391" s="312">
        <v>130</v>
      </c>
      <c r="K391" s="314">
        <f>AVERAGE(H391:J391)</f>
        <v>110</v>
      </c>
    </row>
    <row r="392" spans="2:11" ht="15" customHeight="1" x14ac:dyDescent="0.25">
      <c r="B392" s="501" t="s">
        <v>474</v>
      </c>
      <c r="C392" s="501"/>
      <c r="D392" s="501"/>
      <c r="E392" s="501"/>
      <c r="F392" s="501"/>
      <c r="G392" s="501"/>
      <c r="H392" s="501"/>
      <c r="I392" s="501"/>
      <c r="J392" s="501"/>
      <c r="K392" s="501"/>
    </row>
    <row r="393" spans="2:11" ht="15" customHeight="1" x14ac:dyDescent="0.25">
      <c r="B393" s="373" t="s">
        <v>475</v>
      </c>
      <c r="C393" s="319">
        <v>1</v>
      </c>
      <c r="D393" s="310">
        <v>1</v>
      </c>
      <c r="E393" s="310"/>
      <c r="F393" s="310"/>
      <c r="G393" s="310"/>
      <c r="H393" s="304">
        <f t="shared" ref="H393:H398" si="49">IF(D393/C393*100&gt;130,130,IF(D393/C393*100&lt;39,0,D393/C393*100))</f>
        <v>100</v>
      </c>
      <c r="I393" s="304"/>
      <c r="J393" s="304"/>
      <c r="K393" s="306"/>
    </row>
    <row r="394" spans="2:11" ht="15" customHeight="1" x14ac:dyDescent="0.25">
      <c r="B394" s="373" t="s">
        <v>476</v>
      </c>
      <c r="C394" s="319">
        <v>1</v>
      </c>
      <c r="D394" s="310">
        <v>1</v>
      </c>
      <c r="E394" s="310"/>
      <c r="F394" s="310"/>
      <c r="G394" s="310"/>
      <c r="H394" s="304">
        <f t="shared" si="49"/>
        <v>100</v>
      </c>
      <c r="I394" s="304"/>
      <c r="J394" s="304"/>
      <c r="K394" s="306"/>
    </row>
    <row r="395" spans="2:11" ht="15" customHeight="1" x14ac:dyDescent="0.25">
      <c r="B395" s="373" t="s">
        <v>477</v>
      </c>
      <c r="C395" s="319">
        <v>1</v>
      </c>
      <c r="D395" s="310">
        <v>1</v>
      </c>
      <c r="E395" s="310"/>
      <c r="F395" s="310"/>
      <c r="G395" s="310"/>
      <c r="H395" s="304">
        <f t="shared" si="49"/>
        <v>100</v>
      </c>
      <c r="I395" s="304"/>
      <c r="J395" s="304"/>
      <c r="K395" s="306"/>
    </row>
    <row r="396" spans="2:11" ht="15" customHeight="1" x14ac:dyDescent="0.25">
      <c r="B396" s="373" t="s">
        <v>478</v>
      </c>
      <c r="C396" s="319">
        <v>1</v>
      </c>
      <c r="D396" s="310">
        <v>1</v>
      </c>
      <c r="E396" s="310"/>
      <c r="F396" s="310"/>
      <c r="G396" s="310"/>
      <c r="H396" s="304">
        <f t="shared" si="49"/>
        <v>100</v>
      </c>
      <c r="I396" s="304"/>
      <c r="J396" s="304"/>
      <c r="K396" s="306"/>
    </row>
    <row r="397" spans="2:11" ht="21" customHeight="1" x14ac:dyDescent="0.25">
      <c r="B397" s="373" t="s">
        <v>479</v>
      </c>
      <c r="C397" s="319">
        <v>1</v>
      </c>
      <c r="D397" s="310">
        <v>1</v>
      </c>
      <c r="E397" s="310"/>
      <c r="F397" s="310"/>
      <c r="G397" s="310"/>
      <c r="H397" s="304">
        <f t="shared" si="49"/>
        <v>100</v>
      </c>
      <c r="I397" s="304"/>
      <c r="J397" s="304"/>
      <c r="K397" s="306"/>
    </row>
    <row r="398" spans="2:11" ht="15" customHeight="1" x14ac:dyDescent="0.25">
      <c r="B398" s="373" t="s">
        <v>480</v>
      </c>
      <c r="C398" s="319">
        <v>1</v>
      </c>
      <c r="D398" s="310">
        <v>1</v>
      </c>
      <c r="E398" s="310"/>
      <c r="F398" s="310"/>
      <c r="G398" s="310"/>
      <c r="H398" s="304">
        <f t="shared" si="49"/>
        <v>100</v>
      </c>
      <c r="I398" s="304"/>
      <c r="J398" s="304"/>
      <c r="K398" s="306"/>
    </row>
    <row r="399" spans="2:11" ht="15" customHeight="1" x14ac:dyDescent="0.25">
      <c r="B399" s="502" t="s">
        <v>184</v>
      </c>
      <c r="C399" s="502"/>
      <c r="D399" s="502"/>
      <c r="E399" s="311"/>
      <c r="F399" s="311"/>
      <c r="G399" s="311"/>
      <c r="H399" s="312">
        <f>AVERAGE(H393:H398)</f>
        <v>100</v>
      </c>
      <c r="I399" s="312">
        <v>100</v>
      </c>
      <c r="J399" s="312">
        <v>100</v>
      </c>
      <c r="K399" s="314">
        <f>AVERAGE(H399:J399)</f>
        <v>100</v>
      </c>
    </row>
    <row r="400" spans="2:11" ht="15" customHeight="1" x14ac:dyDescent="0.25">
      <c r="B400" s="501" t="s">
        <v>481</v>
      </c>
      <c r="C400" s="501"/>
      <c r="D400" s="501"/>
      <c r="E400" s="501"/>
      <c r="F400" s="501"/>
      <c r="G400" s="501"/>
      <c r="H400" s="501"/>
      <c r="I400" s="501"/>
      <c r="J400" s="501"/>
      <c r="K400" s="501"/>
    </row>
    <row r="401" spans="2:11" ht="15" customHeight="1" x14ac:dyDescent="0.25">
      <c r="B401" s="318" t="s">
        <v>482</v>
      </c>
      <c r="C401" s="382">
        <v>1</v>
      </c>
      <c r="D401" s="310">
        <v>1</v>
      </c>
      <c r="E401" s="310"/>
      <c r="F401" s="310"/>
      <c r="G401" s="310"/>
      <c r="H401" s="304">
        <f t="shared" ref="H401:H403" si="50">IF(D401/C401*100&gt;130,130,IF(D401/C401*100&lt;39,0,D401/C401*100))</f>
        <v>100</v>
      </c>
      <c r="I401" s="304"/>
      <c r="J401" s="304"/>
      <c r="K401" s="306"/>
    </row>
    <row r="402" spans="2:11" ht="15" customHeight="1" x14ac:dyDescent="0.25">
      <c r="B402" s="318" t="s">
        <v>483</v>
      </c>
      <c r="C402" s="382">
        <v>1</v>
      </c>
      <c r="D402" s="310">
        <v>1</v>
      </c>
      <c r="E402" s="310"/>
      <c r="F402" s="310"/>
      <c r="G402" s="310"/>
      <c r="H402" s="304">
        <f t="shared" si="50"/>
        <v>100</v>
      </c>
      <c r="I402" s="304"/>
      <c r="J402" s="304"/>
      <c r="K402" s="306"/>
    </row>
    <row r="403" spans="2:11" ht="15" customHeight="1" x14ac:dyDescent="0.25">
      <c r="B403" s="387" t="s">
        <v>484</v>
      </c>
      <c r="C403" s="382">
        <v>1</v>
      </c>
      <c r="D403" s="310">
        <v>1</v>
      </c>
      <c r="E403" s="310"/>
      <c r="F403" s="310"/>
      <c r="G403" s="310"/>
      <c r="H403" s="304">
        <f t="shared" si="50"/>
        <v>100</v>
      </c>
      <c r="I403" s="304"/>
      <c r="J403" s="304"/>
      <c r="K403" s="306"/>
    </row>
    <row r="404" spans="2:11" ht="15" customHeight="1" x14ac:dyDescent="0.25">
      <c r="B404" s="502" t="s">
        <v>184</v>
      </c>
      <c r="C404" s="502"/>
      <c r="D404" s="502"/>
      <c r="E404" s="311"/>
      <c r="F404" s="311"/>
      <c r="G404" s="311"/>
      <c r="H404" s="312">
        <f>AVERAGE(H401:H403)</f>
        <v>100</v>
      </c>
      <c r="I404" s="312">
        <v>100</v>
      </c>
      <c r="J404" s="312">
        <v>100</v>
      </c>
      <c r="K404" s="314">
        <f>AVERAGE(H404:J404)</f>
        <v>100</v>
      </c>
    </row>
    <row r="405" spans="2:11" ht="15" customHeight="1" x14ac:dyDescent="0.25">
      <c r="B405" s="511" t="s">
        <v>485</v>
      </c>
      <c r="C405" s="511"/>
      <c r="D405" s="511"/>
      <c r="E405" s="511"/>
      <c r="F405" s="511"/>
      <c r="G405" s="511"/>
      <c r="H405" s="511"/>
      <c r="I405" s="511"/>
      <c r="J405" s="511"/>
      <c r="K405" s="511"/>
    </row>
    <row r="406" spans="2:11" ht="15" customHeight="1" x14ac:dyDescent="0.25">
      <c r="B406" s="340" t="s">
        <v>486</v>
      </c>
      <c r="C406" s="335">
        <v>0.6</v>
      </c>
      <c r="D406" s="310">
        <v>0.6</v>
      </c>
      <c r="E406" s="310"/>
      <c r="F406" s="310"/>
      <c r="G406" s="310"/>
      <c r="H406" s="304">
        <f t="shared" ref="H406:H408" si="51">IF(D406/C406*100&gt;130,130,IF(D406/C406*100&lt;39,0,D406/C406*100))</f>
        <v>100</v>
      </c>
      <c r="I406" s="304"/>
      <c r="J406" s="304"/>
      <c r="K406" s="306"/>
    </row>
    <row r="407" spans="2:11" ht="15" customHeight="1" x14ac:dyDescent="0.25">
      <c r="B407" s="340" t="s">
        <v>487</v>
      </c>
      <c r="C407" s="335">
        <v>0.6</v>
      </c>
      <c r="D407" s="310">
        <v>0.6</v>
      </c>
      <c r="E407" s="310"/>
      <c r="F407" s="310"/>
      <c r="G407" s="310"/>
      <c r="H407" s="304">
        <f t="shared" si="51"/>
        <v>100</v>
      </c>
      <c r="I407" s="304"/>
      <c r="J407" s="304"/>
      <c r="K407" s="306"/>
    </row>
    <row r="408" spans="2:11" ht="15" customHeight="1" x14ac:dyDescent="0.25">
      <c r="B408" s="340" t="s">
        <v>488</v>
      </c>
      <c r="C408" s="335">
        <v>0.4</v>
      </c>
      <c r="D408" s="310">
        <v>40</v>
      </c>
      <c r="E408" s="310"/>
      <c r="F408" s="310"/>
      <c r="G408" s="310"/>
      <c r="H408" s="304">
        <f t="shared" si="51"/>
        <v>130</v>
      </c>
      <c r="I408" s="304"/>
      <c r="J408" s="304"/>
      <c r="K408" s="306"/>
    </row>
    <row r="409" spans="2:11" ht="15" customHeight="1" x14ac:dyDescent="0.25">
      <c r="B409" s="502" t="s">
        <v>184</v>
      </c>
      <c r="C409" s="502"/>
      <c r="D409" s="502"/>
      <c r="E409" s="311"/>
      <c r="F409" s="311"/>
      <c r="G409" s="311"/>
      <c r="H409" s="312">
        <f>AVERAGE(H406:H408)</f>
        <v>110</v>
      </c>
      <c r="I409" s="312">
        <v>130</v>
      </c>
      <c r="J409" s="312">
        <v>100</v>
      </c>
      <c r="K409" s="314">
        <f>AVERAGE(H409:J409)</f>
        <v>113.33333333333333</v>
      </c>
    </row>
    <row r="410" spans="2:11" ht="15" customHeight="1" x14ac:dyDescent="0.25">
      <c r="B410" s="501" t="s">
        <v>489</v>
      </c>
      <c r="C410" s="501"/>
      <c r="D410" s="501"/>
      <c r="E410" s="501"/>
      <c r="F410" s="501"/>
      <c r="G410" s="501"/>
      <c r="H410" s="501"/>
      <c r="I410" s="501"/>
      <c r="J410" s="501"/>
      <c r="K410" s="501"/>
    </row>
    <row r="411" spans="2:11" ht="17.25" customHeight="1" x14ac:dyDescent="0.25">
      <c r="B411" s="340" t="s">
        <v>490</v>
      </c>
      <c r="C411" s="335">
        <v>7.0000000000000007E-2</v>
      </c>
      <c r="D411" s="303">
        <v>96.77</v>
      </c>
      <c r="E411" s="303"/>
      <c r="F411" s="303"/>
      <c r="G411" s="303"/>
      <c r="H411" s="304">
        <f t="shared" ref="H411:H412" si="52">IF(D411/C411*100&gt;130,130,IF(D411/C411*100&lt;39,0,D411/C411*100))</f>
        <v>130</v>
      </c>
      <c r="I411" s="304"/>
      <c r="J411" s="304"/>
      <c r="K411" s="306"/>
    </row>
    <row r="412" spans="2:11" ht="21.75" customHeight="1" x14ac:dyDescent="0.25">
      <c r="B412" s="359" t="s">
        <v>491</v>
      </c>
      <c r="C412" s="335">
        <v>0.08</v>
      </c>
      <c r="D412" s="310">
        <v>0.625</v>
      </c>
      <c r="E412" s="310"/>
      <c r="F412" s="310"/>
      <c r="G412" s="310"/>
      <c r="H412" s="304">
        <f t="shared" si="52"/>
        <v>130</v>
      </c>
      <c r="I412" s="304"/>
      <c r="J412" s="304"/>
      <c r="K412" s="306"/>
    </row>
    <row r="413" spans="2:11" ht="15" customHeight="1" x14ac:dyDescent="0.25">
      <c r="B413" s="502" t="s">
        <v>184</v>
      </c>
      <c r="C413" s="502"/>
      <c r="D413" s="502"/>
      <c r="E413" s="311"/>
      <c r="F413" s="311"/>
      <c r="G413" s="311"/>
      <c r="H413" s="312">
        <f>AVERAGE(H411:H412)</f>
        <v>130</v>
      </c>
      <c r="I413" s="312">
        <v>130</v>
      </c>
      <c r="J413" s="312">
        <v>130</v>
      </c>
      <c r="K413" s="314">
        <f>AVERAGE(H413:J413)</f>
        <v>130</v>
      </c>
    </row>
    <row r="414" spans="2:11" ht="15" customHeight="1" x14ac:dyDescent="0.25">
      <c r="B414" s="501" t="s">
        <v>492</v>
      </c>
      <c r="C414" s="501"/>
      <c r="D414" s="501"/>
      <c r="E414" s="501"/>
      <c r="F414" s="501"/>
      <c r="G414" s="501"/>
      <c r="H414" s="501"/>
      <c r="I414" s="501"/>
      <c r="J414" s="501"/>
      <c r="K414" s="501"/>
    </row>
    <row r="415" spans="2:11" ht="15" customHeight="1" x14ac:dyDescent="0.25">
      <c r="B415" s="340" t="s">
        <v>493</v>
      </c>
      <c r="C415" s="388">
        <v>48</v>
      </c>
      <c r="D415" s="349">
        <v>74</v>
      </c>
      <c r="E415" s="349"/>
      <c r="F415" s="349"/>
      <c r="G415" s="349"/>
      <c r="H415" s="304">
        <f t="shared" ref="H415:H418" si="53">IF(D415/C415*100&gt;130,130,IF(D415/C415*100&lt;39,0,D415/C415*100))</f>
        <v>130</v>
      </c>
      <c r="I415" s="304"/>
      <c r="J415" s="304"/>
      <c r="K415" s="306"/>
    </row>
    <row r="416" spans="2:11" ht="15" customHeight="1" x14ac:dyDescent="0.25">
      <c r="B416" s="340" t="s">
        <v>494</v>
      </c>
      <c r="C416" s="388">
        <v>15</v>
      </c>
      <c r="D416" s="356">
        <v>66</v>
      </c>
      <c r="E416" s="356"/>
      <c r="F416" s="356"/>
      <c r="G416" s="356"/>
      <c r="H416" s="304">
        <f t="shared" si="53"/>
        <v>130</v>
      </c>
      <c r="I416" s="304"/>
      <c r="J416" s="304"/>
      <c r="K416" s="306"/>
    </row>
    <row r="417" spans="2:11" ht="15" customHeight="1" x14ac:dyDescent="0.25">
      <c r="B417" s="340" t="s">
        <v>495</v>
      </c>
      <c r="C417" s="388">
        <v>12</v>
      </c>
      <c r="D417" s="356">
        <v>97</v>
      </c>
      <c r="E417" s="356"/>
      <c r="F417" s="356"/>
      <c r="G417" s="356"/>
      <c r="H417" s="304">
        <f t="shared" si="53"/>
        <v>130</v>
      </c>
      <c r="I417" s="304"/>
      <c r="J417" s="304"/>
      <c r="K417" s="306"/>
    </row>
    <row r="418" spans="2:11" ht="15" customHeight="1" x14ac:dyDescent="0.25">
      <c r="B418" s="340" t="s">
        <v>496</v>
      </c>
      <c r="C418" s="388">
        <v>51</v>
      </c>
      <c r="D418" s="356">
        <v>43</v>
      </c>
      <c r="E418" s="356"/>
      <c r="F418" s="356"/>
      <c r="G418" s="356"/>
      <c r="H418" s="304">
        <f t="shared" si="53"/>
        <v>84.313725490196077</v>
      </c>
      <c r="I418" s="304"/>
      <c r="J418" s="304"/>
      <c r="K418" s="306"/>
    </row>
    <row r="419" spans="2:11" ht="15" customHeight="1" x14ac:dyDescent="0.25">
      <c r="B419" s="502" t="s">
        <v>184</v>
      </c>
      <c r="C419" s="502"/>
      <c r="D419" s="502"/>
      <c r="E419" s="311"/>
      <c r="F419" s="311"/>
      <c r="G419" s="311"/>
      <c r="H419" s="312">
        <f>AVERAGE(H415:H418)</f>
        <v>118.57843137254902</v>
      </c>
      <c r="I419" s="312">
        <v>112</v>
      </c>
      <c r="J419" s="312">
        <v>130</v>
      </c>
      <c r="K419" s="314">
        <f>AVERAGE(H419:J419)</f>
        <v>120.19281045751633</v>
      </c>
    </row>
    <row r="420" spans="2:11" ht="15" customHeight="1" x14ac:dyDescent="0.25">
      <c r="B420" s="501" t="s">
        <v>497</v>
      </c>
      <c r="C420" s="501"/>
      <c r="D420" s="501"/>
      <c r="E420" s="501"/>
      <c r="F420" s="501"/>
      <c r="G420" s="501"/>
      <c r="H420" s="501"/>
      <c r="I420" s="501"/>
      <c r="J420" s="501"/>
      <c r="K420" s="501"/>
    </row>
    <row r="421" spans="2:11" ht="15" customHeight="1" x14ac:dyDescent="0.25">
      <c r="B421" s="359" t="s">
        <v>498</v>
      </c>
      <c r="C421" s="335">
        <v>0.8</v>
      </c>
      <c r="D421" s="356">
        <v>100</v>
      </c>
      <c r="E421" s="356"/>
      <c r="F421" s="356"/>
      <c r="G421" s="356"/>
      <c r="H421" s="304">
        <f t="shared" ref="H421:H423" si="54">IF(D421/C421*100&gt;130,130,IF(D421/C421*100&lt;39,0,D421/C421*100))</f>
        <v>130</v>
      </c>
      <c r="I421" s="304"/>
      <c r="J421" s="304"/>
      <c r="K421" s="306"/>
    </row>
    <row r="422" spans="2:11" ht="15" customHeight="1" x14ac:dyDescent="0.25">
      <c r="B422" s="359" t="s">
        <v>499</v>
      </c>
      <c r="C422" s="335">
        <v>0.9</v>
      </c>
      <c r="D422" s="348">
        <v>100</v>
      </c>
      <c r="E422" s="348"/>
      <c r="F422" s="348"/>
      <c r="G422" s="348"/>
      <c r="H422" s="304">
        <f t="shared" si="54"/>
        <v>130</v>
      </c>
      <c r="I422" s="304"/>
      <c r="J422" s="304"/>
      <c r="K422" s="306"/>
    </row>
    <row r="423" spans="2:11" ht="15" customHeight="1" x14ac:dyDescent="0.25">
      <c r="B423" s="359" t="s">
        <v>500</v>
      </c>
      <c r="C423" s="335">
        <v>0.9</v>
      </c>
      <c r="D423" s="348">
        <v>100</v>
      </c>
      <c r="E423" s="348"/>
      <c r="F423" s="348"/>
      <c r="G423" s="348"/>
      <c r="H423" s="304">
        <f t="shared" si="54"/>
        <v>130</v>
      </c>
      <c r="I423" s="304"/>
      <c r="J423" s="304"/>
      <c r="K423" s="306"/>
    </row>
    <row r="424" spans="2:11" ht="15" customHeight="1" x14ac:dyDescent="0.25">
      <c r="B424" s="502" t="s">
        <v>184</v>
      </c>
      <c r="C424" s="502"/>
      <c r="D424" s="502"/>
      <c r="E424" s="311"/>
      <c r="F424" s="311"/>
      <c r="G424" s="311"/>
      <c r="H424" s="312">
        <f>AVERAGE(H421:H423)</f>
        <v>130</v>
      </c>
      <c r="I424" s="312">
        <v>130</v>
      </c>
      <c r="J424" s="312">
        <v>125</v>
      </c>
      <c r="K424" s="314">
        <f>AVERAGE(H424:J424)</f>
        <v>128.33333333333334</v>
      </c>
    </row>
    <row r="425" spans="2:11" ht="15" customHeight="1" x14ac:dyDescent="0.25">
      <c r="B425" s="389"/>
      <c r="C425" s="390"/>
      <c r="D425" s="391"/>
      <c r="E425" s="391"/>
      <c r="F425" s="391"/>
      <c r="G425" s="391"/>
      <c r="H425" s="385"/>
      <c r="I425" s="385"/>
      <c r="J425" s="385"/>
      <c r="K425" s="392"/>
    </row>
    <row r="426" spans="2:11" ht="27" customHeight="1" x14ac:dyDescent="0.25">
      <c r="B426" s="389"/>
      <c r="C426" s="390"/>
      <c r="D426" s="391"/>
      <c r="E426" s="391"/>
      <c r="F426" s="391"/>
      <c r="G426" s="391"/>
      <c r="H426" s="385"/>
      <c r="I426" s="385"/>
      <c r="J426" s="385"/>
      <c r="K426" s="392"/>
    </row>
    <row r="427" spans="2:11" ht="15" customHeight="1" x14ac:dyDescent="0.25">
      <c r="H427" s="394"/>
      <c r="I427" s="394"/>
      <c r="J427" s="394"/>
      <c r="K427" s="395"/>
    </row>
    <row r="428" spans="2:11" ht="15" customHeight="1" x14ac:dyDescent="0.25">
      <c r="B428" s="396" t="s">
        <v>501</v>
      </c>
      <c r="H428" s="397" t="s">
        <v>502</v>
      </c>
      <c r="I428" s="397"/>
      <c r="J428" s="397"/>
    </row>
    <row r="429" spans="2:11" ht="15" customHeight="1" x14ac:dyDescent="0.25">
      <c r="B429" s="396" t="s">
        <v>503</v>
      </c>
      <c r="H429" s="397" t="s">
        <v>504</v>
      </c>
      <c r="I429" s="397"/>
      <c r="J429" s="397"/>
    </row>
    <row r="430" spans="2:11" ht="15" customHeight="1" x14ac:dyDescent="0.25">
      <c r="B430" s="396" t="s">
        <v>505</v>
      </c>
    </row>
    <row r="65536" ht="15" customHeight="1" x14ac:dyDescent="0.25"/>
  </sheetData>
  <sheetProtection selectLockedCells="1" selectUnlockedCells="1"/>
  <mergeCells count="153">
    <mergeCell ref="B419:D419"/>
    <mergeCell ref="B420:K420"/>
    <mergeCell ref="B424:D424"/>
    <mergeCell ref="B404:D404"/>
    <mergeCell ref="B405:K405"/>
    <mergeCell ref="B409:D409"/>
    <mergeCell ref="B410:K410"/>
    <mergeCell ref="B413:D413"/>
    <mergeCell ref="B414:K414"/>
    <mergeCell ref="B388:D388"/>
    <mergeCell ref="B389:K389"/>
    <mergeCell ref="B391:D391"/>
    <mergeCell ref="B392:K392"/>
    <mergeCell ref="B399:D399"/>
    <mergeCell ref="B400:K400"/>
    <mergeCell ref="B379:K379"/>
    <mergeCell ref="B381:D381"/>
    <mergeCell ref="B382:K382"/>
    <mergeCell ref="B384:D384"/>
    <mergeCell ref="B385:K385"/>
    <mergeCell ref="B386:K386"/>
    <mergeCell ref="B368:K368"/>
    <mergeCell ref="B373:D373"/>
    <mergeCell ref="B374:K374"/>
    <mergeCell ref="B375:K375"/>
    <mergeCell ref="B376:K376"/>
    <mergeCell ref="B378:D378"/>
    <mergeCell ref="B355:K355"/>
    <mergeCell ref="B357:D357"/>
    <mergeCell ref="B358:K358"/>
    <mergeCell ref="B363:D363"/>
    <mergeCell ref="B364:K364"/>
    <mergeCell ref="B367:D367"/>
    <mergeCell ref="B344:K344"/>
    <mergeCell ref="B345:K345"/>
    <mergeCell ref="B348:D348"/>
    <mergeCell ref="B349:K349"/>
    <mergeCell ref="B353:D353"/>
    <mergeCell ref="B354:K354"/>
    <mergeCell ref="B329:K329"/>
    <mergeCell ref="B330:K330"/>
    <mergeCell ref="B337:D337"/>
    <mergeCell ref="B338:K338"/>
    <mergeCell ref="B342:D342"/>
    <mergeCell ref="B343:K343"/>
    <mergeCell ref="B315:D315"/>
    <mergeCell ref="B316:K316"/>
    <mergeCell ref="B321:D321"/>
    <mergeCell ref="B322:K322"/>
    <mergeCell ref="B327:D327"/>
    <mergeCell ref="B328:K328"/>
    <mergeCell ref="B306:D306"/>
    <mergeCell ref="B307:K307"/>
    <mergeCell ref="B310:D310"/>
    <mergeCell ref="B311:K311"/>
    <mergeCell ref="B312:K312"/>
    <mergeCell ref="B313:K313"/>
    <mergeCell ref="B289:D289"/>
    <mergeCell ref="B290:K290"/>
    <mergeCell ref="B298:D298"/>
    <mergeCell ref="B299:K299"/>
    <mergeCell ref="B302:D302"/>
    <mergeCell ref="B303:K303"/>
    <mergeCell ref="B272:K272"/>
    <mergeCell ref="B278:D278"/>
    <mergeCell ref="B279:K279"/>
    <mergeCell ref="B284:D284"/>
    <mergeCell ref="B285:K285"/>
    <mergeCell ref="B286:K286"/>
    <mergeCell ref="B264:K264"/>
    <mergeCell ref="B267:D267"/>
    <mergeCell ref="B268:K268"/>
    <mergeCell ref="B269:K269"/>
    <mergeCell ref="B270:K270"/>
    <mergeCell ref="B271:K271"/>
    <mergeCell ref="B244:D244"/>
    <mergeCell ref="B245:K245"/>
    <mergeCell ref="B255:D255"/>
    <mergeCell ref="B256:K256"/>
    <mergeCell ref="B257:K257"/>
    <mergeCell ref="B263:D263"/>
    <mergeCell ref="B213:K213"/>
    <mergeCell ref="B214:K214"/>
    <mergeCell ref="B229:D229"/>
    <mergeCell ref="B230:K230"/>
    <mergeCell ref="B240:D240"/>
    <mergeCell ref="B241:K241"/>
    <mergeCell ref="B196:D196"/>
    <mergeCell ref="B197:K197"/>
    <mergeCell ref="B201:K201"/>
    <mergeCell ref="B204:D204"/>
    <mergeCell ref="B205:K205"/>
    <mergeCell ref="B212:D212"/>
    <mergeCell ref="B183:D183"/>
    <mergeCell ref="B184:K184"/>
    <mergeCell ref="B190:D190"/>
    <mergeCell ref="B191:K191"/>
    <mergeCell ref="B192:K192"/>
    <mergeCell ref="B193:K193"/>
    <mergeCell ref="B167:K167"/>
    <mergeCell ref="B172:D172"/>
    <mergeCell ref="B173:K173"/>
    <mergeCell ref="B174:K174"/>
    <mergeCell ref="B179:D179"/>
    <mergeCell ref="B180:K180"/>
    <mergeCell ref="B153:K153"/>
    <mergeCell ref="B156:D156"/>
    <mergeCell ref="B157:K157"/>
    <mergeCell ref="B160:D160"/>
    <mergeCell ref="B161:K161"/>
    <mergeCell ref="B166:D166"/>
    <mergeCell ref="B132:K132"/>
    <mergeCell ref="B137:D137"/>
    <mergeCell ref="B138:K138"/>
    <mergeCell ref="B147:D147"/>
    <mergeCell ref="B148:K148"/>
    <mergeCell ref="B152:D152"/>
    <mergeCell ref="B89:K89"/>
    <mergeCell ref="B94:D94"/>
    <mergeCell ref="B116:K116"/>
    <mergeCell ref="B121:D121"/>
    <mergeCell ref="B122:K122"/>
    <mergeCell ref="B131:D131"/>
    <mergeCell ref="B72:K72"/>
    <mergeCell ref="B76:D76"/>
    <mergeCell ref="B77:K77"/>
    <mergeCell ref="B81:D81"/>
    <mergeCell ref="B82:K82"/>
    <mergeCell ref="B88:D88"/>
    <mergeCell ref="B58:D58"/>
    <mergeCell ref="B59:K59"/>
    <mergeCell ref="B65:D65"/>
    <mergeCell ref="B66:K66"/>
    <mergeCell ref="B67:K67"/>
    <mergeCell ref="B71:D71"/>
    <mergeCell ref="B43:K43"/>
    <mergeCell ref="B47:D47"/>
    <mergeCell ref="B48:K48"/>
    <mergeCell ref="B49:K49"/>
    <mergeCell ref="B53:D53"/>
    <mergeCell ref="B54:K54"/>
    <mergeCell ref="B25:K25"/>
    <mergeCell ref="B31:D31"/>
    <mergeCell ref="B32:K32"/>
    <mergeCell ref="B37:D37"/>
    <mergeCell ref="B38:K38"/>
    <mergeCell ref="B42:D42"/>
    <mergeCell ref="B4:K4"/>
    <mergeCell ref="B5:K5"/>
    <mergeCell ref="B11:D11"/>
    <mergeCell ref="B12:K12"/>
    <mergeCell ref="B17:D17"/>
    <mergeCell ref="B18:K18"/>
  </mergeCells>
  <pageMargins left="0.31527777777777777" right="0.31527777777777777" top="0.55138888888888893" bottom="0.55138888888888893" header="0.51180555555555551" footer="0.31527777777777777"/>
  <pageSetup paperSize="9" scale="80" firstPageNumber="0" orientation="portrait" horizontalDpi="300" verticalDpi="300"/>
  <headerFooter alignWithMargins="0">
    <oddFooter>&amp;CPágina &amp;P</oddFooter>
  </headerFooter>
  <rowBreaks count="1" manualBreakCount="1">
    <brk id="413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2:D65536"/>
  <sheetViews>
    <sheetView workbookViewId="0">
      <selection activeCell="F7" sqref="F7"/>
    </sheetView>
  </sheetViews>
  <sheetFormatPr baseColWidth="10" defaultRowHeight="67.5" customHeight="1" x14ac:dyDescent="0.25"/>
  <cols>
    <col min="1" max="1" width="11.42578125" style="401"/>
    <col min="2" max="2" width="41.7109375" style="402" customWidth="1"/>
    <col min="3" max="3" width="14.28515625" style="399" customWidth="1"/>
    <col min="4" max="4" width="15.42578125" style="400" customWidth="1"/>
    <col min="5" max="6" width="15.42578125" style="401" customWidth="1"/>
    <col min="7" max="257" width="11.42578125" style="401"/>
    <col min="258" max="258" width="41.7109375" style="401" customWidth="1"/>
    <col min="259" max="259" width="14.28515625" style="401" customWidth="1"/>
    <col min="260" max="262" width="15.42578125" style="401" customWidth="1"/>
    <col min="263" max="513" width="11.42578125" style="401"/>
    <col min="514" max="514" width="41.7109375" style="401" customWidth="1"/>
    <col min="515" max="515" width="14.28515625" style="401" customWidth="1"/>
    <col min="516" max="518" width="15.42578125" style="401" customWidth="1"/>
    <col min="519" max="769" width="11.42578125" style="401"/>
    <col min="770" max="770" width="41.7109375" style="401" customWidth="1"/>
    <col min="771" max="771" width="14.28515625" style="401" customWidth="1"/>
    <col min="772" max="774" width="15.42578125" style="401" customWidth="1"/>
    <col min="775" max="1025" width="11.42578125" style="401"/>
    <col min="1026" max="1026" width="41.7109375" style="401" customWidth="1"/>
    <col min="1027" max="1027" width="14.28515625" style="401" customWidth="1"/>
    <col min="1028" max="1030" width="15.42578125" style="401" customWidth="1"/>
    <col min="1031" max="1281" width="11.42578125" style="401"/>
    <col min="1282" max="1282" width="41.7109375" style="401" customWidth="1"/>
    <col min="1283" max="1283" width="14.28515625" style="401" customWidth="1"/>
    <col min="1284" max="1286" width="15.42578125" style="401" customWidth="1"/>
    <col min="1287" max="1537" width="11.42578125" style="401"/>
    <col min="1538" max="1538" width="41.7109375" style="401" customWidth="1"/>
    <col min="1539" max="1539" width="14.28515625" style="401" customWidth="1"/>
    <col min="1540" max="1542" width="15.42578125" style="401" customWidth="1"/>
    <col min="1543" max="1793" width="11.42578125" style="401"/>
    <col min="1794" max="1794" width="41.7109375" style="401" customWidth="1"/>
    <col min="1795" max="1795" width="14.28515625" style="401" customWidth="1"/>
    <col min="1796" max="1798" width="15.42578125" style="401" customWidth="1"/>
    <col min="1799" max="2049" width="11.42578125" style="401"/>
    <col min="2050" max="2050" width="41.7109375" style="401" customWidth="1"/>
    <col min="2051" max="2051" width="14.28515625" style="401" customWidth="1"/>
    <col min="2052" max="2054" width="15.42578125" style="401" customWidth="1"/>
    <col min="2055" max="2305" width="11.42578125" style="401"/>
    <col min="2306" max="2306" width="41.7109375" style="401" customWidth="1"/>
    <col min="2307" max="2307" width="14.28515625" style="401" customWidth="1"/>
    <col min="2308" max="2310" width="15.42578125" style="401" customWidth="1"/>
    <col min="2311" max="2561" width="11.42578125" style="401"/>
    <col min="2562" max="2562" width="41.7109375" style="401" customWidth="1"/>
    <col min="2563" max="2563" width="14.28515625" style="401" customWidth="1"/>
    <col min="2564" max="2566" width="15.42578125" style="401" customWidth="1"/>
    <col min="2567" max="2817" width="11.42578125" style="401"/>
    <col min="2818" max="2818" width="41.7109375" style="401" customWidth="1"/>
    <col min="2819" max="2819" width="14.28515625" style="401" customWidth="1"/>
    <col min="2820" max="2822" width="15.42578125" style="401" customWidth="1"/>
    <col min="2823" max="3073" width="11.42578125" style="401"/>
    <col min="3074" max="3074" width="41.7109375" style="401" customWidth="1"/>
    <col min="3075" max="3075" width="14.28515625" style="401" customWidth="1"/>
    <col min="3076" max="3078" width="15.42578125" style="401" customWidth="1"/>
    <col min="3079" max="3329" width="11.42578125" style="401"/>
    <col min="3330" max="3330" width="41.7109375" style="401" customWidth="1"/>
    <col min="3331" max="3331" width="14.28515625" style="401" customWidth="1"/>
    <col min="3332" max="3334" width="15.42578125" style="401" customWidth="1"/>
    <col min="3335" max="3585" width="11.42578125" style="401"/>
    <col min="3586" max="3586" width="41.7109375" style="401" customWidth="1"/>
    <col min="3587" max="3587" width="14.28515625" style="401" customWidth="1"/>
    <col min="3588" max="3590" width="15.42578125" style="401" customWidth="1"/>
    <col min="3591" max="3841" width="11.42578125" style="401"/>
    <col min="3842" max="3842" width="41.7109375" style="401" customWidth="1"/>
    <col min="3843" max="3843" width="14.28515625" style="401" customWidth="1"/>
    <col min="3844" max="3846" width="15.42578125" style="401" customWidth="1"/>
    <col min="3847" max="4097" width="11.42578125" style="401"/>
    <col min="4098" max="4098" width="41.7109375" style="401" customWidth="1"/>
    <col min="4099" max="4099" width="14.28515625" style="401" customWidth="1"/>
    <col min="4100" max="4102" width="15.42578125" style="401" customWidth="1"/>
    <col min="4103" max="4353" width="11.42578125" style="401"/>
    <col min="4354" max="4354" width="41.7109375" style="401" customWidth="1"/>
    <col min="4355" max="4355" width="14.28515625" style="401" customWidth="1"/>
    <col min="4356" max="4358" width="15.42578125" style="401" customWidth="1"/>
    <col min="4359" max="4609" width="11.42578125" style="401"/>
    <col min="4610" max="4610" width="41.7109375" style="401" customWidth="1"/>
    <col min="4611" max="4611" width="14.28515625" style="401" customWidth="1"/>
    <col min="4612" max="4614" width="15.42578125" style="401" customWidth="1"/>
    <col min="4615" max="4865" width="11.42578125" style="401"/>
    <col min="4866" max="4866" width="41.7109375" style="401" customWidth="1"/>
    <col min="4867" max="4867" width="14.28515625" style="401" customWidth="1"/>
    <col min="4868" max="4870" width="15.42578125" style="401" customWidth="1"/>
    <col min="4871" max="5121" width="11.42578125" style="401"/>
    <col min="5122" max="5122" width="41.7109375" style="401" customWidth="1"/>
    <col min="5123" max="5123" width="14.28515625" style="401" customWidth="1"/>
    <col min="5124" max="5126" width="15.42578125" style="401" customWidth="1"/>
    <col min="5127" max="5377" width="11.42578125" style="401"/>
    <col min="5378" max="5378" width="41.7109375" style="401" customWidth="1"/>
    <col min="5379" max="5379" width="14.28515625" style="401" customWidth="1"/>
    <col min="5380" max="5382" width="15.42578125" style="401" customWidth="1"/>
    <col min="5383" max="5633" width="11.42578125" style="401"/>
    <col min="5634" max="5634" width="41.7109375" style="401" customWidth="1"/>
    <col min="5635" max="5635" width="14.28515625" style="401" customWidth="1"/>
    <col min="5636" max="5638" width="15.42578125" style="401" customWidth="1"/>
    <col min="5639" max="5889" width="11.42578125" style="401"/>
    <col min="5890" max="5890" width="41.7109375" style="401" customWidth="1"/>
    <col min="5891" max="5891" width="14.28515625" style="401" customWidth="1"/>
    <col min="5892" max="5894" width="15.42578125" style="401" customWidth="1"/>
    <col min="5895" max="6145" width="11.42578125" style="401"/>
    <col min="6146" max="6146" width="41.7109375" style="401" customWidth="1"/>
    <col min="6147" max="6147" width="14.28515625" style="401" customWidth="1"/>
    <col min="6148" max="6150" width="15.42578125" style="401" customWidth="1"/>
    <col min="6151" max="6401" width="11.42578125" style="401"/>
    <col min="6402" max="6402" width="41.7109375" style="401" customWidth="1"/>
    <col min="6403" max="6403" width="14.28515625" style="401" customWidth="1"/>
    <col min="6404" max="6406" width="15.42578125" style="401" customWidth="1"/>
    <col min="6407" max="6657" width="11.42578125" style="401"/>
    <col min="6658" max="6658" width="41.7109375" style="401" customWidth="1"/>
    <col min="6659" max="6659" width="14.28515625" style="401" customWidth="1"/>
    <col min="6660" max="6662" width="15.42578125" style="401" customWidth="1"/>
    <col min="6663" max="6913" width="11.42578125" style="401"/>
    <col min="6914" max="6914" width="41.7109375" style="401" customWidth="1"/>
    <col min="6915" max="6915" width="14.28515625" style="401" customWidth="1"/>
    <col min="6916" max="6918" width="15.42578125" style="401" customWidth="1"/>
    <col min="6919" max="7169" width="11.42578125" style="401"/>
    <col min="7170" max="7170" width="41.7109375" style="401" customWidth="1"/>
    <col min="7171" max="7171" width="14.28515625" style="401" customWidth="1"/>
    <col min="7172" max="7174" width="15.42578125" style="401" customWidth="1"/>
    <col min="7175" max="7425" width="11.42578125" style="401"/>
    <col min="7426" max="7426" width="41.7109375" style="401" customWidth="1"/>
    <col min="7427" max="7427" width="14.28515625" style="401" customWidth="1"/>
    <col min="7428" max="7430" width="15.42578125" style="401" customWidth="1"/>
    <col min="7431" max="7681" width="11.42578125" style="401"/>
    <col min="7682" max="7682" width="41.7109375" style="401" customWidth="1"/>
    <col min="7683" max="7683" width="14.28515625" style="401" customWidth="1"/>
    <col min="7684" max="7686" width="15.42578125" style="401" customWidth="1"/>
    <col min="7687" max="7937" width="11.42578125" style="401"/>
    <col min="7938" max="7938" width="41.7109375" style="401" customWidth="1"/>
    <col min="7939" max="7939" width="14.28515625" style="401" customWidth="1"/>
    <col min="7940" max="7942" width="15.42578125" style="401" customWidth="1"/>
    <col min="7943" max="8193" width="11.42578125" style="401"/>
    <col min="8194" max="8194" width="41.7109375" style="401" customWidth="1"/>
    <col min="8195" max="8195" width="14.28515625" style="401" customWidth="1"/>
    <col min="8196" max="8198" width="15.42578125" style="401" customWidth="1"/>
    <col min="8199" max="8449" width="11.42578125" style="401"/>
    <col min="8450" max="8450" width="41.7109375" style="401" customWidth="1"/>
    <col min="8451" max="8451" width="14.28515625" style="401" customWidth="1"/>
    <col min="8452" max="8454" width="15.42578125" style="401" customWidth="1"/>
    <col min="8455" max="8705" width="11.42578125" style="401"/>
    <col min="8706" max="8706" width="41.7109375" style="401" customWidth="1"/>
    <col min="8707" max="8707" width="14.28515625" style="401" customWidth="1"/>
    <col min="8708" max="8710" width="15.42578125" style="401" customWidth="1"/>
    <col min="8711" max="8961" width="11.42578125" style="401"/>
    <col min="8962" max="8962" width="41.7109375" style="401" customWidth="1"/>
    <col min="8963" max="8963" width="14.28515625" style="401" customWidth="1"/>
    <col min="8964" max="8966" width="15.42578125" style="401" customWidth="1"/>
    <col min="8967" max="9217" width="11.42578125" style="401"/>
    <col min="9218" max="9218" width="41.7109375" style="401" customWidth="1"/>
    <col min="9219" max="9219" width="14.28515625" style="401" customWidth="1"/>
    <col min="9220" max="9222" width="15.42578125" style="401" customWidth="1"/>
    <col min="9223" max="9473" width="11.42578125" style="401"/>
    <col min="9474" max="9474" width="41.7109375" style="401" customWidth="1"/>
    <col min="9475" max="9475" width="14.28515625" style="401" customWidth="1"/>
    <col min="9476" max="9478" width="15.42578125" style="401" customWidth="1"/>
    <col min="9479" max="9729" width="11.42578125" style="401"/>
    <col min="9730" max="9730" width="41.7109375" style="401" customWidth="1"/>
    <col min="9731" max="9731" width="14.28515625" style="401" customWidth="1"/>
    <col min="9732" max="9734" width="15.42578125" style="401" customWidth="1"/>
    <col min="9735" max="9985" width="11.42578125" style="401"/>
    <col min="9986" max="9986" width="41.7109375" style="401" customWidth="1"/>
    <col min="9987" max="9987" width="14.28515625" style="401" customWidth="1"/>
    <col min="9988" max="9990" width="15.42578125" style="401" customWidth="1"/>
    <col min="9991" max="10241" width="11.42578125" style="401"/>
    <col min="10242" max="10242" width="41.7109375" style="401" customWidth="1"/>
    <col min="10243" max="10243" width="14.28515625" style="401" customWidth="1"/>
    <col min="10244" max="10246" width="15.42578125" style="401" customWidth="1"/>
    <col min="10247" max="10497" width="11.42578125" style="401"/>
    <col min="10498" max="10498" width="41.7109375" style="401" customWidth="1"/>
    <col min="10499" max="10499" width="14.28515625" style="401" customWidth="1"/>
    <col min="10500" max="10502" width="15.42578125" style="401" customWidth="1"/>
    <col min="10503" max="10753" width="11.42578125" style="401"/>
    <col min="10754" max="10754" width="41.7109375" style="401" customWidth="1"/>
    <col min="10755" max="10755" width="14.28515625" style="401" customWidth="1"/>
    <col min="10756" max="10758" width="15.42578125" style="401" customWidth="1"/>
    <col min="10759" max="11009" width="11.42578125" style="401"/>
    <col min="11010" max="11010" width="41.7109375" style="401" customWidth="1"/>
    <col min="11011" max="11011" width="14.28515625" style="401" customWidth="1"/>
    <col min="11012" max="11014" width="15.42578125" style="401" customWidth="1"/>
    <col min="11015" max="11265" width="11.42578125" style="401"/>
    <col min="11266" max="11266" width="41.7109375" style="401" customWidth="1"/>
    <col min="11267" max="11267" width="14.28515625" style="401" customWidth="1"/>
    <col min="11268" max="11270" width="15.42578125" style="401" customWidth="1"/>
    <col min="11271" max="11521" width="11.42578125" style="401"/>
    <col min="11522" max="11522" width="41.7109375" style="401" customWidth="1"/>
    <col min="11523" max="11523" width="14.28515625" style="401" customWidth="1"/>
    <col min="11524" max="11526" width="15.42578125" style="401" customWidth="1"/>
    <col min="11527" max="11777" width="11.42578125" style="401"/>
    <col min="11778" max="11778" width="41.7109375" style="401" customWidth="1"/>
    <col min="11779" max="11779" width="14.28515625" style="401" customWidth="1"/>
    <col min="11780" max="11782" width="15.42578125" style="401" customWidth="1"/>
    <col min="11783" max="12033" width="11.42578125" style="401"/>
    <col min="12034" max="12034" width="41.7109375" style="401" customWidth="1"/>
    <col min="12035" max="12035" width="14.28515625" style="401" customWidth="1"/>
    <col min="12036" max="12038" width="15.42578125" style="401" customWidth="1"/>
    <col min="12039" max="12289" width="11.42578125" style="401"/>
    <col min="12290" max="12290" width="41.7109375" style="401" customWidth="1"/>
    <col min="12291" max="12291" width="14.28515625" style="401" customWidth="1"/>
    <col min="12292" max="12294" width="15.42578125" style="401" customWidth="1"/>
    <col min="12295" max="12545" width="11.42578125" style="401"/>
    <col min="12546" max="12546" width="41.7109375" style="401" customWidth="1"/>
    <col min="12547" max="12547" width="14.28515625" style="401" customWidth="1"/>
    <col min="12548" max="12550" width="15.42578125" style="401" customWidth="1"/>
    <col min="12551" max="12801" width="11.42578125" style="401"/>
    <col min="12802" max="12802" width="41.7109375" style="401" customWidth="1"/>
    <col min="12803" max="12803" width="14.28515625" style="401" customWidth="1"/>
    <col min="12804" max="12806" width="15.42578125" style="401" customWidth="1"/>
    <col min="12807" max="13057" width="11.42578125" style="401"/>
    <col min="13058" max="13058" width="41.7109375" style="401" customWidth="1"/>
    <col min="13059" max="13059" width="14.28515625" style="401" customWidth="1"/>
    <col min="13060" max="13062" width="15.42578125" style="401" customWidth="1"/>
    <col min="13063" max="13313" width="11.42578125" style="401"/>
    <col min="13314" max="13314" width="41.7109375" style="401" customWidth="1"/>
    <col min="13315" max="13315" width="14.28515625" style="401" customWidth="1"/>
    <col min="13316" max="13318" width="15.42578125" style="401" customWidth="1"/>
    <col min="13319" max="13569" width="11.42578125" style="401"/>
    <col min="13570" max="13570" width="41.7109375" style="401" customWidth="1"/>
    <col min="13571" max="13571" width="14.28515625" style="401" customWidth="1"/>
    <col min="13572" max="13574" width="15.42578125" style="401" customWidth="1"/>
    <col min="13575" max="13825" width="11.42578125" style="401"/>
    <col min="13826" max="13826" width="41.7109375" style="401" customWidth="1"/>
    <col min="13827" max="13827" width="14.28515625" style="401" customWidth="1"/>
    <col min="13828" max="13830" width="15.42578125" style="401" customWidth="1"/>
    <col min="13831" max="14081" width="11.42578125" style="401"/>
    <col min="14082" max="14082" width="41.7109375" style="401" customWidth="1"/>
    <col min="14083" max="14083" width="14.28515625" style="401" customWidth="1"/>
    <col min="14084" max="14086" width="15.42578125" style="401" customWidth="1"/>
    <col min="14087" max="14337" width="11.42578125" style="401"/>
    <col min="14338" max="14338" width="41.7109375" style="401" customWidth="1"/>
    <col min="14339" max="14339" width="14.28515625" style="401" customWidth="1"/>
    <col min="14340" max="14342" width="15.42578125" style="401" customWidth="1"/>
    <col min="14343" max="14593" width="11.42578125" style="401"/>
    <col min="14594" max="14594" width="41.7109375" style="401" customWidth="1"/>
    <col min="14595" max="14595" width="14.28515625" style="401" customWidth="1"/>
    <col min="14596" max="14598" width="15.42578125" style="401" customWidth="1"/>
    <col min="14599" max="14849" width="11.42578125" style="401"/>
    <col min="14850" max="14850" width="41.7109375" style="401" customWidth="1"/>
    <col min="14851" max="14851" width="14.28515625" style="401" customWidth="1"/>
    <col min="14852" max="14854" width="15.42578125" style="401" customWidth="1"/>
    <col min="14855" max="15105" width="11.42578125" style="401"/>
    <col min="15106" max="15106" width="41.7109375" style="401" customWidth="1"/>
    <col min="15107" max="15107" width="14.28515625" style="401" customWidth="1"/>
    <col min="15108" max="15110" width="15.42578125" style="401" customWidth="1"/>
    <col min="15111" max="15361" width="11.42578125" style="401"/>
    <col min="15362" max="15362" width="41.7109375" style="401" customWidth="1"/>
    <col min="15363" max="15363" width="14.28515625" style="401" customWidth="1"/>
    <col min="15364" max="15366" width="15.42578125" style="401" customWidth="1"/>
    <col min="15367" max="15617" width="11.42578125" style="401"/>
    <col min="15618" max="15618" width="41.7109375" style="401" customWidth="1"/>
    <col min="15619" max="15619" width="14.28515625" style="401" customWidth="1"/>
    <col min="15620" max="15622" width="15.42578125" style="401" customWidth="1"/>
    <col min="15623" max="15873" width="11.42578125" style="401"/>
    <col min="15874" max="15874" width="41.7109375" style="401" customWidth="1"/>
    <col min="15875" max="15875" width="14.28515625" style="401" customWidth="1"/>
    <col min="15876" max="15878" width="15.42578125" style="401" customWidth="1"/>
    <col min="15879" max="16129" width="11.42578125" style="401"/>
    <col min="16130" max="16130" width="41.7109375" style="401" customWidth="1"/>
    <col min="16131" max="16131" width="14.28515625" style="401" customWidth="1"/>
    <col min="16132" max="16134" width="15.42578125" style="401" customWidth="1"/>
    <col min="16135" max="16384" width="11.42578125" style="401"/>
  </cols>
  <sheetData>
    <row r="2" spans="2:4" ht="18.75" customHeight="1" x14ac:dyDescent="0.25">
      <c r="B2" s="398" t="s">
        <v>506</v>
      </c>
    </row>
    <row r="3" spans="2:4" ht="15" x14ac:dyDescent="0.25">
      <c r="B3" s="402" t="s">
        <v>507</v>
      </c>
    </row>
    <row r="4" spans="2:4" ht="27.75" customHeight="1" x14ac:dyDescent="0.25">
      <c r="B4" s="403" t="s">
        <v>508</v>
      </c>
      <c r="C4" s="404" t="s">
        <v>509</v>
      </c>
      <c r="D4" s="405" t="s">
        <v>510</v>
      </c>
    </row>
    <row r="5" spans="2:4" ht="15" customHeight="1" x14ac:dyDescent="0.25">
      <c r="B5" s="512" t="s">
        <v>511</v>
      </c>
      <c r="C5" s="512"/>
      <c r="D5" s="512"/>
    </row>
    <row r="6" spans="2:4" ht="15" customHeight="1" x14ac:dyDescent="0.25">
      <c r="B6" s="376" t="s">
        <v>171</v>
      </c>
      <c r="C6" s="406">
        <f>'[2].xls)Gral. MARZO 2016'!H11</f>
        <v>130</v>
      </c>
      <c r="D6" s="406">
        <f>'[2].xls)Gral. MARZO 2016'!K11</f>
        <v>128.6888888888889</v>
      </c>
    </row>
    <row r="7" spans="2:4" ht="15" customHeight="1" x14ac:dyDescent="0.25">
      <c r="B7" s="376" t="s">
        <v>178</v>
      </c>
      <c r="C7" s="406">
        <f>'[2].xls)Gral. MARZO 2016'!H17</f>
        <v>130</v>
      </c>
      <c r="D7" s="406">
        <f>'[2].xls)Gral. MARZO 2016'!K17</f>
        <v>124.68690476190477</v>
      </c>
    </row>
    <row r="8" spans="2:4" ht="15" customHeight="1" x14ac:dyDescent="0.25">
      <c r="B8" s="376" t="s">
        <v>179</v>
      </c>
      <c r="C8" s="406">
        <f>'[2].xls)Gral. MARZO 2016'!H24</f>
        <v>130</v>
      </c>
      <c r="D8" s="406">
        <f>'[2].xls)Gral. MARZO 2016'!K24</f>
        <v>128.24444444444444</v>
      </c>
    </row>
    <row r="9" spans="2:4" ht="15" customHeight="1" x14ac:dyDescent="0.25">
      <c r="B9" s="376" t="s">
        <v>185</v>
      </c>
      <c r="C9" s="406">
        <f>'[2].xls)Gral. MARZO 2016'!H31</f>
        <v>130</v>
      </c>
      <c r="D9" s="406">
        <f>'[2].xls)Gral. MARZO 2016'!K31</f>
        <v>129.6799074074074</v>
      </c>
    </row>
    <row r="10" spans="2:4" ht="15" customHeight="1" x14ac:dyDescent="0.25">
      <c r="B10" s="376" t="s">
        <v>191</v>
      </c>
      <c r="C10" s="406">
        <f>'[2].xls)Gral. MARZO 2016'!H37</f>
        <v>130</v>
      </c>
      <c r="D10" s="406">
        <f>'[2].xls)Gral. MARZO 2016'!K37</f>
        <v>122.64141414141415</v>
      </c>
    </row>
    <row r="11" spans="2:4" ht="15" x14ac:dyDescent="0.25">
      <c r="B11" s="376" t="s">
        <v>512</v>
      </c>
      <c r="C11" s="406">
        <f>'[2].xls)Gral. MARZO 2016'!H42</f>
        <v>86.666666666666671</v>
      </c>
      <c r="D11" s="406">
        <f>'[2].xls)Gral. MARZO 2016'!K42</f>
        <v>86.777777777777786</v>
      </c>
    </row>
    <row r="12" spans="2:4" ht="15" x14ac:dyDescent="0.25">
      <c r="B12" s="376" t="s">
        <v>513</v>
      </c>
      <c r="C12" s="406">
        <f>'[2].xls)Gral. MARZO 2016'!H47</f>
        <v>130</v>
      </c>
      <c r="D12" s="406">
        <f>'[2].xls)Gral. MARZO 2016'!K47</f>
        <v>124.18027699479954</v>
      </c>
    </row>
    <row r="13" spans="2:4" ht="15" customHeight="1" x14ac:dyDescent="0.25">
      <c r="B13" s="513" t="s">
        <v>514</v>
      </c>
      <c r="C13" s="513"/>
      <c r="D13" s="513"/>
    </row>
    <row r="14" spans="2:4" ht="15" customHeight="1" x14ac:dyDescent="0.25">
      <c r="B14" s="407" t="s">
        <v>515</v>
      </c>
      <c r="C14" s="406">
        <f>'[2].xls)Gral. MARZO 2016'!H53</f>
        <v>130</v>
      </c>
      <c r="D14" s="406">
        <f>'[2].xls)Gral. MARZO 2016'!K53</f>
        <v>126.1111111111111</v>
      </c>
    </row>
    <row r="15" spans="2:4" ht="15" x14ac:dyDescent="0.25">
      <c r="B15" s="408" t="s">
        <v>516</v>
      </c>
      <c r="C15" s="409">
        <f>'[2].xls)Gral. MARZO 2016'!H58</f>
        <v>85</v>
      </c>
      <c r="D15" s="409">
        <f>'[2].xls)Gral. MARZO 2016'!K58</f>
        <v>92.05138888888888</v>
      </c>
    </row>
    <row r="16" spans="2:4" ht="15" x14ac:dyDescent="0.25">
      <c r="B16" s="410" t="s">
        <v>210</v>
      </c>
      <c r="C16" s="411">
        <f>'[2].xls)Gral. MARZO 2016'!H65</f>
        <v>78</v>
      </c>
      <c r="D16" s="411">
        <f>'[2].xls)Gral. MARZO 2016'!K65</f>
        <v>77.100000000000009</v>
      </c>
    </row>
    <row r="17" spans="2:4" ht="15" customHeight="1" x14ac:dyDescent="0.25">
      <c r="B17" s="513" t="s">
        <v>517</v>
      </c>
      <c r="C17" s="513"/>
      <c r="D17" s="513"/>
    </row>
    <row r="18" spans="2:4" ht="15" customHeight="1" x14ac:dyDescent="0.25">
      <c r="B18" s="376" t="s">
        <v>518</v>
      </c>
      <c r="C18" s="406">
        <f>'[2].xls)Gral. MARZO 2016'!H71</f>
        <v>130</v>
      </c>
      <c r="D18" s="406">
        <f>'[2].xls)Gral. MARZO 2016'!K71</f>
        <v>120.15555555555555</v>
      </c>
    </row>
    <row r="19" spans="2:4" ht="15" x14ac:dyDescent="0.25">
      <c r="B19" s="412" t="s">
        <v>519</v>
      </c>
      <c r="C19" s="409">
        <f>'[2].xls)Gral. MARZO 2016'!H76</f>
        <v>120.10606060606061</v>
      </c>
      <c r="D19" s="409">
        <f>'[2].xls)Gral. MARZO 2016'!K76</f>
        <v>126.70202020202021</v>
      </c>
    </row>
    <row r="20" spans="2:4" ht="15" hidden="1" customHeight="1" x14ac:dyDescent="0.25">
      <c r="B20" s="514" t="s">
        <v>520</v>
      </c>
      <c r="C20" s="514"/>
      <c r="D20" s="514"/>
    </row>
    <row r="21" spans="2:4" ht="15" hidden="1" x14ac:dyDescent="0.25">
      <c r="B21" s="515" t="s">
        <v>521</v>
      </c>
      <c r="C21" s="515"/>
      <c r="D21" s="515"/>
    </row>
    <row r="22" spans="2:4" ht="15" x14ac:dyDescent="0.25">
      <c r="B22" s="412" t="s">
        <v>224</v>
      </c>
      <c r="C22" s="409">
        <f>'[2].xls)Gral. MARZO 2016'!H81</f>
        <v>130</v>
      </c>
      <c r="D22" s="409">
        <f>'[2].xls)Gral. MARZO 2016'!K81</f>
        <v>124.01587301587301</v>
      </c>
    </row>
    <row r="23" spans="2:4" ht="15" x14ac:dyDescent="0.25">
      <c r="B23" s="413" t="s">
        <v>522</v>
      </c>
      <c r="C23" s="414">
        <f>'[2].xls)Gral. MARZO 2016'!H88</f>
        <v>118</v>
      </c>
      <c r="D23" s="414">
        <f>'[2].xls)Gral. MARZO 2016'!K88</f>
        <v>119.66666666666667</v>
      </c>
    </row>
    <row r="24" spans="2:4" ht="15" x14ac:dyDescent="0.25">
      <c r="B24" s="412" t="s">
        <v>523</v>
      </c>
      <c r="C24" s="409">
        <f>'[2].xls)Gral. MARZO 2016'!H94</f>
        <v>100</v>
      </c>
      <c r="D24" s="409">
        <f>'[2].xls)Gral. MARZO 2016'!K94</f>
        <v>100</v>
      </c>
    </row>
    <row r="25" spans="2:4" ht="15" x14ac:dyDescent="0.25">
      <c r="B25" s="376" t="s">
        <v>259</v>
      </c>
      <c r="C25" s="406">
        <f>'[2].xls)Gral. MARZO 2016'!H121</f>
        <v>107.5</v>
      </c>
      <c r="D25" s="406">
        <f>'[2].xls)Gral. MARZO 2016'!K121</f>
        <v>105.50877192982456</v>
      </c>
    </row>
    <row r="26" spans="2:4" ht="15" x14ac:dyDescent="0.25">
      <c r="B26" s="376" t="s">
        <v>264</v>
      </c>
      <c r="C26" s="406">
        <f>'[2].xls)Gral. MARZO 2016'!H131</f>
        <v>100</v>
      </c>
      <c r="D26" s="406">
        <f>'[2].xls)Gral. MARZO 2016'!K131</f>
        <v>100</v>
      </c>
    </row>
    <row r="27" spans="2:4" ht="15" x14ac:dyDescent="0.25">
      <c r="B27" s="376" t="s">
        <v>273</v>
      </c>
      <c r="C27" s="406">
        <f>'[2].xls)Gral. MARZO 2016'!H137</f>
        <v>127.55624999999999</v>
      </c>
      <c r="D27" s="406">
        <f>'[2].xls)Gral. MARZO 2016'!K137</f>
        <v>118.83749999999999</v>
      </c>
    </row>
    <row r="28" spans="2:4" ht="15" x14ac:dyDescent="0.25">
      <c r="B28" s="376" t="s">
        <v>278</v>
      </c>
      <c r="C28" s="406">
        <f>'[2].xls)Gral. MARZO 2016'!H147</f>
        <v>130</v>
      </c>
      <c r="D28" s="406">
        <f>'[2].xls)Gral. MARZO 2016'!K147</f>
        <v>122.42125</v>
      </c>
    </row>
    <row r="29" spans="2:4" ht="15" customHeight="1" x14ac:dyDescent="0.25">
      <c r="B29" s="376" t="s">
        <v>287</v>
      </c>
      <c r="C29" s="406">
        <f>'[2].xls)Gral. MARZO 2016'!H152</f>
        <v>100</v>
      </c>
      <c r="D29" s="406">
        <f>'[2].xls)Gral. MARZO 2016'!K152</f>
        <v>100</v>
      </c>
    </row>
    <row r="30" spans="2:4" ht="15" x14ac:dyDescent="0.25">
      <c r="B30" s="376" t="s">
        <v>291</v>
      </c>
      <c r="C30" s="406">
        <f>'[2].xls)Gral. MARZO 2016'!H156</f>
        <v>100</v>
      </c>
      <c r="D30" s="406">
        <f>'[2].xls)Gral. MARZO 2016'!K156</f>
        <v>100</v>
      </c>
    </row>
    <row r="31" spans="2:4" ht="15" x14ac:dyDescent="0.25">
      <c r="B31" s="376" t="s">
        <v>294</v>
      </c>
      <c r="C31" s="406">
        <f>'[2].xls)Gral. MARZO 2016'!H160</f>
        <v>100</v>
      </c>
      <c r="D31" s="406">
        <f>'[2].xls)Gral. MARZO 2016'!K160</f>
        <v>83.333333333333329</v>
      </c>
    </row>
    <row r="32" spans="2:4" ht="15" x14ac:dyDescent="0.25">
      <c r="B32" s="376" t="s">
        <v>298</v>
      </c>
      <c r="C32" s="406">
        <f>'[2].xls)Gral. MARZO 2016'!H166</f>
        <v>100</v>
      </c>
      <c r="D32" s="406">
        <f>'[2].xls)Gral. MARZO 2016'!K166</f>
        <v>100</v>
      </c>
    </row>
    <row r="33" spans="2:4" ht="15" customHeight="1" x14ac:dyDescent="0.25">
      <c r="B33" s="376" t="s">
        <v>299</v>
      </c>
      <c r="C33" s="406">
        <f>'[2].xls)Gral. MARZO 2016'!H172</f>
        <v>100</v>
      </c>
      <c r="D33" s="406">
        <f>'[2].xls)Gral. MARZO 2016'!K172</f>
        <v>100</v>
      </c>
    </row>
    <row r="34" spans="2:4" ht="15" customHeight="1" x14ac:dyDescent="0.25">
      <c r="B34" s="513" t="s">
        <v>524</v>
      </c>
      <c r="C34" s="513"/>
      <c r="D34" s="513"/>
    </row>
    <row r="35" spans="2:4" ht="15.75" customHeight="1" x14ac:dyDescent="0.25">
      <c r="B35" s="376" t="s">
        <v>301</v>
      </c>
      <c r="C35" s="406">
        <f>'[2].xls)Gral. MARZO 2016'!H179</f>
        <v>100</v>
      </c>
      <c r="D35" s="406">
        <f>'[2].xls)Gral. MARZO 2016'!K179</f>
        <v>100</v>
      </c>
    </row>
    <row r="36" spans="2:4" ht="15" x14ac:dyDescent="0.25">
      <c r="B36" s="376" t="s">
        <v>306</v>
      </c>
      <c r="C36" s="406">
        <f>'[2].xls)Gral. MARZO 2016'!H183</f>
        <v>100</v>
      </c>
      <c r="D36" s="406">
        <f>'[2].xls)Gral. MARZO 2016'!K183</f>
        <v>110.66666666666667</v>
      </c>
    </row>
    <row r="37" spans="2:4" ht="15" x14ac:dyDescent="0.25">
      <c r="B37" s="376" t="s">
        <v>309</v>
      </c>
      <c r="C37" s="406">
        <f>'[2].xls)Gral. MARZO 2016'!H190</f>
        <v>80</v>
      </c>
      <c r="D37" s="406">
        <f>'[2].xls)Gral. MARZO 2016'!K190</f>
        <v>80</v>
      </c>
    </row>
    <row r="38" spans="2:4" ht="15" customHeight="1" x14ac:dyDescent="0.25">
      <c r="B38" s="516" t="s">
        <v>525</v>
      </c>
      <c r="C38" s="516"/>
      <c r="D38" s="516"/>
    </row>
    <row r="39" spans="2:4" ht="15" customHeight="1" x14ac:dyDescent="0.25">
      <c r="B39" s="513" t="s">
        <v>526</v>
      </c>
      <c r="C39" s="513"/>
      <c r="D39" s="513"/>
    </row>
    <row r="40" spans="2:4" ht="15" x14ac:dyDescent="0.25">
      <c r="B40" s="376" t="s">
        <v>317</v>
      </c>
      <c r="C40" s="406">
        <f>'[2].xls)Gral. MARZO 2016'!H196</f>
        <v>103.30357142857143</v>
      </c>
      <c r="D40" s="406">
        <f>'[2].xls)Gral. MARZO 2016'!K196</f>
        <v>107.43452380952381</v>
      </c>
    </row>
    <row r="41" spans="2:4" ht="15" x14ac:dyDescent="0.25">
      <c r="B41" s="376" t="s">
        <v>320</v>
      </c>
      <c r="C41" s="406">
        <f>'[2].xls)Gral. MARZO 2016'!H204</f>
        <v>115.4452380952381</v>
      </c>
      <c r="D41" s="406">
        <f>'[2].xls)Gral. MARZO 2016'!K204</f>
        <v>113.1484126984127</v>
      </c>
    </row>
    <row r="42" spans="2:4" ht="15" x14ac:dyDescent="0.25">
      <c r="B42" s="376" t="s">
        <v>327</v>
      </c>
      <c r="C42" s="406">
        <f>'[2].xls)Gral. MARZO 2016'!H212</f>
        <v>109.81481481481482</v>
      </c>
      <c r="D42" s="406">
        <f>'[2].xls)Gral. MARZO 2016'!K212</f>
        <v>111.60493827160495</v>
      </c>
    </row>
    <row r="43" spans="2:4" ht="15" customHeight="1" x14ac:dyDescent="0.25">
      <c r="B43" s="513" t="s">
        <v>527</v>
      </c>
      <c r="C43" s="513"/>
      <c r="D43" s="513"/>
    </row>
    <row r="44" spans="2:4" ht="15" customHeight="1" x14ac:dyDescent="0.25">
      <c r="B44" s="376" t="s">
        <v>171</v>
      </c>
      <c r="C44" s="406">
        <f>'[2].xls)Gral. MARZO 2016'!H229</f>
        <v>120.4861111111111</v>
      </c>
      <c r="D44" s="406">
        <f>'[2].xls)Gral. MARZO 2016'!K229</f>
        <v>118.49537037037037</v>
      </c>
    </row>
    <row r="45" spans="2:4" ht="15" x14ac:dyDescent="0.25">
      <c r="B45" s="376" t="s">
        <v>349</v>
      </c>
      <c r="C45" s="406">
        <f>'[2].xls)Gral. MARZO 2016'!H240</f>
        <v>99.542448292448285</v>
      </c>
      <c r="D45" s="406">
        <f>'[2].xls)Gral. MARZO 2016'!K240</f>
        <v>106.51414943081609</v>
      </c>
    </row>
    <row r="46" spans="2:4" ht="15" x14ac:dyDescent="0.25">
      <c r="B46" s="376" t="s">
        <v>352</v>
      </c>
      <c r="C46" s="406">
        <f>'[2].xls)Gral. MARZO 2016'!H244</f>
        <v>127.85714285714286</v>
      </c>
      <c r="D46" s="406">
        <f>'[2].xls)Gral. MARZO 2016'!K244</f>
        <v>126.61904761904763</v>
      </c>
    </row>
    <row r="47" spans="2:4" ht="15" customHeight="1" x14ac:dyDescent="0.25">
      <c r="B47" s="415" t="s">
        <v>355</v>
      </c>
      <c r="C47" s="416">
        <f>'[2].xls)Gral. MARZO 2016'!H255</f>
        <v>130</v>
      </c>
      <c r="D47" s="416">
        <f>'[2].xls)Gral. MARZO 2016'!K255</f>
        <v>126.66666666666667</v>
      </c>
    </row>
    <row r="48" spans="2:4" ht="71.25" customHeight="1" x14ac:dyDescent="0.25">
      <c r="B48" s="417"/>
      <c r="C48" s="418"/>
      <c r="D48" s="418"/>
    </row>
    <row r="49" spans="2:4" ht="15" customHeight="1" x14ac:dyDescent="0.25">
      <c r="B49" s="513" t="s">
        <v>528</v>
      </c>
      <c r="C49" s="513"/>
      <c r="D49" s="513"/>
    </row>
    <row r="50" spans="2:4" ht="15" customHeight="1" x14ac:dyDescent="0.25">
      <c r="B50" s="376" t="s">
        <v>366</v>
      </c>
      <c r="C50" s="406">
        <f>'[2].xls)Gral. MARZO 2016'!H263</f>
        <v>104</v>
      </c>
      <c r="D50" s="406">
        <f>'[2].xls)Gral. MARZO 2016'!K263</f>
        <v>106.33333333333333</v>
      </c>
    </row>
    <row r="51" spans="2:4" ht="15" customHeight="1" x14ac:dyDescent="0.25">
      <c r="B51" s="376" t="s">
        <v>372</v>
      </c>
      <c r="C51" s="406">
        <f>'[2].xls)Gral. MARZO 2016'!H267</f>
        <v>130</v>
      </c>
      <c r="D51" s="406">
        <f>'[2].xls)Gral. MARZO 2016'!K267</f>
        <v>130</v>
      </c>
    </row>
    <row r="52" spans="2:4" ht="29.25" customHeight="1" x14ac:dyDescent="0.25">
      <c r="B52" s="510" t="s">
        <v>529</v>
      </c>
      <c r="C52" s="510"/>
      <c r="D52" s="510"/>
    </row>
    <row r="53" spans="2:4" ht="15" customHeight="1" x14ac:dyDescent="0.25">
      <c r="B53" s="512" t="s">
        <v>530</v>
      </c>
      <c r="C53" s="512"/>
      <c r="D53" s="512"/>
    </row>
    <row r="54" spans="2:4" ht="15" customHeight="1" x14ac:dyDescent="0.25">
      <c r="B54" s="518" t="s">
        <v>531</v>
      </c>
      <c r="C54" s="518"/>
      <c r="D54" s="518"/>
    </row>
    <row r="55" spans="2:4" ht="15" customHeight="1" x14ac:dyDescent="0.25">
      <c r="B55" s="376" t="s">
        <v>379</v>
      </c>
      <c r="C55" s="406">
        <f>'[2].xls)Gral. MARZO 2016'!H278</f>
        <v>113.66374269005846</v>
      </c>
      <c r="D55" s="406">
        <f>'[2].xls)Gral. MARZO 2016'!K278</f>
        <v>111.55458089668616</v>
      </c>
    </row>
    <row r="56" spans="2:4" ht="15" x14ac:dyDescent="0.25">
      <c r="B56" s="376" t="s">
        <v>385</v>
      </c>
      <c r="C56" s="406">
        <f>'[2].xls)Gral. MARZO 2016'!H284</f>
        <v>101.31578947368421</v>
      </c>
      <c r="D56" s="406">
        <f>'[2].xls)Gral. MARZO 2016'!K284</f>
        <v>100.43859649122807</v>
      </c>
    </row>
    <row r="57" spans="2:4" ht="15" customHeight="1" x14ac:dyDescent="0.25">
      <c r="B57" s="519" t="s">
        <v>532</v>
      </c>
      <c r="C57" s="519"/>
      <c r="D57" s="519"/>
    </row>
    <row r="58" spans="2:4" ht="15" x14ac:dyDescent="0.25">
      <c r="B58" s="376" t="s">
        <v>391</v>
      </c>
      <c r="C58" s="406">
        <f>'[2].xls)Gral. MARZO 2016'!H289</f>
        <v>115</v>
      </c>
      <c r="D58" s="406">
        <f>'[2].xls)Gral. MARZO 2016'!K289</f>
        <v>115</v>
      </c>
    </row>
    <row r="59" spans="2:4" ht="15" customHeight="1" x14ac:dyDescent="0.25">
      <c r="B59" s="376" t="s">
        <v>394</v>
      </c>
      <c r="C59" s="406">
        <f>'[2].xls)Gral. MARZO 2016'!H298</f>
        <v>115</v>
      </c>
      <c r="D59" s="406">
        <f>'[2].xls)Gral. MARZO 2016'!K298</f>
        <v>110.33333333333333</v>
      </c>
    </row>
    <row r="60" spans="2:4" ht="15" x14ac:dyDescent="0.25">
      <c r="B60" s="376" t="s">
        <v>402</v>
      </c>
      <c r="C60" s="406">
        <f>'[2].xls)Gral. MARZO 2016'!H302</f>
        <v>100</v>
      </c>
      <c r="D60" s="406">
        <f>'[2].xls)Gral. MARZO 2016'!K302</f>
        <v>91.666666666666671</v>
      </c>
    </row>
    <row r="61" spans="2:4" ht="15" x14ac:dyDescent="0.25">
      <c r="B61" s="376" t="s">
        <v>405</v>
      </c>
      <c r="C61" s="406">
        <f>'[2].xls)Gral. MARZO 2016'!H306</f>
        <v>127.5</v>
      </c>
      <c r="D61" s="406">
        <f>'[2].xls)Gral. MARZO 2016'!K306</f>
        <v>127.83333333333333</v>
      </c>
    </row>
    <row r="62" spans="2:4" ht="15" customHeight="1" x14ac:dyDescent="0.25">
      <c r="B62" s="376" t="s">
        <v>408</v>
      </c>
      <c r="C62" s="406">
        <f>'[2].xls)Gral. MARZO 2016'!H310</f>
        <v>130</v>
      </c>
      <c r="D62" s="406">
        <f>'[2].xls)Gral. MARZO 2016'!K310</f>
        <v>106.66666666666667</v>
      </c>
    </row>
    <row r="63" spans="2:4" ht="15" customHeight="1" x14ac:dyDescent="0.25">
      <c r="B63" s="520" t="s">
        <v>533</v>
      </c>
      <c r="C63" s="520"/>
      <c r="D63" s="520"/>
    </row>
    <row r="64" spans="2:4" ht="15" customHeight="1" x14ac:dyDescent="0.25">
      <c r="B64" s="518" t="s">
        <v>534</v>
      </c>
      <c r="C64" s="518"/>
      <c r="D64" s="518"/>
    </row>
    <row r="65" spans="2:4" ht="15" x14ac:dyDescent="0.25">
      <c r="B65" s="376" t="s">
        <v>413</v>
      </c>
      <c r="C65" s="406">
        <f>'[2].xls)Gral. MARZO 2016'!H315</f>
        <v>100</v>
      </c>
      <c r="D65" s="406">
        <f>'[2].xls)Gral. MARZO 2016'!K315</f>
        <v>100</v>
      </c>
    </row>
    <row r="66" spans="2:4" ht="15" customHeight="1" x14ac:dyDescent="0.25">
      <c r="B66" s="376" t="s">
        <v>415</v>
      </c>
      <c r="C66" s="406">
        <f>'[2].xls)Gral. MARZO 2016'!H321</f>
        <v>126.42857142857143</v>
      </c>
      <c r="D66" s="406">
        <f>'[2].xls)Gral. MARZO 2016'!K321</f>
        <v>121.14285714285715</v>
      </c>
    </row>
    <row r="67" spans="2:4" ht="15" x14ac:dyDescent="0.25">
      <c r="B67" s="376" t="s">
        <v>420</v>
      </c>
      <c r="C67" s="406">
        <f>'[2].xls)Gral. MARZO 2016'!H327</f>
        <v>130</v>
      </c>
      <c r="D67" s="406">
        <f>'[2].xls)Gral. MARZO 2016'!K327</f>
        <v>122.66666666666667</v>
      </c>
    </row>
    <row r="68" spans="2:4" ht="15" customHeight="1" x14ac:dyDescent="0.25">
      <c r="B68" s="521" t="s">
        <v>535</v>
      </c>
      <c r="C68" s="521"/>
      <c r="D68" s="521"/>
    </row>
    <row r="69" spans="2:4" ht="15" customHeight="1" x14ac:dyDescent="0.25">
      <c r="B69" s="513" t="s">
        <v>536</v>
      </c>
      <c r="C69" s="513"/>
      <c r="D69" s="513"/>
    </row>
    <row r="70" spans="2:4" ht="14.25" customHeight="1" x14ac:dyDescent="0.25">
      <c r="B70" s="341" t="s">
        <v>426</v>
      </c>
      <c r="C70" s="419">
        <f>'[2].xls)Gral. MARZO 2016'!H337</f>
        <v>100</v>
      </c>
      <c r="D70" s="419">
        <f>'[2].xls)Gral. MARZO 2016'!K337</f>
        <v>99.666666666666671</v>
      </c>
    </row>
    <row r="71" spans="2:4" ht="15" x14ac:dyDescent="0.25">
      <c r="B71" s="341" t="s">
        <v>433</v>
      </c>
      <c r="C71" s="419">
        <f>'[2].xls)Gral. MARZO 2016'!H342</f>
        <v>100</v>
      </c>
      <c r="D71" s="419">
        <f>'[2].xls)Gral. MARZO 2016'!K342</f>
        <v>110</v>
      </c>
    </row>
    <row r="72" spans="2:4" ht="15" customHeight="1" x14ac:dyDescent="0.25">
      <c r="B72" s="521" t="s">
        <v>537</v>
      </c>
      <c r="C72" s="521"/>
      <c r="D72" s="521"/>
    </row>
    <row r="73" spans="2:4" ht="15" customHeight="1" x14ac:dyDescent="0.25">
      <c r="B73" s="513" t="s">
        <v>538</v>
      </c>
      <c r="C73" s="513"/>
      <c r="D73" s="513"/>
    </row>
    <row r="74" spans="2:4" ht="15" x14ac:dyDescent="0.25">
      <c r="B74" s="341" t="s">
        <v>439</v>
      </c>
      <c r="C74" s="419">
        <f>'[2].xls)Gral. MARZO 2016'!H348</f>
        <v>0</v>
      </c>
      <c r="D74" s="419">
        <f>'[2].xls)Gral. MARZO 2016'!K348</f>
        <v>70</v>
      </c>
    </row>
    <row r="75" spans="2:4" ht="15" x14ac:dyDescent="0.25">
      <c r="B75" s="341" t="s">
        <v>442</v>
      </c>
      <c r="C75" s="419">
        <f>'[2].xls)Gral. MARZO 2016'!H353</f>
        <v>100</v>
      </c>
      <c r="D75" s="419">
        <f>'[2].xls)Gral. MARZO 2016'!K353</f>
        <v>100</v>
      </c>
    </row>
    <row r="76" spans="2:4" ht="15" customHeight="1" x14ac:dyDescent="0.25">
      <c r="B76" s="513" t="s">
        <v>539</v>
      </c>
      <c r="C76" s="513"/>
      <c r="D76" s="513"/>
    </row>
    <row r="77" spans="2:4" ht="15" x14ac:dyDescent="0.25">
      <c r="B77" s="341" t="s">
        <v>385</v>
      </c>
      <c r="C77" s="419">
        <f>'[2].xls)Gral. MARZO 2016'!H357</f>
        <v>106.66666666666667</v>
      </c>
      <c r="D77" s="419">
        <f>'[2].xls)Gral. MARZO 2016'!K357</f>
        <v>114.55555555555556</v>
      </c>
    </row>
    <row r="78" spans="2:4" ht="15" x14ac:dyDescent="0.25">
      <c r="B78" s="341" t="s">
        <v>448</v>
      </c>
      <c r="C78" s="419">
        <f>'[2].xls)Gral. MARZO 2016'!H363</f>
        <v>126.11333333333333</v>
      </c>
      <c r="D78" s="419">
        <f>'[2].xls)Gral. MARZO 2016'!K363</f>
        <v>110.03777777777778</v>
      </c>
    </row>
    <row r="79" spans="2:4" ht="15" customHeight="1" x14ac:dyDescent="0.25">
      <c r="B79" s="376" t="s">
        <v>540</v>
      </c>
      <c r="C79" s="419">
        <f>'[2].xls)Gral. MARZO 2016'!H367</f>
        <v>130</v>
      </c>
      <c r="D79" s="419">
        <f>'[2].xls)Gral. MARZO 2016'!K367</f>
        <v>126</v>
      </c>
    </row>
    <row r="80" spans="2:4" ht="15" x14ac:dyDescent="0.25">
      <c r="B80" s="341" t="s">
        <v>456</v>
      </c>
      <c r="C80" s="419">
        <f>'[2].xls)Gral. MARZO 2016'!H373</f>
        <v>100</v>
      </c>
      <c r="D80" s="419">
        <f>'[2].xls)Gral. MARZO 2016'!K373</f>
        <v>100</v>
      </c>
    </row>
    <row r="81" spans="2:4" ht="15" customHeight="1" x14ac:dyDescent="0.25">
      <c r="B81" s="513" t="s">
        <v>541</v>
      </c>
      <c r="C81" s="513"/>
      <c r="D81" s="513"/>
    </row>
    <row r="82" spans="2:4" ht="14.25" customHeight="1" x14ac:dyDescent="0.25">
      <c r="B82" s="517" t="s">
        <v>462</v>
      </c>
      <c r="C82" s="517"/>
      <c r="D82" s="517"/>
    </row>
    <row r="83" spans="2:4" ht="15" x14ac:dyDescent="0.25">
      <c r="B83" s="420" t="s">
        <v>463</v>
      </c>
      <c r="C83" s="421">
        <f>'[2].xls)Gral. MARZO 2016'!H378</f>
        <v>130</v>
      </c>
      <c r="D83" s="421">
        <f>'[2].xls)Gral. MARZO 2016'!K378</f>
        <v>130</v>
      </c>
    </row>
    <row r="84" spans="2:4" ht="13.5" customHeight="1" x14ac:dyDescent="0.25">
      <c r="B84" s="376" t="s">
        <v>465</v>
      </c>
      <c r="C84" s="406">
        <f>'[2].xls)Gral. MARZO 2016'!H381</f>
        <v>130</v>
      </c>
      <c r="D84" s="406">
        <f>'[2].xls)Gral. MARZO 2016'!K381</f>
        <v>130</v>
      </c>
    </row>
    <row r="85" spans="2:4" ht="13.5" customHeight="1" x14ac:dyDescent="0.25">
      <c r="B85" s="376" t="s">
        <v>467</v>
      </c>
      <c r="C85" s="406">
        <f>'[2].xls)Gral. MARZO 2016'!H384</f>
        <v>130</v>
      </c>
      <c r="D85" s="406">
        <f>'[2].xls)Gral. MARZO 2016'!K384</f>
        <v>127.33333333333333</v>
      </c>
    </row>
    <row r="86" spans="2:4" ht="15" customHeight="1" x14ac:dyDescent="0.25">
      <c r="B86" s="517" t="s">
        <v>469</v>
      </c>
      <c r="C86" s="517"/>
      <c r="D86" s="517"/>
    </row>
    <row r="87" spans="2:4" ht="15" x14ac:dyDescent="0.25">
      <c r="B87" s="376" t="s">
        <v>470</v>
      </c>
      <c r="C87" s="406">
        <f>'[2].xls)Gral. MARZO 2016'!H388</f>
        <v>108.69565217391303</v>
      </c>
      <c r="D87" s="406">
        <f>'[2].xls)Gral. MARZO 2016'!K388</f>
        <v>107.56521739130433</v>
      </c>
    </row>
    <row r="88" spans="2:4" ht="15" x14ac:dyDescent="0.25">
      <c r="B88" s="422" t="s">
        <v>472</v>
      </c>
      <c r="C88" s="423">
        <f>'[2].xls)Gral. MARZO 2016'!H391</f>
        <v>100</v>
      </c>
      <c r="D88" s="423">
        <f>'[2].xls)Gral. MARZO 2016'!K391</f>
        <v>110</v>
      </c>
    </row>
    <row r="89" spans="2:4" ht="15" customHeight="1" x14ac:dyDescent="0.25">
      <c r="B89" s="424" t="s">
        <v>542</v>
      </c>
      <c r="C89" s="425">
        <f>'[2].xls)Gral. MARZO 2016'!H399</f>
        <v>100</v>
      </c>
      <c r="D89" s="425">
        <f>'[2].xls)Gral. MARZO 2016'!K399</f>
        <v>100</v>
      </c>
    </row>
    <row r="90" spans="2:4" ht="15" x14ac:dyDescent="0.25">
      <c r="B90" s="341" t="s">
        <v>543</v>
      </c>
      <c r="C90" s="419">
        <f>'[2].xls)Gral. MARZO 2016'!H404</f>
        <v>100</v>
      </c>
      <c r="D90" s="419">
        <f>'[2].xls)Gral. MARZO 2016'!K404</f>
        <v>100</v>
      </c>
    </row>
    <row r="91" spans="2:4" ht="15" x14ac:dyDescent="0.25">
      <c r="B91" s="426" t="s">
        <v>544</v>
      </c>
      <c r="C91" s="427">
        <f>'[2].xls)Gral. MARZO 2016'!H409</f>
        <v>110</v>
      </c>
      <c r="D91" s="427">
        <f>'[2].xls)Gral. MARZO 2016'!K409</f>
        <v>113.33333333333333</v>
      </c>
    </row>
    <row r="92" spans="2:4" ht="15" x14ac:dyDescent="0.25">
      <c r="B92" s="341" t="s">
        <v>545</v>
      </c>
      <c r="C92" s="419">
        <f>'[2].xls)Gral. MARZO 2016'!H413</f>
        <v>130</v>
      </c>
      <c r="D92" s="419">
        <f>'[2].xls)Gral. MARZO 2016'!K413</f>
        <v>130</v>
      </c>
    </row>
    <row r="93" spans="2:4" ht="15" x14ac:dyDescent="0.25">
      <c r="B93" s="341" t="s">
        <v>546</v>
      </c>
      <c r="C93" s="419">
        <f>'[2].xls)Gral. MARZO 2016'!H419</f>
        <v>118.57843137254902</v>
      </c>
      <c r="D93" s="419">
        <f>'[2].xls)Gral. MARZO 2016'!K419</f>
        <v>120.19281045751633</v>
      </c>
    </row>
    <row r="94" spans="2:4" ht="15" x14ac:dyDescent="0.25">
      <c r="B94" s="341" t="s">
        <v>547</v>
      </c>
      <c r="C94" s="419">
        <f>'[2].xls)Gral. MARZO 2016'!H424</f>
        <v>130</v>
      </c>
      <c r="D94" s="419">
        <f>'[2].xls)Gral. MARZO 2016'!K424</f>
        <v>128.33333333333334</v>
      </c>
    </row>
    <row r="65536" ht="15" x14ac:dyDescent="0.25"/>
  </sheetData>
  <sheetProtection selectLockedCells="1" selectUnlockedCells="1"/>
  <mergeCells count="24">
    <mergeCell ref="B86:D86"/>
    <mergeCell ref="B54:D54"/>
    <mergeCell ref="B57:D57"/>
    <mergeCell ref="B63:D63"/>
    <mergeCell ref="B64:D64"/>
    <mergeCell ref="B68:D68"/>
    <mergeCell ref="B69:D69"/>
    <mergeCell ref="B72:D72"/>
    <mergeCell ref="B73:D73"/>
    <mergeCell ref="B76:D76"/>
    <mergeCell ref="B81:D81"/>
    <mergeCell ref="B82:D82"/>
    <mergeCell ref="B53:D53"/>
    <mergeCell ref="B5:D5"/>
    <mergeCell ref="B13:D13"/>
    <mergeCell ref="B17:D17"/>
    <mergeCell ref="B20:D20"/>
    <mergeCell ref="B21:D21"/>
    <mergeCell ref="B34:D34"/>
    <mergeCell ref="B38:D38"/>
    <mergeCell ref="B39:D39"/>
    <mergeCell ref="B43:D43"/>
    <mergeCell ref="B49:D49"/>
    <mergeCell ref="B52:D52"/>
  </mergeCells>
  <conditionalFormatting sqref="C89:D65536 C49:D51 C6:D12 C2:D3 C14:D46 C53:D86">
    <cfRule type="cellIs" dxfId="0" priority="1" stopIfTrue="1" operator="greaterThanOrEqual">
      <formula>100</formula>
    </cfRule>
  </conditionalFormatting>
  <pageMargins left="1.1020833333333333" right="0.70833333333333337" top="3.9583333333333331E-2" bottom="0.55138888888888893" header="0.51180555555555551" footer="0.31527777777777777"/>
  <pageSetup paperSize="9" firstPageNumber="0" fitToWidth="0" orientation="portrait" horizontalDpi="300" verticalDpi="300"/>
  <headerFooter alignWithMargins="0">
    <oddFooter>&amp;CPágina &amp;P</oddFooter>
  </headerFooter>
  <rowBreaks count="1" manualBreakCount="1">
    <brk id="4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10601</vt:lpstr>
      <vt:lpstr>10602 </vt:lpstr>
      <vt:lpstr>10610</vt:lpstr>
      <vt:lpstr>50603</vt:lpstr>
      <vt:lpstr>50604 Gral. MARZO 2016</vt:lpstr>
      <vt:lpstr>50604 Reducido MARZO 2016</vt:lpstr>
      <vt:lpstr>'10601'!Área_de_impresión</vt:lpstr>
      <vt:lpstr>'10602 '!Área_de_impresión</vt:lpstr>
      <vt:lpstr>'10610'!Área_de_impresión</vt:lpstr>
      <vt:lpstr>'50603'!Área_de_impresión</vt:lpstr>
      <vt:lpstr>'50604 Gral. MARZO 2016'!Área_de_impresión</vt:lpstr>
      <vt:lpstr>'50604 Gral. MARZO 2016'!Títulos_a_imprimir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2016-06-23T19:10:58Z</cp:lastPrinted>
  <dcterms:created xsi:type="dcterms:W3CDTF">2005-11-28T14:59:09Z</dcterms:created>
  <dcterms:modified xsi:type="dcterms:W3CDTF">2016-06-23T19:12:51Z</dcterms:modified>
</cp:coreProperties>
</file>