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43.bin" ContentType="application/vnd.ms-office.activeX"/>
  <Override PartName="/xl/activeX/activeX54.bin" ContentType="application/vnd.ms-office.activeX"/>
  <Override PartName="/xl/activeX/activeX88.xml" ContentType="application/vnd.ms-office.activeX+xml"/>
  <Override PartName="/xl/activeX/activeX90.bin" ContentType="application/vnd.ms-office.activeX"/>
  <Override PartName="/xl/activeX/activeX114.bin" ContentType="application/vnd.ms-office.activeX"/>
  <Override PartName="/xl/styles.xml" ContentType="application/vnd.openxmlformats-officedocument.spreadsheetml.styles+xml"/>
  <Override PartName="/xl/activeX/activeX19.xml" ContentType="application/vnd.ms-office.activeX+xml"/>
  <Override PartName="/xl/activeX/activeX32.bin" ContentType="application/vnd.ms-office.activeX"/>
  <Override PartName="/xl/activeX/activeX66.xml" ContentType="application/vnd.ms-office.activeX+xml"/>
  <Override PartName="/xl/activeX/activeX77.xml" ContentType="application/vnd.ms-office.activeX+xml"/>
  <Override PartName="/xl/activeX/activeX103.bin" ContentType="application/vnd.ms-office.activeX"/>
  <Override PartName="/xl/activeX/activeX5.xml" ContentType="application/vnd.ms-office.activeX+xml"/>
  <Override PartName="/xl/activeX/activeX21.bin" ContentType="application/vnd.ms-office.activeX"/>
  <Override PartName="/xl/activeX/activeX55.xml" ContentType="application/vnd.ms-office.activeX+xml"/>
  <Override PartName="/xl/activeX/activeX115.xml" ContentType="application/vnd.ms-office.activeX+xml"/>
  <Override PartName="/xl/activeX/activeX126.xml" ContentType="application/vnd.ms-office.activeX+xml"/>
  <Default Extension="xml" ContentType="application/xml"/>
  <Override PartName="/xl/activeX/activeX10.bin" ContentType="application/vnd.ms-office.activeX"/>
  <Override PartName="/xl/activeX/activeX44.xml" ContentType="application/vnd.ms-office.activeX+xml"/>
  <Override PartName="/xl/activeX/activeX91.xml" ContentType="application/vnd.ms-office.activeX+xml"/>
  <Override PartName="/xl/activeX/activeX104.xml" ContentType="application/vnd.ms-office.activeX+xml"/>
  <Override PartName="/xl/worksheets/sheet3.xml" ContentType="application/vnd.openxmlformats-officedocument.spreadsheetml.worksheet+xml"/>
  <Override PartName="/xl/activeX/activeX22.xml" ContentType="application/vnd.ms-office.activeX+xml"/>
  <Override PartName="/xl/activeX/activeX33.xml" ContentType="application/vnd.ms-office.activeX+xml"/>
  <Override PartName="/xl/activeX/activeX80.xml" ContentType="application/vnd.ms-office.activeX+xml"/>
  <Override PartName="/xl/activeX/activeX9.bin" ContentType="application/vnd.ms-office.activeX"/>
  <Override PartName="/xl/activeX/activeX11.xml" ContentType="application/vnd.ms-office.activeX+xml"/>
  <Override PartName="/xl/activeX/activeX59.bin" ContentType="application/vnd.ms-office.activeX"/>
  <Override PartName="/xl/activeX/activeX48.bin" ContentType="application/vnd.ms-office.activeX"/>
  <Override PartName="/xl/activeX/activeX95.bin" ContentType="application/vnd.ms-office.activeX"/>
  <Override PartName="/xl/activeX/activeX108.bin" ContentType="application/vnd.ms-office.activeX"/>
  <Override PartName="/xl/activeX/activeX119.bin" ContentType="application/vnd.ms-office.activeX"/>
  <Override PartName="/xl/activeX/activeX37.bin" ContentType="application/vnd.ms-office.activeX"/>
  <Override PartName="/xl/activeX/activeX84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62.bin" ContentType="application/vnd.ms-office.activeX"/>
  <Override PartName="/xl/activeX/activeX73.bin" ContentType="application/vnd.ms-office.activeX"/>
  <Override PartName="/xl/activeX/activeX1.bin" ContentType="application/vnd.ms-office.activeX"/>
  <Override PartName="/xl/activeX/activeX38.xml" ContentType="application/vnd.ms-office.activeX+xml"/>
  <Override PartName="/xl/activeX/activeX49.xml" ContentType="application/vnd.ms-office.activeX+xml"/>
  <Override PartName="/xl/activeX/activeX51.bin" ContentType="application/vnd.ms-office.activeX"/>
  <Override PartName="/xl/activeX/activeX85.xml" ContentType="application/vnd.ms-office.activeX+xml"/>
  <Override PartName="/xl/activeX/activeX96.xml" ContentType="application/vnd.ms-office.activeX+xml"/>
  <Override PartName="/xl/activeX/activeX109.xml" ContentType="application/vnd.ms-office.activeX+xml"/>
  <Override PartName="/xl/activeX/activeX111.bin" ContentType="application/vnd.ms-office.activeX"/>
  <Override PartName="/xl/activeX/activeX122.bin" ContentType="application/vnd.ms-office.activeX"/>
  <Override PartName="/xl/activeX/activeX27.xml" ContentType="application/vnd.ms-office.activeX+xml"/>
  <Override PartName="/xl/activeX/activeX40.bin" ContentType="application/vnd.ms-office.activeX"/>
  <Override PartName="/xl/activeX/activeX74.xml" ContentType="application/vnd.ms-office.activeX+xml"/>
  <Override PartName="/xl/activeX/activeX100.bin" ContentType="application/vnd.ms-office.activeX"/>
  <Default Extension="emf" ContentType="image/x-emf"/>
  <Override PartName="/xl/activeX/activeX2.xml" ContentType="application/vnd.ms-office.activeX+xml"/>
  <Override PartName="/xl/activeX/activeX16.xml" ContentType="application/vnd.ms-office.activeX+xml"/>
  <Override PartName="/xl/activeX/activeX63.xml" ContentType="application/vnd.ms-office.activeX+xml"/>
  <Override PartName="/xl/activeX/activeX123.xml" ContentType="application/vnd.ms-office.activeX+xml"/>
  <Override PartName="/docProps/app.xml" ContentType="application/vnd.openxmlformats-officedocument.extended-properties+xml"/>
  <Override PartName="/xl/activeX/activeX41.xml" ContentType="application/vnd.ms-office.activeX+xml"/>
  <Override PartName="/xl/activeX/activeX52.xml" ContentType="application/vnd.ms-office.activeX+xml"/>
  <Override PartName="/xl/activeX/activeX89.bin" ContentType="application/vnd.ms-office.activeX"/>
  <Override PartName="/xl/activeX/activeX112.xml" ContentType="application/vnd.ms-office.activeX+xml"/>
  <Override PartName="/xl/activeX/activeX30.xml" ContentType="application/vnd.ms-office.activeX+xml"/>
  <Override PartName="/xl/activeX/activeX78.bin" ContentType="application/vnd.ms-office.activeX"/>
  <Override PartName="/xl/activeX/activeX101.xml" ContentType="application/vnd.ms-office.activeX+xml"/>
  <Override PartName="/xl/calcChain.xml" ContentType="application/vnd.openxmlformats-officedocument.spreadsheetml.calcChain+xml"/>
  <Override PartName="/xl/activeX/activeX67.bin" ContentType="application/vnd.ms-office.activeX"/>
  <Override PartName="/xl/activeX/activeX127.bin" ContentType="application/vnd.ms-office.activeX"/>
  <Override PartName="/xl/activeX/activeX6.bin" ContentType="application/vnd.ms-office.activeX"/>
  <Override PartName="/xl/activeX/activeX45.bin" ContentType="application/vnd.ms-office.activeX"/>
  <Override PartName="/xl/activeX/activeX56.bin" ContentType="application/vnd.ms-office.activeX"/>
  <Override PartName="/xl/activeX/activeX92.bin" ContentType="application/vnd.ms-office.activeX"/>
  <Override PartName="/xl/activeX/activeX116.bin" ContentType="application/vnd.ms-office.activeX"/>
  <Override PartName="/xl/activeX/activeX2.bin" ContentType="application/vnd.ms-office.activeX"/>
  <Override PartName="/xl/activeX/activeX16.bin" ContentType="application/vnd.ms-office.activeX"/>
  <Override PartName="/xl/activeX/activeX34.bin" ContentType="application/vnd.ms-office.activeX"/>
  <Override PartName="/xl/activeX/activeX63.bin" ContentType="application/vnd.ms-office.activeX"/>
  <Override PartName="/xl/activeX/activeX68.xml" ContentType="application/vnd.ms-office.activeX+xml"/>
  <Override PartName="/xl/activeX/activeX79.xml" ContentType="application/vnd.ms-office.activeX+xml"/>
  <Override PartName="/xl/activeX/activeX81.bin" ContentType="application/vnd.ms-office.activeX"/>
  <Override PartName="/xl/activeX/activeX97.xml" ContentType="application/vnd.ms-office.activeX+xml"/>
  <Override PartName="/xl/activeX/activeX105.bin" ContentType="application/vnd.ms-office.activeX"/>
  <Override PartName="/xl/activeX/activeX123.bin" ContentType="application/vnd.ms-office.activeX"/>
  <Override PartName="/xl/theme/theme1.xml" ContentType="application/vnd.openxmlformats-officedocument.theme+xml"/>
  <Override PartName="/xl/activeX/activeX7.xml" ContentType="application/vnd.ms-office.activeX+xml"/>
  <Override PartName="/xl/activeX/activeX23.bin" ContentType="application/vnd.ms-office.activeX"/>
  <Override PartName="/xl/activeX/activeX39.xml" ContentType="application/vnd.ms-office.activeX+xml"/>
  <Override PartName="/xl/activeX/activeX41.bin" ContentType="application/vnd.ms-office.activeX"/>
  <Override PartName="/xl/activeX/activeX52.bin" ContentType="application/vnd.ms-office.activeX"/>
  <Override PartName="/xl/activeX/activeX57.xml" ContentType="application/vnd.ms-office.activeX+xml"/>
  <Override PartName="/xl/activeX/activeX70.bin" ContentType="application/vnd.ms-office.activeX"/>
  <Override PartName="/xl/activeX/activeX86.xml" ContentType="application/vnd.ms-office.activeX+xml"/>
  <Override PartName="/xl/activeX/activeX112.bin" ContentType="application/vnd.ms-office.activeX"/>
  <Override PartName="/xl/activeX/activeX128.xml" ContentType="application/vnd.ms-office.activeX+xml"/>
  <Override PartName="/xl/activeX/activeX130.bin" ContentType="application/vnd.ms-office.activeX"/>
  <Override PartName="/xl/activeX/activeX12.bin" ContentType="application/vnd.ms-office.activeX"/>
  <Override PartName="/xl/activeX/activeX17.xml" ContentType="application/vnd.ms-office.activeX+xml"/>
  <Override PartName="/xl/activeX/activeX28.xml" ContentType="application/vnd.ms-office.activeX+xml"/>
  <Override PartName="/xl/activeX/activeX30.bin" ContentType="application/vnd.ms-office.activeX"/>
  <Override PartName="/xl/activeX/activeX46.xml" ContentType="application/vnd.ms-office.activeX+xml"/>
  <Override PartName="/xl/activeX/activeX64.xml" ContentType="application/vnd.ms-office.activeX+xml"/>
  <Override PartName="/xl/activeX/activeX75.xml" ContentType="application/vnd.ms-office.activeX+xml"/>
  <Override PartName="/xl/activeX/activeX93.xml" ContentType="application/vnd.ms-office.activeX+xml"/>
  <Override PartName="/xl/activeX/activeX101.bin" ContentType="application/vnd.ms-office.activeX"/>
  <Override PartName="/xl/activeX/activeX106.xml" ContentType="application/vnd.ms-office.activeX+xml"/>
  <Override PartName="/xl/activeX/activeX117.xml" ContentType="application/vnd.ms-office.activeX+xml"/>
  <Default Extension="rels" ContentType="application/vnd.openxmlformats-package.relationships+xml"/>
  <Override PartName="/xl/worksheets/sheet5.xml" ContentType="application/vnd.openxmlformats-officedocument.spreadsheetml.worksheet+xml"/>
  <Override PartName="/xl/activeX/activeX3.xml" ContentType="application/vnd.ms-office.activeX+xml"/>
  <Override PartName="/xl/activeX/activeX24.xml" ContentType="application/vnd.ms-office.activeX+xml"/>
  <Override PartName="/xl/activeX/activeX35.xml" ContentType="application/vnd.ms-office.activeX+xml"/>
  <Override PartName="/xl/activeX/activeX53.xml" ContentType="application/vnd.ms-office.activeX+xml"/>
  <Override PartName="/xl/activeX/activeX82.xml" ContentType="application/vnd.ms-office.activeX+xml"/>
  <Override PartName="/xl/activeX/activeX113.xml" ContentType="application/vnd.ms-office.activeX+xml"/>
  <Override PartName="/xl/activeX/activeX124.xml" ContentType="application/vnd.ms-office.activeX+xml"/>
  <Override PartName="/xl/activeX/activeX13.xml" ContentType="application/vnd.ms-office.activeX+xml"/>
  <Override PartName="/xl/activeX/activeX42.xml" ContentType="application/vnd.ms-office.activeX+xml"/>
  <Override PartName="/xl/activeX/activeX60.xml" ContentType="application/vnd.ms-office.activeX+xml"/>
  <Override PartName="/xl/activeX/activeX71.xml" ContentType="application/vnd.ms-office.activeX+xml"/>
  <Override PartName="/xl/activeX/activeX102.xml" ContentType="application/vnd.ms-office.activeX+xml"/>
  <Override PartName="/xl/activeX/activeX131.xml" ContentType="application/vnd.ms-office.activeX+xml"/>
  <Override PartName="/xl/worksheets/sheet1.xml" ContentType="application/vnd.openxmlformats-officedocument.spreadsheetml.worksheet+xml"/>
  <Override PartName="/xl/activeX/activeX20.xml" ContentType="application/vnd.ms-office.activeX+xml"/>
  <Override PartName="/xl/activeX/activeX31.xml" ContentType="application/vnd.ms-office.activeX+xml"/>
  <Override PartName="/xl/activeX/activeX68.bin" ContentType="application/vnd.ms-office.activeX"/>
  <Override PartName="/xl/activeX/activeX79.bin" ContentType="application/vnd.ms-office.activeX"/>
  <Override PartName="/xl/activeX/activeX97.bin" ContentType="application/vnd.ms-office.activeX"/>
  <Override PartName="/xl/activeX/activeX120.xml" ContentType="application/vnd.ms-office.activeX+xml"/>
  <Override PartName="/xl/activeX/activeX7.bin" ContentType="application/vnd.ms-office.activeX"/>
  <Override PartName="/xl/activeX/activeX39.bin" ContentType="application/vnd.ms-office.activeX"/>
  <Override PartName="/xl/activeX/activeX57.bin" ContentType="application/vnd.ms-office.activeX"/>
  <Override PartName="/xl/activeX/activeX86.bin" ContentType="application/vnd.ms-office.activeX"/>
  <Override PartName="/xl/activeX/activeX128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46.bin" ContentType="application/vnd.ms-office.activeX"/>
  <Override PartName="/xl/activeX/activeX64.bin" ContentType="application/vnd.ms-office.activeX"/>
  <Override PartName="/xl/activeX/activeX75.bin" ContentType="application/vnd.ms-office.activeX"/>
  <Override PartName="/xl/activeX/activeX93.bin" ContentType="application/vnd.ms-office.activeX"/>
  <Override PartName="/xl/activeX/activeX106.bin" ContentType="application/vnd.ms-office.activeX"/>
  <Override PartName="/xl/activeX/activeX117.bin" ContentType="application/vnd.ms-office.activeX"/>
  <Override PartName="/xl/activeX/activeX3.bin" ContentType="application/vnd.ms-office.activeX"/>
  <Override PartName="/xl/activeX/activeX35.bin" ContentType="application/vnd.ms-office.activeX"/>
  <Override PartName="/xl/activeX/activeX53.bin" ContentType="application/vnd.ms-office.activeX"/>
  <Override PartName="/xl/activeX/activeX69.xml" ContentType="application/vnd.ms-office.activeX+xml"/>
  <Override PartName="/xl/activeX/activeX82.bin" ContentType="application/vnd.ms-office.activeX"/>
  <Override PartName="/xl/activeX/activeX87.xml" ContentType="application/vnd.ms-office.activeX+xml"/>
  <Override PartName="/xl/activeX/activeX98.xml" ContentType="application/vnd.ms-office.activeX+xml"/>
  <Override PartName="/xl/activeX/activeX113.bin" ContentType="application/vnd.ms-office.activeX"/>
  <Override PartName="/xl/activeX/activeX124.bin" ContentType="application/vnd.ms-office.activeX"/>
  <Override PartName="/xl/activeX/activeX129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42.bin" ContentType="application/vnd.ms-office.activeX"/>
  <Override PartName="/xl/activeX/activeX47.xml" ContentType="application/vnd.ms-office.activeX+xml"/>
  <Override PartName="/xl/activeX/activeX58.xml" ContentType="application/vnd.ms-office.activeX+xml"/>
  <Override PartName="/xl/activeX/activeX60.bin" ContentType="application/vnd.ms-office.activeX"/>
  <Override PartName="/xl/activeX/activeX71.bin" ContentType="application/vnd.ms-office.activeX"/>
  <Override PartName="/xl/activeX/activeX76.xml" ContentType="application/vnd.ms-office.activeX+xml"/>
  <Override PartName="/xl/activeX/activeX102.bin" ContentType="application/vnd.ms-office.activeX"/>
  <Override PartName="/xl/activeX/activeX118.xml" ContentType="application/vnd.ms-office.activeX+xml"/>
  <Override PartName="/xl/activeX/activeX131.bin" ContentType="application/vnd.ms-office.activeX"/>
  <Override PartName="/xl/worksheets/sheet6.xml" ContentType="application/vnd.openxmlformats-officedocument.spreadsheetml.worksheet+xml"/>
  <Default Extension="jpeg" ContentType="image/jpeg"/>
  <Override PartName="/xl/activeX/activeX18.xml" ContentType="application/vnd.ms-office.activeX+xml"/>
  <Override PartName="/xl/activeX/activeX20.bin" ContentType="application/vnd.ms-office.activeX"/>
  <Override PartName="/xl/activeX/activeX31.bin" ContentType="application/vnd.ms-office.activeX"/>
  <Override PartName="/xl/activeX/activeX36.xml" ContentType="application/vnd.ms-office.activeX+xml"/>
  <Override PartName="/xl/activeX/activeX65.xml" ContentType="application/vnd.ms-office.activeX+xml"/>
  <Override PartName="/xl/activeX/activeX83.xml" ContentType="application/vnd.ms-office.activeX+xml"/>
  <Override PartName="/xl/activeX/activeX94.xml" ContentType="application/vnd.ms-office.activeX+xml"/>
  <Override PartName="/xl/activeX/activeX107.xml" ContentType="application/vnd.ms-office.activeX+xml"/>
  <Override PartName="/xl/activeX/activeX120.bin" ContentType="application/vnd.ms-office.activeX"/>
  <Override PartName="/xl/activeX/activeX125.xml" ContentType="application/vnd.ms-office.activeX+xml"/>
  <Override PartName="/xl/activeX/activeX4.xml" ContentType="application/vnd.ms-office.activeX+xml"/>
  <Override PartName="/xl/activeX/activeX25.xml" ContentType="application/vnd.ms-office.activeX+xml"/>
  <Override PartName="/xl/activeX/activeX43.xml" ContentType="application/vnd.ms-office.activeX+xml"/>
  <Override PartName="/xl/activeX/activeX54.xml" ContentType="application/vnd.ms-office.activeX+xml"/>
  <Override PartName="/xl/activeX/activeX72.xml" ContentType="application/vnd.ms-office.activeX+xml"/>
  <Override PartName="/xl/activeX/activeX90.xml" ContentType="application/vnd.ms-office.activeX+xml"/>
  <Override PartName="/xl/activeX/activeX114.xml" ContentType="application/vnd.ms-office.activeX+xml"/>
  <Override PartName="/xl/activeX/activeX132.xml" ContentType="application/vnd.ms-office.activeX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4.xml" ContentType="application/vnd.ms-office.activeX+xml"/>
  <Override PartName="/xl/activeX/activeX32.xml" ContentType="application/vnd.ms-office.activeX+xml"/>
  <Override PartName="/xl/activeX/activeX61.xml" ContentType="application/vnd.ms-office.activeX+xml"/>
  <Override PartName="/xl/activeX/activeX103.xml" ContentType="application/vnd.ms-office.activeX+xml"/>
  <Override PartName="/xl/activeX/activeX121.xml" ContentType="application/vnd.ms-office.activeX+xml"/>
  <Override PartName="/xl/activeX/activeX21.xml" ContentType="application/vnd.ms-office.activeX+xml"/>
  <Override PartName="/xl/activeX/activeX50.xml" ContentType="application/vnd.ms-office.activeX+xml"/>
  <Override PartName="/xl/activeX/activeX69.bin" ContentType="application/vnd.ms-office.activeX"/>
  <Override PartName="/xl/activeX/activeX87.bin" ContentType="application/vnd.ms-office.activeX"/>
  <Override PartName="/xl/activeX/activeX98.bin" ContentType="application/vnd.ms-office.activeX"/>
  <Override PartName="/xl/activeX/activeX110.xml" ContentType="application/vnd.ms-office.activeX+xml"/>
  <Override PartName="/xl/activeX/activeX129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58.bin" ContentType="application/vnd.ms-office.activeX"/>
  <Override PartName="/xl/activeX/activeX76.bin" ContentType="application/vnd.ms-office.activeX"/>
  <Override PartName="/xl/activeX/activeX118.bin" ContentType="application/vnd.ms-office.activeX"/>
  <Override PartName="/xl/activeX/activeX18.bin" ContentType="application/vnd.ms-office.activeX"/>
  <Override PartName="/xl/activeX/activeX36.bin" ContentType="application/vnd.ms-office.activeX"/>
  <Override PartName="/xl/activeX/activeX47.bin" ContentType="application/vnd.ms-office.activeX"/>
  <Override PartName="/xl/activeX/activeX65.bin" ContentType="application/vnd.ms-office.activeX"/>
  <Override PartName="/xl/activeX/activeX83.bin" ContentType="application/vnd.ms-office.activeX"/>
  <Override PartName="/xl/activeX/activeX94.bin" ContentType="application/vnd.ms-office.activeX"/>
  <Override PartName="/xl/activeX/activeX99.xml" ContentType="application/vnd.ms-office.activeX+xml"/>
  <Override PartName="/xl/activeX/activeX107.bin" ContentType="application/vnd.ms-office.activeX"/>
  <Override PartName="/xl/activeX/activeX125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59.xml" ContentType="application/vnd.ms-office.activeX+xml"/>
  <Override PartName="/xl/activeX/activeX72.bin" ContentType="application/vnd.ms-office.activeX"/>
  <Override PartName="/xl/activeX/activeX132.bin" ContentType="application/vnd.ms-office.activeX"/>
  <Override PartName="/xl/activeX/activeX14.bin" ContentType="application/vnd.ms-office.activeX"/>
  <Override PartName="/xl/activeX/activeX48.xml" ContentType="application/vnd.ms-office.activeX+xml"/>
  <Override PartName="/xl/activeX/activeX61.bin" ContentType="application/vnd.ms-office.activeX"/>
  <Override PartName="/xl/activeX/activeX95.xml" ContentType="application/vnd.ms-office.activeX+xml"/>
  <Override PartName="/xl/activeX/activeX108.xml" ContentType="application/vnd.ms-office.activeX+xml"/>
  <Override PartName="/xl/activeX/activeX119.xml" ContentType="application/vnd.ms-office.activeX+xml"/>
  <Override PartName="/xl/activeX/activeX121.bin" ContentType="application/vnd.ms-office.activeX"/>
  <Override PartName="/xl/activeX/activeX37.xml" ContentType="application/vnd.ms-office.activeX+xml"/>
  <Override PartName="/xl/activeX/activeX50.bin" ContentType="application/vnd.ms-office.activeX"/>
  <Override PartName="/xl/activeX/activeX84.xml" ContentType="application/vnd.ms-office.activeX+xml"/>
  <Override PartName="/xl/activeX/activeX110.bin" ContentType="application/vnd.ms-office.activeX"/>
  <Override PartName="/xl/activeX/activeX15.xml" ContentType="application/vnd.ms-office.activeX+xml"/>
  <Override PartName="/xl/activeX/activeX26.xml" ContentType="application/vnd.ms-office.activeX+xml"/>
  <Override PartName="/xl/activeX/activeX62.xml" ContentType="application/vnd.ms-office.activeX+xml"/>
  <Override PartName="/xl/activeX/activeX73.xml" ContentType="application/vnd.ms-office.activeX+xml"/>
  <Override PartName="/xl/activeX/activeX1.xml" ContentType="application/vnd.ms-office.activeX+xml"/>
  <Override PartName="/xl/activeX/activeX51.xml" ContentType="application/vnd.ms-office.activeX+xml"/>
  <Override PartName="/xl/activeX/activeX99.bin" ContentType="application/vnd.ms-office.activeX"/>
  <Override PartName="/xl/activeX/activeX111.xml" ContentType="application/vnd.ms-office.activeX+xml"/>
  <Override PartName="/xl/activeX/activeX122.xml" ContentType="application/vnd.ms-office.activeX+xml"/>
  <Override PartName="/xl/activeX/activeX40.xml" ContentType="application/vnd.ms-office.activeX+xml"/>
  <Override PartName="/xl/activeX/activeX88.bin" ContentType="application/vnd.ms-office.activeX"/>
  <Override PartName="/xl/activeX/activeX100.xml" ContentType="application/vnd.ms-office.activeX+xml"/>
  <Override PartName="/xl/sharedStrings.xml" ContentType="application/vnd.openxmlformats-officedocument.spreadsheetml.sharedStrings+xml"/>
  <Override PartName="/xl/activeX/activeX19.bin" ContentType="application/vnd.ms-office.activeX"/>
  <Override PartName="/xl/activeX/activeX66.bin" ContentType="application/vnd.ms-office.activeX"/>
  <Override PartName="/xl/activeX/activeX77.bin" ContentType="application/vnd.ms-office.activeX"/>
  <Override PartName="/xl/activeX/activeX5.bin" ContentType="application/vnd.ms-office.activeX"/>
  <Override PartName="/xl/activeX/activeX55.bin" ContentType="application/vnd.ms-office.activeX"/>
  <Override PartName="/xl/activeX/activeX89.xml" ContentType="application/vnd.ms-office.activeX+xml"/>
  <Override PartName="/xl/activeX/activeX115.bin" ContentType="application/vnd.ms-office.activeX"/>
  <Override PartName="/xl/activeX/activeX126.bin" ContentType="application/vnd.ms-office.activeX"/>
  <Default Extension="bin" ContentType="application/vnd.openxmlformats-officedocument.spreadsheetml.printerSettings"/>
  <Override PartName="/xl/activeX/activeX44.bin" ContentType="application/vnd.ms-office.activeX"/>
  <Override PartName="/xl/activeX/activeX78.xml" ContentType="application/vnd.ms-office.activeX+xml"/>
  <Override PartName="/xl/activeX/activeX91.bin" ContentType="application/vnd.ms-office.activeX"/>
  <Override PartName="/xl/activeX/activeX104.bin" ContentType="application/vnd.ms-office.activeX"/>
  <Override PartName="/xl/activeX/activeX22.bin" ContentType="application/vnd.ms-office.activeX"/>
  <Override PartName="/xl/activeX/activeX33.bin" ContentType="application/vnd.ms-office.activeX"/>
  <Override PartName="/xl/activeX/activeX67.xml" ContentType="application/vnd.ms-office.activeX+xml"/>
  <Override PartName="/xl/activeX/activeX80.bin" ContentType="application/vnd.ms-office.activeX"/>
  <Override PartName="/xl/activeX/activeX127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45.xml" ContentType="application/vnd.ms-office.activeX+xml"/>
  <Override PartName="/xl/activeX/activeX56.xml" ContentType="application/vnd.ms-office.activeX+xml"/>
  <Override PartName="/xl/activeX/activeX92.xml" ContentType="application/vnd.ms-office.activeX+xml"/>
  <Override PartName="/xl/activeX/activeX116.xml" ContentType="application/vnd.ms-office.activeX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activeX/activeX34.xml" ContentType="application/vnd.ms-office.activeX+xml"/>
  <Override PartName="/xl/activeX/activeX81.xml" ContentType="application/vnd.ms-office.activeX+xml"/>
  <Override PartName="/xl/activeX/activeX105.xml" ContentType="application/vnd.ms-office.activeX+xml"/>
  <Override PartName="/xl/activeX/activeX23.xml" ContentType="application/vnd.ms-office.activeX+xml"/>
  <Override PartName="/xl/activeX/activeX70.xml" ContentType="application/vnd.ms-office.activeX+xml"/>
  <Override PartName="/xl/activeX/activeX130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38.bin" ContentType="application/vnd.ms-office.activeX"/>
  <Override PartName="/xl/activeX/activeX49.bin" ContentType="application/vnd.ms-office.activeX"/>
  <Override PartName="/xl/activeX/activeX85.bin" ContentType="application/vnd.ms-office.activeX"/>
  <Override PartName="/xl/activeX/activeX96.bin" ContentType="application/vnd.ms-office.activeX"/>
  <Override PartName="/xl/activeX/activeX109.bin" ContentType="application/vnd.ms-office.activeX"/>
  <Override PartName="/xl/activeX/activeX27.bin" ContentType="application/vnd.ms-office.activeX"/>
  <Override PartName="/xl/activeX/activeX74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3415" windowHeight="9690"/>
  </bookViews>
  <sheets>
    <sheet name="Hoja1" sheetId="1" r:id="rId1"/>
    <sheet name="Hoja2" sheetId="2" r:id="rId2"/>
    <sheet name="ACUMULADO A SEPTIEMBRE -DISTRIB" sheetId="3" r:id="rId3"/>
    <sheet name="Hoja4" sheetId="4" r:id="rId4"/>
    <sheet name="Hoja3" sheetId="5" r:id="rId5"/>
    <sheet name="Hoja5" sheetId="6" r:id="rId6"/>
  </sheets>
  <definedNames>
    <definedName name="_xlnm.Print_Area" localSheetId="0">Hoja1!$A$2:$AV$60</definedName>
    <definedName name="_xlnm.Print_Area" localSheetId="1">Hoja2!$B$2:$J$55</definedName>
  </definedNames>
  <calcPr calcId="124519"/>
</workbook>
</file>

<file path=xl/calcChain.xml><?xml version="1.0" encoding="utf-8"?>
<calcChain xmlns="http://schemas.openxmlformats.org/spreadsheetml/2006/main">
  <c r="AC62" i="1"/>
  <c r="H66"/>
  <c r="H43"/>
  <c r="AW31"/>
  <c r="AW26"/>
  <c r="AH31"/>
  <c r="AI31"/>
  <c r="AG31"/>
  <c r="AO30"/>
  <c r="AW30"/>
  <c r="AO31"/>
  <c r="AW10"/>
  <c r="AW11"/>
  <c r="AW12"/>
  <c r="AW17"/>
  <c r="AW18"/>
  <c r="AW19"/>
  <c r="AW20"/>
  <c r="AW21"/>
  <c r="AW22"/>
  <c r="AW23"/>
  <c r="AW24"/>
  <c r="AW25"/>
  <c r="AW35"/>
  <c r="AW36"/>
  <c r="AW37"/>
  <c r="AW38"/>
  <c r="AW39"/>
  <c r="AW40"/>
  <c r="AW41"/>
  <c r="AW42"/>
  <c r="AW44"/>
  <c r="AW49"/>
  <c r="AV50"/>
  <c r="AV49"/>
  <c r="AV37"/>
  <c r="AV38"/>
  <c r="AV39"/>
  <c r="AV40"/>
  <c r="AV41"/>
  <c r="AV42"/>
  <c r="AV44"/>
  <c r="AV36"/>
  <c r="AV31"/>
  <c r="AV30"/>
  <c r="AV18"/>
  <c r="AV19"/>
  <c r="AV20"/>
  <c r="AV21"/>
  <c r="AV22"/>
  <c r="AV23"/>
  <c r="AV24"/>
  <c r="AV25"/>
  <c r="AV26"/>
  <c r="AV17"/>
  <c r="AV10"/>
  <c r="AV11"/>
  <c r="AV12"/>
  <c r="AT58"/>
  <c r="AS23"/>
  <c r="AS24"/>
  <c r="AR6"/>
  <c r="AM23"/>
  <c r="AM24"/>
  <c r="K57" i="3"/>
  <c r="M25"/>
  <c r="K12"/>
  <c r="L12"/>
  <c r="M12"/>
  <c r="L25"/>
  <c r="K25"/>
  <c r="J25"/>
  <c r="J57" s="1"/>
  <c r="I25"/>
  <c r="I57" s="1"/>
  <c r="F54"/>
  <c r="F49"/>
  <c r="F44"/>
  <c r="F30"/>
  <c r="F25"/>
  <c r="F12"/>
  <c r="AJ21" i="1"/>
  <c r="AM21" s="1"/>
  <c r="AJ38"/>
  <c r="AN38" s="1"/>
  <c r="AQ38" s="1"/>
  <c r="AG26"/>
  <c r="AG50"/>
  <c r="AG55"/>
  <c r="AG45"/>
  <c r="AG13"/>
  <c r="V35"/>
  <c r="W14"/>
  <c r="X14" s="1"/>
  <c r="W15"/>
  <c r="X15" s="1"/>
  <c r="W16"/>
  <c r="X16" s="1"/>
  <c r="J7" i="2"/>
  <c r="J8"/>
  <c r="J9"/>
  <c r="J10"/>
  <c r="J14"/>
  <c r="J15"/>
  <c r="J16"/>
  <c r="J17"/>
  <c r="J18"/>
  <c r="J19"/>
  <c r="J20"/>
  <c r="J21"/>
  <c r="J22"/>
  <c r="J23"/>
  <c r="J27"/>
  <c r="J28"/>
  <c r="J32"/>
  <c r="J33"/>
  <c r="J34"/>
  <c r="J35"/>
  <c r="J36"/>
  <c r="J37"/>
  <c r="J38"/>
  <c r="J39"/>
  <c r="J40"/>
  <c r="J41"/>
  <c r="J42"/>
  <c r="J46"/>
  <c r="J47"/>
  <c r="J51"/>
  <c r="J52"/>
  <c r="J55"/>
  <c r="J6"/>
  <c r="I7"/>
  <c r="I8"/>
  <c r="I9"/>
  <c r="I10"/>
  <c r="I14"/>
  <c r="I15"/>
  <c r="I16"/>
  <c r="I17"/>
  <c r="I18"/>
  <c r="I19"/>
  <c r="I20"/>
  <c r="I21"/>
  <c r="I22"/>
  <c r="I23"/>
  <c r="I27"/>
  <c r="I28"/>
  <c r="I32"/>
  <c r="I33"/>
  <c r="I34"/>
  <c r="I35"/>
  <c r="I36"/>
  <c r="I37"/>
  <c r="I38"/>
  <c r="I39"/>
  <c r="I40"/>
  <c r="I41"/>
  <c r="I42"/>
  <c r="I46"/>
  <c r="I47"/>
  <c r="I51"/>
  <c r="I52"/>
  <c r="I55"/>
  <c r="I6"/>
  <c r="G7"/>
  <c r="G8"/>
  <c r="G9"/>
  <c r="G10"/>
  <c r="G14"/>
  <c r="G15"/>
  <c r="G16"/>
  <c r="G17"/>
  <c r="G18"/>
  <c r="G19"/>
  <c r="G20"/>
  <c r="G21"/>
  <c r="G22"/>
  <c r="G23"/>
  <c r="G27"/>
  <c r="G28"/>
  <c r="G32"/>
  <c r="G33"/>
  <c r="G34"/>
  <c r="G35"/>
  <c r="G36"/>
  <c r="G37"/>
  <c r="G38"/>
  <c r="G39"/>
  <c r="G40"/>
  <c r="G41"/>
  <c r="G42"/>
  <c r="G46"/>
  <c r="G47"/>
  <c r="G51"/>
  <c r="G52"/>
  <c r="G55"/>
  <c r="G6"/>
  <c r="F52"/>
  <c r="F55" s="1"/>
  <c r="F47"/>
  <c r="F42"/>
  <c r="F28"/>
  <c r="F23"/>
  <c r="F10"/>
  <c r="R45" i="1"/>
  <c r="R31"/>
  <c r="H54"/>
  <c r="H55" s="1"/>
  <c r="P55" s="1"/>
  <c r="S55" s="1"/>
  <c r="H49"/>
  <c r="K49" s="1"/>
  <c r="K50" s="1"/>
  <c r="L50" s="1"/>
  <c r="Q50" s="1"/>
  <c r="T50" s="1"/>
  <c r="W50" s="1"/>
  <c r="H36"/>
  <c r="K36" s="1"/>
  <c r="L36" s="1"/>
  <c r="Q36" s="1"/>
  <c r="T36" s="1"/>
  <c r="W36" s="1"/>
  <c r="Z36" s="1"/>
  <c r="AE36" s="1"/>
  <c r="H37"/>
  <c r="K37" s="1"/>
  <c r="L37" s="1"/>
  <c r="Q37" s="1"/>
  <c r="T37" s="1"/>
  <c r="W37" s="1"/>
  <c r="Z37" s="1"/>
  <c r="AE37" s="1"/>
  <c r="H38"/>
  <c r="K38" s="1"/>
  <c r="L38" s="1"/>
  <c r="Q38" s="1"/>
  <c r="T38" s="1"/>
  <c r="W38" s="1"/>
  <c r="Z38" s="1"/>
  <c r="AE38" s="1"/>
  <c r="H39"/>
  <c r="O39" s="1"/>
  <c r="S39" s="1"/>
  <c r="H40"/>
  <c r="O40" s="1"/>
  <c r="S40" s="1"/>
  <c r="H41"/>
  <c r="K41" s="1"/>
  <c r="L41" s="1"/>
  <c r="Q41" s="1"/>
  <c r="T41" s="1"/>
  <c r="W41" s="1"/>
  <c r="Z41" s="1"/>
  <c r="AE41" s="1"/>
  <c r="H42"/>
  <c r="K42" s="1"/>
  <c r="L42" s="1"/>
  <c r="Q42" s="1"/>
  <c r="T42" s="1"/>
  <c r="W42" s="1"/>
  <c r="Z42" s="1"/>
  <c r="AE42" s="1"/>
  <c r="O43"/>
  <c r="S43" s="1"/>
  <c r="H44"/>
  <c r="O44" s="1"/>
  <c r="S44" s="1"/>
  <c r="H35"/>
  <c r="I35" s="1"/>
  <c r="I58" s="1"/>
  <c r="H30"/>
  <c r="J31" s="1"/>
  <c r="J58" s="1"/>
  <c r="H18"/>
  <c r="K18" s="1"/>
  <c r="L18" s="1"/>
  <c r="Q18" s="1"/>
  <c r="T18" s="1"/>
  <c r="W18" s="1"/>
  <c r="AA18" s="1"/>
  <c r="AE18" s="1"/>
  <c r="H19"/>
  <c r="K19" s="1"/>
  <c r="L19" s="1"/>
  <c r="Q19" s="1"/>
  <c r="T19" s="1"/>
  <c r="W19" s="1"/>
  <c r="AA19" s="1"/>
  <c r="AE19" s="1"/>
  <c r="H20"/>
  <c r="K20" s="1"/>
  <c r="L20" s="1"/>
  <c r="Q20" s="1"/>
  <c r="T20" s="1"/>
  <c r="W20" s="1"/>
  <c r="AA20" s="1"/>
  <c r="AE20" s="1"/>
  <c r="H21"/>
  <c r="K21" s="1"/>
  <c r="L21" s="1"/>
  <c r="Q21" s="1"/>
  <c r="T21" s="1"/>
  <c r="W21" s="1"/>
  <c r="AA21" s="1"/>
  <c r="AE21" s="1"/>
  <c r="H22"/>
  <c r="K22" s="1"/>
  <c r="L22" s="1"/>
  <c r="Q22" s="1"/>
  <c r="T22" s="1"/>
  <c r="W22" s="1"/>
  <c r="AA22" s="1"/>
  <c r="AE22" s="1"/>
  <c r="H23"/>
  <c r="K23" s="1"/>
  <c r="L23" s="1"/>
  <c r="Q23" s="1"/>
  <c r="T23" s="1"/>
  <c r="W23" s="1"/>
  <c r="AA23" s="1"/>
  <c r="AE23" s="1"/>
  <c r="H24"/>
  <c r="K24" s="1"/>
  <c r="L24" s="1"/>
  <c r="Q24" s="1"/>
  <c r="T24" s="1"/>
  <c r="W24" s="1"/>
  <c r="AA24" s="1"/>
  <c r="AE24" s="1"/>
  <c r="H25"/>
  <c r="K25" s="1"/>
  <c r="L25" s="1"/>
  <c r="Q25" s="1"/>
  <c r="T25" s="1"/>
  <c r="W25" s="1"/>
  <c r="AA25" s="1"/>
  <c r="AE25" s="1"/>
  <c r="H17"/>
  <c r="P17" s="1"/>
  <c r="S17" s="1"/>
  <c r="H10"/>
  <c r="K10" s="1"/>
  <c r="L10" s="1"/>
  <c r="Q10" s="1"/>
  <c r="T10" s="1"/>
  <c r="W10" s="1"/>
  <c r="AA10" s="1"/>
  <c r="AE10" s="1"/>
  <c r="H11"/>
  <c r="K11" s="1"/>
  <c r="L11" s="1"/>
  <c r="Q11" s="1"/>
  <c r="T11" s="1"/>
  <c r="W11" s="1"/>
  <c r="AA11" s="1"/>
  <c r="AE11" s="1"/>
  <c r="H12"/>
  <c r="K12" s="1"/>
  <c r="L12" s="1"/>
  <c r="Q12" s="1"/>
  <c r="T12" s="1"/>
  <c r="W12" s="1"/>
  <c r="AA12" s="1"/>
  <c r="AE12" s="1"/>
  <c r="H9"/>
  <c r="K9" s="1"/>
  <c r="L9" s="1"/>
  <c r="Q9" s="1"/>
  <c r="T9" s="1"/>
  <c r="W9" s="1"/>
  <c r="AA9" s="1"/>
  <c r="AE9" s="1"/>
  <c r="E55"/>
  <c r="E50"/>
  <c r="E45"/>
  <c r="E31"/>
  <c r="E26"/>
  <c r="E13"/>
  <c r="L57" i="3" l="1"/>
  <c r="M57"/>
  <c r="AS21" i="1"/>
  <c r="E32"/>
  <c r="F31" i="3"/>
  <c r="AG58" i="1"/>
  <c r="AA13"/>
  <c r="AE13" s="1"/>
  <c r="R58"/>
  <c r="P20"/>
  <c r="S20" s="1"/>
  <c r="AB20" s="1"/>
  <c r="AF20" s="1"/>
  <c r="P24"/>
  <c r="S24" s="1"/>
  <c r="AB24" s="1"/>
  <c r="AF24" s="1"/>
  <c r="P11"/>
  <c r="S11" s="1"/>
  <c r="AB11" s="1"/>
  <c r="AF11" s="1"/>
  <c r="P12"/>
  <c r="S12" s="1"/>
  <c r="AB12" s="1"/>
  <c r="AF12" s="1"/>
  <c r="P54"/>
  <c r="S54" s="1"/>
  <c r="P25"/>
  <c r="S25" s="1"/>
  <c r="AB25" s="1"/>
  <c r="AF25" s="1"/>
  <c r="P21"/>
  <c r="S21" s="1"/>
  <c r="AB21" s="1"/>
  <c r="AF21" s="1"/>
  <c r="P22"/>
  <c r="S22" s="1"/>
  <c r="AB22" s="1"/>
  <c r="AF22" s="1"/>
  <c r="P18"/>
  <c r="S18" s="1"/>
  <c r="AB18" s="1"/>
  <c r="AF18" s="1"/>
  <c r="P9"/>
  <c r="P10"/>
  <c r="P49"/>
  <c r="S49" s="1"/>
  <c r="P23"/>
  <c r="S23" s="1"/>
  <c r="AB23" s="1"/>
  <c r="AF23" s="1"/>
  <c r="P19"/>
  <c r="S19" s="1"/>
  <c r="AB19" s="1"/>
  <c r="AF19" s="1"/>
  <c r="O36"/>
  <c r="K40"/>
  <c r="L40" s="1"/>
  <c r="K44"/>
  <c r="L44" s="1"/>
  <c r="K39"/>
  <c r="L39" s="1"/>
  <c r="I45"/>
  <c r="K54"/>
  <c r="K55" s="1"/>
  <c r="L55" s="1"/>
  <c r="O41"/>
  <c r="S41" s="1"/>
  <c r="AB41" s="1"/>
  <c r="AF41" s="1"/>
  <c r="O37"/>
  <c r="S37" s="1"/>
  <c r="AB37" s="1"/>
  <c r="AF37" s="1"/>
  <c r="O42"/>
  <c r="S42" s="1"/>
  <c r="AB42" s="1"/>
  <c r="AF42" s="1"/>
  <c r="O38"/>
  <c r="S38" s="1"/>
  <c r="AB38" s="1"/>
  <c r="AF38" s="1"/>
  <c r="K43"/>
  <c r="L43" s="1"/>
  <c r="U43" s="1"/>
  <c r="H50"/>
  <c r="P50" s="1"/>
  <c r="L49"/>
  <c r="H26"/>
  <c r="P26" s="1"/>
  <c r="S26" s="1"/>
  <c r="L31"/>
  <c r="L35"/>
  <c r="M35"/>
  <c r="M45" s="1"/>
  <c r="M58" s="1"/>
  <c r="K13"/>
  <c r="L13" s="1"/>
  <c r="H13"/>
  <c r="P13" s="1"/>
  <c r="S13" s="1"/>
  <c r="H45"/>
  <c r="K17"/>
  <c r="J30"/>
  <c r="L30" s="1"/>
  <c r="H31"/>
  <c r="AH41" l="1"/>
  <c r="AI41" s="1"/>
  <c r="AJ41" s="1"/>
  <c r="AN41" s="1"/>
  <c r="AQ41" s="1"/>
  <c r="AO41"/>
  <c r="AH37"/>
  <c r="AI37" s="1"/>
  <c r="AJ37" s="1"/>
  <c r="AN37" s="1"/>
  <c r="AH42"/>
  <c r="AI42" s="1"/>
  <c r="AJ42" s="1"/>
  <c r="AN42" s="1"/>
  <c r="AH38"/>
  <c r="AO38"/>
  <c r="AH18"/>
  <c r="AI18" s="1"/>
  <c r="AJ18" s="1"/>
  <c r="AH19"/>
  <c r="AI19" s="1"/>
  <c r="AJ19" s="1"/>
  <c r="AH22"/>
  <c r="AI22" s="1"/>
  <c r="AJ22" s="1"/>
  <c r="AH12"/>
  <c r="AI12" s="1"/>
  <c r="AJ12" s="1"/>
  <c r="AH23"/>
  <c r="AI23" s="1"/>
  <c r="AO23"/>
  <c r="AH20"/>
  <c r="AI20" s="1"/>
  <c r="AJ20" s="1"/>
  <c r="AH25"/>
  <c r="AI25" s="1"/>
  <c r="AJ25" s="1"/>
  <c r="AH24"/>
  <c r="AO24"/>
  <c r="AH21"/>
  <c r="AO21"/>
  <c r="AH11"/>
  <c r="AI11" s="1"/>
  <c r="AJ11" s="1"/>
  <c r="U25"/>
  <c r="X25" s="1"/>
  <c r="U41"/>
  <c r="X41" s="1"/>
  <c r="U37"/>
  <c r="X37" s="1"/>
  <c r="U12"/>
  <c r="X12" s="1"/>
  <c r="U24"/>
  <c r="X24" s="1"/>
  <c r="Q49"/>
  <c r="T49" s="1"/>
  <c r="U49"/>
  <c r="S36"/>
  <c r="S10"/>
  <c r="N30"/>
  <c r="N31" s="1"/>
  <c r="N58" s="1"/>
  <c r="Q30"/>
  <c r="T30" s="1"/>
  <c r="Q13"/>
  <c r="T13" s="1"/>
  <c r="W13" s="1"/>
  <c r="AB13" s="1"/>
  <c r="U13"/>
  <c r="Q55"/>
  <c r="T55" s="1"/>
  <c r="W55" s="1"/>
  <c r="U55"/>
  <c r="Q40"/>
  <c r="T40" s="1"/>
  <c r="W40" s="1"/>
  <c r="Z40" s="1"/>
  <c r="U40"/>
  <c r="Q31"/>
  <c r="Q43"/>
  <c r="T43" s="1"/>
  <c r="W43" s="1"/>
  <c r="Z43" s="1"/>
  <c r="Q44"/>
  <c r="T44" s="1"/>
  <c r="W44" s="1"/>
  <c r="Z44" s="1"/>
  <c r="U44"/>
  <c r="Q35"/>
  <c r="U35"/>
  <c r="S50"/>
  <c r="U50" s="1"/>
  <c r="Q39"/>
  <c r="T39" s="1"/>
  <c r="U39"/>
  <c r="S9"/>
  <c r="U42"/>
  <c r="X42" s="1"/>
  <c r="U22"/>
  <c r="X22" s="1"/>
  <c r="U38"/>
  <c r="X38" s="1"/>
  <c r="U23"/>
  <c r="X23" s="1"/>
  <c r="U18"/>
  <c r="X18" s="1"/>
  <c r="U19"/>
  <c r="X19" s="1"/>
  <c r="U11"/>
  <c r="X11" s="1"/>
  <c r="U20"/>
  <c r="X20" s="1"/>
  <c r="U21"/>
  <c r="X21" s="1"/>
  <c r="K45"/>
  <c r="P58"/>
  <c r="H58"/>
  <c r="L45"/>
  <c r="L54"/>
  <c r="O45"/>
  <c r="K26"/>
  <c r="L17"/>
  <c r="AM25" l="1"/>
  <c r="AO25" s="1"/>
  <c r="AS25"/>
  <c r="AM12"/>
  <c r="AO12" s="1"/>
  <c r="AS12"/>
  <c r="AM11"/>
  <c r="AO11" s="1"/>
  <c r="AS11"/>
  <c r="AM18"/>
  <c r="AO18" s="1"/>
  <c r="AS18"/>
  <c r="AM19"/>
  <c r="AO19" s="1"/>
  <c r="AS19"/>
  <c r="AM20"/>
  <c r="AO20" s="1"/>
  <c r="AS20"/>
  <c r="AM22"/>
  <c r="AO22" s="1"/>
  <c r="AS22"/>
  <c r="AO37"/>
  <c r="AQ37"/>
  <c r="AO42"/>
  <c r="AQ42"/>
  <c r="AB43"/>
  <c r="AE43"/>
  <c r="AB40"/>
  <c r="AE40"/>
  <c r="AB44"/>
  <c r="AE44"/>
  <c r="U10"/>
  <c r="X10" s="1"/>
  <c r="AB10"/>
  <c r="AF10" s="1"/>
  <c r="U9"/>
  <c r="X9" s="1"/>
  <c r="AB9"/>
  <c r="AF9" s="1"/>
  <c r="U36"/>
  <c r="X36" s="1"/>
  <c r="AB36"/>
  <c r="AF36" s="1"/>
  <c r="W30"/>
  <c r="Z30"/>
  <c r="AD30" s="1"/>
  <c r="W49"/>
  <c r="AA49"/>
  <c r="AE49" s="1"/>
  <c r="X44"/>
  <c r="X55"/>
  <c r="X49"/>
  <c r="X50" s="1"/>
  <c r="X43"/>
  <c r="X40"/>
  <c r="W39"/>
  <c r="T45"/>
  <c r="V45"/>
  <c r="V58" s="1"/>
  <c r="Y35"/>
  <c r="X35"/>
  <c r="X13"/>
  <c r="U17"/>
  <c r="Q17"/>
  <c r="T17" s="1"/>
  <c r="W17" s="1"/>
  <c r="AA17" s="1"/>
  <c r="AE17" s="1"/>
  <c r="Q45"/>
  <c r="Q54"/>
  <c r="T54" s="1"/>
  <c r="W54" s="1"/>
  <c r="AA54" s="1"/>
  <c r="AE54" s="1"/>
  <c r="U54"/>
  <c r="T31"/>
  <c r="W31" s="1"/>
  <c r="U31"/>
  <c r="U30"/>
  <c r="O58"/>
  <c r="S45"/>
  <c r="S58" s="1"/>
  <c r="K58"/>
  <c r="L26"/>
  <c r="AF40" l="1"/>
  <c r="AH40"/>
  <c r="AI40" s="1"/>
  <c r="AJ40" s="1"/>
  <c r="AN40" s="1"/>
  <c r="AH36"/>
  <c r="AI36" s="1"/>
  <c r="AJ36" s="1"/>
  <c r="AN36" s="1"/>
  <c r="AH10"/>
  <c r="AI10" s="1"/>
  <c r="AJ10" s="1"/>
  <c r="AF13"/>
  <c r="AH9"/>
  <c r="AI9" s="1"/>
  <c r="AJ9" s="1"/>
  <c r="AF44"/>
  <c r="AF43"/>
  <c r="AH43" s="1"/>
  <c r="AI43" s="1"/>
  <c r="AI45" s="1"/>
  <c r="AI58" s="1"/>
  <c r="AD31"/>
  <c r="AD58"/>
  <c r="Y45"/>
  <c r="Y58" s="1"/>
  <c r="AB35"/>
  <c r="AC35"/>
  <c r="AC45" s="1"/>
  <c r="AC58" s="1"/>
  <c r="X17"/>
  <c r="AA26"/>
  <c r="AE26" s="1"/>
  <c r="AB17"/>
  <c r="AF17" s="1"/>
  <c r="Z31"/>
  <c r="AB31" s="1"/>
  <c r="AB30"/>
  <c r="AF30" s="1"/>
  <c r="X30"/>
  <c r="AA55"/>
  <c r="AE55" s="1"/>
  <c r="AB54"/>
  <c r="AF54" s="1"/>
  <c r="AA50"/>
  <c r="AB49"/>
  <c r="AF49" s="1"/>
  <c r="Z39"/>
  <c r="AE39" s="1"/>
  <c r="AE45" s="1"/>
  <c r="W45"/>
  <c r="X31"/>
  <c r="X54"/>
  <c r="X39"/>
  <c r="L58"/>
  <c r="U58" s="1"/>
  <c r="Q26"/>
  <c r="U26"/>
  <c r="U45"/>
  <c r="AM9" l="1"/>
  <c r="AO9" s="1"/>
  <c r="AS9"/>
  <c r="AM10"/>
  <c r="AO10" s="1"/>
  <c r="AS10"/>
  <c r="AO36"/>
  <c r="AQ36"/>
  <c r="AO40"/>
  <c r="AQ40"/>
  <c r="AJ43"/>
  <c r="AN43" s="1"/>
  <c r="AH44"/>
  <c r="AI44" s="1"/>
  <c r="AJ44" s="1"/>
  <c r="AN44" s="1"/>
  <c r="AH13"/>
  <c r="AI13" s="1"/>
  <c r="AJ13" s="1"/>
  <c r="AM13" s="1"/>
  <c r="AO13" s="1"/>
  <c r="AF55"/>
  <c r="AH54"/>
  <c r="AI54" s="1"/>
  <c r="AJ54" s="1"/>
  <c r="AF26"/>
  <c r="AH17"/>
  <c r="AI17" s="1"/>
  <c r="AF31"/>
  <c r="AH30"/>
  <c r="AI30" s="1"/>
  <c r="AF50"/>
  <c r="AH49"/>
  <c r="AI49" s="1"/>
  <c r="AJ49" s="1"/>
  <c r="AB50"/>
  <c r="AE50"/>
  <c r="AE58" s="1"/>
  <c r="AF35"/>
  <c r="Z45"/>
  <c r="AB39"/>
  <c r="AF39" s="1"/>
  <c r="AA58"/>
  <c r="AB55"/>
  <c r="X45"/>
  <c r="T26"/>
  <c r="W26" s="1"/>
  <c r="AB26" s="1"/>
  <c r="Q58"/>
  <c r="T58" s="1"/>
  <c r="AS13" l="1"/>
  <c r="AV13" s="1"/>
  <c r="AV9"/>
  <c r="AW9" s="1"/>
  <c r="AW13"/>
  <c r="AH35"/>
  <c r="AI35" s="1"/>
  <c r="AJ35" s="1"/>
  <c r="AK35" s="1"/>
  <c r="AM49"/>
  <c r="AO49" s="1"/>
  <c r="AS49"/>
  <c r="AM54"/>
  <c r="AO54" s="1"/>
  <c r="AW54" s="1"/>
  <c r="AS54"/>
  <c r="AV54" s="1"/>
  <c r="AO44"/>
  <c r="AQ44"/>
  <c r="AO43"/>
  <c r="AW43" s="1"/>
  <c r="AW45" s="1"/>
  <c r="AQ43"/>
  <c r="AV43" s="1"/>
  <c r="AV45" s="1"/>
  <c r="AH55"/>
  <c r="AI55" s="1"/>
  <c r="AJ55" s="1"/>
  <c r="AH50"/>
  <c r="AI50" s="1"/>
  <c r="AJ50" s="1"/>
  <c r="AH39"/>
  <c r="AI39" s="1"/>
  <c r="AJ39" s="1"/>
  <c r="AN39" s="1"/>
  <c r="AH26"/>
  <c r="AJ31"/>
  <c r="AJ30"/>
  <c r="AL30" s="1"/>
  <c r="AR30" s="1"/>
  <c r="AR31" s="1"/>
  <c r="AR58" s="1"/>
  <c r="AJ17"/>
  <c r="AI26"/>
  <c r="AJ26" s="1"/>
  <c r="AM26" s="1"/>
  <c r="AO26" s="1"/>
  <c r="AF45"/>
  <c r="Z58"/>
  <c r="AB45"/>
  <c r="W58"/>
  <c r="X58" s="1"/>
  <c r="X26"/>
  <c r="AM50" l="1"/>
  <c r="AO50" s="1"/>
  <c r="AS50"/>
  <c r="AM17"/>
  <c r="AO17" s="1"/>
  <c r="AS17"/>
  <c r="AS26" s="1"/>
  <c r="AM55"/>
  <c r="AO55" s="1"/>
  <c r="AS55"/>
  <c r="AN45"/>
  <c r="AN58" s="1"/>
  <c r="AQ39"/>
  <c r="AQ45" s="1"/>
  <c r="AQ58" s="1"/>
  <c r="AO39"/>
  <c r="AH45"/>
  <c r="AK45"/>
  <c r="AO45" s="1"/>
  <c r="AO35"/>
  <c r="AP35"/>
  <c r="AJ45"/>
  <c r="AL31"/>
  <c r="AM58"/>
  <c r="AB58"/>
  <c r="AF58" s="1"/>
  <c r="AO58" l="1"/>
  <c r="AS58"/>
  <c r="AV55"/>
  <c r="AV58" s="1"/>
  <c r="AW50"/>
  <c r="AP45"/>
  <c r="AP58" s="1"/>
  <c r="AU35"/>
  <c r="AU58" s="1"/>
  <c r="AJ58"/>
  <c r="AL58"/>
  <c r="AH58"/>
  <c r="AW58" l="1"/>
  <c r="AW55"/>
</calcChain>
</file>

<file path=xl/sharedStrings.xml><?xml version="1.0" encoding="utf-8"?>
<sst xmlns="http://schemas.openxmlformats.org/spreadsheetml/2006/main" count="286" uniqueCount="92">
  <si>
    <t>PROGRAMAS</t>
  </si>
  <si>
    <t>HOSPITAL HUMBERTO 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</si>
  <si>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</si>
  <si>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</si>
  <si>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</si>
  <si>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</si>
  <si>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TOTALES</t>
  </si>
  <si>
    <t>SUBSECRETARIA DE SALUD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</si>
  <si>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</si>
  <si>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</si>
  <si>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</si>
  <si>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</si>
  <si>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</si>
  <si>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</si>
  <si>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</si>
  <si>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PROVINCIAL DE HEMOTERAPIA</t>
  </si>
  <si>
    <t>PROG. DETECCION PRECOZ DE CANCER CUELLO UTERO, UTERO Y MAMA</t>
  </si>
  <si>
    <t>PROGRAMA DE HEMODIALISIS</t>
  </si>
  <si>
    <t>MINISTERIO DE SALUD</t>
  </si>
  <si>
    <t>PROG. ATENCION PACIENTE ONCOLOGICO</t>
  </si>
  <si>
    <t>PROG. DE ABLACION E IMPLANTES</t>
  </si>
  <si>
    <t>PROG. ATENCION PACIENTE VIRUS HIV</t>
  </si>
  <si>
    <t>PROG. EMERGENCIAS MEDICAS Y CATASTROFE</t>
  </si>
  <si>
    <t>PROG. DE TUMORES</t>
  </si>
  <si>
    <t>ASOCIACION TIFOLOGICA LUIS BRAILE</t>
  </si>
  <si>
    <t>SUBSIDIO A CORDIC (INCAPACITADO CARDIACO)</t>
  </si>
  <si>
    <t>SUBSIDIO AMEN (ESCLEROSIS MULTIPLE)</t>
  </si>
  <si>
    <t>SUBS. LUCHA CONTRA EL CANCER DEL V. DE UCO</t>
  </si>
  <si>
    <t>S. ASOC CIVIL CONTRA LOS DESORDENES ALIMENTARIOS (ALDA)</t>
  </si>
  <si>
    <t>HOSPITAL LENCINAS</t>
  </si>
  <si>
    <t>PROG. DE OXIGENOTERAPIA DOMICILIARIA PARA ADULTOS</t>
  </si>
  <si>
    <t>HOSPITAL ANTONIO SCARAVELLI</t>
  </si>
  <si>
    <t>PROG. DE OBESIDAD MORBIDA</t>
  </si>
  <si>
    <t>ANUAL</t>
  </si>
  <si>
    <t>ABRIL</t>
  </si>
  <si>
    <t>OP</t>
  </si>
  <si>
    <t>FECHA</t>
  </si>
  <si>
    <t>MAYO</t>
  </si>
  <si>
    <t>CBU</t>
  </si>
  <si>
    <t>CUENTA</t>
  </si>
  <si>
    <t>62900257/81</t>
  </si>
  <si>
    <t>62900258/84</t>
  </si>
  <si>
    <t>0110629520062900257810</t>
  </si>
  <si>
    <t>0110629520062900258844</t>
  </si>
  <si>
    <t>62900376/03</t>
  </si>
  <si>
    <t>0110629520062900376038</t>
  </si>
  <si>
    <t>62802626/72</t>
  </si>
  <si>
    <t>53000357/13</t>
  </si>
  <si>
    <t>0110530820053000357137</t>
  </si>
  <si>
    <t>62800855/08</t>
  </si>
  <si>
    <t>62800875/26</t>
  </si>
  <si>
    <t>62800848/08</t>
  </si>
  <si>
    <t>62800847/05</t>
  </si>
  <si>
    <t>62800847-05</t>
  </si>
  <si>
    <t>62801446/75</t>
  </si>
  <si>
    <t>62801445/72</t>
  </si>
  <si>
    <t>62801443/66</t>
  </si>
  <si>
    <t>62800850/93</t>
  </si>
  <si>
    <t>62800849/11</t>
  </si>
  <si>
    <t>0110628820062800855082</t>
  </si>
  <si>
    <t>0110628820062800847056</t>
  </si>
  <si>
    <t>0110628820062802626727</t>
  </si>
  <si>
    <t>0110628820062800875268</t>
  </si>
  <si>
    <t>0110628820062800848080</t>
  </si>
  <si>
    <t>0110628820062800849113</t>
  </si>
  <si>
    <t>0110628820062800850933</t>
  </si>
  <si>
    <t>0110628820062801443666</t>
  </si>
  <si>
    <t>0110628820062801445723</t>
  </si>
  <si>
    <t>0110628820062801446757</t>
  </si>
  <si>
    <t>JUNIO</t>
  </si>
  <si>
    <t>ACUMULADO A JUNIO</t>
  </si>
  <si>
    <t>TOTAL</t>
  </si>
  <si>
    <t>CUOTA MENSUAL</t>
  </si>
  <si>
    <t>A JUNIO S/G CUOTA</t>
  </si>
  <si>
    <t>FALTA</t>
  </si>
  <si>
    <t xml:space="preserve">TRANSFERIDO A JUNIO </t>
  </si>
  <si>
    <t>JULIO</t>
  </si>
  <si>
    <t>ACUMULADO A JULIO</t>
  </si>
  <si>
    <t>AGOSTO</t>
  </si>
  <si>
    <t>ACUMULADO AGOSTO</t>
  </si>
  <si>
    <t>SEPTIEMBRE</t>
  </si>
  <si>
    <t>NUEVA DISTRIBUCION OCTUBRE</t>
  </si>
  <si>
    <t>DIFERENCIA</t>
  </si>
  <si>
    <t>CUOTA OCT-NOV-DIC</t>
  </si>
  <si>
    <t>ACUMULADO A SEPTIEMBRE</t>
  </si>
  <si>
    <t>ARREGLO</t>
  </si>
  <si>
    <t>OCTUBRE</t>
  </si>
  <si>
    <t>ACUMULADO A OCTUBRE</t>
  </si>
  <si>
    <t>NOVIEMBRE</t>
  </si>
  <si>
    <t>DICIEMBRE</t>
  </si>
  <si>
    <t>CUOTA DE ABRIL A SEP 2015</t>
  </si>
  <si>
    <t>ACUMULADO A DICIEMBRE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</si>
</sst>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 * #,##0.00_ ;_ * \-#,##0.00_ ;_ * &quot;-&quot;??_ ;_ @_ "/>
    <numFmt numFmtId="165" formatCode="000\-00\-0000"/>
    <numFmt numFmtId="166" formatCode="dd\-mm\-yy;@"/>
    <numFmt numFmtId="167" formatCode="d\-m\-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rgb="FF747474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5" fontId="0" fillId="0" borderId="0"/>
    <xf numFmtId="44" fontId="1" fillId="0" borderId="0" applyFont="0" applyFill="0" applyBorder="0" applyAlignment="0" applyProtection="0"/>
  </cellStyleXfs>
  <cellXfs count="117">
    <xf numFmtId="165" fontId="0" fillId="0" borderId="0" xfId="0"/>
    <xf numFmtId="165" fontId="3" fillId="0" borderId="0" xfId="0" applyFont="1" applyFill="1" applyBorder="1" applyAlignment="1">
      <alignment horizontal="center"/>
    </xf>
    <xf numFmtId="165" fontId="3" fillId="0" borderId="6" xfId="0" applyFont="1" applyFill="1" applyBorder="1" applyAlignment="1">
      <alignment horizontal="center"/>
    </xf>
    <xf numFmtId="165" fontId="3" fillId="0" borderId="0" xfId="0" applyFont="1" applyBorder="1" applyAlignment="1">
      <alignment horizontal="center"/>
    </xf>
    <xf numFmtId="165" fontId="3" fillId="0" borderId="0" xfId="0" applyFont="1" applyFill="1" applyAlignment="1">
      <alignment horizontal="center"/>
    </xf>
    <xf numFmtId="164" fontId="0" fillId="0" borderId="0" xfId="0" applyNumberFormat="1"/>
    <xf numFmtId="43" fontId="0" fillId="0" borderId="1" xfId="1" applyNumberFormat="1" applyFont="1" applyBorder="1"/>
    <xf numFmtId="43" fontId="3" fillId="0" borderId="1" xfId="1" applyNumberFormat="1" applyFont="1" applyBorder="1"/>
    <xf numFmtId="43" fontId="0" fillId="0" borderId="0" xfId="0" applyNumberFormat="1"/>
    <xf numFmtId="43" fontId="2" fillId="0" borderId="1" xfId="0" applyNumberFormat="1" applyFont="1" applyBorder="1"/>
    <xf numFmtId="43" fontId="0" fillId="0" borderId="1" xfId="0" applyNumberFormat="1" applyBorder="1"/>
    <xf numFmtId="43" fontId="0" fillId="0" borderId="7" xfId="1" applyNumberFormat="1" applyFont="1" applyBorder="1"/>
    <xf numFmtId="43" fontId="0" fillId="0" borderId="1" xfId="0" applyNumberFormat="1" applyFont="1" applyBorder="1"/>
    <xf numFmtId="43" fontId="1" fillId="0" borderId="1" xfId="1" applyNumberFormat="1" applyFont="1" applyBorder="1"/>
    <xf numFmtId="43" fontId="3" fillId="0" borderId="9" xfId="1" applyNumberFormat="1" applyFont="1" applyBorder="1"/>
    <xf numFmtId="165" fontId="0" fillId="0" borderId="1" xfId="0" applyBorder="1"/>
    <xf numFmtId="43" fontId="0" fillId="0" borderId="7" xfId="0" applyNumberFormat="1" applyBorder="1"/>
    <xf numFmtId="14" fontId="0" fillId="0" borderId="1" xfId="0" applyNumberForma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0" fillId="0" borderId="1" xfId="1" applyNumberFormat="1" applyFont="1" applyBorder="1"/>
    <xf numFmtId="49" fontId="0" fillId="0" borderId="1" xfId="0" applyNumberFormat="1" applyBorder="1"/>
    <xf numFmtId="49" fontId="0" fillId="0" borderId="1" xfId="1" applyNumberFormat="1" applyFont="1" applyBorder="1"/>
    <xf numFmtId="49" fontId="3" fillId="0" borderId="1" xfId="1" applyNumberFormat="1" applyFont="1" applyBorder="1"/>
    <xf numFmtId="0" fontId="0" fillId="0" borderId="2" xfId="1" applyNumberFormat="1" applyFont="1" applyBorder="1"/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5" fontId="0" fillId="0" borderId="0" xfId="0" applyFill="1"/>
    <xf numFmtId="43" fontId="0" fillId="0" borderId="1" xfId="1" applyNumberFormat="1" applyFont="1" applyFill="1" applyBorder="1"/>
    <xf numFmtId="165" fontId="0" fillId="0" borderId="1" xfId="0" applyBorder="1" applyAlignment="1">
      <alignment horizontal="center"/>
    </xf>
    <xf numFmtId="165" fontId="0" fillId="0" borderId="0" xfId="0" applyBorder="1"/>
    <xf numFmtId="43" fontId="0" fillId="0" borderId="1" xfId="0" applyNumberFormat="1" applyFill="1" applyBorder="1"/>
    <xf numFmtId="43" fontId="2" fillId="0" borderId="1" xfId="0" applyNumberFormat="1" applyFont="1" applyFill="1" applyBorder="1"/>
    <xf numFmtId="165" fontId="0" fillId="0" borderId="1" xfId="0" applyFont="1" applyBorder="1"/>
    <xf numFmtId="43" fontId="0" fillId="0" borderId="1" xfId="0" applyNumberFormat="1" applyFont="1" applyFill="1" applyBorder="1"/>
    <xf numFmtId="165" fontId="2" fillId="0" borderId="1" xfId="0" applyFont="1" applyBorder="1"/>
    <xf numFmtId="43" fontId="2" fillId="0" borderId="3" xfId="0" applyNumberFormat="1" applyFont="1" applyBorder="1"/>
    <xf numFmtId="43" fontId="2" fillId="0" borderId="10" xfId="0" applyNumberFormat="1" applyFont="1" applyBorder="1"/>
    <xf numFmtId="165" fontId="0" fillId="0" borderId="10" xfId="0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5" fillId="0" borderId="1" xfId="0" applyNumberFormat="1" applyFont="1" applyBorder="1"/>
    <xf numFmtId="165" fontId="2" fillId="0" borderId="1" xfId="0" applyFont="1" applyFill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43" fontId="6" fillId="0" borderId="0" xfId="0" applyNumberFormat="1" applyFont="1"/>
    <xf numFmtId="165" fontId="0" fillId="0" borderId="1" xfId="0" applyBorder="1" applyAlignment="1">
      <alignment horizontal="center"/>
    </xf>
    <xf numFmtId="43" fontId="1" fillId="2" borderId="1" xfId="1" applyNumberFormat="1" applyFont="1" applyFill="1" applyBorder="1"/>
    <xf numFmtId="43" fontId="0" fillId="2" borderId="1" xfId="1" applyNumberFormat="1" applyFont="1" applyFill="1" applyBorder="1"/>
    <xf numFmtId="49" fontId="0" fillId="2" borderId="1" xfId="0" applyNumberFormat="1" applyFill="1" applyBorder="1"/>
    <xf numFmtId="43" fontId="0" fillId="2" borderId="1" xfId="0" applyNumberFormat="1" applyFont="1" applyFill="1" applyBorder="1"/>
    <xf numFmtId="165" fontId="0" fillId="2" borderId="1" xfId="0" applyFill="1" applyBorder="1"/>
    <xf numFmtId="43" fontId="0" fillId="2" borderId="1" xfId="0" applyNumberFormat="1" applyFill="1" applyBorder="1"/>
    <xf numFmtId="165" fontId="0" fillId="2" borderId="0" xfId="0" applyFill="1"/>
    <xf numFmtId="39" fontId="0" fillId="0" borderId="1" xfId="0" applyNumberFormat="1" applyBorder="1"/>
    <xf numFmtId="39" fontId="0" fillId="2" borderId="1" xfId="0" applyNumberFormat="1" applyFill="1" applyBorder="1"/>
    <xf numFmtId="39" fontId="2" fillId="0" borderId="1" xfId="0" applyNumberFormat="1" applyFont="1" applyBorder="1"/>
    <xf numFmtId="43" fontId="2" fillId="0" borderId="1" xfId="1" applyNumberFormat="1" applyFont="1" applyBorder="1"/>
    <xf numFmtId="49" fontId="2" fillId="0" borderId="1" xfId="0" applyNumberFormat="1" applyFont="1" applyBorder="1"/>
    <xf numFmtId="165" fontId="2" fillId="0" borderId="0" xfId="0" applyFont="1"/>
    <xf numFmtId="43" fontId="0" fillId="2" borderId="7" xfId="1" applyNumberFormat="1" applyFont="1" applyFill="1" applyBorder="1"/>
    <xf numFmtId="43" fontId="0" fillId="0" borderId="7" xfId="1" applyNumberFormat="1" applyFont="1" applyFill="1" applyBorder="1"/>
    <xf numFmtId="49" fontId="0" fillId="0" borderId="1" xfId="0" applyNumberFormat="1" applyFill="1" applyBorder="1"/>
    <xf numFmtId="165" fontId="0" fillId="0" borderId="0" xfId="0" applyFont="1"/>
    <xf numFmtId="43" fontId="7" fillId="0" borderId="1" xfId="0" applyNumberFormat="1" applyFont="1" applyBorder="1"/>
    <xf numFmtId="43" fontId="2" fillId="4" borderId="1" xfId="1" applyNumberFormat="1" applyFont="1" applyFill="1" applyBorder="1"/>
    <xf numFmtId="49" fontId="2" fillId="4" borderId="1" xfId="0" applyNumberFormat="1" applyFont="1" applyFill="1" applyBorder="1"/>
    <xf numFmtId="43" fontId="2" fillId="4" borderId="1" xfId="0" applyNumberFormat="1" applyFont="1" applyFill="1" applyBorder="1"/>
    <xf numFmtId="165" fontId="2" fillId="4" borderId="0" xfId="0" applyFont="1" applyFill="1"/>
    <xf numFmtId="43" fontId="1" fillId="0" borderId="1" xfId="1" applyNumberFormat="1" applyFont="1" applyFill="1" applyBorder="1"/>
    <xf numFmtId="49" fontId="1" fillId="0" borderId="1" xfId="1" applyNumberFormat="1" applyFont="1" applyBorder="1"/>
    <xf numFmtId="165" fontId="6" fillId="0" borderId="0" xfId="0" applyFont="1"/>
    <xf numFmtId="0" fontId="8" fillId="0" borderId="1" xfId="0" applyNumberFormat="1" applyFont="1" applyFill="1" applyBorder="1" applyAlignment="1">
      <alignment horizontal="center"/>
    </xf>
    <xf numFmtId="165" fontId="2" fillId="0" borderId="1" xfId="0" applyFont="1" applyFill="1" applyBorder="1"/>
    <xf numFmtId="167" fontId="0" fillId="0" borderId="1" xfId="0" applyNumberFormat="1" applyFill="1" applyBorder="1" applyAlignment="1">
      <alignment horizontal="center"/>
    </xf>
    <xf numFmtId="165" fontId="2" fillId="0" borderId="1" xfId="0" applyFont="1" applyBorder="1" applyAlignment="1">
      <alignment horizontal="center"/>
    </xf>
    <xf numFmtId="165" fontId="3" fillId="0" borderId="1" xfId="0" applyFont="1" applyBorder="1" applyAlignment="1">
      <alignment horizontal="center"/>
    </xf>
    <xf numFmtId="165" fontId="0" fillId="0" borderId="1" xfId="0" applyFill="1" applyBorder="1" applyAlignment="1"/>
    <xf numFmtId="165" fontId="0" fillId="0" borderId="1" xfId="0" applyBorder="1" applyAlignment="1">
      <alignment horizontal="center"/>
    </xf>
    <xf numFmtId="165" fontId="0" fillId="0" borderId="1" xfId="0" applyFill="1" applyBorder="1"/>
    <xf numFmtId="165" fontId="0" fillId="0" borderId="1" xfId="0" applyFill="1" applyBorder="1" applyAlignment="1">
      <alignment horizontal="center"/>
    </xf>
    <xf numFmtId="165" fontId="3" fillId="0" borderId="1" xfId="0" applyFont="1" applyFill="1" applyBorder="1" applyAlignment="1">
      <alignment horizontal="center"/>
    </xf>
    <xf numFmtId="164" fontId="0" fillId="0" borderId="1" xfId="0" applyNumberFormat="1" applyBorder="1"/>
    <xf numFmtId="43" fontId="4" fillId="0" borderId="1" xfId="1" applyNumberFormat="1" applyFont="1" applyBorder="1"/>
    <xf numFmtId="0" fontId="0" fillId="0" borderId="1" xfId="0" applyNumberFormat="1" applyBorder="1"/>
    <xf numFmtId="165" fontId="0" fillId="0" borderId="1" xfId="0" applyBorder="1" applyAlignment="1">
      <alignment horizontal="center"/>
    </xf>
    <xf numFmtId="165" fontId="0" fillId="0" borderId="0" xfId="0" quotePrefix="1"/>
    <xf numFmtId="43" fontId="0" fillId="0" borderId="2" xfId="0" applyNumberFormat="1" applyBorder="1"/>
    <xf numFmtId="43" fontId="2" fillId="0" borderId="2" xfId="0" applyNumberFormat="1" applyFont="1" applyBorder="1"/>
    <xf numFmtId="165" fontId="0" fillId="2" borderId="1" xfId="0" applyFill="1" applyBorder="1" applyAlignment="1"/>
    <xf numFmtId="165" fontId="4" fillId="0" borderId="1" xfId="0" applyFont="1" applyBorder="1" applyAlignment="1">
      <alignment horizontal="left"/>
    </xf>
    <xf numFmtId="165" fontId="2" fillId="0" borderId="1" xfId="0" applyFont="1" applyBorder="1" applyAlignment="1">
      <alignment horizontal="center"/>
    </xf>
    <xf numFmtId="165" fontId="0" fillId="0" borderId="1" xfId="0" applyBorder="1" applyAlignment="1">
      <alignment horizontal="left"/>
    </xf>
    <xf numFmtId="165" fontId="3" fillId="3" borderId="1" xfId="0" applyFont="1" applyFill="1" applyBorder="1" applyAlignment="1">
      <alignment horizontal="center"/>
    </xf>
    <xf numFmtId="165" fontId="0" fillId="0" borderId="1" xfId="0" applyBorder="1" applyAlignment="1">
      <alignment horizontal="center"/>
    </xf>
    <xf numFmtId="165" fontId="0" fillId="0" borderId="1" xfId="0" applyBorder="1" applyAlignment="1"/>
    <xf numFmtId="165" fontId="2" fillId="0" borderId="1" xfId="0" applyFont="1" applyBorder="1" applyAlignment="1"/>
    <xf numFmtId="165" fontId="0" fillId="0" borderId="7" xfId="0" applyBorder="1" applyAlignment="1">
      <alignment horizontal="center"/>
    </xf>
    <xf numFmtId="165" fontId="0" fillId="0" borderId="9" xfId="0" applyBorder="1" applyAlignment="1">
      <alignment horizontal="center"/>
    </xf>
    <xf numFmtId="165" fontId="4" fillId="0" borderId="1" xfId="0" applyFont="1" applyFill="1" applyBorder="1" applyAlignment="1">
      <alignment horizontal="left"/>
    </xf>
    <xf numFmtId="165" fontId="3" fillId="0" borderId="1" xfId="0" applyFont="1" applyBorder="1" applyAlignment="1">
      <alignment horizontal="right"/>
    </xf>
    <xf numFmtId="165" fontId="3" fillId="2" borderId="1" xfId="0" applyFont="1" applyFill="1" applyBorder="1" applyAlignment="1">
      <alignment horizontal="center"/>
    </xf>
    <xf numFmtId="165" fontId="0" fillId="0" borderId="1" xfId="0" applyFill="1" applyBorder="1" applyAlignment="1">
      <alignment horizontal="left"/>
    </xf>
    <xf numFmtId="165" fontId="0" fillId="0" borderId="1" xfId="0" applyFill="1" applyBorder="1" applyAlignment="1"/>
    <xf numFmtId="165" fontId="3" fillId="0" borderId="1" xfId="0" applyFont="1" applyFill="1" applyBorder="1" applyAlignment="1">
      <alignment horizontal="right"/>
    </xf>
    <xf numFmtId="165" fontId="2" fillId="0" borderId="1" xfId="0" applyFont="1" applyFill="1" applyBorder="1" applyAlignment="1">
      <alignment horizontal="center"/>
    </xf>
    <xf numFmtId="165" fontId="3" fillId="0" borderId="1" xfId="0" applyFont="1" applyBorder="1" applyAlignment="1">
      <alignment horizontal="center"/>
    </xf>
    <xf numFmtId="165" fontId="0" fillId="2" borderId="1" xfId="0" applyFill="1" applyBorder="1" applyAlignment="1">
      <alignment horizontal="left"/>
    </xf>
    <xf numFmtId="165" fontId="3" fillId="3" borderId="0" xfId="0" applyFont="1" applyFill="1" applyBorder="1" applyAlignment="1">
      <alignment horizontal="center"/>
    </xf>
    <xf numFmtId="165" fontId="3" fillId="0" borderId="4" xfId="0" applyFont="1" applyBorder="1" applyAlignment="1">
      <alignment horizontal="right"/>
    </xf>
    <xf numFmtId="165" fontId="3" fillId="0" borderId="5" xfId="0" applyFont="1" applyBorder="1" applyAlignment="1">
      <alignment horizontal="right"/>
    </xf>
    <xf numFmtId="165" fontId="3" fillId="0" borderId="8" xfId="0" applyFont="1" applyBorder="1" applyAlignment="1">
      <alignment horizontal="right"/>
    </xf>
    <xf numFmtId="165" fontId="3" fillId="0" borderId="9" xfId="0" applyFont="1" applyBorder="1" applyAlignment="1">
      <alignment horizontal="right"/>
    </xf>
    <xf numFmtId="165" fontId="3" fillId="3" borderId="0" xfId="0" applyFont="1" applyFill="1" applyAlignment="1">
      <alignment horizontal="center"/>
    </xf>
    <xf numFmtId="165" fontId="3" fillId="0" borderId="4" xfId="0" applyFont="1" applyBorder="1" applyAlignment="1">
      <alignment horizontal="center"/>
    </xf>
    <xf numFmtId="165" fontId="3" fillId="0" borderId="5" xfId="0" applyFont="1" applyBorder="1" applyAlignment="1">
      <alignment horizontal="center"/>
    </xf>
    <xf numFmtId="165" fontId="3" fillId="0" borderId="8" xfId="0" applyFont="1" applyBorder="1" applyAlignment="1">
      <alignment horizontal="center"/>
    </xf>
    <xf numFmtId="165" fontId="2" fillId="4" borderId="1" xfId="0" applyFont="1" applyFill="1" applyBorder="1" applyAlignment="1"/>
  </cellXfs>
  <cellStyles count="2">
    <cellStyle name="Moneda" xfId="1" builtinId="4"/>
    <cellStyle name="Normal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1828800</xdr:colOff>
      <xdr:row>0</xdr:row>
      <xdr:rowOff>142875</xdr:rowOff>
    </xdr:from>
    <xdr:to>
      <xdr:col>6</xdr:col>
      <xdr:colOff>699897</xdr:colOff>
      <xdr:row>0</xdr:row>
      <xdr:rowOff>167969</xdr:rowOff>
    </xdr:to>
    <xdr:pic>
      <xdr:nvPicPr>
        <xdr:cNvPr id="2" name="0 Imagen" descr="PAPEL MEMBRETADO-02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42875"/>
          <a:ext cx="390525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5.xml"/><Relationship Id="rId117" Type="http://schemas.openxmlformats.org/officeDocument/2006/relationships/control" Target="../activeX/activeX116.xml"/><Relationship Id="rId21" Type="http://schemas.openxmlformats.org/officeDocument/2006/relationships/control" Target="../activeX/activeX20.xml"/><Relationship Id="rId42" Type="http://schemas.openxmlformats.org/officeDocument/2006/relationships/control" Target="../activeX/activeX41.xml"/><Relationship Id="rId47" Type="http://schemas.openxmlformats.org/officeDocument/2006/relationships/control" Target="../activeX/activeX46.xml"/><Relationship Id="rId63" Type="http://schemas.openxmlformats.org/officeDocument/2006/relationships/control" Target="../activeX/activeX62.xml"/><Relationship Id="rId68" Type="http://schemas.openxmlformats.org/officeDocument/2006/relationships/control" Target="../activeX/activeX67.xml"/><Relationship Id="rId84" Type="http://schemas.openxmlformats.org/officeDocument/2006/relationships/control" Target="../activeX/activeX83.xml"/><Relationship Id="rId89" Type="http://schemas.openxmlformats.org/officeDocument/2006/relationships/control" Target="../activeX/activeX88.xml"/><Relationship Id="rId112" Type="http://schemas.openxmlformats.org/officeDocument/2006/relationships/control" Target="../activeX/activeX111.xml"/><Relationship Id="rId133" Type="http://schemas.openxmlformats.org/officeDocument/2006/relationships/control" Target="../activeX/activeX132.xml"/><Relationship Id="rId16" Type="http://schemas.openxmlformats.org/officeDocument/2006/relationships/control" Target="../activeX/activeX15.xml"/><Relationship Id="rId107" Type="http://schemas.openxmlformats.org/officeDocument/2006/relationships/control" Target="../activeX/activeX106.xml"/><Relationship Id="rId11" Type="http://schemas.openxmlformats.org/officeDocument/2006/relationships/control" Target="../activeX/activeX10.xml"/><Relationship Id="rId32" Type="http://schemas.openxmlformats.org/officeDocument/2006/relationships/control" Target="../activeX/activeX31.xml"/><Relationship Id="rId37" Type="http://schemas.openxmlformats.org/officeDocument/2006/relationships/control" Target="../activeX/activeX36.xml"/><Relationship Id="rId53" Type="http://schemas.openxmlformats.org/officeDocument/2006/relationships/control" Target="../activeX/activeX52.xml"/><Relationship Id="rId58" Type="http://schemas.openxmlformats.org/officeDocument/2006/relationships/control" Target="../activeX/activeX57.xml"/><Relationship Id="rId74" Type="http://schemas.openxmlformats.org/officeDocument/2006/relationships/control" Target="../activeX/activeX73.xml"/><Relationship Id="rId79" Type="http://schemas.openxmlformats.org/officeDocument/2006/relationships/control" Target="../activeX/activeX78.xml"/><Relationship Id="rId102" Type="http://schemas.openxmlformats.org/officeDocument/2006/relationships/control" Target="../activeX/activeX101.xml"/><Relationship Id="rId123" Type="http://schemas.openxmlformats.org/officeDocument/2006/relationships/control" Target="../activeX/activeX122.xml"/><Relationship Id="rId128" Type="http://schemas.openxmlformats.org/officeDocument/2006/relationships/control" Target="../activeX/activeX127.xml"/><Relationship Id="rId5" Type="http://schemas.openxmlformats.org/officeDocument/2006/relationships/control" Target="../activeX/activeX4.xml"/><Relationship Id="rId90" Type="http://schemas.openxmlformats.org/officeDocument/2006/relationships/control" Target="../activeX/activeX89.xml"/><Relationship Id="rId95" Type="http://schemas.openxmlformats.org/officeDocument/2006/relationships/control" Target="../activeX/activeX94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Relationship Id="rId35" Type="http://schemas.openxmlformats.org/officeDocument/2006/relationships/control" Target="../activeX/activeX34.xml"/><Relationship Id="rId43" Type="http://schemas.openxmlformats.org/officeDocument/2006/relationships/control" Target="../activeX/activeX42.xml"/><Relationship Id="rId48" Type="http://schemas.openxmlformats.org/officeDocument/2006/relationships/control" Target="../activeX/activeX47.xml"/><Relationship Id="rId56" Type="http://schemas.openxmlformats.org/officeDocument/2006/relationships/control" Target="../activeX/activeX55.xml"/><Relationship Id="rId64" Type="http://schemas.openxmlformats.org/officeDocument/2006/relationships/control" Target="../activeX/activeX63.xml"/><Relationship Id="rId69" Type="http://schemas.openxmlformats.org/officeDocument/2006/relationships/control" Target="../activeX/activeX68.xml"/><Relationship Id="rId77" Type="http://schemas.openxmlformats.org/officeDocument/2006/relationships/control" Target="../activeX/activeX76.xml"/><Relationship Id="rId100" Type="http://schemas.openxmlformats.org/officeDocument/2006/relationships/control" Target="../activeX/activeX99.xml"/><Relationship Id="rId105" Type="http://schemas.openxmlformats.org/officeDocument/2006/relationships/control" Target="../activeX/activeX104.xml"/><Relationship Id="rId113" Type="http://schemas.openxmlformats.org/officeDocument/2006/relationships/control" Target="../activeX/activeX112.xml"/><Relationship Id="rId118" Type="http://schemas.openxmlformats.org/officeDocument/2006/relationships/control" Target="../activeX/activeX117.xml"/><Relationship Id="rId126" Type="http://schemas.openxmlformats.org/officeDocument/2006/relationships/control" Target="../activeX/activeX125.xml"/><Relationship Id="rId8" Type="http://schemas.openxmlformats.org/officeDocument/2006/relationships/control" Target="../activeX/activeX7.xml"/><Relationship Id="rId51" Type="http://schemas.openxmlformats.org/officeDocument/2006/relationships/control" Target="../activeX/activeX50.xml"/><Relationship Id="rId72" Type="http://schemas.openxmlformats.org/officeDocument/2006/relationships/control" Target="../activeX/activeX71.xml"/><Relationship Id="rId80" Type="http://schemas.openxmlformats.org/officeDocument/2006/relationships/control" Target="../activeX/activeX79.xml"/><Relationship Id="rId85" Type="http://schemas.openxmlformats.org/officeDocument/2006/relationships/control" Target="../activeX/activeX84.xml"/><Relationship Id="rId93" Type="http://schemas.openxmlformats.org/officeDocument/2006/relationships/control" Target="../activeX/activeX92.xml"/><Relationship Id="rId98" Type="http://schemas.openxmlformats.org/officeDocument/2006/relationships/control" Target="../activeX/activeX97.xml"/><Relationship Id="rId121" Type="http://schemas.openxmlformats.org/officeDocument/2006/relationships/control" Target="../activeX/activeX120.xml"/><Relationship Id="rId3" Type="http://schemas.openxmlformats.org/officeDocument/2006/relationships/control" Target="../activeX/activeX2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38" Type="http://schemas.openxmlformats.org/officeDocument/2006/relationships/control" Target="../activeX/activeX37.xml"/><Relationship Id="rId46" Type="http://schemas.openxmlformats.org/officeDocument/2006/relationships/control" Target="../activeX/activeX45.xml"/><Relationship Id="rId59" Type="http://schemas.openxmlformats.org/officeDocument/2006/relationships/control" Target="../activeX/activeX58.xml"/><Relationship Id="rId67" Type="http://schemas.openxmlformats.org/officeDocument/2006/relationships/control" Target="../activeX/activeX66.xml"/><Relationship Id="rId103" Type="http://schemas.openxmlformats.org/officeDocument/2006/relationships/control" Target="../activeX/activeX102.xml"/><Relationship Id="rId108" Type="http://schemas.openxmlformats.org/officeDocument/2006/relationships/control" Target="../activeX/activeX107.xml"/><Relationship Id="rId116" Type="http://schemas.openxmlformats.org/officeDocument/2006/relationships/control" Target="../activeX/activeX115.xml"/><Relationship Id="rId124" Type="http://schemas.openxmlformats.org/officeDocument/2006/relationships/control" Target="../activeX/activeX123.xml"/><Relationship Id="rId129" Type="http://schemas.openxmlformats.org/officeDocument/2006/relationships/control" Target="../activeX/activeX128.xml"/><Relationship Id="rId20" Type="http://schemas.openxmlformats.org/officeDocument/2006/relationships/control" Target="../activeX/activeX19.xml"/><Relationship Id="rId41" Type="http://schemas.openxmlformats.org/officeDocument/2006/relationships/control" Target="../activeX/activeX40.xml"/><Relationship Id="rId54" Type="http://schemas.openxmlformats.org/officeDocument/2006/relationships/control" Target="../activeX/activeX53.xml"/><Relationship Id="rId62" Type="http://schemas.openxmlformats.org/officeDocument/2006/relationships/control" Target="../activeX/activeX61.xml"/><Relationship Id="rId70" Type="http://schemas.openxmlformats.org/officeDocument/2006/relationships/control" Target="../activeX/activeX69.xml"/><Relationship Id="rId75" Type="http://schemas.openxmlformats.org/officeDocument/2006/relationships/control" Target="../activeX/activeX74.xml"/><Relationship Id="rId83" Type="http://schemas.openxmlformats.org/officeDocument/2006/relationships/control" Target="../activeX/activeX82.xml"/><Relationship Id="rId88" Type="http://schemas.openxmlformats.org/officeDocument/2006/relationships/control" Target="../activeX/activeX87.xml"/><Relationship Id="rId91" Type="http://schemas.openxmlformats.org/officeDocument/2006/relationships/control" Target="../activeX/activeX90.xml"/><Relationship Id="rId96" Type="http://schemas.openxmlformats.org/officeDocument/2006/relationships/control" Target="../activeX/activeX95.xml"/><Relationship Id="rId111" Type="http://schemas.openxmlformats.org/officeDocument/2006/relationships/control" Target="../activeX/activeX110.xml"/><Relationship Id="rId132" Type="http://schemas.openxmlformats.org/officeDocument/2006/relationships/control" Target="../activeX/activeX131.xml"/><Relationship Id="rId1" Type="http://schemas.openxmlformats.org/officeDocument/2006/relationships/vmlDrawing" Target="../drawings/vmlDrawing1.vml"/><Relationship Id="rId6" Type="http://schemas.openxmlformats.org/officeDocument/2006/relationships/control" Target="../activeX/activeX5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36" Type="http://schemas.openxmlformats.org/officeDocument/2006/relationships/control" Target="../activeX/activeX35.xml"/><Relationship Id="rId49" Type="http://schemas.openxmlformats.org/officeDocument/2006/relationships/control" Target="../activeX/activeX48.xml"/><Relationship Id="rId57" Type="http://schemas.openxmlformats.org/officeDocument/2006/relationships/control" Target="../activeX/activeX56.xml"/><Relationship Id="rId106" Type="http://schemas.openxmlformats.org/officeDocument/2006/relationships/control" Target="../activeX/activeX105.xml"/><Relationship Id="rId114" Type="http://schemas.openxmlformats.org/officeDocument/2006/relationships/control" Target="../activeX/activeX113.xml"/><Relationship Id="rId119" Type="http://schemas.openxmlformats.org/officeDocument/2006/relationships/control" Target="../activeX/activeX118.xml"/><Relationship Id="rId127" Type="http://schemas.openxmlformats.org/officeDocument/2006/relationships/control" Target="../activeX/activeX126.xml"/><Relationship Id="rId10" Type="http://schemas.openxmlformats.org/officeDocument/2006/relationships/control" Target="../activeX/activeX9.xml"/><Relationship Id="rId31" Type="http://schemas.openxmlformats.org/officeDocument/2006/relationships/control" Target="../activeX/activeX30.xml"/><Relationship Id="rId44" Type="http://schemas.openxmlformats.org/officeDocument/2006/relationships/control" Target="../activeX/activeX43.xml"/><Relationship Id="rId52" Type="http://schemas.openxmlformats.org/officeDocument/2006/relationships/control" Target="../activeX/activeX51.xml"/><Relationship Id="rId60" Type="http://schemas.openxmlformats.org/officeDocument/2006/relationships/control" Target="../activeX/activeX59.xml"/><Relationship Id="rId65" Type="http://schemas.openxmlformats.org/officeDocument/2006/relationships/control" Target="../activeX/activeX64.xml"/><Relationship Id="rId73" Type="http://schemas.openxmlformats.org/officeDocument/2006/relationships/control" Target="../activeX/activeX72.xml"/><Relationship Id="rId78" Type="http://schemas.openxmlformats.org/officeDocument/2006/relationships/control" Target="../activeX/activeX77.xml"/><Relationship Id="rId81" Type="http://schemas.openxmlformats.org/officeDocument/2006/relationships/control" Target="../activeX/activeX80.xml"/><Relationship Id="rId86" Type="http://schemas.openxmlformats.org/officeDocument/2006/relationships/control" Target="../activeX/activeX85.xml"/><Relationship Id="rId94" Type="http://schemas.openxmlformats.org/officeDocument/2006/relationships/control" Target="../activeX/activeX93.xml"/><Relationship Id="rId99" Type="http://schemas.openxmlformats.org/officeDocument/2006/relationships/control" Target="../activeX/activeX98.xml"/><Relationship Id="rId101" Type="http://schemas.openxmlformats.org/officeDocument/2006/relationships/control" Target="../activeX/activeX100.xml"/><Relationship Id="rId122" Type="http://schemas.openxmlformats.org/officeDocument/2006/relationships/control" Target="../activeX/activeX121.xml"/><Relationship Id="rId130" Type="http://schemas.openxmlformats.org/officeDocument/2006/relationships/control" Target="../activeX/activeX129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39" Type="http://schemas.openxmlformats.org/officeDocument/2006/relationships/control" Target="../activeX/activeX38.xml"/><Relationship Id="rId109" Type="http://schemas.openxmlformats.org/officeDocument/2006/relationships/control" Target="../activeX/activeX108.xml"/><Relationship Id="rId34" Type="http://schemas.openxmlformats.org/officeDocument/2006/relationships/control" Target="../activeX/activeX33.xml"/><Relationship Id="rId50" Type="http://schemas.openxmlformats.org/officeDocument/2006/relationships/control" Target="../activeX/activeX49.xml"/><Relationship Id="rId55" Type="http://schemas.openxmlformats.org/officeDocument/2006/relationships/control" Target="../activeX/activeX54.xml"/><Relationship Id="rId76" Type="http://schemas.openxmlformats.org/officeDocument/2006/relationships/control" Target="../activeX/activeX75.xml"/><Relationship Id="rId97" Type="http://schemas.openxmlformats.org/officeDocument/2006/relationships/control" Target="../activeX/activeX96.xml"/><Relationship Id="rId104" Type="http://schemas.openxmlformats.org/officeDocument/2006/relationships/control" Target="../activeX/activeX103.xml"/><Relationship Id="rId120" Type="http://schemas.openxmlformats.org/officeDocument/2006/relationships/control" Target="../activeX/activeX119.xml"/><Relationship Id="rId125" Type="http://schemas.openxmlformats.org/officeDocument/2006/relationships/control" Target="../activeX/activeX124.xml"/><Relationship Id="rId7" Type="http://schemas.openxmlformats.org/officeDocument/2006/relationships/control" Target="../activeX/activeX6.xml"/><Relationship Id="rId71" Type="http://schemas.openxmlformats.org/officeDocument/2006/relationships/control" Target="../activeX/activeX70.xml"/><Relationship Id="rId92" Type="http://schemas.openxmlformats.org/officeDocument/2006/relationships/control" Target="../activeX/activeX91.xml"/><Relationship Id="rId2" Type="http://schemas.openxmlformats.org/officeDocument/2006/relationships/control" Target="../activeX/activeX1.xml"/><Relationship Id="rId29" Type="http://schemas.openxmlformats.org/officeDocument/2006/relationships/control" Target="../activeX/activeX28.xml"/><Relationship Id="rId24" Type="http://schemas.openxmlformats.org/officeDocument/2006/relationships/control" Target="../activeX/activeX23.xml"/><Relationship Id="rId40" Type="http://schemas.openxmlformats.org/officeDocument/2006/relationships/control" Target="../activeX/activeX39.xml"/><Relationship Id="rId45" Type="http://schemas.openxmlformats.org/officeDocument/2006/relationships/control" Target="../activeX/activeX44.xml"/><Relationship Id="rId66" Type="http://schemas.openxmlformats.org/officeDocument/2006/relationships/control" Target="../activeX/activeX65.xml"/><Relationship Id="rId87" Type="http://schemas.openxmlformats.org/officeDocument/2006/relationships/control" Target="../activeX/activeX86.xml"/><Relationship Id="rId110" Type="http://schemas.openxmlformats.org/officeDocument/2006/relationships/control" Target="../activeX/activeX109.xml"/><Relationship Id="rId115" Type="http://schemas.openxmlformats.org/officeDocument/2006/relationships/control" Target="../activeX/activeX114.xml"/><Relationship Id="rId131" Type="http://schemas.openxmlformats.org/officeDocument/2006/relationships/control" Target="../activeX/activeX130.xml"/><Relationship Id="rId61" Type="http://schemas.openxmlformats.org/officeDocument/2006/relationships/control" Target="../activeX/activeX60.xml"/><Relationship Id="rId82" Type="http://schemas.openxmlformats.org/officeDocument/2006/relationships/control" Target="../activeX/activeX81.xml"/><Relationship Id="rId19" Type="http://schemas.openxmlformats.org/officeDocument/2006/relationships/control" Target="../activeX/activeX1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AY67"/>
  <sheetViews>
    <sheetView tabSelected="1" workbookViewId="0">
      <selection activeCell="A2" sqref="A2:AV60"/>
    </sheetView>
  </sheetViews>
  <sheetFormatPr baseColWidth="10" defaultRowHeight="15"/>
  <cols>
    <col min="1" max="1" width="40.42578125" customWidth="1"/>
    <col min="2" max="2" width="2" customWidth="1"/>
    <col min="3" max="3" width="9.5703125" customWidth="1"/>
    <col min="4" max="4" width="14.42578125" customWidth="1"/>
    <col min="5" max="5" width="16.140625" hidden="1" customWidth="1"/>
    <col min="6" max="6" width="13.140625" customWidth="1"/>
    <col min="7" max="7" width="22.85546875" customWidth="1"/>
    <col min="8" max="8" width="27" hidden="1" customWidth="1"/>
    <col min="9" max="12" width="14.42578125" customWidth="1"/>
    <col min="13" max="13" width="13.85546875" customWidth="1"/>
    <col min="14" max="20" width="14.42578125" customWidth="1"/>
    <col min="21" max="21" width="16.5703125" hidden="1" customWidth="1"/>
    <col min="22" max="23" width="14.42578125" customWidth="1"/>
    <col min="24" max="24" width="18.28515625" hidden="1" customWidth="1"/>
    <col min="25" max="27" width="14.42578125" customWidth="1"/>
    <col min="28" max="28" width="20.42578125" hidden="1" customWidth="1"/>
    <col min="29" max="29" width="20" customWidth="1"/>
    <col min="30" max="30" width="17.85546875" customWidth="1"/>
    <col min="31" max="31" width="14.42578125" customWidth="1"/>
    <col min="32" max="32" width="26.7109375" hidden="1" customWidth="1"/>
    <col min="33" max="33" width="36.140625" style="8" hidden="1" customWidth="1"/>
    <col min="34" max="34" width="15.7109375" style="8" hidden="1" customWidth="1"/>
    <col min="35" max="35" width="17" hidden="1" customWidth="1"/>
    <col min="36" max="36" width="20.7109375" hidden="1" customWidth="1"/>
    <col min="37" max="37" width="14.42578125" customWidth="1"/>
    <col min="38" max="39" width="14.5703125" customWidth="1"/>
    <col min="40" max="40" width="15.140625" customWidth="1"/>
    <col min="41" max="41" width="22.28515625" hidden="1" customWidth="1"/>
    <col min="42" max="42" width="15" customWidth="1"/>
    <col min="43" max="43" width="14.5703125" customWidth="1"/>
    <col min="44" max="44" width="15.42578125" customWidth="1"/>
    <col min="45" max="45" width="13" customWidth="1"/>
    <col min="46" max="46" width="15.5703125" customWidth="1"/>
    <col min="47" max="48" width="14.5703125" customWidth="1"/>
    <col min="49" max="49" width="25.85546875" hidden="1" customWidth="1"/>
    <col min="50" max="51" width="14.5703125" bestFit="1" customWidth="1"/>
  </cols>
  <sheetData>
    <row r="5" spans="1:49">
      <c r="A5" s="100" t="s">
        <v>0</v>
      </c>
      <c r="B5" s="100"/>
      <c r="C5" s="100"/>
      <c r="D5" s="100"/>
      <c r="E5" s="15"/>
      <c r="F5" s="96" t="s">
        <v>39</v>
      </c>
      <c r="G5" s="96" t="s">
        <v>38</v>
      </c>
      <c r="H5" s="78"/>
      <c r="I5" s="78"/>
      <c r="J5" s="78"/>
      <c r="K5" s="78"/>
      <c r="L5" s="78"/>
      <c r="M5" s="78"/>
      <c r="N5" s="78"/>
      <c r="O5" s="79"/>
      <c r="P5" s="76"/>
      <c r="Q5" s="79"/>
      <c r="R5" s="76"/>
      <c r="S5" s="78"/>
      <c r="T5" s="78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8" t="s">
        <v>81</v>
      </c>
      <c r="AH5" s="18" t="s">
        <v>82</v>
      </c>
      <c r="AI5" s="77" t="s">
        <v>85</v>
      </c>
      <c r="AJ5" s="15" t="s">
        <v>83</v>
      </c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04" t="s">
        <v>91</v>
      </c>
    </row>
    <row r="6" spans="1:49">
      <c r="A6" s="80"/>
      <c r="B6" s="80"/>
      <c r="C6" s="80"/>
      <c r="D6" s="80"/>
      <c r="E6" s="77" t="s">
        <v>33</v>
      </c>
      <c r="F6" s="97"/>
      <c r="G6" s="97"/>
      <c r="H6" s="84" t="s">
        <v>90</v>
      </c>
      <c r="I6" s="35" t="s">
        <v>34</v>
      </c>
      <c r="J6" s="35" t="s">
        <v>34</v>
      </c>
      <c r="K6" s="35" t="s">
        <v>34</v>
      </c>
      <c r="L6" s="74" t="s">
        <v>34</v>
      </c>
      <c r="M6" s="72" t="s">
        <v>37</v>
      </c>
      <c r="N6" s="72" t="s">
        <v>37</v>
      </c>
      <c r="O6" s="42" t="s">
        <v>37</v>
      </c>
      <c r="P6" s="42" t="s">
        <v>37</v>
      </c>
      <c r="Q6" s="42" t="s">
        <v>37</v>
      </c>
      <c r="R6" s="42" t="s">
        <v>69</v>
      </c>
      <c r="S6" s="42" t="s">
        <v>69</v>
      </c>
      <c r="T6" s="42" t="s">
        <v>69</v>
      </c>
      <c r="U6" s="42" t="s">
        <v>70</v>
      </c>
      <c r="V6" s="42" t="s">
        <v>76</v>
      </c>
      <c r="W6" s="42" t="s">
        <v>76</v>
      </c>
      <c r="X6" s="42" t="s">
        <v>77</v>
      </c>
      <c r="Y6" s="42" t="s">
        <v>78</v>
      </c>
      <c r="Z6" s="42" t="s">
        <v>78</v>
      </c>
      <c r="AA6" s="42" t="s">
        <v>78</v>
      </c>
      <c r="AB6" s="42" t="s">
        <v>79</v>
      </c>
      <c r="AC6" s="42" t="s">
        <v>80</v>
      </c>
      <c r="AD6" s="42" t="s">
        <v>80</v>
      </c>
      <c r="AE6" s="42" t="s">
        <v>80</v>
      </c>
      <c r="AF6" s="42" t="s">
        <v>84</v>
      </c>
      <c r="AG6" s="9"/>
      <c r="AH6" s="9"/>
      <c r="AI6" s="35"/>
      <c r="AJ6" s="35"/>
      <c r="AK6" s="74" t="s">
        <v>86</v>
      </c>
      <c r="AL6" s="74" t="s">
        <v>86</v>
      </c>
      <c r="AM6" s="74" t="s">
        <v>86</v>
      </c>
      <c r="AN6" s="42" t="s">
        <v>86</v>
      </c>
      <c r="AO6" s="42" t="s">
        <v>87</v>
      </c>
      <c r="AP6" s="42" t="s">
        <v>88</v>
      </c>
      <c r="AQ6" s="42" t="s">
        <v>88</v>
      </c>
      <c r="AR6" s="35" t="str">
        <f>AQ6</f>
        <v>NOVIEMBRE</v>
      </c>
      <c r="AS6" s="42" t="s">
        <v>88</v>
      </c>
      <c r="AT6" s="42" t="s">
        <v>89</v>
      </c>
      <c r="AU6" s="42" t="s">
        <v>89</v>
      </c>
      <c r="AV6" s="42" t="s">
        <v>89</v>
      </c>
      <c r="AW6" s="104"/>
    </row>
    <row r="7" spans="1:49" ht="15" customHeight="1">
      <c r="A7" s="92" t="s">
        <v>1</v>
      </c>
      <c r="B7" s="92"/>
      <c r="C7" s="92"/>
      <c r="D7" s="92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0"/>
      <c r="AH7" s="10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</row>
    <row r="8" spans="1:49" ht="15" customHeight="1">
      <c r="A8" s="80"/>
      <c r="B8" s="80"/>
      <c r="C8" s="80"/>
      <c r="D8" s="80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0"/>
      <c r="AH8" s="10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</row>
    <row r="9" spans="1:49" ht="15" customHeight="1">
      <c r="A9" s="101" t="s">
        <v>2</v>
      </c>
      <c r="B9" s="101"/>
      <c r="C9" s="101"/>
      <c r="D9" s="101"/>
      <c r="E9" s="6">
        <v>750000</v>
      </c>
      <c r="F9" s="19" t="s">
        <v>40</v>
      </c>
      <c r="G9" s="20" t="s">
        <v>42</v>
      </c>
      <c r="H9" s="10">
        <f>E9/9</f>
        <v>83333.333333333328</v>
      </c>
      <c r="I9" s="15"/>
      <c r="J9" s="15"/>
      <c r="K9" s="10">
        <f>H9</f>
        <v>83333.333333333328</v>
      </c>
      <c r="L9" s="31">
        <f>K9</f>
        <v>83333.333333333328</v>
      </c>
      <c r="M9" s="15"/>
      <c r="N9" s="15"/>
      <c r="O9" s="15"/>
      <c r="P9" s="10">
        <f>H9</f>
        <v>83333.333333333328</v>
      </c>
      <c r="Q9" s="10">
        <f>L9</f>
        <v>83333.333333333328</v>
      </c>
      <c r="R9" s="10"/>
      <c r="S9" s="10">
        <f>P9</f>
        <v>83333.333333333328</v>
      </c>
      <c r="T9" s="10">
        <f>Q9</f>
        <v>83333.333333333328</v>
      </c>
      <c r="U9" s="10">
        <f>L9+M9+N9+O9+P9+R9+S9</f>
        <v>250000</v>
      </c>
      <c r="V9" s="15"/>
      <c r="W9" s="10">
        <f>T9</f>
        <v>83333.333333333328</v>
      </c>
      <c r="X9" s="10">
        <f>U9+W9</f>
        <v>333333.33333333331</v>
      </c>
      <c r="Y9" s="15"/>
      <c r="Z9" s="15"/>
      <c r="AA9" s="10">
        <f>W9</f>
        <v>83333.333333333328</v>
      </c>
      <c r="AB9" s="10">
        <f>AA9+Z9+Y9+W9+V9+S9+R9+P9+O9+N9+M9+K9+J9+I9</f>
        <v>416666.66666666663</v>
      </c>
      <c r="AC9" s="15"/>
      <c r="AD9" s="15"/>
      <c r="AE9" s="10">
        <f>AA9</f>
        <v>83333.333333333328</v>
      </c>
      <c r="AF9" s="10">
        <f>AB9+AC9+AD9+AE9</f>
        <v>499999.99999999994</v>
      </c>
      <c r="AG9" s="10">
        <v>700000</v>
      </c>
      <c r="AH9" s="53">
        <f>AG9-AF9</f>
        <v>200000.00000000006</v>
      </c>
      <c r="AI9" s="10">
        <f>AH9</f>
        <v>200000.00000000006</v>
      </c>
      <c r="AJ9" s="10">
        <f>AI9/3</f>
        <v>66666.666666666686</v>
      </c>
      <c r="AK9" s="15"/>
      <c r="AL9" s="15"/>
      <c r="AM9" s="10">
        <f>AJ9</f>
        <v>66666.666666666686</v>
      </c>
      <c r="AN9" s="15"/>
      <c r="AO9" s="10">
        <f>AF9+AK9+AL9+AM9+AN9</f>
        <v>566666.66666666663</v>
      </c>
      <c r="AP9" s="15"/>
      <c r="AQ9" s="15"/>
      <c r="AR9" s="15"/>
      <c r="AS9" s="10">
        <f>AJ9</f>
        <v>66666.666666666686</v>
      </c>
      <c r="AT9" s="15"/>
      <c r="AV9" s="10">
        <f>AS9</f>
        <v>66666.666666666686</v>
      </c>
      <c r="AW9" s="10">
        <f>AO9+AP9+AQ9+AR9+AS9+AT9+AU9+AV9</f>
        <v>700000</v>
      </c>
    </row>
    <row r="10" spans="1:49" ht="15" customHeight="1">
      <c r="A10" s="101" t="s">
        <v>3</v>
      </c>
      <c r="B10" s="101"/>
      <c r="C10" s="101"/>
      <c r="D10" s="101"/>
      <c r="E10" s="6">
        <v>950000</v>
      </c>
      <c r="F10" s="19" t="s">
        <v>44</v>
      </c>
      <c r="G10" s="21" t="s">
        <v>45</v>
      </c>
      <c r="H10" s="10">
        <f t="shared" ref="H10:H12" si="0">E10/9</f>
        <v>105555.55555555556</v>
      </c>
      <c r="I10" s="15"/>
      <c r="J10" s="15"/>
      <c r="K10" s="10">
        <f>H10</f>
        <v>105555.55555555556</v>
      </c>
      <c r="L10" s="31">
        <f t="shared" ref="L10:L13" si="1">K10</f>
        <v>105555.55555555556</v>
      </c>
      <c r="M10" s="15"/>
      <c r="N10" s="15"/>
      <c r="O10" s="15"/>
      <c r="P10" s="10">
        <f t="shared" ref="P10:P55" si="2">H10</f>
        <v>105555.55555555556</v>
      </c>
      <c r="Q10" s="10">
        <f t="shared" ref="Q10:Q55" si="3">L10</f>
        <v>105555.55555555556</v>
      </c>
      <c r="R10" s="10"/>
      <c r="S10" s="10">
        <f t="shared" ref="S10:S13" si="4">P10</f>
        <v>105555.55555555556</v>
      </c>
      <c r="T10" s="10">
        <f t="shared" ref="T10:T58" si="5">Q10</f>
        <v>105555.55555555556</v>
      </c>
      <c r="U10" s="10">
        <f t="shared" ref="U10:U55" si="6">L10+M10+N10+O10+P10+R10+S10</f>
        <v>316666.66666666669</v>
      </c>
      <c r="V10" s="15"/>
      <c r="W10" s="10">
        <f t="shared" ref="W10:W55" si="7">T10</f>
        <v>105555.55555555556</v>
      </c>
      <c r="X10" s="10">
        <f t="shared" ref="X10:X55" si="8">U10+W10</f>
        <v>422222.22222222225</v>
      </c>
      <c r="Y10" s="15"/>
      <c r="Z10" s="15"/>
      <c r="AA10" s="10">
        <f t="shared" ref="AA10:AA12" si="9">W10</f>
        <v>105555.55555555556</v>
      </c>
      <c r="AB10" s="10">
        <f t="shared" ref="AB10:AB55" si="10">AA10+Z10+Y10+W10+V10+S10+R10+P10+O10+N10+M10+K10+J10+I10</f>
        <v>527777.77777777775</v>
      </c>
      <c r="AC10" s="15"/>
      <c r="AD10" s="15"/>
      <c r="AE10" s="10">
        <f t="shared" ref="AE10:AE55" si="11">AA10</f>
        <v>105555.55555555556</v>
      </c>
      <c r="AF10" s="10">
        <f t="shared" ref="AF10:AF12" si="12">AB10+AC10+AD10+AE10</f>
        <v>633333.33333333326</v>
      </c>
      <c r="AG10" s="10">
        <v>800000</v>
      </c>
      <c r="AH10" s="53">
        <f t="shared" ref="AH10:AH58" si="13">AG10-AF10</f>
        <v>166666.66666666674</v>
      </c>
      <c r="AI10" s="10">
        <f t="shared" ref="AI10:AI13" si="14">AH10</f>
        <v>166666.66666666674</v>
      </c>
      <c r="AJ10" s="10">
        <f t="shared" ref="AJ10:AJ58" si="15">AI10/3</f>
        <v>55555.555555555584</v>
      </c>
      <c r="AK10" s="15"/>
      <c r="AL10" s="15"/>
      <c r="AM10" s="10">
        <f t="shared" ref="AM10:AM55" si="16">AJ10</f>
        <v>55555.555555555584</v>
      </c>
      <c r="AN10" s="15"/>
      <c r="AO10" s="10">
        <f t="shared" ref="AO10:AO55" si="17">AF10+AK10+AL10+AM10+AN10</f>
        <v>688888.88888888888</v>
      </c>
      <c r="AP10" s="15"/>
      <c r="AQ10" s="15"/>
      <c r="AR10" s="15"/>
      <c r="AS10" s="10">
        <f t="shared" ref="AS10:AS12" si="18">AJ10</f>
        <v>55555.555555555584</v>
      </c>
      <c r="AT10" s="15"/>
      <c r="AV10" s="10">
        <f t="shared" ref="AV10:AV13" si="19">AS10</f>
        <v>55555.555555555584</v>
      </c>
      <c r="AW10" s="10">
        <f t="shared" ref="AW10:AW55" si="20">AO10+AP10+AQ10+AR10+AS10+AT10+AU10+AV10</f>
        <v>800000.00000000012</v>
      </c>
    </row>
    <row r="11" spans="1:49" ht="15" customHeight="1">
      <c r="A11" s="102" t="s">
        <v>4</v>
      </c>
      <c r="B11" s="102"/>
      <c r="C11" s="102"/>
      <c r="D11" s="102"/>
      <c r="E11" s="6">
        <v>850000</v>
      </c>
      <c r="F11" s="15" t="s">
        <v>41</v>
      </c>
      <c r="G11" s="20" t="s">
        <v>43</v>
      </c>
      <c r="H11" s="10">
        <f t="shared" si="0"/>
        <v>94444.444444444438</v>
      </c>
      <c r="I11" s="15"/>
      <c r="J11" s="15"/>
      <c r="K11" s="10">
        <f>H11</f>
        <v>94444.444444444438</v>
      </c>
      <c r="L11" s="31">
        <f t="shared" si="1"/>
        <v>94444.444444444438</v>
      </c>
      <c r="M11" s="15"/>
      <c r="N11" s="15"/>
      <c r="O11" s="15"/>
      <c r="P11" s="10">
        <f t="shared" si="2"/>
        <v>94444.444444444438</v>
      </c>
      <c r="Q11" s="10">
        <f t="shared" si="3"/>
        <v>94444.444444444438</v>
      </c>
      <c r="R11" s="10"/>
      <c r="S11" s="10">
        <f t="shared" si="4"/>
        <v>94444.444444444438</v>
      </c>
      <c r="T11" s="10">
        <f t="shared" si="5"/>
        <v>94444.444444444438</v>
      </c>
      <c r="U11" s="10">
        <f t="shared" si="6"/>
        <v>283333.33333333331</v>
      </c>
      <c r="V11" s="15"/>
      <c r="W11" s="10">
        <f t="shared" si="7"/>
        <v>94444.444444444438</v>
      </c>
      <c r="X11" s="10">
        <f t="shared" si="8"/>
        <v>377777.77777777775</v>
      </c>
      <c r="Y11" s="15"/>
      <c r="Z11" s="15"/>
      <c r="AA11" s="10">
        <f t="shared" si="9"/>
        <v>94444.444444444438</v>
      </c>
      <c r="AB11" s="10">
        <f t="shared" si="10"/>
        <v>472222.22222222219</v>
      </c>
      <c r="AC11" s="15"/>
      <c r="AD11" s="15"/>
      <c r="AE11" s="10">
        <f t="shared" si="11"/>
        <v>94444.444444444438</v>
      </c>
      <c r="AF11" s="10">
        <f t="shared" si="12"/>
        <v>566666.66666666663</v>
      </c>
      <c r="AG11" s="10">
        <v>800000</v>
      </c>
      <c r="AH11" s="53">
        <f t="shared" si="13"/>
        <v>233333.33333333337</v>
      </c>
      <c r="AI11" s="10">
        <f t="shared" si="14"/>
        <v>233333.33333333337</v>
      </c>
      <c r="AJ11" s="10">
        <f t="shared" si="15"/>
        <v>77777.777777777796</v>
      </c>
      <c r="AK11" s="15"/>
      <c r="AL11" s="15"/>
      <c r="AM11" s="10">
        <f t="shared" si="16"/>
        <v>77777.777777777796</v>
      </c>
      <c r="AN11" s="15"/>
      <c r="AO11" s="10">
        <f t="shared" si="17"/>
        <v>644444.44444444438</v>
      </c>
      <c r="AP11" s="15"/>
      <c r="AQ11" s="15"/>
      <c r="AR11" s="15"/>
      <c r="AS11" s="10">
        <f t="shared" si="18"/>
        <v>77777.777777777796</v>
      </c>
      <c r="AT11" s="15"/>
      <c r="AV11" s="10">
        <f t="shared" si="19"/>
        <v>77777.777777777796</v>
      </c>
      <c r="AW11" s="10">
        <f t="shared" si="20"/>
        <v>799999.99999999988</v>
      </c>
    </row>
    <row r="12" spans="1:49" ht="15" customHeight="1">
      <c r="A12" s="101" t="s">
        <v>5</v>
      </c>
      <c r="B12" s="101"/>
      <c r="C12" s="101"/>
      <c r="D12" s="101"/>
      <c r="E12" s="6">
        <v>750000</v>
      </c>
      <c r="F12" s="19" t="s">
        <v>44</v>
      </c>
      <c r="G12" s="21" t="s">
        <v>45</v>
      </c>
      <c r="H12" s="10">
        <f t="shared" si="0"/>
        <v>83333.333333333328</v>
      </c>
      <c r="I12" s="15"/>
      <c r="J12" s="15"/>
      <c r="K12" s="10">
        <f>H12</f>
        <v>83333.333333333328</v>
      </c>
      <c r="L12" s="31">
        <f t="shared" si="1"/>
        <v>83333.333333333328</v>
      </c>
      <c r="M12" s="15"/>
      <c r="N12" s="15"/>
      <c r="O12" s="15"/>
      <c r="P12" s="10">
        <f t="shared" si="2"/>
        <v>83333.333333333328</v>
      </c>
      <c r="Q12" s="10">
        <f t="shared" si="3"/>
        <v>83333.333333333328</v>
      </c>
      <c r="R12" s="10"/>
      <c r="S12" s="10">
        <f t="shared" si="4"/>
        <v>83333.333333333328</v>
      </c>
      <c r="T12" s="10">
        <f t="shared" si="5"/>
        <v>83333.333333333328</v>
      </c>
      <c r="U12" s="10">
        <f t="shared" si="6"/>
        <v>250000</v>
      </c>
      <c r="V12" s="15"/>
      <c r="W12" s="10">
        <f t="shared" si="7"/>
        <v>83333.333333333328</v>
      </c>
      <c r="X12" s="10">
        <f t="shared" si="8"/>
        <v>333333.33333333331</v>
      </c>
      <c r="Y12" s="15"/>
      <c r="Z12" s="15"/>
      <c r="AA12" s="10">
        <f t="shared" si="9"/>
        <v>83333.333333333328</v>
      </c>
      <c r="AB12" s="10">
        <f t="shared" si="10"/>
        <v>416666.66666666663</v>
      </c>
      <c r="AC12" s="15"/>
      <c r="AD12" s="15"/>
      <c r="AE12" s="10">
        <f t="shared" si="11"/>
        <v>83333.333333333328</v>
      </c>
      <c r="AF12" s="10">
        <f t="shared" si="12"/>
        <v>499999.99999999994</v>
      </c>
      <c r="AG12" s="10">
        <v>700000</v>
      </c>
      <c r="AH12" s="53">
        <f t="shared" si="13"/>
        <v>200000.00000000006</v>
      </c>
      <c r="AI12" s="10">
        <f t="shared" si="14"/>
        <v>200000.00000000006</v>
      </c>
      <c r="AJ12" s="10">
        <f t="shared" si="15"/>
        <v>66666.666666666686</v>
      </c>
      <c r="AK12" s="15"/>
      <c r="AL12" s="15"/>
      <c r="AM12" s="10">
        <f t="shared" si="16"/>
        <v>66666.666666666686</v>
      </c>
      <c r="AN12" s="15"/>
      <c r="AO12" s="10">
        <f t="shared" si="17"/>
        <v>566666.66666666663</v>
      </c>
      <c r="AP12" s="15"/>
      <c r="AQ12" s="15"/>
      <c r="AR12" s="15"/>
      <c r="AS12" s="10">
        <f t="shared" si="18"/>
        <v>66666.666666666686</v>
      </c>
      <c r="AT12" s="15"/>
      <c r="AV12" s="10">
        <f t="shared" si="19"/>
        <v>66666.666666666686</v>
      </c>
      <c r="AW12" s="10">
        <f t="shared" si="20"/>
        <v>700000</v>
      </c>
    </row>
    <row r="13" spans="1:49" ht="15" customHeight="1">
      <c r="A13" s="103" t="s">
        <v>6</v>
      </c>
      <c r="B13" s="103"/>
      <c r="C13" s="103"/>
      <c r="D13" s="103"/>
      <c r="E13" s="7">
        <f>SUM(E9:E12)</f>
        <v>3300000</v>
      </c>
      <c r="F13" s="7"/>
      <c r="G13" s="22"/>
      <c r="H13" s="9">
        <f>SUM(H9:H12)</f>
        <v>366666.66666666663</v>
      </c>
      <c r="I13" s="35"/>
      <c r="J13" s="35"/>
      <c r="K13" s="9">
        <f>SUM(K9:K12)</f>
        <v>366666.66666666663</v>
      </c>
      <c r="L13" s="32">
        <f t="shared" si="1"/>
        <v>366666.66666666663</v>
      </c>
      <c r="M13" s="35"/>
      <c r="N13" s="35"/>
      <c r="O13" s="35"/>
      <c r="P13" s="9">
        <f t="shared" si="2"/>
        <v>366666.66666666663</v>
      </c>
      <c r="Q13" s="9">
        <f t="shared" si="3"/>
        <v>366666.66666666663</v>
      </c>
      <c r="R13" s="9"/>
      <c r="S13" s="9">
        <f t="shared" si="4"/>
        <v>366666.66666666663</v>
      </c>
      <c r="T13" s="9">
        <f t="shared" si="5"/>
        <v>366666.66666666663</v>
      </c>
      <c r="U13" s="9">
        <f t="shared" si="6"/>
        <v>1100000</v>
      </c>
      <c r="V13" s="15"/>
      <c r="W13" s="9">
        <f t="shared" si="7"/>
        <v>366666.66666666663</v>
      </c>
      <c r="X13" s="9">
        <f t="shared" si="8"/>
        <v>1466666.6666666665</v>
      </c>
      <c r="Y13" s="15"/>
      <c r="Z13" s="15"/>
      <c r="AA13" s="9">
        <f>SUM(AA9:AA12)</f>
        <v>366666.66666666663</v>
      </c>
      <c r="AB13" s="9">
        <f t="shared" si="10"/>
        <v>1833333.333333333</v>
      </c>
      <c r="AC13" s="15"/>
      <c r="AD13" s="15"/>
      <c r="AE13" s="9">
        <f t="shared" si="11"/>
        <v>366666.66666666663</v>
      </c>
      <c r="AF13" s="9">
        <f>SUM(AF9:AF12)</f>
        <v>2200000</v>
      </c>
      <c r="AG13" s="9">
        <f>SUM(AG9:AG12)</f>
        <v>3000000</v>
      </c>
      <c r="AH13" s="55">
        <f t="shared" si="13"/>
        <v>800000</v>
      </c>
      <c r="AI13" s="9">
        <f t="shared" si="14"/>
        <v>800000</v>
      </c>
      <c r="AJ13" s="9">
        <f t="shared" si="15"/>
        <v>266666.66666666669</v>
      </c>
      <c r="AK13" s="15"/>
      <c r="AL13" s="15"/>
      <c r="AM13" s="9">
        <f t="shared" si="16"/>
        <v>266666.66666666669</v>
      </c>
      <c r="AN13" s="15"/>
      <c r="AO13" s="9">
        <f t="shared" si="17"/>
        <v>2466666.6666666665</v>
      </c>
      <c r="AP13" s="15"/>
      <c r="AQ13" s="15"/>
      <c r="AR13" s="15"/>
      <c r="AS13" s="9">
        <f>SUM(AS9:AS12)</f>
        <v>266666.66666666674</v>
      </c>
      <c r="AT13" s="15"/>
      <c r="AV13" s="9">
        <f t="shared" si="19"/>
        <v>266666.66666666674</v>
      </c>
      <c r="AW13" s="9">
        <f t="shared" si="20"/>
        <v>3000000</v>
      </c>
    </row>
    <row r="14" spans="1:49" ht="15" hidden="1" customHeight="1">
      <c r="A14" s="15"/>
      <c r="B14" s="15"/>
      <c r="C14" s="15"/>
      <c r="D14" s="15"/>
      <c r="E14" s="81"/>
      <c r="F14" s="81"/>
      <c r="G14" s="81"/>
      <c r="H14" s="15"/>
      <c r="I14" s="15"/>
      <c r="J14" s="15"/>
      <c r="K14" s="15"/>
      <c r="L14" s="78"/>
      <c r="M14" s="15"/>
      <c r="N14" s="15"/>
      <c r="O14" s="15"/>
      <c r="P14" s="10"/>
      <c r="Q14" s="10"/>
      <c r="R14" s="10"/>
      <c r="S14" s="10"/>
      <c r="T14" s="10"/>
      <c r="U14" s="10"/>
      <c r="V14" s="15"/>
      <c r="W14" s="10">
        <f t="shared" si="7"/>
        <v>0</v>
      </c>
      <c r="X14" s="10">
        <f t="shared" si="8"/>
        <v>0</v>
      </c>
      <c r="Y14" s="15"/>
      <c r="Z14" s="15"/>
      <c r="AA14" s="15"/>
      <c r="AB14" s="10"/>
      <c r="AC14" s="15"/>
      <c r="AD14" s="15"/>
      <c r="AE14" s="10"/>
      <c r="AF14" s="10"/>
      <c r="AG14" s="10"/>
      <c r="AH14" s="53"/>
      <c r="AI14" s="31"/>
      <c r="AJ14" s="10"/>
      <c r="AK14" s="15"/>
      <c r="AL14" s="15"/>
      <c r="AM14" s="10"/>
      <c r="AN14" s="15"/>
      <c r="AO14" s="10"/>
      <c r="AP14" s="15"/>
      <c r="AQ14" s="15"/>
      <c r="AR14" s="15"/>
      <c r="AS14" s="15"/>
      <c r="AT14" s="15"/>
      <c r="AW14" s="8"/>
    </row>
    <row r="15" spans="1:49" ht="15" customHeight="1">
      <c r="A15" s="92" t="s">
        <v>7</v>
      </c>
      <c r="B15" s="92"/>
      <c r="C15" s="92"/>
      <c r="D15" s="92"/>
      <c r="E15" s="81"/>
      <c r="F15" s="81"/>
      <c r="G15" s="81"/>
      <c r="H15" s="15"/>
      <c r="I15" s="15"/>
      <c r="J15" s="15"/>
      <c r="K15" s="15"/>
      <c r="L15" s="78"/>
      <c r="M15" s="15"/>
      <c r="N15" s="15"/>
      <c r="O15" s="15"/>
      <c r="P15" s="10"/>
      <c r="Q15" s="10"/>
      <c r="R15" s="10"/>
      <c r="S15" s="10"/>
      <c r="T15" s="10"/>
      <c r="U15" s="10"/>
      <c r="V15" s="15"/>
      <c r="W15" s="10">
        <f t="shared" si="7"/>
        <v>0</v>
      </c>
      <c r="X15" s="10">
        <f t="shared" si="8"/>
        <v>0</v>
      </c>
      <c r="Y15" s="15"/>
      <c r="Z15" s="15"/>
      <c r="AA15" s="15"/>
      <c r="AB15" s="10"/>
      <c r="AC15" s="15"/>
      <c r="AD15" s="15"/>
      <c r="AE15" s="10"/>
      <c r="AF15" s="10"/>
      <c r="AG15" s="10"/>
      <c r="AH15" s="53"/>
      <c r="AI15" s="15"/>
      <c r="AJ15" s="10"/>
      <c r="AK15" s="10"/>
      <c r="AL15" s="15"/>
      <c r="AM15" s="10"/>
      <c r="AN15" s="15"/>
      <c r="AO15" s="10"/>
      <c r="AP15" s="15"/>
      <c r="AQ15" s="15"/>
      <c r="AR15" s="15"/>
      <c r="AS15" s="15"/>
      <c r="AT15" s="15"/>
      <c r="AW15" s="8"/>
    </row>
    <row r="16" spans="1:49" ht="15" hidden="1" customHeight="1">
      <c r="A16" s="15"/>
      <c r="B16" s="15"/>
      <c r="C16" s="15"/>
      <c r="D16" s="15"/>
      <c r="E16" s="81"/>
      <c r="F16" s="81"/>
      <c r="G16" s="81"/>
      <c r="H16" s="15"/>
      <c r="I16" s="15"/>
      <c r="J16" s="15"/>
      <c r="K16" s="15"/>
      <c r="L16" s="78"/>
      <c r="M16" s="15"/>
      <c r="N16" s="15"/>
      <c r="O16" s="15"/>
      <c r="P16" s="10"/>
      <c r="Q16" s="10"/>
      <c r="R16" s="10"/>
      <c r="S16" s="10"/>
      <c r="T16" s="10"/>
      <c r="U16" s="10"/>
      <c r="V16" s="15"/>
      <c r="W16" s="10">
        <f t="shared" si="7"/>
        <v>0</v>
      </c>
      <c r="X16" s="10">
        <f t="shared" si="8"/>
        <v>0</v>
      </c>
      <c r="Y16" s="15"/>
      <c r="Z16" s="15"/>
      <c r="AA16" s="15"/>
      <c r="AB16" s="10"/>
      <c r="AC16" s="15"/>
      <c r="AD16" s="15"/>
      <c r="AE16" s="10"/>
      <c r="AF16" s="10"/>
      <c r="AG16" s="10"/>
      <c r="AH16" s="53"/>
      <c r="AI16" s="15"/>
      <c r="AJ16" s="10"/>
      <c r="AK16" s="15"/>
      <c r="AL16" s="15"/>
      <c r="AM16" s="10"/>
      <c r="AN16" s="15"/>
      <c r="AO16" s="10"/>
      <c r="AP16" s="15"/>
      <c r="AQ16" s="15"/>
      <c r="AR16" s="15"/>
      <c r="AS16" s="15"/>
      <c r="AT16" s="15"/>
      <c r="AW16" s="8"/>
    </row>
    <row r="17" spans="1:49" ht="15" customHeight="1">
      <c r="A17" s="94" t="s">
        <v>8</v>
      </c>
      <c r="B17" s="94"/>
      <c r="C17" s="94"/>
      <c r="D17" s="94"/>
      <c r="E17" s="13">
        <v>430000</v>
      </c>
      <c r="F17" s="6" t="s">
        <v>50</v>
      </c>
      <c r="G17" s="20" t="s">
        <v>62</v>
      </c>
      <c r="H17" s="12">
        <f>E17/9</f>
        <v>47777.777777777781</v>
      </c>
      <c r="I17" s="15"/>
      <c r="J17" s="15"/>
      <c r="K17" s="10">
        <f t="shared" ref="K17:K25" si="21">H17</f>
        <v>47777.777777777781</v>
      </c>
      <c r="L17" s="31">
        <f>K17+J17</f>
        <v>47777.777777777781</v>
      </c>
      <c r="M17" s="15"/>
      <c r="N17" s="15"/>
      <c r="O17" s="15"/>
      <c r="P17" s="10">
        <f t="shared" si="2"/>
        <v>47777.777777777781</v>
      </c>
      <c r="Q17" s="10">
        <f t="shared" si="3"/>
        <v>47777.777777777781</v>
      </c>
      <c r="R17" s="10"/>
      <c r="S17" s="10">
        <f>P17</f>
        <v>47777.777777777781</v>
      </c>
      <c r="T17" s="10">
        <f t="shared" si="5"/>
        <v>47777.777777777781</v>
      </c>
      <c r="U17" s="10">
        <f t="shared" si="6"/>
        <v>143333.33333333334</v>
      </c>
      <c r="V17" s="15"/>
      <c r="W17" s="12">
        <f t="shared" si="7"/>
        <v>47777.777777777781</v>
      </c>
      <c r="X17" s="10">
        <f t="shared" si="8"/>
        <v>191111.11111111112</v>
      </c>
      <c r="Y17" s="15"/>
      <c r="Z17" s="15"/>
      <c r="AA17" s="10">
        <f>W17</f>
        <v>47777.777777777781</v>
      </c>
      <c r="AB17" s="10">
        <f t="shared" si="10"/>
        <v>238888.88888888891</v>
      </c>
      <c r="AC17" s="15"/>
      <c r="AD17" s="15"/>
      <c r="AE17" s="10">
        <f t="shared" si="11"/>
        <v>47777.777777777781</v>
      </c>
      <c r="AF17" s="10">
        <f>AB17+AC17+AD17+AE17</f>
        <v>286666.66666666669</v>
      </c>
      <c r="AG17" s="10">
        <v>300000</v>
      </c>
      <c r="AH17" s="53">
        <f t="shared" si="13"/>
        <v>13333.333333333314</v>
      </c>
      <c r="AI17" s="10">
        <f>AH17</f>
        <v>13333.333333333314</v>
      </c>
      <c r="AJ17" s="10">
        <f t="shared" si="15"/>
        <v>4444.444444444438</v>
      </c>
      <c r="AK17" s="15"/>
      <c r="AL17" s="15"/>
      <c r="AM17" s="10">
        <f t="shared" si="16"/>
        <v>4444.444444444438</v>
      </c>
      <c r="AN17" s="15"/>
      <c r="AO17" s="10">
        <f t="shared" si="17"/>
        <v>291111.11111111112</v>
      </c>
      <c r="AP17" s="15"/>
      <c r="AQ17" s="15"/>
      <c r="AR17" s="15"/>
      <c r="AS17" s="10">
        <f>AJ17</f>
        <v>4444.444444444438</v>
      </c>
      <c r="AT17" s="15"/>
      <c r="AV17" s="10">
        <f>AS17</f>
        <v>4444.444444444438</v>
      </c>
      <c r="AW17" s="10">
        <f t="shared" si="20"/>
        <v>300000</v>
      </c>
    </row>
    <row r="18" spans="1:49" ht="15" customHeight="1">
      <c r="A18" s="94" t="s">
        <v>9</v>
      </c>
      <c r="B18" s="94"/>
      <c r="C18" s="94"/>
      <c r="D18" s="94"/>
      <c r="E18" s="13">
        <v>1850000</v>
      </c>
      <c r="F18" s="6" t="s">
        <v>51</v>
      </c>
      <c r="G18" s="20" t="s">
        <v>63</v>
      </c>
      <c r="H18" s="12">
        <f t="shared" ref="H18:H25" si="22">E18/9</f>
        <v>205555.55555555556</v>
      </c>
      <c r="I18" s="15"/>
      <c r="J18" s="15"/>
      <c r="K18" s="10">
        <f t="shared" si="21"/>
        <v>205555.55555555556</v>
      </c>
      <c r="L18" s="31">
        <f t="shared" ref="L18:L26" si="23">K18+J18</f>
        <v>205555.55555555556</v>
      </c>
      <c r="M18" s="15"/>
      <c r="N18" s="15"/>
      <c r="O18" s="15"/>
      <c r="P18" s="10">
        <f t="shared" si="2"/>
        <v>205555.55555555556</v>
      </c>
      <c r="Q18" s="10">
        <f t="shared" si="3"/>
        <v>205555.55555555556</v>
      </c>
      <c r="R18" s="10"/>
      <c r="S18" s="10">
        <f t="shared" ref="S18:S26" si="24">P18</f>
        <v>205555.55555555556</v>
      </c>
      <c r="T18" s="10">
        <f t="shared" si="5"/>
        <v>205555.55555555556</v>
      </c>
      <c r="U18" s="10">
        <f t="shared" si="6"/>
        <v>616666.66666666674</v>
      </c>
      <c r="V18" s="15"/>
      <c r="W18" s="12">
        <f t="shared" si="7"/>
        <v>205555.55555555556</v>
      </c>
      <c r="X18" s="10">
        <f t="shared" si="8"/>
        <v>822222.22222222225</v>
      </c>
      <c r="Y18" s="15"/>
      <c r="Z18" s="15"/>
      <c r="AA18" s="10">
        <f t="shared" ref="AA18:AA25" si="25">W18</f>
        <v>205555.55555555556</v>
      </c>
      <c r="AB18" s="10">
        <f t="shared" si="10"/>
        <v>1027777.7777777778</v>
      </c>
      <c r="AC18" s="15"/>
      <c r="AD18" s="15"/>
      <c r="AE18" s="10">
        <f t="shared" si="11"/>
        <v>205555.55555555556</v>
      </c>
      <c r="AF18" s="10">
        <f t="shared" ref="AF18:AF25" si="26">AB18+AC18+AD18+AE18</f>
        <v>1233333.3333333333</v>
      </c>
      <c r="AG18" s="10">
        <v>1300000</v>
      </c>
      <c r="AH18" s="53">
        <f t="shared" si="13"/>
        <v>66666.666666666744</v>
      </c>
      <c r="AI18" s="10">
        <f t="shared" ref="AI18:AI20" si="27">AH18</f>
        <v>66666.666666666744</v>
      </c>
      <c r="AJ18" s="10">
        <f t="shared" si="15"/>
        <v>22222.222222222248</v>
      </c>
      <c r="AK18" s="15"/>
      <c r="AL18" s="15"/>
      <c r="AM18" s="10">
        <f t="shared" si="16"/>
        <v>22222.222222222248</v>
      </c>
      <c r="AN18" s="15"/>
      <c r="AO18" s="10">
        <f t="shared" si="17"/>
        <v>1255555.5555555555</v>
      </c>
      <c r="AP18" s="15"/>
      <c r="AQ18" s="15"/>
      <c r="AR18" s="15"/>
      <c r="AS18" s="10">
        <f t="shared" ref="AS18:AS25" si="28">AJ18</f>
        <v>22222.222222222248</v>
      </c>
      <c r="AT18" s="15"/>
      <c r="AV18" s="10">
        <f t="shared" ref="AV18:AV26" si="29">AS18</f>
        <v>22222.222222222248</v>
      </c>
      <c r="AW18" s="10">
        <f t="shared" si="20"/>
        <v>1300000</v>
      </c>
    </row>
    <row r="19" spans="1:49" ht="15" customHeight="1">
      <c r="A19" s="94" t="s">
        <v>10</v>
      </c>
      <c r="B19" s="94"/>
      <c r="C19" s="94"/>
      <c r="D19" s="94"/>
      <c r="E19" s="13">
        <v>70000</v>
      </c>
      <c r="F19" s="6" t="s">
        <v>52</v>
      </c>
      <c r="G19" s="21" t="s">
        <v>60</v>
      </c>
      <c r="H19" s="12">
        <f t="shared" si="22"/>
        <v>7777.7777777777774</v>
      </c>
      <c r="I19" s="15"/>
      <c r="J19" s="15"/>
      <c r="K19" s="10">
        <f t="shared" si="21"/>
        <v>7777.7777777777774</v>
      </c>
      <c r="L19" s="31">
        <f t="shared" si="23"/>
        <v>7777.7777777777774</v>
      </c>
      <c r="M19" s="15"/>
      <c r="N19" s="15"/>
      <c r="O19" s="15"/>
      <c r="P19" s="10">
        <f t="shared" si="2"/>
        <v>7777.7777777777774</v>
      </c>
      <c r="Q19" s="10">
        <f t="shared" si="3"/>
        <v>7777.7777777777774</v>
      </c>
      <c r="R19" s="10"/>
      <c r="S19" s="10">
        <f t="shared" si="24"/>
        <v>7777.7777777777774</v>
      </c>
      <c r="T19" s="10">
        <f t="shared" si="5"/>
        <v>7777.7777777777774</v>
      </c>
      <c r="U19" s="10">
        <f t="shared" si="6"/>
        <v>23333.333333333332</v>
      </c>
      <c r="V19" s="15"/>
      <c r="W19" s="12">
        <f t="shared" si="7"/>
        <v>7777.7777777777774</v>
      </c>
      <c r="X19" s="10">
        <f t="shared" si="8"/>
        <v>31111.111111111109</v>
      </c>
      <c r="Y19" s="15"/>
      <c r="Z19" s="15"/>
      <c r="AA19" s="10">
        <f t="shared" si="25"/>
        <v>7777.7777777777774</v>
      </c>
      <c r="AB19" s="10">
        <f t="shared" si="10"/>
        <v>38888.888888888891</v>
      </c>
      <c r="AC19" s="15"/>
      <c r="AD19" s="15"/>
      <c r="AE19" s="10">
        <f t="shared" si="11"/>
        <v>7777.7777777777774</v>
      </c>
      <c r="AF19" s="10">
        <f t="shared" si="26"/>
        <v>46666.666666666672</v>
      </c>
      <c r="AG19" s="10">
        <v>55000</v>
      </c>
      <c r="AH19" s="53">
        <f t="shared" si="13"/>
        <v>8333.3333333333285</v>
      </c>
      <c r="AI19" s="10">
        <f t="shared" si="27"/>
        <v>8333.3333333333285</v>
      </c>
      <c r="AJ19" s="10">
        <f t="shared" si="15"/>
        <v>2777.777777777776</v>
      </c>
      <c r="AK19" s="15"/>
      <c r="AL19" s="15"/>
      <c r="AM19" s="10">
        <f t="shared" si="16"/>
        <v>2777.777777777776</v>
      </c>
      <c r="AN19" s="15"/>
      <c r="AO19" s="10">
        <f t="shared" si="17"/>
        <v>49444.444444444445</v>
      </c>
      <c r="AP19" s="15"/>
      <c r="AQ19" s="15"/>
      <c r="AR19" s="15"/>
      <c r="AS19" s="10">
        <f t="shared" si="28"/>
        <v>2777.777777777776</v>
      </c>
      <c r="AT19" s="15"/>
      <c r="AV19" s="10">
        <f t="shared" si="29"/>
        <v>2777.777777777776</v>
      </c>
      <c r="AW19" s="10">
        <f t="shared" si="20"/>
        <v>54999.999999999993</v>
      </c>
    </row>
    <row r="20" spans="1:49" ht="15" customHeight="1">
      <c r="A20" s="94" t="s">
        <v>11</v>
      </c>
      <c r="B20" s="94"/>
      <c r="C20" s="94"/>
      <c r="D20" s="94"/>
      <c r="E20" s="13">
        <v>280000</v>
      </c>
      <c r="F20" s="6" t="s">
        <v>58</v>
      </c>
      <c r="G20" s="20" t="s">
        <v>64</v>
      </c>
      <c r="H20" s="12">
        <f t="shared" si="22"/>
        <v>31111.111111111109</v>
      </c>
      <c r="I20" s="15"/>
      <c r="J20" s="15"/>
      <c r="K20" s="10">
        <f t="shared" si="21"/>
        <v>31111.111111111109</v>
      </c>
      <c r="L20" s="31">
        <f t="shared" si="23"/>
        <v>31111.111111111109</v>
      </c>
      <c r="M20" s="15"/>
      <c r="N20" s="15"/>
      <c r="O20" s="15"/>
      <c r="P20" s="10">
        <f t="shared" si="2"/>
        <v>31111.111111111109</v>
      </c>
      <c r="Q20" s="10">
        <f t="shared" si="3"/>
        <v>31111.111111111109</v>
      </c>
      <c r="R20" s="10"/>
      <c r="S20" s="10">
        <f t="shared" si="24"/>
        <v>31111.111111111109</v>
      </c>
      <c r="T20" s="10">
        <f t="shared" si="5"/>
        <v>31111.111111111109</v>
      </c>
      <c r="U20" s="10">
        <f t="shared" si="6"/>
        <v>93333.333333333328</v>
      </c>
      <c r="V20" s="15"/>
      <c r="W20" s="12">
        <f t="shared" si="7"/>
        <v>31111.111111111109</v>
      </c>
      <c r="X20" s="10">
        <f t="shared" si="8"/>
        <v>124444.44444444444</v>
      </c>
      <c r="Y20" s="15"/>
      <c r="Z20" s="15"/>
      <c r="AA20" s="10">
        <f t="shared" si="25"/>
        <v>31111.111111111109</v>
      </c>
      <c r="AB20" s="10">
        <f t="shared" si="10"/>
        <v>155555.55555555556</v>
      </c>
      <c r="AC20" s="15"/>
      <c r="AD20" s="15"/>
      <c r="AE20" s="10">
        <f t="shared" si="11"/>
        <v>31111.111111111109</v>
      </c>
      <c r="AF20" s="10">
        <f t="shared" si="26"/>
        <v>186666.66666666669</v>
      </c>
      <c r="AG20" s="10">
        <v>220000</v>
      </c>
      <c r="AH20" s="53">
        <f t="shared" si="13"/>
        <v>33333.333333333314</v>
      </c>
      <c r="AI20" s="10">
        <f t="shared" si="27"/>
        <v>33333.333333333314</v>
      </c>
      <c r="AJ20" s="10">
        <f t="shared" si="15"/>
        <v>11111.111111111104</v>
      </c>
      <c r="AK20" s="15"/>
      <c r="AL20" s="15"/>
      <c r="AM20" s="10">
        <f t="shared" si="16"/>
        <v>11111.111111111104</v>
      </c>
      <c r="AN20" s="15"/>
      <c r="AO20" s="10">
        <f t="shared" si="17"/>
        <v>197777.77777777778</v>
      </c>
      <c r="AP20" s="15"/>
      <c r="AQ20" s="15"/>
      <c r="AR20" s="15"/>
      <c r="AS20" s="10">
        <f t="shared" si="28"/>
        <v>11111.111111111104</v>
      </c>
      <c r="AT20" s="15"/>
      <c r="AV20" s="10">
        <f t="shared" si="29"/>
        <v>11111.111111111104</v>
      </c>
      <c r="AW20" s="10">
        <f t="shared" si="20"/>
        <v>219999.99999999997</v>
      </c>
    </row>
    <row r="21" spans="1:49" s="58" customFormat="1" ht="15" customHeight="1">
      <c r="A21" s="95" t="s">
        <v>12</v>
      </c>
      <c r="B21" s="95"/>
      <c r="C21" s="95"/>
      <c r="D21" s="95"/>
      <c r="E21" s="56">
        <v>150000</v>
      </c>
      <c r="F21" s="56" t="s">
        <v>57</v>
      </c>
      <c r="G21" s="57" t="s">
        <v>65</v>
      </c>
      <c r="H21" s="9">
        <f t="shared" si="22"/>
        <v>16666.666666666668</v>
      </c>
      <c r="I21" s="35"/>
      <c r="J21" s="35"/>
      <c r="K21" s="9">
        <f t="shared" si="21"/>
        <v>16666.666666666668</v>
      </c>
      <c r="L21" s="32">
        <f t="shared" si="23"/>
        <v>16666.666666666668</v>
      </c>
      <c r="M21" s="35"/>
      <c r="N21" s="35"/>
      <c r="O21" s="35"/>
      <c r="P21" s="9">
        <f t="shared" si="2"/>
        <v>16666.666666666668</v>
      </c>
      <c r="Q21" s="9">
        <f t="shared" si="3"/>
        <v>16666.666666666668</v>
      </c>
      <c r="R21" s="9"/>
      <c r="S21" s="9">
        <f t="shared" si="24"/>
        <v>16666.666666666668</v>
      </c>
      <c r="T21" s="9">
        <f t="shared" si="5"/>
        <v>16666.666666666668</v>
      </c>
      <c r="U21" s="9">
        <f t="shared" si="6"/>
        <v>50000</v>
      </c>
      <c r="V21" s="35"/>
      <c r="W21" s="9">
        <f t="shared" si="7"/>
        <v>16666.666666666668</v>
      </c>
      <c r="X21" s="9">
        <f t="shared" si="8"/>
        <v>66666.666666666672</v>
      </c>
      <c r="Y21" s="35"/>
      <c r="Z21" s="35"/>
      <c r="AA21" s="9">
        <f t="shared" si="25"/>
        <v>16666.666666666668</v>
      </c>
      <c r="AB21" s="9">
        <f t="shared" si="10"/>
        <v>83333.333333333343</v>
      </c>
      <c r="AC21" s="35"/>
      <c r="AD21" s="35"/>
      <c r="AE21" s="9">
        <f t="shared" si="11"/>
        <v>16666.666666666668</v>
      </c>
      <c r="AF21" s="9">
        <f t="shared" si="26"/>
        <v>100000.00000000001</v>
      </c>
      <c r="AG21" s="9">
        <v>100000</v>
      </c>
      <c r="AH21" s="55">
        <f t="shared" si="13"/>
        <v>0</v>
      </c>
      <c r="AI21" s="9">
        <v>0</v>
      </c>
      <c r="AJ21" s="9">
        <f t="shared" si="15"/>
        <v>0</v>
      </c>
      <c r="AK21" s="35"/>
      <c r="AL21" s="35"/>
      <c r="AM21" s="10">
        <f t="shared" si="16"/>
        <v>0</v>
      </c>
      <c r="AN21" s="35"/>
      <c r="AO21" s="10">
        <f t="shared" si="17"/>
        <v>100000.00000000001</v>
      </c>
      <c r="AP21" s="35"/>
      <c r="AQ21" s="35"/>
      <c r="AR21" s="35"/>
      <c r="AS21" s="10">
        <f t="shared" si="28"/>
        <v>0</v>
      </c>
      <c r="AT21" s="35"/>
      <c r="AV21" s="10">
        <f t="shared" si="29"/>
        <v>0</v>
      </c>
      <c r="AW21" s="10">
        <f t="shared" si="20"/>
        <v>100000.00000000001</v>
      </c>
    </row>
    <row r="22" spans="1:49" ht="15" customHeight="1">
      <c r="A22" s="94" t="s">
        <v>13</v>
      </c>
      <c r="B22" s="94"/>
      <c r="C22" s="94"/>
      <c r="D22" s="94"/>
      <c r="E22" s="13">
        <v>15000</v>
      </c>
      <c r="F22" s="6" t="s">
        <v>56</v>
      </c>
      <c r="G22" s="20" t="s">
        <v>66</v>
      </c>
      <c r="H22" s="12">
        <f t="shared" si="22"/>
        <v>1666.6666666666667</v>
      </c>
      <c r="I22" s="15"/>
      <c r="J22" s="15"/>
      <c r="K22" s="10">
        <f t="shared" si="21"/>
        <v>1666.6666666666667</v>
      </c>
      <c r="L22" s="31">
        <f t="shared" si="23"/>
        <v>1666.6666666666667</v>
      </c>
      <c r="M22" s="15"/>
      <c r="N22" s="15"/>
      <c r="O22" s="15"/>
      <c r="P22" s="10">
        <f t="shared" si="2"/>
        <v>1666.6666666666667</v>
      </c>
      <c r="Q22" s="10">
        <f t="shared" si="3"/>
        <v>1666.6666666666667</v>
      </c>
      <c r="R22" s="10"/>
      <c r="S22" s="10">
        <f t="shared" si="24"/>
        <v>1666.6666666666667</v>
      </c>
      <c r="T22" s="10">
        <f t="shared" si="5"/>
        <v>1666.6666666666667</v>
      </c>
      <c r="U22" s="10">
        <f t="shared" si="6"/>
        <v>5000</v>
      </c>
      <c r="V22" s="15"/>
      <c r="W22" s="12">
        <f t="shared" si="7"/>
        <v>1666.6666666666667</v>
      </c>
      <c r="X22" s="10">
        <f t="shared" si="8"/>
        <v>6666.666666666667</v>
      </c>
      <c r="Y22" s="15"/>
      <c r="Z22" s="15"/>
      <c r="AA22" s="10">
        <f t="shared" si="25"/>
        <v>1666.6666666666667</v>
      </c>
      <c r="AB22" s="10">
        <f t="shared" si="10"/>
        <v>8333.3333333333339</v>
      </c>
      <c r="AC22" s="15"/>
      <c r="AD22" s="15"/>
      <c r="AE22" s="10">
        <f t="shared" si="11"/>
        <v>1666.6666666666667</v>
      </c>
      <c r="AF22" s="10">
        <f t="shared" si="26"/>
        <v>10000</v>
      </c>
      <c r="AG22" s="10">
        <v>15000</v>
      </c>
      <c r="AH22" s="53">
        <f t="shared" si="13"/>
        <v>5000</v>
      </c>
      <c r="AI22" s="10">
        <f>AH22</f>
        <v>5000</v>
      </c>
      <c r="AJ22" s="10">
        <f t="shared" si="15"/>
        <v>1666.6666666666667</v>
      </c>
      <c r="AK22" s="15"/>
      <c r="AL22" s="15"/>
      <c r="AM22" s="10">
        <f t="shared" si="16"/>
        <v>1666.6666666666667</v>
      </c>
      <c r="AN22" s="15"/>
      <c r="AO22" s="10">
        <f t="shared" si="17"/>
        <v>11666.666666666666</v>
      </c>
      <c r="AP22" s="15"/>
      <c r="AQ22" s="15"/>
      <c r="AR22" s="15"/>
      <c r="AS22" s="10">
        <f t="shared" si="28"/>
        <v>1666.6666666666667</v>
      </c>
      <c r="AT22" s="15"/>
      <c r="AV22" s="10">
        <f t="shared" si="29"/>
        <v>1666.6666666666667</v>
      </c>
      <c r="AW22" s="10">
        <f t="shared" si="20"/>
        <v>14999.999999999998</v>
      </c>
    </row>
    <row r="23" spans="1:49" s="58" customFormat="1" ht="15" customHeight="1">
      <c r="A23" s="95" t="s">
        <v>14</v>
      </c>
      <c r="B23" s="95"/>
      <c r="C23" s="95"/>
      <c r="D23" s="95"/>
      <c r="E23" s="56">
        <v>1500000</v>
      </c>
      <c r="F23" s="56" t="s">
        <v>55</v>
      </c>
      <c r="G23" s="57" t="s">
        <v>67</v>
      </c>
      <c r="H23" s="9">
        <f t="shared" si="22"/>
        <v>166666.66666666666</v>
      </c>
      <c r="I23" s="35"/>
      <c r="J23" s="35"/>
      <c r="K23" s="9">
        <f t="shared" si="21"/>
        <v>166666.66666666666</v>
      </c>
      <c r="L23" s="32">
        <f t="shared" si="23"/>
        <v>166666.66666666666</v>
      </c>
      <c r="M23" s="35"/>
      <c r="N23" s="35"/>
      <c r="O23" s="35"/>
      <c r="P23" s="9">
        <f t="shared" si="2"/>
        <v>166666.66666666666</v>
      </c>
      <c r="Q23" s="9">
        <f t="shared" si="3"/>
        <v>166666.66666666666</v>
      </c>
      <c r="R23" s="9"/>
      <c r="S23" s="9">
        <f t="shared" si="24"/>
        <v>166666.66666666666</v>
      </c>
      <c r="T23" s="9">
        <f t="shared" si="5"/>
        <v>166666.66666666666</v>
      </c>
      <c r="U23" s="9">
        <f t="shared" si="6"/>
        <v>500000</v>
      </c>
      <c r="V23" s="35"/>
      <c r="W23" s="9">
        <f t="shared" si="7"/>
        <v>166666.66666666666</v>
      </c>
      <c r="X23" s="9">
        <f t="shared" si="8"/>
        <v>666666.66666666663</v>
      </c>
      <c r="Y23" s="35"/>
      <c r="Z23" s="35"/>
      <c r="AA23" s="9">
        <f t="shared" si="25"/>
        <v>166666.66666666666</v>
      </c>
      <c r="AB23" s="9">
        <f t="shared" si="10"/>
        <v>833333.33333333326</v>
      </c>
      <c r="AC23" s="35"/>
      <c r="AD23" s="35"/>
      <c r="AE23" s="9">
        <f t="shared" si="11"/>
        <v>166666.66666666666</v>
      </c>
      <c r="AF23" s="9">
        <f t="shared" si="26"/>
        <v>999999.99999999988</v>
      </c>
      <c r="AG23" s="9">
        <v>1000000</v>
      </c>
      <c r="AH23" s="55">
        <f t="shared" si="13"/>
        <v>0</v>
      </c>
      <c r="AI23" s="9">
        <f>AH23</f>
        <v>0</v>
      </c>
      <c r="AJ23" s="9">
        <v>0</v>
      </c>
      <c r="AK23" s="35"/>
      <c r="AL23" s="35"/>
      <c r="AM23" s="10">
        <f t="shared" si="16"/>
        <v>0</v>
      </c>
      <c r="AN23" s="35"/>
      <c r="AO23" s="10">
        <f t="shared" si="17"/>
        <v>999999.99999999988</v>
      </c>
      <c r="AP23" s="35"/>
      <c r="AQ23" s="35"/>
      <c r="AR23" s="35"/>
      <c r="AS23" s="10">
        <f t="shared" si="28"/>
        <v>0</v>
      </c>
      <c r="AT23" s="35"/>
      <c r="AV23" s="10">
        <f t="shared" si="29"/>
        <v>0</v>
      </c>
      <c r="AW23" s="10">
        <f t="shared" si="20"/>
        <v>999999.99999999988</v>
      </c>
    </row>
    <row r="24" spans="1:49" s="52" customFormat="1" ht="15" customHeight="1">
      <c r="A24" s="88" t="s">
        <v>15</v>
      </c>
      <c r="B24" s="88"/>
      <c r="C24" s="88"/>
      <c r="D24" s="88"/>
      <c r="E24" s="46">
        <v>1000000</v>
      </c>
      <c r="F24" s="47" t="s">
        <v>57</v>
      </c>
      <c r="G24" s="48" t="s">
        <v>65</v>
      </c>
      <c r="H24" s="49">
        <f t="shared" si="22"/>
        <v>111111.11111111111</v>
      </c>
      <c r="I24" s="50"/>
      <c r="J24" s="50"/>
      <c r="K24" s="51">
        <f t="shared" si="21"/>
        <v>111111.11111111111</v>
      </c>
      <c r="L24" s="51">
        <f t="shared" si="23"/>
        <v>111111.11111111111</v>
      </c>
      <c r="M24" s="50"/>
      <c r="N24" s="50"/>
      <c r="O24" s="50"/>
      <c r="P24" s="51">
        <f t="shared" si="2"/>
        <v>111111.11111111111</v>
      </c>
      <c r="Q24" s="51">
        <f t="shared" si="3"/>
        <v>111111.11111111111</v>
      </c>
      <c r="R24" s="51"/>
      <c r="S24" s="51">
        <f t="shared" si="24"/>
        <v>111111.11111111111</v>
      </c>
      <c r="T24" s="51">
        <f t="shared" si="5"/>
        <v>111111.11111111111</v>
      </c>
      <c r="U24" s="51">
        <f t="shared" si="6"/>
        <v>333333.33333333331</v>
      </c>
      <c r="V24" s="50"/>
      <c r="W24" s="49">
        <f t="shared" si="7"/>
        <v>111111.11111111111</v>
      </c>
      <c r="X24" s="51">
        <f t="shared" si="8"/>
        <v>444444.44444444444</v>
      </c>
      <c r="Y24" s="50"/>
      <c r="Z24" s="50"/>
      <c r="AA24" s="51">
        <f t="shared" si="25"/>
        <v>111111.11111111111</v>
      </c>
      <c r="AB24" s="51">
        <f t="shared" si="10"/>
        <v>555555.5555555555</v>
      </c>
      <c r="AC24" s="50"/>
      <c r="AD24" s="50"/>
      <c r="AE24" s="51">
        <f t="shared" si="11"/>
        <v>111111.11111111111</v>
      </c>
      <c r="AF24" s="51">
        <f t="shared" si="26"/>
        <v>666666.66666666663</v>
      </c>
      <c r="AG24" s="51">
        <v>300000</v>
      </c>
      <c r="AH24" s="54">
        <f t="shared" si="13"/>
        <v>-366666.66666666663</v>
      </c>
      <c r="AI24" s="51">
        <v>0</v>
      </c>
      <c r="AJ24" s="51">
        <v>0</v>
      </c>
      <c r="AK24" s="50"/>
      <c r="AL24" s="50"/>
      <c r="AM24" s="10">
        <f t="shared" si="16"/>
        <v>0</v>
      </c>
      <c r="AN24" s="50"/>
      <c r="AO24" s="10">
        <f t="shared" si="17"/>
        <v>666666.66666666663</v>
      </c>
      <c r="AP24" s="50"/>
      <c r="AQ24" s="50"/>
      <c r="AR24" s="50"/>
      <c r="AS24" s="10">
        <f t="shared" si="28"/>
        <v>0</v>
      </c>
      <c r="AT24" s="50"/>
      <c r="AV24" s="10">
        <f t="shared" si="29"/>
        <v>0</v>
      </c>
      <c r="AW24" s="10">
        <f t="shared" si="20"/>
        <v>666666.66666666663</v>
      </c>
    </row>
    <row r="25" spans="1:49" ht="15" customHeight="1">
      <c r="A25" s="89" t="s">
        <v>16</v>
      </c>
      <c r="B25" s="89"/>
      <c r="C25" s="89"/>
      <c r="D25" s="89"/>
      <c r="E25" s="13">
        <v>800000</v>
      </c>
      <c r="F25" s="6" t="s">
        <v>54</v>
      </c>
      <c r="G25" s="20" t="s">
        <v>68</v>
      </c>
      <c r="H25" s="12">
        <f t="shared" si="22"/>
        <v>88888.888888888891</v>
      </c>
      <c r="I25" s="15"/>
      <c r="J25" s="15"/>
      <c r="K25" s="10">
        <f t="shared" si="21"/>
        <v>88888.888888888891</v>
      </c>
      <c r="L25" s="31">
        <f t="shared" si="23"/>
        <v>88888.888888888891</v>
      </c>
      <c r="M25" s="15"/>
      <c r="N25" s="15"/>
      <c r="O25" s="15"/>
      <c r="P25" s="10">
        <f t="shared" si="2"/>
        <v>88888.888888888891</v>
      </c>
      <c r="Q25" s="10">
        <f t="shared" si="3"/>
        <v>88888.888888888891</v>
      </c>
      <c r="R25" s="10"/>
      <c r="S25" s="10">
        <f t="shared" si="24"/>
        <v>88888.888888888891</v>
      </c>
      <c r="T25" s="10">
        <f t="shared" si="5"/>
        <v>88888.888888888891</v>
      </c>
      <c r="U25" s="10">
        <f t="shared" si="6"/>
        <v>266666.66666666669</v>
      </c>
      <c r="V25" s="15"/>
      <c r="W25" s="12">
        <f t="shared" si="7"/>
        <v>88888.888888888891</v>
      </c>
      <c r="X25" s="10">
        <f t="shared" si="8"/>
        <v>355555.55555555556</v>
      </c>
      <c r="Y25" s="15"/>
      <c r="Z25" s="15"/>
      <c r="AA25" s="10">
        <f t="shared" si="25"/>
        <v>88888.888888888891</v>
      </c>
      <c r="AB25" s="10">
        <f t="shared" si="10"/>
        <v>444444.44444444444</v>
      </c>
      <c r="AC25" s="15"/>
      <c r="AD25" s="15"/>
      <c r="AE25" s="10">
        <f t="shared" si="11"/>
        <v>88888.888888888891</v>
      </c>
      <c r="AF25" s="10">
        <f t="shared" si="26"/>
        <v>533333.33333333337</v>
      </c>
      <c r="AG25" s="10">
        <v>730500</v>
      </c>
      <c r="AH25" s="53">
        <f t="shared" si="13"/>
        <v>197166.66666666663</v>
      </c>
      <c r="AI25" s="10">
        <f>AH25</f>
        <v>197166.66666666663</v>
      </c>
      <c r="AJ25" s="10">
        <f t="shared" si="15"/>
        <v>65722.222222222204</v>
      </c>
      <c r="AK25" s="15"/>
      <c r="AL25" s="15"/>
      <c r="AM25" s="10">
        <f t="shared" si="16"/>
        <v>65722.222222222204</v>
      </c>
      <c r="AN25" s="15"/>
      <c r="AO25" s="10">
        <f t="shared" si="17"/>
        <v>599055.55555555562</v>
      </c>
      <c r="AP25" s="15"/>
      <c r="AQ25" s="15"/>
      <c r="AR25" s="15"/>
      <c r="AS25" s="10">
        <f t="shared" si="28"/>
        <v>65722.222222222204</v>
      </c>
      <c r="AT25" s="15"/>
      <c r="AV25" s="10">
        <f t="shared" si="29"/>
        <v>65722.222222222204</v>
      </c>
      <c r="AW25" s="10">
        <f t="shared" si="20"/>
        <v>730500.00000000012</v>
      </c>
    </row>
    <row r="26" spans="1:49" ht="15" customHeight="1">
      <c r="A26" s="99" t="s">
        <v>6</v>
      </c>
      <c r="B26" s="99"/>
      <c r="C26" s="99"/>
      <c r="D26" s="99"/>
      <c r="E26" s="7">
        <f>SUM(E17:E25)</f>
        <v>6095000</v>
      </c>
      <c r="F26" s="7"/>
      <c r="G26" s="22"/>
      <c r="H26" s="9">
        <f>SUM(H17:H25)</f>
        <v>677222.22222222225</v>
      </c>
      <c r="I26" s="35"/>
      <c r="J26" s="35"/>
      <c r="K26" s="9">
        <f>SUM(K17:K25)</f>
        <v>677222.22222222225</v>
      </c>
      <c r="L26" s="32">
        <f t="shared" si="23"/>
        <v>677222.22222222225</v>
      </c>
      <c r="M26" s="35"/>
      <c r="N26" s="35"/>
      <c r="O26" s="35"/>
      <c r="P26" s="9">
        <f t="shared" si="2"/>
        <v>677222.22222222225</v>
      </c>
      <c r="Q26" s="9">
        <f t="shared" si="3"/>
        <v>677222.22222222225</v>
      </c>
      <c r="R26" s="9"/>
      <c r="S26" s="9">
        <f t="shared" si="24"/>
        <v>677222.22222222225</v>
      </c>
      <c r="T26" s="9">
        <f t="shared" si="5"/>
        <v>677222.22222222225</v>
      </c>
      <c r="U26" s="9">
        <f t="shared" si="6"/>
        <v>2031666.6666666667</v>
      </c>
      <c r="V26" s="15"/>
      <c r="W26" s="9">
        <f t="shared" si="7"/>
        <v>677222.22222222225</v>
      </c>
      <c r="X26" s="9">
        <f t="shared" si="8"/>
        <v>2708888.888888889</v>
      </c>
      <c r="Y26" s="15"/>
      <c r="Z26" s="15"/>
      <c r="AA26" s="9">
        <f>SUM(AA17:AA25)</f>
        <v>677222.22222222225</v>
      </c>
      <c r="AB26" s="9">
        <f t="shared" si="10"/>
        <v>3386111.111111111</v>
      </c>
      <c r="AC26" s="15"/>
      <c r="AD26" s="15"/>
      <c r="AE26" s="9">
        <f t="shared" si="11"/>
        <v>677222.22222222225</v>
      </c>
      <c r="AF26" s="9">
        <f>SUM(AF17:AF25)</f>
        <v>4063333.3333333335</v>
      </c>
      <c r="AG26" s="9">
        <f>SUM(AG17:AG25)</f>
        <v>4020500</v>
      </c>
      <c r="AH26" s="55">
        <f t="shared" si="13"/>
        <v>-42833.333333333489</v>
      </c>
      <c r="AI26" s="9">
        <f>SUM(AI17:AI25)</f>
        <v>323833.33333333331</v>
      </c>
      <c r="AJ26" s="9">
        <f t="shared" si="15"/>
        <v>107944.44444444444</v>
      </c>
      <c r="AK26" s="15"/>
      <c r="AL26" s="15"/>
      <c r="AM26" s="9">
        <f t="shared" si="16"/>
        <v>107944.44444444444</v>
      </c>
      <c r="AN26" s="15"/>
      <c r="AO26" s="9">
        <f t="shared" si="17"/>
        <v>4171277.777777778</v>
      </c>
      <c r="AP26" s="15"/>
      <c r="AQ26" s="15"/>
      <c r="AR26" s="15"/>
      <c r="AS26" s="9">
        <f>SUM(AS17:AS25)</f>
        <v>107944.44444444444</v>
      </c>
      <c r="AT26" s="15"/>
      <c r="AV26" s="9">
        <f t="shared" si="29"/>
        <v>107944.44444444444</v>
      </c>
      <c r="AW26" s="9">
        <f>SUM(AW17:AW25)</f>
        <v>4387166.666666667</v>
      </c>
    </row>
    <row r="27" spans="1:49" ht="15" hidden="1" customHeight="1">
      <c r="A27" s="15"/>
      <c r="B27" s="15"/>
      <c r="C27" s="15"/>
      <c r="D27" s="15"/>
      <c r="E27" s="81"/>
      <c r="F27" s="81"/>
      <c r="G27" s="81"/>
      <c r="H27" s="15"/>
      <c r="I27" s="15"/>
      <c r="J27" s="15"/>
      <c r="K27" s="15"/>
      <c r="L27" s="78"/>
      <c r="M27" s="15"/>
      <c r="N27" s="15"/>
      <c r="O27" s="15"/>
      <c r="P27" s="10"/>
      <c r="Q27" s="10"/>
      <c r="R27" s="10"/>
      <c r="S27" s="15"/>
      <c r="T27" s="10"/>
      <c r="U27" s="10"/>
      <c r="V27" s="15"/>
      <c r="W27" s="10"/>
      <c r="X27" s="10"/>
      <c r="Y27" s="15"/>
      <c r="Z27" s="15"/>
      <c r="AA27" s="15"/>
      <c r="AB27" s="10"/>
      <c r="AC27" s="15"/>
      <c r="AD27" s="15"/>
      <c r="AE27" s="10"/>
      <c r="AF27" s="10"/>
      <c r="AG27" s="10"/>
      <c r="AH27" s="53"/>
      <c r="AI27" s="15"/>
      <c r="AJ27" s="10"/>
      <c r="AK27" s="15"/>
      <c r="AL27" s="15"/>
      <c r="AM27" s="10"/>
      <c r="AN27" s="15"/>
      <c r="AO27" s="10"/>
      <c r="AP27" s="15"/>
      <c r="AQ27" s="15"/>
      <c r="AR27" s="15"/>
      <c r="AS27" s="15"/>
      <c r="AT27" s="15"/>
      <c r="AW27" s="8"/>
    </row>
    <row r="28" spans="1:49" ht="15" customHeight="1">
      <c r="A28" s="92" t="s">
        <v>17</v>
      </c>
      <c r="B28" s="92"/>
      <c r="C28" s="92"/>
      <c r="D28" s="92"/>
      <c r="E28" s="81"/>
      <c r="F28" s="81"/>
      <c r="G28" s="81"/>
      <c r="H28" s="15"/>
      <c r="I28" s="15"/>
      <c r="J28" s="15"/>
      <c r="K28" s="15"/>
      <c r="L28" s="78"/>
      <c r="M28" s="15"/>
      <c r="N28" s="15"/>
      <c r="O28" s="15"/>
      <c r="P28" s="10"/>
      <c r="Q28" s="10"/>
      <c r="R28" s="10"/>
      <c r="S28" s="15"/>
      <c r="T28" s="10"/>
      <c r="U28" s="10"/>
      <c r="V28" s="15"/>
      <c r="W28" s="10"/>
      <c r="X28" s="10"/>
      <c r="Y28" s="15"/>
      <c r="Z28" s="15"/>
      <c r="AA28" s="15"/>
      <c r="AB28" s="10"/>
      <c r="AC28" s="15"/>
      <c r="AD28" s="15"/>
      <c r="AE28" s="10"/>
      <c r="AF28" s="10"/>
      <c r="AG28" s="10"/>
      <c r="AH28" s="53"/>
      <c r="AI28" s="10"/>
      <c r="AJ28" s="10"/>
      <c r="AK28" s="15"/>
      <c r="AL28" s="15"/>
      <c r="AM28" s="10"/>
      <c r="AN28" s="15"/>
      <c r="AO28" s="10"/>
      <c r="AP28" s="15"/>
      <c r="AQ28" s="15"/>
      <c r="AR28" s="15"/>
      <c r="AS28" s="15"/>
      <c r="AT28" s="15"/>
      <c r="AW28" s="8"/>
    </row>
    <row r="29" spans="1:49" ht="15" hidden="1" customHeight="1">
      <c r="A29" s="80"/>
      <c r="B29" s="80"/>
      <c r="C29" s="80"/>
      <c r="D29" s="80"/>
      <c r="E29" s="81"/>
      <c r="F29" s="81"/>
      <c r="G29" s="81"/>
      <c r="H29" s="15"/>
      <c r="I29" s="15"/>
      <c r="J29" s="15"/>
      <c r="K29" s="15"/>
      <c r="L29" s="78"/>
      <c r="M29" s="15"/>
      <c r="N29" s="15"/>
      <c r="O29" s="15"/>
      <c r="P29" s="10"/>
      <c r="Q29" s="10"/>
      <c r="R29" s="10"/>
      <c r="S29" s="15"/>
      <c r="T29" s="10"/>
      <c r="U29" s="10"/>
      <c r="V29" s="15"/>
      <c r="W29" s="10"/>
      <c r="X29" s="10"/>
      <c r="Y29" s="15"/>
      <c r="Z29" s="15"/>
      <c r="AA29" s="15"/>
      <c r="AB29" s="10"/>
      <c r="AC29" s="15"/>
      <c r="AD29" s="15"/>
      <c r="AE29" s="10"/>
      <c r="AF29" s="10"/>
      <c r="AG29" s="10"/>
      <c r="AH29" s="53"/>
      <c r="AI29" s="15"/>
      <c r="AJ29" s="10"/>
      <c r="AK29" s="15"/>
      <c r="AL29" s="15"/>
      <c r="AM29" s="10"/>
      <c r="AN29" s="15"/>
      <c r="AO29" s="10"/>
      <c r="AP29" s="15"/>
      <c r="AQ29" s="15"/>
      <c r="AR29" s="15"/>
      <c r="AS29" s="15"/>
      <c r="AT29" s="15"/>
      <c r="AW29" s="8"/>
    </row>
    <row r="30" spans="1:49" ht="15" customHeight="1">
      <c r="A30" s="98" t="s">
        <v>17</v>
      </c>
      <c r="B30" s="98"/>
      <c r="C30" s="98"/>
      <c r="D30" s="98"/>
      <c r="E30" s="6">
        <v>14100000</v>
      </c>
      <c r="F30" s="28" t="s">
        <v>53</v>
      </c>
      <c r="G30" s="21" t="s">
        <v>60</v>
      </c>
      <c r="H30" s="10">
        <f>E30/9</f>
        <v>1566666.6666666667</v>
      </c>
      <c r="I30" s="15"/>
      <c r="J30" s="10">
        <f>H30</f>
        <v>1566666.6666666667</v>
      </c>
      <c r="K30" s="15"/>
      <c r="L30" s="31">
        <f>J30</f>
        <v>1566666.6666666667</v>
      </c>
      <c r="M30" s="15"/>
      <c r="N30" s="10">
        <f>L30</f>
        <v>1566666.6666666667</v>
      </c>
      <c r="O30" s="15"/>
      <c r="P30" s="10"/>
      <c r="Q30" s="10">
        <f t="shared" si="3"/>
        <v>1566666.6666666667</v>
      </c>
      <c r="R30" s="10">
        <v>1566666.6666666667</v>
      </c>
      <c r="S30" s="10"/>
      <c r="T30" s="10">
        <f t="shared" si="5"/>
        <v>1566666.6666666667</v>
      </c>
      <c r="U30" s="10">
        <f t="shared" si="6"/>
        <v>4700000</v>
      </c>
      <c r="V30" s="15"/>
      <c r="W30" s="10">
        <f t="shared" si="7"/>
        <v>1566666.6666666667</v>
      </c>
      <c r="X30" s="10">
        <f t="shared" si="8"/>
        <v>6266666.666666667</v>
      </c>
      <c r="Y30" s="15"/>
      <c r="Z30" s="10">
        <f>T30</f>
        <v>1566666.6666666667</v>
      </c>
      <c r="AA30" s="15"/>
      <c r="AB30" s="10">
        <f t="shared" si="10"/>
        <v>7833333.333333334</v>
      </c>
      <c r="AC30" s="15"/>
      <c r="AD30" s="10">
        <f>Z30</f>
        <v>1566666.6666666667</v>
      </c>
      <c r="AE30" s="10"/>
      <c r="AF30" s="10">
        <f>AE30+AD30+AC30+AB30</f>
        <v>9400000</v>
      </c>
      <c r="AG30" s="10">
        <v>17307000</v>
      </c>
      <c r="AH30" s="53">
        <f t="shared" si="13"/>
        <v>7907000</v>
      </c>
      <c r="AI30" s="10">
        <f>AH30+AH24</f>
        <v>7540333.333333333</v>
      </c>
      <c r="AJ30" s="10">
        <f t="shared" si="15"/>
        <v>2513444.4444444445</v>
      </c>
      <c r="AK30" s="15"/>
      <c r="AL30" s="10">
        <f>AJ30</f>
        <v>2513444.4444444445</v>
      </c>
      <c r="AM30" s="10"/>
      <c r="AN30" s="15"/>
      <c r="AO30" s="10">
        <f>AF30+AK30+AL30+AM30+AN30</f>
        <v>11913444.444444444</v>
      </c>
      <c r="AP30" s="15"/>
      <c r="AQ30" s="15"/>
      <c r="AR30" s="10">
        <f>AL30</f>
        <v>2513444.4444444445</v>
      </c>
      <c r="AS30" s="15"/>
      <c r="AT30" s="15"/>
      <c r="AV30" s="10">
        <f>AR30</f>
        <v>2513444.4444444445</v>
      </c>
      <c r="AW30" s="10">
        <f>AO30+AP30+AQ30+AR30+AS30+AT30+AU30+AV30</f>
        <v>16940333.333333332</v>
      </c>
    </row>
    <row r="31" spans="1:49" ht="15" customHeight="1">
      <c r="A31" s="99" t="s">
        <v>6</v>
      </c>
      <c r="B31" s="99"/>
      <c r="C31" s="99"/>
      <c r="D31" s="99"/>
      <c r="E31" s="7">
        <f>SUM(E30)</f>
        <v>14100000</v>
      </c>
      <c r="F31" s="7"/>
      <c r="G31" s="7"/>
      <c r="H31" s="9">
        <f>H30</f>
        <v>1566666.6666666667</v>
      </c>
      <c r="I31" s="35"/>
      <c r="J31" s="9">
        <f>H30</f>
        <v>1566666.6666666667</v>
      </c>
      <c r="K31" s="35"/>
      <c r="L31" s="32">
        <f>J31</f>
        <v>1566666.6666666667</v>
      </c>
      <c r="M31" s="35"/>
      <c r="N31" s="9">
        <f>N30</f>
        <v>1566666.6666666667</v>
      </c>
      <c r="O31" s="35"/>
      <c r="P31" s="9"/>
      <c r="Q31" s="9">
        <f t="shared" si="3"/>
        <v>1566666.6666666667</v>
      </c>
      <c r="R31" s="9">
        <f>R30</f>
        <v>1566666.6666666667</v>
      </c>
      <c r="S31" s="9"/>
      <c r="T31" s="9">
        <f t="shared" si="5"/>
        <v>1566666.6666666667</v>
      </c>
      <c r="U31" s="9">
        <f t="shared" si="6"/>
        <v>4700000</v>
      </c>
      <c r="V31" s="15"/>
      <c r="W31" s="9">
        <f t="shared" si="7"/>
        <v>1566666.6666666667</v>
      </c>
      <c r="X31" s="9">
        <f t="shared" si="8"/>
        <v>6266666.666666667</v>
      </c>
      <c r="Y31" s="15"/>
      <c r="Z31" s="9">
        <f>SUM(Z30)</f>
        <v>1566666.6666666667</v>
      </c>
      <c r="AA31" s="15"/>
      <c r="AB31" s="9">
        <f t="shared" si="10"/>
        <v>7833333.333333334</v>
      </c>
      <c r="AC31" s="15"/>
      <c r="AD31" s="9">
        <f>AD30</f>
        <v>1566666.6666666667</v>
      </c>
      <c r="AE31" s="10"/>
      <c r="AF31" s="9">
        <f>SUM(AF30)</f>
        <v>9400000</v>
      </c>
      <c r="AG31" s="9">
        <f>AG30</f>
        <v>17307000</v>
      </c>
      <c r="AH31" s="55">
        <f>AG31-AF31</f>
        <v>7907000</v>
      </c>
      <c r="AI31" s="9">
        <f>SUM(AI30)</f>
        <v>7540333.333333333</v>
      </c>
      <c r="AJ31" s="9">
        <f t="shared" si="15"/>
        <v>2513444.4444444445</v>
      </c>
      <c r="AK31" s="15"/>
      <c r="AL31" s="9">
        <f>AL30</f>
        <v>2513444.4444444445</v>
      </c>
      <c r="AM31" s="10"/>
      <c r="AN31" s="15"/>
      <c r="AO31" s="9">
        <f>AF31+AK31+AL31+AM31+AN31</f>
        <v>11913444.444444444</v>
      </c>
      <c r="AP31" s="15"/>
      <c r="AQ31" s="15"/>
      <c r="AR31" s="9">
        <f>AR30</f>
        <v>2513444.4444444445</v>
      </c>
      <c r="AS31" s="15"/>
      <c r="AT31" s="15"/>
      <c r="AV31" s="9">
        <f>AR31</f>
        <v>2513444.4444444445</v>
      </c>
      <c r="AW31" s="9">
        <f>SUM(AW30)</f>
        <v>16940333.333333332</v>
      </c>
    </row>
    <row r="32" spans="1:49" hidden="1">
      <c r="A32" s="15"/>
      <c r="B32" s="15"/>
      <c r="C32" s="15"/>
      <c r="D32" s="15"/>
      <c r="E32" s="10">
        <f>E31+E26</f>
        <v>20195000</v>
      </c>
      <c r="F32" s="10"/>
      <c r="G32" s="10"/>
      <c r="H32" s="15"/>
      <c r="I32" s="15"/>
      <c r="J32" s="15"/>
      <c r="K32" s="15"/>
      <c r="L32" s="78"/>
      <c r="M32" s="15"/>
      <c r="N32" s="15"/>
      <c r="O32" s="15"/>
      <c r="P32" s="10"/>
      <c r="Q32" s="10"/>
      <c r="R32" s="10"/>
      <c r="S32" s="10"/>
      <c r="T32" s="10"/>
      <c r="U32" s="10"/>
      <c r="V32" s="15"/>
      <c r="W32" s="10"/>
      <c r="X32" s="12"/>
      <c r="Y32" s="15"/>
      <c r="Z32" s="15"/>
      <c r="AA32" s="15"/>
      <c r="AB32" s="10"/>
      <c r="AC32" s="15"/>
      <c r="AD32" s="15"/>
      <c r="AE32" s="10"/>
      <c r="AF32" s="10"/>
      <c r="AG32" s="10"/>
      <c r="AH32" s="53"/>
      <c r="AI32" s="15"/>
      <c r="AJ32" s="10"/>
      <c r="AK32" s="15"/>
      <c r="AL32" s="15"/>
      <c r="AM32" s="10"/>
      <c r="AN32" s="15"/>
      <c r="AO32" s="10"/>
      <c r="AP32" s="15"/>
      <c r="AQ32" s="15"/>
      <c r="AR32" s="15"/>
      <c r="AS32" s="15"/>
      <c r="AT32" s="15"/>
      <c r="AW32" s="8"/>
    </row>
    <row r="33" spans="1:51">
      <c r="A33" s="92" t="s">
        <v>18</v>
      </c>
      <c r="B33" s="92"/>
      <c r="C33" s="92"/>
      <c r="D33" s="92"/>
      <c r="E33" s="10"/>
      <c r="F33" s="10"/>
      <c r="G33" s="10"/>
      <c r="H33" s="15"/>
      <c r="I33" s="15"/>
      <c r="J33" s="15"/>
      <c r="K33" s="15"/>
      <c r="L33" s="78"/>
      <c r="M33" s="15"/>
      <c r="N33" s="15"/>
      <c r="O33" s="15"/>
      <c r="P33" s="10"/>
      <c r="Q33" s="10"/>
      <c r="R33" s="10"/>
      <c r="S33" s="10"/>
      <c r="T33" s="10"/>
      <c r="U33" s="10"/>
      <c r="V33" s="15"/>
      <c r="W33" s="10"/>
      <c r="X33" s="12"/>
      <c r="Y33" s="15"/>
      <c r="Z33" s="15"/>
      <c r="AA33" s="15"/>
      <c r="AB33" s="10"/>
      <c r="AC33" s="15"/>
      <c r="AD33" s="15"/>
      <c r="AE33" s="10"/>
      <c r="AF33" s="10"/>
      <c r="AG33" s="10"/>
      <c r="AH33" s="53"/>
      <c r="AI33" s="15"/>
      <c r="AJ33" s="10"/>
      <c r="AK33" s="15"/>
      <c r="AL33" s="15"/>
      <c r="AM33" s="10"/>
      <c r="AN33" s="15"/>
      <c r="AO33" s="10"/>
      <c r="AP33" s="15"/>
      <c r="AQ33" s="15"/>
      <c r="AR33" s="15"/>
      <c r="AS33" s="15"/>
      <c r="AT33" s="15"/>
      <c r="AW33" s="8"/>
    </row>
    <row r="34" spans="1:51" hidden="1">
      <c r="A34" s="75"/>
      <c r="B34" s="75"/>
      <c r="C34" s="75"/>
      <c r="D34" s="75"/>
      <c r="E34" s="10"/>
      <c r="F34" s="10"/>
      <c r="G34" s="10"/>
      <c r="H34" s="15"/>
      <c r="I34" s="15"/>
      <c r="J34" s="15"/>
      <c r="K34" s="15"/>
      <c r="L34" s="78"/>
      <c r="M34" s="15"/>
      <c r="N34" s="15"/>
      <c r="O34" s="15"/>
      <c r="P34" s="10"/>
      <c r="Q34" s="10"/>
      <c r="R34" s="10"/>
      <c r="S34" s="10"/>
      <c r="T34" s="10"/>
      <c r="U34" s="10"/>
      <c r="V34" s="15"/>
      <c r="W34" s="10"/>
      <c r="X34" s="12"/>
      <c r="Y34" s="15"/>
      <c r="Z34" s="15"/>
      <c r="AA34" s="15"/>
      <c r="AB34" s="10"/>
      <c r="AC34" s="15"/>
      <c r="AD34" s="15"/>
      <c r="AE34" s="10"/>
      <c r="AF34" s="10"/>
      <c r="AG34" s="10"/>
      <c r="AH34" s="53"/>
      <c r="AI34" s="15"/>
      <c r="AJ34" s="10"/>
      <c r="AK34" s="15"/>
      <c r="AL34" s="15"/>
      <c r="AM34" s="10"/>
      <c r="AN34" s="15"/>
      <c r="AO34" s="10"/>
      <c r="AP34" s="15"/>
      <c r="AQ34" s="15"/>
      <c r="AR34" s="15"/>
      <c r="AS34" s="15"/>
      <c r="AT34" s="15"/>
      <c r="AW34" s="8"/>
    </row>
    <row r="35" spans="1:51">
      <c r="A35" s="91" t="s">
        <v>19</v>
      </c>
      <c r="B35" s="91"/>
      <c r="C35" s="91"/>
      <c r="D35" s="91"/>
      <c r="E35" s="6">
        <v>28000000</v>
      </c>
      <c r="F35" s="6" t="s">
        <v>49</v>
      </c>
      <c r="G35" s="20" t="s">
        <v>59</v>
      </c>
      <c r="H35" s="10">
        <f>E35/9</f>
        <v>3111111.111111111</v>
      </c>
      <c r="I35" s="18">
        <f>H35</f>
        <v>3111111.111111111</v>
      </c>
      <c r="J35" s="15"/>
      <c r="K35" s="15"/>
      <c r="L35" s="31">
        <f>I35</f>
        <v>3111111.111111111</v>
      </c>
      <c r="M35" s="10">
        <f>I35</f>
        <v>3111111.111111111</v>
      </c>
      <c r="N35" s="15"/>
      <c r="O35" s="15"/>
      <c r="P35" s="10"/>
      <c r="Q35" s="10">
        <f t="shared" si="3"/>
        <v>3111111.111111111</v>
      </c>
      <c r="R35" s="10">
        <v>3111111.111111111</v>
      </c>
      <c r="S35" s="10"/>
      <c r="T35" s="10"/>
      <c r="U35" s="10">
        <f t="shared" si="6"/>
        <v>9333333.3333333321</v>
      </c>
      <c r="V35" s="10">
        <f>R35</f>
        <v>3111111.111111111</v>
      </c>
      <c r="W35" s="10"/>
      <c r="X35" s="12">
        <f>U35+W35+V35</f>
        <v>12444444.444444444</v>
      </c>
      <c r="Y35" s="10">
        <f>V35</f>
        <v>3111111.111111111</v>
      </c>
      <c r="Z35" s="10"/>
      <c r="AA35" s="15"/>
      <c r="AB35" s="10">
        <f t="shared" si="10"/>
        <v>15555555.555555556</v>
      </c>
      <c r="AC35" s="9">
        <f>Y35</f>
        <v>3111111.111111111</v>
      </c>
      <c r="AD35" s="15"/>
      <c r="AE35" s="10"/>
      <c r="AF35" s="10">
        <f>AB35+AC35+AD35+AE35</f>
        <v>18666666.666666668</v>
      </c>
      <c r="AG35" s="10">
        <v>28000000</v>
      </c>
      <c r="AH35" s="53">
        <f>AG35-AF35</f>
        <v>9333333.3333333321</v>
      </c>
      <c r="AI35" s="10">
        <f>AH35+AH38</f>
        <v>9172999.9999999981</v>
      </c>
      <c r="AJ35" s="10">
        <f t="shared" si="15"/>
        <v>3057666.666666666</v>
      </c>
      <c r="AK35" s="10">
        <f>AJ35</f>
        <v>3057666.666666666</v>
      </c>
      <c r="AL35" s="15"/>
      <c r="AM35" s="10"/>
      <c r="AN35" s="15"/>
      <c r="AO35" s="10">
        <f t="shared" si="17"/>
        <v>21724333.333333336</v>
      </c>
      <c r="AP35" s="10">
        <f>AK35</f>
        <v>3057666.666666666</v>
      </c>
      <c r="AQ35" s="15"/>
      <c r="AR35" s="15"/>
      <c r="AS35" s="15"/>
      <c r="AT35" s="10">
        <v>1500000</v>
      </c>
      <c r="AU35" s="10">
        <f>AP35-AT35</f>
        <v>1557666.666666666</v>
      </c>
      <c r="AV35" s="85"/>
      <c r="AW35" s="10">
        <f t="shared" si="20"/>
        <v>27839666.666666664</v>
      </c>
    </row>
    <row r="36" spans="1:51">
      <c r="A36" s="91" t="s">
        <v>20</v>
      </c>
      <c r="B36" s="91"/>
      <c r="C36" s="91"/>
      <c r="D36" s="91"/>
      <c r="E36" s="6">
        <v>10532000</v>
      </c>
      <c r="F36" s="6" t="s">
        <v>49</v>
      </c>
      <c r="G36" s="20" t="s">
        <v>59</v>
      </c>
      <c r="H36" s="10">
        <f t="shared" ref="H36:H44" si="30">E36/9</f>
        <v>1170222.2222222222</v>
      </c>
      <c r="I36" s="15"/>
      <c r="J36" s="15"/>
      <c r="K36" s="10">
        <f t="shared" ref="K36:K44" si="31">H36</f>
        <v>1170222.2222222222</v>
      </c>
      <c r="L36" s="31">
        <f>K36</f>
        <v>1170222.2222222222</v>
      </c>
      <c r="M36" s="15"/>
      <c r="N36" s="10"/>
      <c r="O36" s="10">
        <f>H36</f>
        <v>1170222.2222222222</v>
      </c>
      <c r="P36" s="10"/>
      <c r="Q36" s="10">
        <f t="shared" si="3"/>
        <v>1170222.2222222222</v>
      </c>
      <c r="R36" s="10"/>
      <c r="S36" s="10">
        <f>O36</f>
        <v>1170222.2222222222</v>
      </c>
      <c r="T36" s="10">
        <f t="shared" si="5"/>
        <v>1170222.2222222222</v>
      </c>
      <c r="U36" s="10">
        <f t="shared" si="6"/>
        <v>3510666.666666667</v>
      </c>
      <c r="V36" s="15"/>
      <c r="W36" s="10">
        <f t="shared" si="7"/>
        <v>1170222.2222222222</v>
      </c>
      <c r="X36" s="12">
        <f t="shared" si="8"/>
        <v>4680888.888888889</v>
      </c>
      <c r="Y36" s="15"/>
      <c r="Z36" s="10">
        <f t="shared" ref="Z36:Z44" si="32">W36</f>
        <v>1170222.2222222222</v>
      </c>
      <c r="AA36" s="15"/>
      <c r="AB36" s="10">
        <f t="shared" si="10"/>
        <v>5851111.111111111</v>
      </c>
      <c r="AC36" s="15"/>
      <c r="AD36" s="15"/>
      <c r="AE36" s="10">
        <f>Z36</f>
        <v>1170222.2222222222</v>
      </c>
      <c r="AF36" s="10">
        <f t="shared" ref="AF36:AF44" si="33">AB36+AC36+AD36+AE36</f>
        <v>7021333.333333333</v>
      </c>
      <c r="AG36" s="10">
        <v>10500000</v>
      </c>
      <c r="AH36" s="53">
        <f t="shared" si="13"/>
        <v>3478666.666666667</v>
      </c>
      <c r="AI36" s="10">
        <f>AH36</f>
        <v>3478666.666666667</v>
      </c>
      <c r="AJ36" s="10">
        <f t="shared" si="15"/>
        <v>1159555.5555555557</v>
      </c>
      <c r="AK36" s="15"/>
      <c r="AL36" s="15"/>
      <c r="AM36" s="15"/>
      <c r="AN36" s="10">
        <f t="shared" ref="AN36:AN44" si="34">AJ36</f>
        <v>1159555.5555555557</v>
      </c>
      <c r="AO36" s="10">
        <f t="shared" si="17"/>
        <v>8180888.888888889</v>
      </c>
      <c r="AP36" s="15"/>
      <c r="AQ36" s="10">
        <f>AN36</f>
        <v>1159555.5555555557</v>
      </c>
      <c r="AR36" s="15"/>
      <c r="AS36" s="15"/>
      <c r="AT36" s="10"/>
      <c r="AV36" s="86">
        <f>AQ36</f>
        <v>1159555.5555555557</v>
      </c>
      <c r="AW36" s="10">
        <f t="shared" si="20"/>
        <v>10500000</v>
      </c>
    </row>
    <row r="37" spans="1:51">
      <c r="A37" s="91" t="s">
        <v>21</v>
      </c>
      <c r="B37" s="91"/>
      <c r="C37" s="91"/>
      <c r="D37" s="91"/>
      <c r="E37" s="6">
        <v>2500000</v>
      </c>
      <c r="F37" s="6" t="s">
        <v>49</v>
      </c>
      <c r="G37" s="20" t="s">
        <v>59</v>
      </c>
      <c r="H37" s="10">
        <f t="shared" si="30"/>
        <v>277777.77777777775</v>
      </c>
      <c r="I37" s="15"/>
      <c r="J37" s="15"/>
      <c r="K37" s="10">
        <f t="shared" si="31"/>
        <v>277777.77777777775</v>
      </c>
      <c r="L37" s="31">
        <f t="shared" ref="L37:L44" si="35">K37</f>
        <v>277777.77777777775</v>
      </c>
      <c r="M37" s="15"/>
      <c r="N37" s="15"/>
      <c r="O37" s="10">
        <f t="shared" ref="O37:O44" si="36">H37</f>
        <v>277777.77777777775</v>
      </c>
      <c r="P37" s="10"/>
      <c r="Q37" s="10">
        <f t="shared" si="3"/>
        <v>277777.77777777775</v>
      </c>
      <c r="R37" s="10"/>
      <c r="S37" s="10">
        <f t="shared" ref="S37:S44" si="37">O37</f>
        <v>277777.77777777775</v>
      </c>
      <c r="T37" s="10">
        <f t="shared" si="5"/>
        <v>277777.77777777775</v>
      </c>
      <c r="U37" s="10">
        <f t="shared" si="6"/>
        <v>833333.33333333326</v>
      </c>
      <c r="V37" s="15"/>
      <c r="W37" s="10">
        <f t="shared" si="7"/>
        <v>277777.77777777775</v>
      </c>
      <c r="X37" s="12">
        <f t="shared" si="8"/>
        <v>1111111.111111111</v>
      </c>
      <c r="Y37" s="15"/>
      <c r="Z37" s="10">
        <f t="shared" si="32"/>
        <v>277777.77777777775</v>
      </c>
      <c r="AA37" s="15"/>
      <c r="AB37" s="10">
        <f t="shared" si="10"/>
        <v>1388888.8888888888</v>
      </c>
      <c r="AC37" s="15"/>
      <c r="AD37" s="15"/>
      <c r="AE37" s="10">
        <f t="shared" ref="AE37:AE44" si="38">Z37</f>
        <v>277777.77777777775</v>
      </c>
      <c r="AF37" s="10">
        <f t="shared" si="33"/>
        <v>1666666.6666666665</v>
      </c>
      <c r="AG37" s="10">
        <v>2300000</v>
      </c>
      <c r="AH37" s="53">
        <f t="shared" si="13"/>
        <v>633333.33333333349</v>
      </c>
      <c r="AI37" s="10">
        <f t="shared" ref="AI37:AI44" si="39">AH37</f>
        <v>633333.33333333349</v>
      </c>
      <c r="AJ37" s="10">
        <f t="shared" si="15"/>
        <v>211111.11111111115</v>
      </c>
      <c r="AK37" s="15"/>
      <c r="AL37" s="15"/>
      <c r="AM37" s="15"/>
      <c r="AN37" s="10">
        <f t="shared" si="34"/>
        <v>211111.11111111115</v>
      </c>
      <c r="AO37" s="10">
        <f t="shared" si="17"/>
        <v>1877777.7777777778</v>
      </c>
      <c r="AP37" s="15"/>
      <c r="AQ37" s="10">
        <f t="shared" ref="AQ37:AQ44" si="40">AN37</f>
        <v>211111.11111111115</v>
      </c>
      <c r="AR37" s="15"/>
      <c r="AS37" s="15"/>
      <c r="AT37" s="15"/>
      <c r="AV37" s="86">
        <f t="shared" ref="AV37:AV44" si="41">AQ37</f>
        <v>211111.11111111115</v>
      </c>
      <c r="AW37" s="10">
        <f t="shared" si="20"/>
        <v>2300000</v>
      </c>
    </row>
    <row r="38" spans="1:51" s="52" customFormat="1">
      <c r="A38" s="106" t="s">
        <v>22</v>
      </c>
      <c r="B38" s="106"/>
      <c r="C38" s="106"/>
      <c r="D38" s="106"/>
      <c r="E38" s="47">
        <v>240500</v>
      </c>
      <c r="F38" s="47" t="s">
        <v>49</v>
      </c>
      <c r="G38" s="48" t="s">
        <v>59</v>
      </c>
      <c r="H38" s="51">
        <f t="shared" si="30"/>
        <v>26722.222222222223</v>
      </c>
      <c r="I38" s="50"/>
      <c r="J38" s="50"/>
      <c r="K38" s="51">
        <f t="shared" si="31"/>
        <v>26722.222222222223</v>
      </c>
      <c r="L38" s="51">
        <f t="shared" si="35"/>
        <v>26722.222222222223</v>
      </c>
      <c r="M38" s="50"/>
      <c r="N38" s="50"/>
      <c r="O38" s="51">
        <f t="shared" si="36"/>
        <v>26722.222222222223</v>
      </c>
      <c r="P38" s="51"/>
      <c r="Q38" s="51">
        <f t="shared" si="3"/>
        <v>26722.222222222223</v>
      </c>
      <c r="R38" s="51"/>
      <c r="S38" s="51">
        <f t="shared" si="37"/>
        <v>26722.222222222223</v>
      </c>
      <c r="T38" s="51">
        <f t="shared" si="5"/>
        <v>26722.222222222223</v>
      </c>
      <c r="U38" s="51">
        <f t="shared" si="6"/>
        <v>80166.666666666672</v>
      </c>
      <c r="V38" s="50"/>
      <c r="W38" s="51">
        <f t="shared" si="7"/>
        <v>26722.222222222223</v>
      </c>
      <c r="X38" s="49">
        <f t="shared" si="8"/>
        <v>106888.88888888889</v>
      </c>
      <c r="Y38" s="50"/>
      <c r="Z38" s="51">
        <f t="shared" si="32"/>
        <v>26722.222222222223</v>
      </c>
      <c r="AA38" s="50"/>
      <c r="AB38" s="51">
        <f t="shared" si="10"/>
        <v>133611.11111111112</v>
      </c>
      <c r="AC38" s="50"/>
      <c r="AD38" s="50"/>
      <c r="AE38" s="51">
        <f t="shared" si="38"/>
        <v>26722.222222222223</v>
      </c>
      <c r="AF38" s="51">
        <f>AB38+AC38+AD38+AE38</f>
        <v>160333.33333333334</v>
      </c>
      <c r="AG38" s="51">
        <v>0</v>
      </c>
      <c r="AH38" s="54">
        <f t="shared" si="13"/>
        <v>-160333.33333333334</v>
      </c>
      <c r="AI38" s="51">
        <v>0</v>
      </c>
      <c r="AJ38" s="51">
        <f t="shared" si="15"/>
        <v>0</v>
      </c>
      <c r="AK38" s="50"/>
      <c r="AL38" s="50"/>
      <c r="AM38" s="50"/>
      <c r="AN38" s="51">
        <f t="shared" si="34"/>
        <v>0</v>
      </c>
      <c r="AO38" s="51">
        <f t="shared" si="17"/>
        <v>160333.33333333334</v>
      </c>
      <c r="AP38" s="50"/>
      <c r="AQ38" s="51">
        <f t="shared" si="40"/>
        <v>0</v>
      </c>
      <c r="AR38" s="50"/>
      <c r="AS38" s="50"/>
      <c r="AT38" s="50"/>
      <c r="AV38" s="86">
        <f t="shared" si="41"/>
        <v>0</v>
      </c>
      <c r="AW38" s="10">
        <f t="shared" si="20"/>
        <v>160333.33333333334</v>
      </c>
    </row>
    <row r="39" spans="1:51">
      <c r="A39" s="91" t="s">
        <v>23</v>
      </c>
      <c r="B39" s="91"/>
      <c r="C39" s="91"/>
      <c r="D39" s="91"/>
      <c r="E39" s="6">
        <v>15000</v>
      </c>
      <c r="F39" s="6" t="s">
        <v>49</v>
      </c>
      <c r="G39" s="20" t="s">
        <v>59</v>
      </c>
      <c r="H39" s="10">
        <f t="shared" si="30"/>
        <v>1666.6666666666667</v>
      </c>
      <c r="I39" s="15"/>
      <c r="J39" s="15"/>
      <c r="K39" s="10">
        <f t="shared" si="31"/>
        <v>1666.6666666666667</v>
      </c>
      <c r="L39" s="31">
        <f t="shared" si="35"/>
        <v>1666.6666666666667</v>
      </c>
      <c r="M39" s="15"/>
      <c r="N39" s="15"/>
      <c r="O39" s="10">
        <f t="shared" si="36"/>
        <v>1666.6666666666667</v>
      </c>
      <c r="P39" s="10"/>
      <c r="Q39" s="10">
        <f t="shared" si="3"/>
        <v>1666.6666666666667</v>
      </c>
      <c r="R39" s="10"/>
      <c r="S39" s="10">
        <f t="shared" si="37"/>
        <v>1666.6666666666667</v>
      </c>
      <c r="T39" s="10">
        <f t="shared" si="5"/>
        <v>1666.6666666666667</v>
      </c>
      <c r="U39" s="10">
        <f t="shared" si="6"/>
        <v>5000</v>
      </c>
      <c r="V39" s="15"/>
      <c r="W39" s="10">
        <f t="shared" si="7"/>
        <v>1666.6666666666667</v>
      </c>
      <c r="X39" s="12">
        <f t="shared" si="8"/>
        <v>6666.666666666667</v>
      </c>
      <c r="Y39" s="15"/>
      <c r="Z39" s="10">
        <f t="shared" si="32"/>
        <v>1666.6666666666667</v>
      </c>
      <c r="AA39" s="15"/>
      <c r="AB39" s="10">
        <f t="shared" si="10"/>
        <v>8333.3333333333339</v>
      </c>
      <c r="AC39" s="15"/>
      <c r="AD39" s="15"/>
      <c r="AE39" s="10">
        <f t="shared" si="38"/>
        <v>1666.6666666666667</v>
      </c>
      <c r="AF39" s="10">
        <f t="shared" si="33"/>
        <v>10000</v>
      </c>
      <c r="AG39" s="10">
        <v>15000</v>
      </c>
      <c r="AH39" s="53">
        <f t="shared" si="13"/>
        <v>5000</v>
      </c>
      <c r="AI39" s="10">
        <f t="shared" si="39"/>
        <v>5000</v>
      </c>
      <c r="AJ39" s="10">
        <f t="shared" si="15"/>
        <v>1666.6666666666667</v>
      </c>
      <c r="AK39" s="15"/>
      <c r="AL39" s="15"/>
      <c r="AM39" s="15"/>
      <c r="AN39" s="10">
        <f t="shared" si="34"/>
        <v>1666.6666666666667</v>
      </c>
      <c r="AO39" s="10">
        <f t="shared" si="17"/>
        <v>11666.666666666666</v>
      </c>
      <c r="AP39" s="15"/>
      <c r="AQ39" s="10">
        <f t="shared" si="40"/>
        <v>1666.6666666666667</v>
      </c>
      <c r="AR39" s="15"/>
      <c r="AS39" s="15"/>
      <c r="AT39" s="15"/>
      <c r="AV39" s="86">
        <f t="shared" si="41"/>
        <v>1666.6666666666667</v>
      </c>
      <c r="AW39" s="10">
        <f t="shared" si="20"/>
        <v>14999.999999999998</v>
      </c>
    </row>
    <row r="40" spans="1:51">
      <c r="A40" s="91" t="s">
        <v>24</v>
      </c>
      <c r="B40" s="91"/>
      <c r="C40" s="91"/>
      <c r="D40" s="91"/>
      <c r="E40" s="6">
        <v>30000</v>
      </c>
      <c r="F40" s="6" t="s">
        <v>49</v>
      </c>
      <c r="G40" s="20" t="s">
        <v>59</v>
      </c>
      <c r="H40" s="10">
        <f t="shared" si="30"/>
        <v>3333.3333333333335</v>
      </c>
      <c r="I40" s="15"/>
      <c r="J40" s="15"/>
      <c r="K40" s="10">
        <f t="shared" si="31"/>
        <v>3333.3333333333335</v>
      </c>
      <c r="L40" s="31">
        <f t="shared" si="35"/>
        <v>3333.3333333333335</v>
      </c>
      <c r="M40" s="15"/>
      <c r="N40" s="15"/>
      <c r="O40" s="10">
        <f t="shared" si="36"/>
        <v>3333.3333333333335</v>
      </c>
      <c r="P40" s="10"/>
      <c r="Q40" s="10">
        <f t="shared" si="3"/>
        <v>3333.3333333333335</v>
      </c>
      <c r="R40" s="10"/>
      <c r="S40" s="10">
        <f t="shared" si="37"/>
        <v>3333.3333333333335</v>
      </c>
      <c r="T40" s="10">
        <f t="shared" si="5"/>
        <v>3333.3333333333335</v>
      </c>
      <c r="U40" s="10">
        <f t="shared" si="6"/>
        <v>10000</v>
      </c>
      <c r="V40" s="15"/>
      <c r="W40" s="10">
        <f t="shared" si="7"/>
        <v>3333.3333333333335</v>
      </c>
      <c r="X40" s="12">
        <f t="shared" si="8"/>
        <v>13333.333333333334</v>
      </c>
      <c r="Y40" s="15"/>
      <c r="Z40" s="10">
        <f t="shared" si="32"/>
        <v>3333.3333333333335</v>
      </c>
      <c r="AA40" s="15"/>
      <c r="AB40" s="10">
        <f t="shared" si="10"/>
        <v>16666.666666666668</v>
      </c>
      <c r="AC40" s="15"/>
      <c r="AD40" s="15"/>
      <c r="AE40" s="10">
        <f t="shared" si="38"/>
        <v>3333.3333333333335</v>
      </c>
      <c r="AF40" s="10">
        <f t="shared" si="33"/>
        <v>20000</v>
      </c>
      <c r="AG40" s="10">
        <v>30000</v>
      </c>
      <c r="AH40" s="53">
        <f t="shared" si="13"/>
        <v>10000</v>
      </c>
      <c r="AI40" s="10">
        <f t="shared" si="39"/>
        <v>10000</v>
      </c>
      <c r="AJ40" s="10">
        <f t="shared" si="15"/>
        <v>3333.3333333333335</v>
      </c>
      <c r="AK40" s="15"/>
      <c r="AL40" s="15"/>
      <c r="AM40" s="15"/>
      <c r="AN40" s="10">
        <f t="shared" si="34"/>
        <v>3333.3333333333335</v>
      </c>
      <c r="AO40" s="10">
        <f t="shared" si="17"/>
        <v>23333.333333333332</v>
      </c>
      <c r="AP40" s="15"/>
      <c r="AQ40" s="10">
        <f t="shared" si="40"/>
        <v>3333.3333333333335</v>
      </c>
      <c r="AR40" s="15"/>
      <c r="AS40" s="15"/>
      <c r="AT40" s="15"/>
      <c r="AV40" s="86">
        <f t="shared" si="41"/>
        <v>3333.3333333333335</v>
      </c>
      <c r="AW40" s="10">
        <f t="shared" si="20"/>
        <v>29999.999999999996</v>
      </c>
    </row>
    <row r="41" spans="1:51">
      <c r="A41" s="91" t="s">
        <v>25</v>
      </c>
      <c r="B41" s="91"/>
      <c r="C41" s="91"/>
      <c r="D41" s="91"/>
      <c r="E41" s="6">
        <v>50000</v>
      </c>
      <c r="F41" s="6" t="s">
        <v>49</v>
      </c>
      <c r="G41" s="20" t="s">
        <v>59</v>
      </c>
      <c r="H41" s="10">
        <f t="shared" si="30"/>
        <v>5555.5555555555557</v>
      </c>
      <c r="I41" s="15"/>
      <c r="J41" s="15"/>
      <c r="K41" s="10">
        <f t="shared" si="31"/>
        <v>5555.5555555555557</v>
      </c>
      <c r="L41" s="31">
        <f t="shared" si="35"/>
        <v>5555.5555555555557</v>
      </c>
      <c r="M41" s="15"/>
      <c r="N41" s="15"/>
      <c r="O41" s="10">
        <f t="shared" si="36"/>
        <v>5555.5555555555557</v>
      </c>
      <c r="P41" s="10"/>
      <c r="Q41" s="10">
        <f t="shared" si="3"/>
        <v>5555.5555555555557</v>
      </c>
      <c r="R41" s="10"/>
      <c r="S41" s="10">
        <f t="shared" si="37"/>
        <v>5555.5555555555557</v>
      </c>
      <c r="T41" s="10">
        <f t="shared" si="5"/>
        <v>5555.5555555555557</v>
      </c>
      <c r="U41" s="10">
        <f t="shared" si="6"/>
        <v>16666.666666666668</v>
      </c>
      <c r="V41" s="15"/>
      <c r="W41" s="10">
        <f t="shared" si="7"/>
        <v>5555.5555555555557</v>
      </c>
      <c r="X41" s="12">
        <f t="shared" si="8"/>
        <v>22222.222222222223</v>
      </c>
      <c r="Y41" s="15"/>
      <c r="Z41" s="10">
        <f t="shared" si="32"/>
        <v>5555.5555555555557</v>
      </c>
      <c r="AA41" s="15"/>
      <c r="AB41" s="10">
        <f t="shared" si="10"/>
        <v>27777.777777777777</v>
      </c>
      <c r="AC41" s="15"/>
      <c r="AD41" s="15"/>
      <c r="AE41" s="10">
        <f t="shared" si="38"/>
        <v>5555.5555555555557</v>
      </c>
      <c r="AF41" s="10">
        <f t="shared" si="33"/>
        <v>33333.333333333336</v>
      </c>
      <c r="AG41" s="10">
        <v>40000</v>
      </c>
      <c r="AH41" s="53">
        <f t="shared" si="13"/>
        <v>6666.6666666666642</v>
      </c>
      <c r="AI41" s="10">
        <f t="shared" si="39"/>
        <v>6666.6666666666642</v>
      </c>
      <c r="AJ41" s="10">
        <f t="shared" si="15"/>
        <v>2222.2222222222213</v>
      </c>
      <c r="AK41" s="15"/>
      <c r="AL41" s="15"/>
      <c r="AM41" s="15"/>
      <c r="AN41" s="10">
        <f t="shared" si="34"/>
        <v>2222.2222222222213</v>
      </c>
      <c r="AO41" s="10">
        <f t="shared" si="17"/>
        <v>35555.555555555555</v>
      </c>
      <c r="AP41" s="15"/>
      <c r="AQ41" s="10">
        <f t="shared" si="40"/>
        <v>2222.2222222222213</v>
      </c>
      <c r="AR41" s="15"/>
      <c r="AS41" s="15"/>
      <c r="AT41" s="15"/>
      <c r="AV41" s="86">
        <f t="shared" si="41"/>
        <v>2222.2222222222213</v>
      </c>
      <c r="AW41" s="10">
        <f t="shared" si="20"/>
        <v>39999.999999999993</v>
      </c>
    </row>
    <row r="42" spans="1:51">
      <c r="A42" s="91" t="s">
        <v>26</v>
      </c>
      <c r="B42" s="91"/>
      <c r="C42" s="91"/>
      <c r="D42" s="91"/>
      <c r="E42" s="6">
        <v>180000</v>
      </c>
      <c r="F42" s="6" t="s">
        <v>49</v>
      </c>
      <c r="G42" s="20" t="s">
        <v>59</v>
      </c>
      <c r="H42" s="10">
        <f t="shared" si="30"/>
        <v>20000</v>
      </c>
      <c r="I42" s="15"/>
      <c r="J42" s="15"/>
      <c r="K42" s="10">
        <f t="shared" si="31"/>
        <v>20000</v>
      </c>
      <c r="L42" s="31">
        <f t="shared" si="35"/>
        <v>20000</v>
      </c>
      <c r="M42" s="15"/>
      <c r="N42" s="15"/>
      <c r="O42" s="10">
        <f t="shared" si="36"/>
        <v>20000</v>
      </c>
      <c r="P42" s="10"/>
      <c r="Q42" s="10">
        <f t="shared" si="3"/>
        <v>20000</v>
      </c>
      <c r="R42" s="10"/>
      <c r="S42" s="10">
        <f t="shared" si="37"/>
        <v>20000</v>
      </c>
      <c r="T42" s="10">
        <f t="shared" si="5"/>
        <v>20000</v>
      </c>
      <c r="U42" s="10">
        <f t="shared" si="6"/>
        <v>60000</v>
      </c>
      <c r="V42" s="15"/>
      <c r="W42" s="10">
        <f t="shared" si="7"/>
        <v>20000</v>
      </c>
      <c r="X42" s="12">
        <f t="shared" si="8"/>
        <v>80000</v>
      </c>
      <c r="Y42" s="15"/>
      <c r="Z42" s="10">
        <f t="shared" si="32"/>
        <v>20000</v>
      </c>
      <c r="AA42" s="15"/>
      <c r="AB42" s="10">
        <f t="shared" si="10"/>
        <v>100000</v>
      </c>
      <c r="AC42" s="15"/>
      <c r="AD42" s="15"/>
      <c r="AE42" s="10">
        <f t="shared" si="38"/>
        <v>20000</v>
      </c>
      <c r="AF42" s="10">
        <f t="shared" si="33"/>
        <v>120000</v>
      </c>
      <c r="AG42" s="10">
        <v>150000</v>
      </c>
      <c r="AH42" s="53">
        <f t="shared" si="13"/>
        <v>30000</v>
      </c>
      <c r="AI42" s="10">
        <f t="shared" si="39"/>
        <v>30000</v>
      </c>
      <c r="AJ42" s="10">
        <f t="shared" si="15"/>
        <v>10000</v>
      </c>
      <c r="AK42" s="15"/>
      <c r="AL42" s="15"/>
      <c r="AM42" s="15"/>
      <c r="AN42" s="10">
        <f t="shared" si="34"/>
        <v>10000</v>
      </c>
      <c r="AO42" s="10">
        <f t="shared" si="17"/>
        <v>130000</v>
      </c>
      <c r="AP42" s="15"/>
      <c r="AQ42" s="10">
        <f t="shared" si="40"/>
        <v>10000</v>
      </c>
      <c r="AR42" s="15"/>
      <c r="AS42" s="15"/>
      <c r="AT42" s="15"/>
      <c r="AV42" s="86">
        <f t="shared" si="41"/>
        <v>10000</v>
      </c>
      <c r="AW42" s="10">
        <f t="shared" si="20"/>
        <v>150000</v>
      </c>
    </row>
    <row r="43" spans="1:51">
      <c r="A43" s="91" t="s">
        <v>27</v>
      </c>
      <c r="B43" s="91"/>
      <c r="C43" s="91"/>
      <c r="D43" s="91"/>
      <c r="E43" s="6">
        <v>100000</v>
      </c>
      <c r="F43" s="6" t="s">
        <v>49</v>
      </c>
      <c r="G43" s="20" t="s">
        <v>59</v>
      </c>
      <c r="H43" s="10">
        <f t="shared" si="30"/>
        <v>11111.111111111111</v>
      </c>
      <c r="I43" s="15"/>
      <c r="J43" s="15"/>
      <c r="K43" s="10">
        <f t="shared" si="31"/>
        <v>11111.111111111111</v>
      </c>
      <c r="L43" s="31">
        <f t="shared" si="35"/>
        <v>11111.111111111111</v>
      </c>
      <c r="M43" s="15"/>
      <c r="N43" s="15"/>
      <c r="O43" s="10">
        <f t="shared" si="36"/>
        <v>11111.111111111111</v>
      </c>
      <c r="P43" s="10"/>
      <c r="Q43" s="10">
        <f t="shared" si="3"/>
        <v>11111.111111111111</v>
      </c>
      <c r="R43" s="10"/>
      <c r="S43" s="10">
        <f t="shared" si="37"/>
        <v>11111.111111111111</v>
      </c>
      <c r="T43" s="10">
        <f t="shared" si="5"/>
        <v>11111.111111111111</v>
      </c>
      <c r="U43" s="10">
        <f>L43+M43+N43+O43+P43+R43+S43</f>
        <v>33333.333333333336</v>
      </c>
      <c r="V43" s="15"/>
      <c r="W43" s="10">
        <f t="shared" si="7"/>
        <v>11111.111111111111</v>
      </c>
      <c r="X43" s="12">
        <f t="shared" si="8"/>
        <v>44444.444444444445</v>
      </c>
      <c r="Y43" s="15"/>
      <c r="Z43" s="10">
        <f t="shared" si="32"/>
        <v>11111.111111111111</v>
      </c>
      <c r="AA43" s="15"/>
      <c r="AB43" s="10">
        <f t="shared" si="10"/>
        <v>55555.555555555555</v>
      </c>
      <c r="AC43" s="15"/>
      <c r="AD43" s="15"/>
      <c r="AE43" s="10">
        <f t="shared" si="38"/>
        <v>11111.111111111111</v>
      </c>
      <c r="AF43" s="10">
        <f t="shared" si="33"/>
        <v>66666.666666666672</v>
      </c>
      <c r="AG43" s="10">
        <v>100000</v>
      </c>
      <c r="AH43" s="53">
        <f>AG43-AF43</f>
        <v>33333.333333333328</v>
      </c>
      <c r="AI43" s="10">
        <f>AH43</f>
        <v>33333.333333333328</v>
      </c>
      <c r="AJ43" s="10">
        <f t="shared" si="15"/>
        <v>11111.111111111109</v>
      </c>
      <c r="AK43" s="15"/>
      <c r="AL43" s="15"/>
      <c r="AM43" s="15"/>
      <c r="AN43" s="10">
        <f t="shared" si="34"/>
        <v>11111.111111111109</v>
      </c>
      <c r="AO43" s="10">
        <f t="shared" si="17"/>
        <v>77777.777777777781</v>
      </c>
      <c r="AP43" s="15"/>
      <c r="AQ43" s="10">
        <f t="shared" si="40"/>
        <v>11111.111111111109</v>
      </c>
      <c r="AR43" s="15"/>
      <c r="AS43" s="15"/>
      <c r="AT43" s="15"/>
      <c r="AV43" s="86">
        <f t="shared" si="41"/>
        <v>11111.111111111109</v>
      </c>
      <c r="AW43" s="10">
        <f t="shared" si="20"/>
        <v>100000</v>
      </c>
    </row>
    <row r="44" spans="1:51">
      <c r="A44" s="91" t="s">
        <v>28</v>
      </c>
      <c r="B44" s="91"/>
      <c r="C44" s="91"/>
      <c r="D44" s="91"/>
      <c r="E44" s="6">
        <v>120000</v>
      </c>
      <c r="F44" s="6" t="s">
        <v>49</v>
      </c>
      <c r="G44" s="20" t="s">
        <v>59</v>
      </c>
      <c r="H44" s="10">
        <f t="shared" si="30"/>
        <v>13333.333333333334</v>
      </c>
      <c r="I44" s="15"/>
      <c r="J44" s="15"/>
      <c r="K44" s="10">
        <f t="shared" si="31"/>
        <v>13333.333333333334</v>
      </c>
      <c r="L44" s="31">
        <f t="shared" si="35"/>
        <v>13333.333333333334</v>
      </c>
      <c r="M44" s="15"/>
      <c r="N44" s="15"/>
      <c r="O44" s="10">
        <f t="shared" si="36"/>
        <v>13333.333333333334</v>
      </c>
      <c r="P44" s="10"/>
      <c r="Q44" s="10">
        <f t="shared" si="3"/>
        <v>13333.333333333334</v>
      </c>
      <c r="R44" s="10"/>
      <c r="S44" s="10">
        <f t="shared" si="37"/>
        <v>13333.333333333334</v>
      </c>
      <c r="T44" s="10">
        <f t="shared" si="5"/>
        <v>13333.333333333334</v>
      </c>
      <c r="U44" s="10">
        <f t="shared" si="6"/>
        <v>40000</v>
      </c>
      <c r="V44" s="15"/>
      <c r="W44" s="10">
        <f t="shared" si="7"/>
        <v>13333.333333333334</v>
      </c>
      <c r="X44" s="12">
        <f t="shared" si="8"/>
        <v>53333.333333333336</v>
      </c>
      <c r="Y44" s="15"/>
      <c r="Z44" s="10">
        <f t="shared" si="32"/>
        <v>13333.333333333334</v>
      </c>
      <c r="AA44" s="15"/>
      <c r="AB44" s="10">
        <f t="shared" si="10"/>
        <v>66666.666666666672</v>
      </c>
      <c r="AC44" s="15"/>
      <c r="AD44" s="15"/>
      <c r="AE44" s="10">
        <f t="shared" si="38"/>
        <v>13333.333333333334</v>
      </c>
      <c r="AF44" s="10">
        <f t="shared" si="33"/>
        <v>80000</v>
      </c>
      <c r="AG44" s="10">
        <v>100000</v>
      </c>
      <c r="AH44" s="53">
        <f t="shared" si="13"/>
        <v>20000</v>
      </c>
      <c r="AI44" s="10">
        <f t="shared" si="39"/>
        <v>20000</v>
      </c>
      <c r="AJ44" s="10">
        <f t="shared" si="15"/>
        <v>6666.666666666667</v>
      </c>
      <c r="AK44" s="15"/>
      <c r="AL44" s="15"/>
      <c r="AM44" s="15"/>
      <c r="AN44" s="10">
        <f t="shared" si="34"/>
        <v>6666.666666666667</v>
      </c>
      <c r="AO44" s="10">
        <f t="shared" si="17"/>
        <v>86666.666666666672</v>
      </c>
      <c r="AP44" s="15"/>
      <c r="AQ44" s="10">
        <f t="shared" si="40"/>
        <v>6666.666666666667</v>
      </c>
      <c r="AR44" s="15"/>
      <c r="AS44" s="15"/>
      <c r="AT44" s="15"/>
      <c r="AV44" s="86">
        <f t="shared" si="41"/>
        <v>6666.666666666667</v>
      </c>
      <c r="AW44" s="10">
        <f t="shared" si="20"/>
        <v>100000.00000000001</v>
      </c>
    </row>
    <row r="45" spans="1:51">
      <c r="A45" s="99" t="s">
        <v>6</v>
      </c>
      <c r="B45" s="99"/>
      <c r="C45" s="99"/>
      <c r="D45" s="99"/>
      <c r="E45" s="82">
        <f>SUM(E35:E44)</f>
        <v>41767500</v>
      </c>
      <c r="F45" s="82"/>
      <c r="G45" s="82"/>
      <c r="H45" s="12">
        <f>SUM(H35:H44)</f>
        <v>4640833.333333333</v>
      </c>
      <c r="I45" s="12">
        <f>I35</f>
        <v>3111111.111111111</v>
      </c>
      <c r="J45" s="33"/>
      <c r="K45" s="12">
        <f>SUM(K36:K44)</f>
        <v>1529722.222222222</v>
      </c>
      <c r="L45" s="34">
        <f>SUM(L35:L44)</f>
        <v>4640833.333333333</v>
      </c>
      <c r="M45" s="12">
        <f>M35</f>
        <v>3111111.111111111</v>
      </c>
      <c r="N45" s="33"/>
      <c r="O45" s="12">
        <f>SUM(O36:O44)</f>
        <v>1529722.222222222</v>
      </c>
      <c r="P45" s="12"/>
      <c r="Q45" s="12">
        <f t="shared" si="3"/>
        <v>4640833.333333333</v>
      </c>
      <c r="R45" s="12">
        <f>R35</f>
        <v>3111111.111111111</v>
      </c>
      <c r="S45" s="12">
        <f>O45</f>
        <v>1529722.222222222</v>
      </c>
      <c r="T45" s="12">
        <f>SUM(T36:T44)</f>
        <v>1529722.222222222</v>
      </c>
      <c r="U45" s="12">
        <f t="shared" si="6"/>
        <v>13922499.999999998</v>
      </c>
      <c r="V45" s="9">
        <f>V35</f>
        <v>3111111.111111111</v>
      </c>
      <c r="W45" s="9">
        <f>SUM(W36:W44)</f>
        <v>1529722.222222222</v>
      </c>
      <c r="X45" s="9">
        <f>U45+W45</f>
        <v>15452222.22222222</v>
      </c>
      <c r="Y45" s="9">
        <f>Y35</f>
        <v>3111111.111111111</v>
      </c>
      <c r="Z45" s="9">
        <f>SUM(Z36:Z44)</f>
        <v>1529722.222222222</v>
      </c>
      <c r="AA45" s="15"/>
      <c r="AB45" s="9">
        <f t="shared" si="10"/>
        <v>23204166.666666664</v>
      </c>
      <c r="AC45" s="9">
        <f>SUM(AC35:AC44)</f>
        <v>3111111.111111111</v>
      </c>
      <c r="AD45" s="15"/>
      <c r="AE45" s="9">
        <f>SUM(AE36:AE44)</f>
        <v>1529722.222222222</v>
      </c>
      <c r="AF45" s="9">
        <f>SUM(AF35:AF44)</f>
        <v>27845000</v>
      </c>
      <c r="AG45" s="9">
        <f>SUM(AG35:AG44)</f>
        <v>41235000</v>
      </c>
      <c r="AH45" s="55">
        <f t="shared" si="13"/>
        <v>13390000</v>
      </c>
      <c r="AI45" s="9">
        <f>SUM(AI35:AI44)</f>
        <v>13389999.999999998</v>
      </c>
      <c r="AJ45" s="9">
        <f>AI45/3</f>
        <v>4463333.333333333</v>
      </c>
      <c r="AK45" s="9">
        <f>AK35</f>
        <v>3057666.666666666</v>
      </c>
      <c r="AL45" s="15"/>
      <c r="AM45" s="15"/>
      <c r="AN45" s="9">
        <f>SUM(AN36:AN44)</f>
        <v>1405666.666666667</v>
      </c>
      <c r="AO45" s="9">
        <f t="shared" si="17"/>
        <v>32308333.333333332</v>
      </c>
      <c r="AP45" s="9">
        <f>SUM(AP35:AP44)</f>
        <v>3057666.666666666</v>
      </c>
      <c r="AQ45" s="9">
        <f>SUM(AQ36:AQ44)</f>
        <v>1405666.666666667</v>
      </c>
      <c r="AR45" s="15"/>
      <c r="AS45" s="15"/>
      <c r="AT45" s="15"/>
      <c r="AV45" s="87">
        <f>SUM(AV36:AV44)</f>
        <v>1405666.666666667</v>
      </c>
      <c r="AW45" s="9">
        <f>SUM(AW35:AW44)</f>
        <v>41235000</v>
      </c>
      <c r="AX45" s="8"/>
      <c r="AY45" s="8"/>
    </row>
    <row r="46" spans="1:51" hidden="1">
      <c r="A46" s="15"/>
      <c r="B46" s="15"/>
      <c r="C46" s="15"/>
      <c r="D46" s="15"/>
      <c r="E46" s="10"/>
      <c r="F46" s="10"/>
      <c r="G46" s="10"/>
      <c r="H46" s="15"/>
      <c r="I46" s="15"/>
      <c r="J46" s="15"/>
      <c r="K46" s="15"/>
      <c r="L46" s="78"/>
      <c r="M46" s="15"/>
      <c r="N46" s="15"/>
      <c r="O46" s="15"/>
      <c r="P46" s="10"/>
      <c r="Q46" s="10"/>
      <c r="R46" s="10"/>
      <c r="S46" s="10"/>
      <c r="T46" s="10"/>
      <c r="U46" s="10"/>
      <c r="V46" s="15"/>
      <c r="W46" s="10"/>
      <c r="X46" s="12"/>
      <c r="Y46" s="15"/>
      <c r="Z46" s="15"/>
      <c r="AA46" s="15"/>
      <c r="AB46" s="10"/>
      <c r="AC46" s="15"/>
      <c r="AD46" s="15"/>
      <c r="AE46" s="10"/>
      <c r="AF46" s="10"/>
      <c r="AG46" s="10"/>
      <c r="AH46" s="53"/>
      <c r="AI46" s="15"/>
      <c r="AJ46" s="10"/>
      <c r="AK46" s="15"/>
      <c r="AL46" s="15"/>
      <c r="AM46" s="10"/>
      <c r="AN46" s="15"/>
      <c r="AO46" s="10"/>
      <c r="AP46" s="15"/>
      <c r="AQ46" s="15"/>
      <c r="AR46" s="15"/>
      <c r="AS46" s="15"/>
      <c r="AT46" s="15"/>
      <c r="AW46" s="8"/>
    </row>
    <row r="47" spans="1:51">
      <c r="A47" s="92" t="s">
        <v>29</v>
      </c>
      <c r="B47" s="92"/>
      <c r="C47" s="92"/>
      <c r="D47" s="92"/>
      <c r="E47" s="10"/>
      <c r="F47" s="10"/>
      <c r="G47" s="10"/>
      <c r="H47" s="15"/>
      <c r="I47" s="15"/>
      <c r="J47" s="15"/>
      <c r="K47" s="15"/>
      <c r="L47" s="78"/>
      <c r="M47" s="15"/>
      <c r="N47" s="15"/>
      <c r="O47" s="15"/>
      <c r="P47" s="10"/>
      <c r="Q47" s="10"/>
      <c r="R47" s="10"/>
      <c r="S47" s="10"/>
      <c r="T47" s="10"/>
      <c r="U47" s="10"/>
      <c r="V47" s="15"/>
      <c r="W47" s="10"/>
      <c r="X47" s="12"/>
      <c r="Y47" s="15"/>
      <c r="Z47" s="15"/>
      <c r="AA47" s="15"/>
      <c r="AB47" s="10"/>
      <c r="AC47" s="15"/>
      <c r="AD47" s="15"/>
      <c r="AE47" s="10"/>
      <c r="AF47" s="10"/>
      <c r="AG47" s="10"/>
      <c r="AH47" s="53"/>
      <c r="AI47" s="15"/>
      <c r="AJ47" s="10"/>
      <c r="AK47" s="15"/>
      <c r="AL47" s="15"/>
      <c r="AM47" s="10"/>
      <c r="AN47" s="15"/>
      <c r="AO47" s="10"/>
      <c r="AP47" s="15"/>
      <c r="AQ47" s="15"/>
      <c r="AR47" s="15"/>
      <c r="AS47" s="15"/>
      <c r="AT47" s="15"/>
      <c r="AW47" s="8"/>
    </row>
    <row r="48" spans="1:51" hidden="1">
      <c r="A48" s="80"/>
      <c r="B48" s="80"/>
      <c r="C48" s="80"/>
      <c r="D48" s="80"/>
      <c r="E48" s="10"/>
      <c r="F48" s="10"/>
      <c r="G48" s="10"/>
      <c r="H48" s="15"/>
      <c r="I48" s="15"/>
      <c r="J48" s="15"/>
      <c r="K48" s="15"/>
      <c r="L48" s="78"/>
      <c r="M48" s="15"/>
      <c r="N48" s="15"/>
      <c r="O48" s="15"/>
      <c r="P48" s="10"/>
      <c r="Q48" s="10"/>
      <c r="R48" s="10"/>
      <c r="S48" s="10"/>
      <c r="T48" s="10"/>
      <c r="U48" s="10"/>
      <c r="V48" s="15"/>
      <c r="W48" s="10"/>
      <c r="X48" s="12"/>
      <c r="Y48" s="15"/>
      <c r="Z48" s="15"/>
      <c r="AA48" s="15"/>
      <c r="AB48" s="10"/>
      <c r="AC48" s="15"/>
      <c r="AD48" s="15"/>
      <c r="AE48" s="10"/>
      <c r="AF48" s="10"/>
      <c r="AG48" s="10"/>
      <c r="AH48" s="53"/>
      <c r="AI48" s="15"/>
      <c r="AJ48" s="10"/>
      <c r="AK48" s="15"/>
      <c r="AL48" s="15"/>
      <c r="AM48" s="10"/>
      <c r="AN48" s="15"/>
      <c r="AO48" s="10"/>
      <c r="AP48" s="15"/>
      <c r="AQ48" s="15"/>
      <c r="AR48" s="15"/>
      <c r="AS48" s="15"/>
      <c r="AT48" s="15"/>
      <c r="AW48" s="8"/>
    </row>
    <row r="49" spans="1:49">
      <c r="A49" s="91" t="s">
        <v>30</v>
      </c>
      <c r="B49" s="91"/>
      <c r="C49" s="91"/>
      <c r="D49" s="91"/>
      <c r="E49" s="6">
        <v>800000</v>
      </c>
      <c r="F49" s="19" t="s">
        <v>46</v>
      </c>
      <c r="G49" s="21" t="s">
        <v>61</v>
      </c>
      <c r="H49" s="10">
        <f>E49/9</f>
        <v>88888.888888888891</v>
      </c>
      <c r="I49" s="15"/>
      <c r="J49" s="15"/>
      <c r="K49" s="10">
        <f>H49</f>
        <v>88888.888888888891</v>
      </c>
      <c r="L49" s="31">
        <f>K49</f>
        <v>88888.888888888891</v>
      </c>
      <c r="M49" s="15"/>
      <c r="N49" s="15"/>
      <c r="O49" s="15"/>
      <c r="P49" s="10">
        <f t="shared" si="2"/>
        <v>88888.888888888891</v>
      </c>
      <c r="Q49" s="10">
        <f t="shared" si="3"/>
        <v>88888.888888888891</v>
      </c>
      <c r="R49" s="10"/>
      <c r="S49" s="10">
        <f>P49</f>
        <v>88888.888888888891</v>
      </c>
      <c r="T49" s="10">
        <f t="shared" si="5"/>
        <v>88888.888888888891</v>
      </c>
      <c r="U49" s="10">
        <f t="shared" si="6"/>
        <v>266666.66666666669</v>
      </c>
      <c r="V49" s="15"/>
      <c r="W49" s="10">
        <f t="shared" si="7"/>
        <v>88888.888888888891</v>
      </c>
      <c r="X49" s="12">
        <f t="shared" si="8"/>
        <v>355555.55555555556</v>
      </c>
      <c r="Y49" s="15"/>
      <c r="Z49" s="15"/>
      <c r="AA49" s="10">
        <f>T49</f>
        <v>88888.888888888891</v>
      </c>
      <c r="AB49" s="10">
        <f t="shared" si="10"/>
        <v>444444.44444444444</v>
      </c>
      <c r="AC49" s="15"/>
      <c r="AD49" s="15"/>
      <c r="AE49" s="10">
        <f t="shared" si="11"/>
        <v>88888.888888888891</v>
      </c>
      <c r="AF49" s="10">
        <f>AB49+AC49+AD49+AE49</f>
        <v>533333.33333333337</v>
      </c>
      <c r="AG49" s="10">
        <v>700000</v>
      </c>
      <c r="AH49" s="53">
        <f t="shared" si="13"/>
        <v>166666.66666666663</v>
      </c>
      <c r="AI49" s="10">
        <f>AH49</f>
        <v>166666.66666666663</v>
      </c>
      <c r="AJ49" s="10">
        <f t="shared" si="15"/>
        <v>55555.55555555554</v>
      </c>
      <c r="AK49" s="15"/>
      <c r="AL49" s="15"/>
      <c r="AM49" s="10">
        <f t="shared" si="16"/>
        <v>55555.55555555554</v>
      </c>
      <c r="AN49" s="15"/>
      <c r="AO49" s="10">
        <f t="shared" si="17"/>
        <v>588888.88888888888</v>
      </c>
      <c r="AP49" s="15"/>
      <c r="AQ49" s="15"/>
      <c r="AR49" s="15"/>
      <c r="AS49" s="9">
        <f>AJ49</f>
        <v>55555.55555555554</v>
      </c>
      <c r="AT49" s="15"/>
      <c r="AV49" s="10">
        <f>AS49</f>
        <v>55555.55555555554</v>
      </c>
      <c r="AW49" s="10">
        <f t="shared" si="20"/>
        <v>699999.99999999988</v>
      </c>
    </row>
    <row r="50" spans="1:49">
      <c r="A50" s="99" t="s">
        <v>6</v>
      </c>
      <c r="B50" s="99"/>
      <c r="C50" s="99"/>
      <c r="D50" s="99"/>
      <c r="E50" s="7">
        <f>SUM(E49)</f>
        <v>800000</v>
      </c>
      <c r="F50" s="7"/>
      <c r="G50" s="7"/>
      <c r="H50" s="9">
        <f>H49</f>
        <v>88888.888888888891</v>
      </c>
      <c r="I50" s="35"/>
      <c r="J50" s="35"/>
      <c r="K50" s="9">
        <f>SUM(K49)</f>
        <v>88888.888888888891</v>
      </c>
      <c r="L50" s="32">
        <f>K50</f>
        <v>88888.888888888891</v>
      </c>
      <c r="M50" s="35"/>
      <c r="N50" s="35"/>
      <c r="O50" s="35"/>
      <c r="P50" s="9">
        <f t="shared" si="2"/>
        <v>88888.888888888891</v>
      </c>
      <c r="Q50" s="9">
        <f t="shared" si="3"/>
        <v>88888.888888888891</v>
      </c>
      <c r="R50" s="9"/>
      <c r="S50" s="9">
        <f>P50</f>
        <v>88888.888888888891</v>
      </c>
      <c r="T50" s="9">
        <f t="shared" si="5"/>
        <v>88888.888888888891</v>
      </c>
      <c r="U50" s="9">
        <f t="shared" si="6"/>
        <v>266666.66666666669</v>
      </c>
      <c r="V50" s="15"/>
      <c r="W50" s="9">
        <f t="shared" si="7"/>
        <v>88888.888888888891</v>
      </c>
      <c r="X50" s="9">
        <f>SUM(X49)</f>
        <v>355555.55555555556</v>
      </c>
      <c r="Y50" s="15"/>
      <c r="Z50" s="15"/>
      <c r="AA50" s="9">
        <f>SUM(AA49)</f>
        <v>88888.888888888891</v>
      </c>
      <c r="AB50" s="9">
        <f t="shared" si="10"/>
        <v>444444.44444444444</v>
      </c>
      <c r="AC50" s="15"/>
      <c r="AD50" s="15"/>
      <c r="AE50" s="9">
        <f t="shared" si="11"/>
        <v>88888.888888888891</v>
      </c>
      <c r="AF50" s="9">
        <f>SUM(AF49)</f>
        <v>533333.33333333337</v>
      </c>
      <c r="AG50" s="9">
        <f>SUM(AG49)</f>
        <v>700000</v>
      </c>
      <c r="AH50" s="55">
        <f t="shared" si="13"/>
        <v>166666.66666666663</v>
      </c>
      <c r="AI50" s="9">
        <f>AH50</f>
        <v>166666.66666666663</v>
      </c>
      <c r="AJ50" s="9">
        <f t="shared" si="15"/>
        <v>55555.55555555554</v>
      </c>
      <c r="AK50" s="15"/>
      <c r="AL50" s="15"/>
      <c r="AM50" s="9">
        <f t="shared" si="16"/>
        <v>55555.55555555554</v>
      </c>
      <c r="AN50" s="15"/>
      <c r="AO50" s="9">
        <f t="shared" si="17"/>
        <v>588888.88888888888</v>
      </c>
      <c r="AP50" s="15"/>
      <c r="AQ50" s="15"/>
      <c r="AR50" s="15"/>
      <c r="AS50" s="9">
        <f>AJ50</f>
        <v>55555.55555555554</v>
      </c>
      <c r="AT50" s="15"/>
      <c r="AV50" s="9">
        <f>AV49</f>
        <v>55555.55555555554</v>
      </c>
      <c r="AW50" s="9">
        <f t="shared" si="20"/>
        <v>699999.99999999988</v>
      </c>
    </row>
    <row r="51" spans="1:49">
      <c r="A51" s="15"/>
      <c r="B51" s="15"/>
      <c r="C51" s="15"/>
      <c r="D51" s="15"/>
      <c r="E51" s="10"/>
      <c r="F51" s="10"/>
      <c r="G51" s="10"/>
      <c r="H51" s="15"/>
      <c r="I51" s="15"/>
      <c r="J51" s="15"/>
      <c r="K51" s="15"/>
      <c r="L51" s="78"/>
      <c r="M51" s="15"/>
      <c r="N51" s="15"/>
      <c r="O51" s="15"/>
      <c r="P51" s="10"/>
      <c r="Q51" s="10"/>
      <c r="R51" s="10"/>
      <c r="S51" s="10"/>
      <c r="T51" s="10"/>
      <c r="U51" s="10"/>
      <c r="V51" s="15"/>
      <c r="W51" s="10"/>
      <c r="X51" s="12"/>
      <c r="Y51" s="15"/>
      <c r="Z51" s="15"/>
      <c r="AA51" s="15"/>
      <c r="AB51" s="10"/>
      <c r="AC51" s="15"/>
      <c r="AD51" s="15"/>
      <c r="AE51" s="10"/>
      <c r="AF51" s="10"/>
      <c r="AG51" s="10"/>
      <c r="AH51" s="53"/>
      <c r="AI51" s="10"/>
      <c r="AJ51" s="10"/>
      <c r="AK51" s="15"/>
      <c r="AL51" s="15"/>
      <c r="AM51" s="10"/>
      <c r="AN51" s="15"/>
      <c r="AO51" s="10"/>
      <c r="AP51" s="15"/>
      <c r="AQ51" s="15"/>
      <c r="AR51" s="15"/>
      <c r="AS51" s="15"/>
      <c r="AT51" s="15"/>
      <c r="AW51" s="8"/>
    </row>
    <row r="52" spans="1:49">
      <c r="A52" s="92" t="s">
        <v>31</v>
      </c>
      <c r="B52" s="92"/>
      <c r="C52" s="92"/>
      <c r="D52" s="92"/>
      <c r="E52" s="10"/>
      <c r="F52" s="10"/>
      <c r="G52" s="10"/>
      <c r="H52" s="15"/>
      <c r="I52" s="15"/>
      <c r="J52" s="15"/>
      <c r="K52" s="15"/>
      <c r="L52" s="78"/>
      <c r="M52" s="15"/>
      <c r="N52" s="15"/>
      <c r="O52" s="15"/>
      <c r="P52" s="10"/>
      <c r="Q52" s="10"/>
      <c r="R52" s="10"/>
      <c r="S52" s="10"/>
      <c r="T52" s="10"/>
      <c r="U52" s="10"/>
      <c r="V52" s="15"/>
      <c r="W52" s="10"/>
      <c r="X52" s="12"/>
      <c r="Y52" s="15"/>
      <c r="Z52" s="15"/>
      <c r="AA52" s="15"/>
      <c r="AB52" s="10"/>
      <c r="AC52" s="15"/>
      <c r="AD52" s="15"/>
      <c r="AE52" s="10"/>
      <c r="AF52" s="10"/>
      <c r="AG52" s="10"/>
      <c r="AH52" s="53"/>
      <c r="AI52" s="10"/>
      <c r="AJ52" s="10"/>
      <c r="AK52" s="15"/>
      <c r="AL52" s="15"/>
      <c r="AM52" s="10"/>
      <c r="AN52" s="15"/>
      <c r="AO52" s="10"/>
      <c r="AP52" s="15"/>
      <c r="AQ52" s="15"/>
      <c r="AR52" s="15"/>
      <c r="AS52" s="15"/>
      <c r="AT52" s="15"/>
      <c r="AW52" s="8"/>
    </row>
    <row r="53" spans="1:49">
      <c r="A53" s="15"/>
      <c r="B53" s="15"/>
      <c r="C53" s="15"/>
      <c r="D53" s="15"/>
      <c r="E53" s="10"/>
      <c r="F53" s="10"/>
      <c r="G53" s="10"/>
      <c r="H53" s="15"/>
      <c r="I53" s="15"/>
      <c r="J53" s="15"/>
      <c r="K53" s="15"/>
      <c r="L53" s="78"/>
      <c r="M53" s="15"/>
      <c r="N53" s="15"/>
      <c r="O53" s="15"/>
      <c r="P53" s="10"/>
      <c r="Q53" s="10"/>
      <c r="R53" s="10"/>
      <c r="S53" s="10"/>
      <c r="T53" s="10"/>
      <c r="U53" s="10"/>
      <c r="V53" s="15"/>
      <c r="W53" s="10"/>
      <c r="X53" s="12"/>
      <c r="Y53" s="15"/>
      <c r="Z53" s="15"/>
      <c r="AA53" s="15"/>
      <c r="AB53" s="10"/>
      <c r="AC53" s="15"/>
      <c r="AD53" s="15"/>
      <c r="AE53" s="10"/>
      <c r="AF53" s="10"/>
      <c r="AG53" s="10"/>
      <c r="AH53" s="53"/>
      <c r="AI53" s="10"/>
      <c r="AJ53" s="10"/>
      <c r="AK53" s="15"/>
      <c r="AL53" s="15"/>
      <c r="AM53" s="10"/>
      <c r="AN53" s="15"/>
      <c r="AO53" s="10"/>
      <c r="AP53" s="15"/>
      <c r="AQ53" s="15"/>
      <c r="AR53" s="15"/>
      <c r="AS53" s="15"/>
      <c r="AT53" s="15"/>
      <c r="AW53" s="8"/>
    </row>
    <row r="54" spans="1:49">
      <c r="A54" s="91" t="s">
        <v>32</v>
      </c>
      <c r="B54" s="91"/>
      <c r="C54" s="91"/>
      <c r="D54" s="91"/>
      <c r="E54" s="6">
        <v>700000</v>
      </c>
      <c r="F54" s="6" t="s">
        <v>47</v>
      </c>
      <c r="G54" s="21" t="s">
        <v>48</v>
      </c>
      <c r="H54" s="10">
        <f>E54/9</f>
        <v>77777.777777777781</v>
      </c>
      <c r="I54" s="15"/>
      <c r="J54" s="15"/>
      <c r="K54" s="10">
        <f>H54</f>
        <v>77777.777777777781</v>
      </c>
      <c r="L54" s="31">
        <f>K54</f>
        <v>77777.777777777781</v>
      </c>
      <c r="M54" s="15"/>
      <c r="N54" s="15"/>
      <c r="O54" s="15"/>
      <c r="P54" s="10">
        <f t="shared" si="2"/>
        <v>77777.777777777781</v>
      </c>
      <c r="Q54" s="10">
        <f t="shared" si="3"/>
        <v>77777.777777777781</v>
      </c>
      <c r="R54" s="10"/>
      <c r="S54" s="10">
        <f>P54</f>
        <v>77777.777777777781</v>
      </c>
      <c r="T54" s="10">
        <f t="shared" si="5"/>
        <v>77777.777777777781</v>
      </c>
      <c r="U54" s="10">
        <f t="shared" si="6"/>
        <v>233333.33333333334</v>
      </c>
      <c r="V54" s="15"/>
      <c r="W54" s="10">
        <f t="shared" si="7"/>
        <v>77777.777777777781</v>
      </c>
      <c r="X54" s="12">
        <f t="shared" si="8"/>
        <v>311111.11111111112</v>
      </c>
      <c r="Y54" s="15"/>
      <c r="Z54" s="15"/>
      <c r="AA54" s="10">
        <f>W54</f>
        <v>77777.777777777781</v>
      </c>
      <c r="AB54" s="10">
        <f t="shared" si="10"/>
        <v>388888.88888888888</v>
      </c>
      <c r="AC54" s="15"/>
      <c r="AD54" s="15"/>
      <c r="AE54" s="10">
        <f t="shared" si="11"/>
        <v>77777.777777777781</v>
      </c>
      <c r="AF54" s="10">
        <f>AB54+AC54+AD54+AE54</f>
        <v>466666.66666666663</v>
      </c>
      <c r="AG54" s="10">
        <v>500000</v>
      </c>
      <c r="AH54" s="53">
        <f t="shared" si="13"/>
        <v>33333.333333333372</v>
      </c>
      <c r="AI54" s="10">
        <f t="shared" ref="AI54:AI55" si="42">AH54</f>
        <v>33333.333333333372</v>
      </c>
      <c r="AJ54" s="10">
        <f t="shared" si="15"/>
        <v>11111.111111111124</v>
      </c>
      <c r="AK54" s="15"/>
      <c r="AL54" s="15"/>
      <c r="AM54" s="10">
        <f t="shared" si="16"/>
        <v>11111.111111111124</v>
      </c>
      <c r="AN54" s="15"/>
      <c r="AO54" s="10">
        <f t="shared" si="17"/>
        <v>477777.77777777775</v>
      </c>
      <c r="AP54" s="15"/>
      <c r="AQ54" s="15"/>
      <c r="AR54" s="15"/>
      <c r="AS54" s="10">
        <f>AJ54</f>
        <v>11111.111111111124</v>
      </c>
      <c r="AT54" s="15"/>
      <c r="AV54" s="10">
        <f>AS54</f>
        <v>11111.111111111124</v>
      </c>
      <c r="AW54" s="10">
        <f t="shared" si="20"/>
        <v>500000</v>
      </c>
    </row>
    <row r="55" spans="1:49">
      <c r="A55" s="99" t="s">
        <v>6</v>
      </c>
      <c r="B55" s="99"/>
      <c r="C55" s="99"/>
      <c r="D55" s="99"/>
      <c r="E55" s="7">
        <f>SUM(E54)</f>
        <v>700000</v>
      </c>
      <c r="F55" s="7"/>
      <c r="G55" s="7"/>
      <c r="H55" s="9">
        <f>H54</f>
        <v>77777.777777777781</v>
      </c>
      <c r="I55" s="35"/>
      <c r="J55" s="35"/>
      <c r="K55" s="9">
        <f>SUM(K54)</f>
        <v>77777.777777777781</v>
      </c>
      <c r="L55" s="32">
        <f>K55</f>
        <v>77777.777777777781</v>
      </c>
      <c r="M55" s="35"/>
      <c r="N55" s="35"/>
      <c r="O55" s="35"/>
      <c r="P55" s="9">
        <f t="shared" si="2"/>
        <v>77777.777777777781</v>
      </c>
      <c r="Q55" s="9">
        <f t="shared" si="3"/>
        <v>77777.777777777781</v>
      </c>
      <c r="R55" s="9"/>
      <c r="S55" s="9">
        <f>P55</f>
        <v>77777.777777777781</v>
      </c>
      <c r="T55" s="9">
        <f t="shared" si="5"/>
        <v>77777.777777777781</v>
      </c>
      <c r="U55" s="9">
        <f t="shared" si="6"/>
        <v>233333.33333333334</v>
      </c>
      <c r="V55" s="15"/>
      <c r="W55" s="9">
        <f t="shared" si="7"/>
        <v>77777.777777777781</v>
      </c>
      <c r="X55" s="9">
        <f t="shared" si="8"/>
        <v>311111.11111111112</v>
      </c>
      <c r="Y55" s="15"/>
      <c r="Z55" s="15"/>
      <c r="AA55" s="41">
        <f>SUM(AA54)</f>
        <v>77777.777777777781</v>
      </c>
      <c r="AB55" s="9">
        <f t="shared" si="10"/>
        <v>388888.88888888888</v>
      </c>
      <c r="AC55" s="15"/>
      <c r="AD55" s="15"/>
      <c r="AE55" s="9">
        <f t="shared" si="11"/>
        <v>77777.777777777781</v>
      </c>
      <c r="AF55" s="9">
        <f>SUM(AF54)</f>
        <v>466666.66666666663</v>
      </c>
      <c r="AG55" s="9">
        <f>SUM(AG54)</f>
        <v>500000</v>
      </c>
      <c r="AH55" s="55">
        <f t="shared" si="13"/>
        <v>33333.333333333372</v>
      </c>
      <c r="AI55" s="9">
        <f t="shared" si="42"/>
        <v>33333.333333333372</v>
      </c>
      <c r="AJ55" s="9">
        <f t="shared" si="15"/>
        <v>11111.111111111124</v>
      </c>
      <c r="AK55" s="15"/>
      <c r="AL55" s="15"/>
      <c r="AM55" s="9">
        <f t="shared" si="16"/>
        <v>11111.111111111124</v>
      </c>
      <c r="AN55" s="15"/>
      <c r="AO55" s="9">
        <f t="shared" si="17"/>
        <v>477777.77777777775</v>
      </c>
      <c r="AP55" s="15"/>
      <c r="AQ55" s="15"/>
      <c r="AR55" s="15"/>
      <c r="AS55" s="9">
        <f>AJ55</f>
        <v>11111.111111111124</v>
      </c>
      <c r="AT55" s="15"/>
      <c r="AV55" s="9">
        <f>AS55</f>
        <v>11111.111111111124</v>
      </c>
      <c r="AW55" s="9">
        <f t="shared" si="20"/>
        <v>500000</v>
      </c>
    </row>
    <row r="56" spans="1:49">
      <c r="A56" s="105"/>
      <c r="B56" s="105"/>
      <c r="C56" s="105"/>
      <c r="D56" s="105"/>
      <c r="E56" s="10"/>
      <c r="F56" s="10"/>
      <c r="G56" s="10"/>
      <c r="H56" s="15"/>
      <c r="I56" s="15"/>
      <c r="J56" s="15"/>
      <c r="K56" s="15"/>
      <c r="L56" s="78"/>
      <c r="M56" s="15"/>
      <c r="N56" s="15"/>
      <c r="O56" s="15"/>
      <c r="P56" s="15"/>
      <c r="Q56" s="10"/>
      <c r="R56" s="10"/>
      <c r="S56" s="10"/>
      <c r="T56" s="10"/>
      <c r="U56" s="10"/>
      <c r="V56" s="15"/>
      <c r="W56" s="10"/>
      <c r="X56" s="12"/>
      <c r="Y56" s="15"/>
      <c r="Z56" s="15"/>
      <c r="AA56" s="15"/>
      <c r="AB56" s="15"/>
      <c r="AC56" s="15"/>
      <c r="AD56" s="15"/>
      <c r="AE56" s="10"/>
      <c r="AF56" s="10"/>
      <c r="AG56" s="10"/>
      <c r="AH56" s="53"/>
      <c r="AI56" s="10"/>
      <c r="AJ56" s="10"/>
      <c r="AK56" s="15"/>
      <c r="AL56" s="15"/>
      <c r="AM56" s="15"/>
      <c r="AN56" s="15"/>
      <c r="AO56" s="10"/>
      <c r="AP56" s="15"/>
      <c r="AQ56" s="15"/>
      <c r="AR56" s="15"/>
      <c r="AS56" s="15"/>
      <c r="AT56" s="15"/>
      <c r="AW56" s="8"/>
    </row>
    <row r="57" spans="1:49">
      <c r="A57" s="15"/>
      <c r="B57" s="15"/>
      <c r="C57" s="15"/>
      <c r="D57" s="15"/>
      <c r="E57" s="10"/>
      <c r="F57" s="10"/>
      <c r="G57" s="10"/>
      <c r="H57" s="15"/>
      <c r="I57" s="15"/>
      <c r="J57" s="15"/>
      <c r="K57" s="15"/>
      <c r="L57" s="78"/>
      <c r="M57" s="15"/>
      <c r="N57" s="15"/>
      <c r="O57" s="15"/>
      <c r="P57" s="15"/>
      <c r="Q57" s="10"/>
      <c r="R57" s="10"/>
      <c r="S57" s="10"/>
      <c r="T57" s="10"/>
      <c r="U57" s="10"/>
      <c r="V57" s="15"/>
      <c r="W57" s="10"/>
      <c r="X57" s="12"/>
      <c r="Y57" s="15"/>
      <c r="Z57" s="15"/>
      <c r="AA57" s="15"/>
      <c r="AB57" s="15"/>
      <c r="AC57" s="15"/>
      <c r="AD57" s="15"/>
      <c r="AE57" s="10"/>
      <c r="AF57" s="10"/>
      <c r="AG57" s="10"/>
      <c r="AH57" s="53"/>
      <c r="AI57" s="10"/>
      <c r="AJ57" s="10"/>
      <c r="AK57" s="15"/>
      <c r="AL57" s="15"/>
      <c r="AM57" s="15"/>
      <c r="AN57" s="15"/>
      <c r="AO57" s="10"/>
      <c r="AP57" s="15"/>
      <c r="AQ57" s="15"/>
      <c r="AR57" s="15"/>
      <c r="AS57" s="15"/>
      <c r="AT57" s="15"/>
      <c r="AW57" s="8"/>
    </row>
    <row r="58" spans="1:49">
      <c r="A58" s="105" t="s">
        <v>6</v>
      </c>
      <c r="B58" s="105"/>
      <c r="C58" s="105"/>
      <c r="D58" s="105"/>
      <c r="E58" s="7"/>
      <c r="F58" s="7"/>
      <c r="G58" s="7"/>
      <c r="H58" s="9">
        <f>H55+H50+H45+H31+H26+H13</f>
        <v>7418055.555555556</v>
      </c>
      <c r="I58" s="9">
        <f>I35</f>
        <v>3111111.111111111</v>
      </c>
      <c r="J58" s="9">
        <f>J31</f>
        <v>1566666.6666666667</v>
      </c>
      <c r="K58" s="9">
        <f>K55+K50+K45+K26+K13</f>
        <v>2740277.7777777775</v>
      </c>
      <c r="L58" s="32">
        <f>L55+L50+L45+L31+L26+L13</f>
        <v>7418055.555555556</v>
      </c>
      <c r="M58" s="9">
        <f>M45</f>
        <v>3111111.111111111</v>
      </c>
      <c r="N58" s="9">
        <f>N31</f>
        <v>1566666.6666666667</v>
      </c>
      <c r="O58" s="9">
        <f>O45</f>
        <v>1529722.222222222</v>
      </c>
      <c r="P58" s="9">
        <f>P55+P50+P26+P13</f>
        <v>1210555.5555555555</v>
      </c>
      <c r="Q58" s="9">
        <f>SUM(Q55+Q50+Q45+Q31+Q26+Q13)</f>
        <v>7418055.555555556</v>
      </c>
      <c r="R58" s="9">
        <f>R45+R31</f>
        <v>4677777.777777778</v>
      </c>
      <c r="S58" s="9">
        <f>S55+S50+S45+S26+S13</f>
        <v>2740277.7777777775</v>
      </c>
      <c r="T58" s="9">
        <f t="shared" si="5"/>
        <v>7418055.555555556</v>
      </c>
      <c r="U58" s="9">
        <f>L58+M58+N58+O58+P58+R58+S58</f>
        <v>22254166.666666664</v>
      </c>
      <c r="V58" s="9">
        <f>V45</f>
        <v>3111111.111111111</v>
      </c>
      <c r="W58" s="9">
        <f>SUM(W55+W50+W45+W31+W26+W13)</f>
        <v>4306944.444444445</v>
      </c>
      <c r="X58" s="9">
        <f>U58+W58+V58</f>
        <v>29672222.22222222</v>
      </c>
      <c r="Y58" s="9">
        <f>Y45</f>
        <v>3111111.111111111</v>
      </c>
      <c r="Z58" s="9">
        <f>SUM(Z45+Z31)</f>
        <v>3096388.888888889</v>
      </c>
      <c r="AA58" s="9">
        <f>AA55+AA50+AA26+AA13</f>
        <v>1210555.5555555555</v>
      </c>
      <c r="AB58" s="9">
        <f>AA58+Z58+Y58+W58+V58+S58+R58+P58+O58+N58+M58+K58+J58+I58</f>
        <v>37090277.777777776</v>
      </c>
      <c r="AC58" s="43">
        <f>AC45</f>
        <v>3111111.111111111</v>
      </c>
      <c r="AD58" s="9">
        <f>AD30</f>
        <v>1566666.6666666667</v>
      </c>
      <c r="AE58" s="9">
        <f>AE55+AE50+AE26+AE13+AE45</f>
        <v>2740277.7777777775</v>
      </c>
      <c r="AF58" s="9">
        <f>AB58+AC58+AD58+AE58</f>
        <v>44508333.333333328</v>
      </c>
      <c r="AG58" s="9">
        <f>AG55+AG50+AG45+AG31+AG26+AG13</f>
        <v>66762500</v>
      </c>
      <c r="AH58" s="55">
        <f t="shared" si="13"/>
        <v>22254166.666666672</v>
      </c>
      <c r="AI58" s="9">
        <f>AI55+AI50+AI45+AI31+AI26+AI13</f>
        <v>22254166.666666664</v>
      </c>
      <c r="AJ58" s="9">
        <f t="shared" si="15"/>
        <v>7418055.555555555</v>
      </c>
      <c r="AK58" s="10">
        <v>3057666.67</v>
      </c>
      <c r="AL58" s="10">
        <f>AL31</f>
        <v>2513444.4444444445</v>
      </c>
      <c r="AM58" s="10">
        <f>AM55+AM50+AM26+AM13</f>
        <v>441277.77777777775</v>
      </c>
      <c r="AN58" s="10">
        <f>AN45</f>
        <v>1405666.666666667</v>
      </c>
      <c r="AO58" s="9">
        <f>AF58+AK58+AL58+AM58+AN58</f>
        <v>51926388.892222218</v>
      </c>
      <c r="AP58" s="9">
        <f>AP45</f>
        <v>3057666.666666666</v>
      </c>
      <c r="AQ58" s="9">
        <f>AQ45</f>
        <v>1405666.666666667</v>
      </c>
      <c r="AR58" s="9">
        <f>AR31</f>
        <v>2513444.4444444445</v>
      </c>
      <c r="AS58" s="9">
        <f>AS55+AS50+AS26+AS13</f>
        <v>441277.77777777787</v>
      </c>
      <c r="AT58" s="9">
        <f>AT35</f>
        <v>1500000</v>
      </c>
      <c r="AU58" s="9">
        <f>AU35</f>
        <v>1557666.666666666</v>
      </c>
      <c r="AV58" s="9">
        <f>AV55+AV50+AV45+AV31+AV26+AV13</f>
        <v>4360388.888888889</v>
      </c>
      <c r="AW58" s="9">
        <f>AO58+AP58+AQ58+AR58+AS58+AT58+AU58+AV58</f>
        <v>66762500.003333323</v>
      </c>
    </row>
    <row r="59" spans="1:49">
      <c r="A59" s="15"/>
      <c r="B59" s="15"/>
      <c r="C59" s="15"/>
      <c r="D59" s="15"/>
      <c r="E59" s="15"/>
      <c r="F59" s="93" t="s">
        <v>35</v>
      </c>
      <c r="G59" s="93"/>
      <c r="H59" s="24">
        <v>4506</v>
      </c>
      <c r="I59" s="24">
        <v>3357</v>
      </c>
      <c r="J59" s="24">
        <v>3396</v>
      </c>
      <c r="K59" s="24">
        <v>3430</v>
      </c>
      <c r="L59" s="83"/>
      <c r="M59" s="25">
        <v>4232</v>
      </c>
      <c r="N59" s="25">
        <v>4311</v>
      </c>
      <c r="O59" s="24">
        <v>4506</v>
      </c>
      <c r="P59" s="24">
        <v>4530</v>
      </c>
      <c r="Q59" s="24"/>
      <c r="R59" s="24">
        <v>5208</v>
      </c>
      <c r="S59" s="25">
        <v>5451</v>
      </c>
      <c r="T59" s="25"/>
      <c r="U59" s="90" t="s">
        <v>71</v>
      </c>
      <c r="V59" s="24">
        <v>5451</v>
      </c>
      <c r="W59" s="24">
        <v>6348</v>
      </c>
      <c r="X59" s="90" t="s">
        <v>71</v>
      </c>
      <c r="Y59" s="40">
        <v>7254</v>
      </c>
      <c r="Z59" s="40">
        <v>7341</v>
      </c>
      <c r="AA59" s="24">
        <v>7501</v>
      </c>
      <c r="AB59" s="90" t="s">
        <v>71</v>
      </c>
      <c r="AC59" s="24">
        <v>8319</v>
      </c>
      <c r="AD59" s="24">
        <v>8467</v>
      </c>
      <c r="AE59" s="25">
        <v>8510</v>
      </c>
      <c r="AF59" s="15"/>
      <c r="AG59" s="10"/>
      <c r="AH59" s="10"/>
      <c r="AI59" s="15"/>
      <c r="AJ59" s="15"/>
      <c r="AK59" s="24">
        <v>9208</v>
      </c>
      <c r="AL59" s="24">
        <v>9297</v>
      </c>
      <c r="AM59" s="71">
        <v>9379</v>
      </c>
      <c r="AN59" s="24">
        <v>9480</v>
      </c>
      <c r="AO59" s="15"/>
      <c r="AP59" s="25">
        <v>10432</v>
      </c>
      <c r="AQ59" s="25">
        <v>10687</v>
      </c>
      <c r="AR59" s="25">
        <v>10788</v>
      </c>
      <c r="AS59" s="25">
        <v>10981</v>
      </c>
      <c r="AT59" s="25">
        <v>11779</v>
      </c>
      <c r="AU59" s="25">
        <v>11933</v>
      </c>
      <c r="AV59" s="24">
        <v>12096</v>
      </c>
    </row>
    <row r="60" spans="1:49">
      <c r="A60" s="15"/>
      <c r="B60" s="15"/>
      <c r="C60" s="15"/>
      <c r="D60" s="15"/>
      <c r="E60" s="10"/>
      <c r="F60" s="93" t="s">
        <v>36</v>
      </c>
      <c r="G60" s="93"/>
      <c r="H60" s="17">
        <v>42139</v>
      </c>
      <c r="I60" s="17">
        <v>42104</v>
      </c>
      <c r="J60" s="17">
        <v>42108</v>
      </c>
      <c r="K60" s="17">
        <v>42108</v>
      </c>
      <c r="L60" s="15"/>
      <c r="M60" s="17">
        <v>42132</v>
      </c>
      <c r="N60" s="17">
        <v>42135</v>
      </c>
      <c r="O60" s="26">
        <v>42139</v>
      </c>
      <c r="P60" s="39">
        <v>42142</v>
      </c>
      <c r="Q60" s="39"/>
      <c r="R60" s="26">
        <v>42163</v>
      </c>
      <c r="S60" s="26">
        <v>42167</v>
      </c>
      <c r="T60" s="26"/>
      <c r="U60" s="90"/>
      <c r="V60" s="26">
        <v>42188</v>
      </c>
      <c r="W60" s="39">
        <v>42198</v>
      </c>
      <c r="X60" s="90"/>
      <c r="Y60" s="26">
        <v>42222</v>
      </c>
      <c r="Z60" s="26">
        <v>42226</v>
      </c>
      <c r="AA60" s="39">
        <v>42228</v>
      </c>
      <c r="AB60" s="90"/>
      <c r="AC60" s="17">
        <v>42254</v>
      </c>
      <c r="AD60" s="26">
        <v>42256</v>
      </c>
      <c r="AE60" s="17">
        <v>42257</v>
      </c>
      <c r="AF60" s="10"/>
      <c r="AG60" s="10"/>
      <c r="AH60" s="10"/>
      <c r="AI60" s="15"/>
      <c r="AJ60" s="15"/>
      <c r="AK60" s="39">
        <v>42282</v>
      </c>
      <c r="AL60" s="39">
        <v>42284</v>
      </c>
      <c r="AM60" s="39">
        <v>42285</v>
      </c>
      <c r="AN60" s="26">
        <v>42290</v>
      </c>
      <c r="AO60" s="15"/>
      <c r="AP60" s="73">
        <v>42317</v>
      </c>
      <c r="AQ60" s="73">
        <v>42324</v>
      </c>
      <c r="AR60" s="73">
        <v>42327</v>
      </c>
      <c r="AS60" s="73">
        <v>42331</v>
      </c>
      <c r="AT60" s="73">
        <v>42354</v>
      </c>
      <c r="AU60" s="73">
        <v>42360</v>
      </c>
      <c r="AV60" s="26">
        <v>42367</v>
      </c>
    </row>
    <row r="61" spans="1:49">
      <c r="Q61" s="30"/>
      <c r="R61" s="30"/>
      <c r="S61" s="30"/>
      <c r="T61" s="30"/>
      <c r="AB61" s="8"/>
    </row>
    <row r="62" spans="1:49">
      <c r="H62" s="8"/>
      <c r="L62" s="8"/>
      <c r="AB62" s="8"/>
      <c r="AC62" s="8">
        <f>AB58+AC58+AD58</f>
        <v>41768055.555555552</v>
      </c>
    </row>
    <row r="63" spans="1:49">
      <c r="O63" s="8"/>
    </row>
    <row r="64" spans="1:49">
      <c r="O64" s="8"/>
      <c r="AR64" s="8"/>
      <c r="AT64" s="70"/>
      <c r="AV64" s="8"/>
    </row>
    <row r="65" spans="8:25">
      <c r="Y65" s="44"/>
    </row>
    <row r="66" spans="8:25">
      <c r="H66">
        <f>H58*9</f>
        <v>66762500</v>
      </c>
    </row>
    <row r="67" spans="8:25">
      <c r="Y67" s="8"/>
    </row>
  </sheetData>
  <mergeCells count="49">
    <mergeCell ref="G5:G6"/>
    <mergeCell ref="AW5:AW6"/>
    <mergeCell ref="AB59:AB60"/>
    <mergeCell ref="A45:D45"/>
    <mergeCell ref="A35:D35"/>
    <mergeCell ref="A58:D58"/>
    <mergeCell ref="A36:D36"/>
    <mergeCell ref="A52:D52"/>
    <mergeCell ref="A54:D54"/>
    <mergeCell ref="A55:D55"/>
    <mergeCell ref="A56:D56"/>
    <mergeCell ref="A50:D50"/>
    <mergeCell ref="A37:D37"/>
    <mergeCell ref="A38:D38"/>
    <mergeCell ref="A39:D39"/>
    <mergeCell ref="A41:D41"/>
    <mergeCell ref="F5:F6"/>
    <mergeCell ref="A28:D28"/>
    <mergeCell ref="A30:D30"/>
    <mergeCell ref="A31:D31"/>
    <mergeCell ref="A33:D33"/>
    <mergeCell ref="A5:D5"/>
    <mergeCell ref="A7:D7"/>
    <mergeCell ref="A9:D9"/>
    <mergeCell ref="A10:D10"/>
    <mergeCell ref="A11:D11"/>
    <mergeCell ref="A12:D12"/>
    <mergeCell ref="A26:D26"/>
    <mergeCell ref="A13:D13"/>
    <mergeCell ref="A15:D15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X59:X60"/>
    <mergeCell ref="A49:D49"/>
    <mergeCell ref="A47:D47"/>
    <mergeCell ref="F59:G59"/>
    <mergeCell ref="F60:G60"/>
    <mergeCell ref="U59:U60"/>
    <mergeCell ref="A42:D42"/>
    <mergeCell ref="A43:D43"/>
    <mergeCell ref="A44:D44"/>
    <mergeCell ref="A40:D40"/>
  </mergeCells>
  <pageMargins left="0.23622047244094491" right="0.19685039370078741" top="0.27" bottom="0.19685039370078741" header="0.19685039370078741" footer="0.19685039370078741"/>
  <pageSetup paperSize="9" scale="67" fitToWidth="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57"/>
  <sheetViews>
    <sheetView topLeftCell="A12" workbookViewId="0">
      <selection activeCell="F31" sqref="F31"/>
    </sheetView>
  </sheetViews>
  <sheetFormatPr baseColWidth="10" defaultRowHeight="15"/>
  <cols>
    <col min="5" max="5" width="13.5703125" customWidth="1"/>
    <col min="6" max="6" width="15.85546875" customWidth="1"/>
    <col min="7" max="7" width="18.85546875" customWidth="1"/>
    <col min="8" max="8" width="21.7109375" customWidth="1"/>
    <col min="9" max="9" width="19.28515625" customWidth="1"/>
    <col min="10" max="10" width="15.5703125" bestFit="1" customWidth="1"/>
  </cols>
  <sheetData>
    <row r="2" spans="2:10">
      <c r="B2" s="100" t="s">
        <v>0</v>
      </c>
      <c r="C2" s="100"/>
      <c r="D2" s="100"/>
      <c r="E2" s="100"/>
    </row>
    <row r="3" spans="2:10">
      <c r="B3" s="1"/>
      <c r="C3" s="1"/>
      <c r="D3" s="1"/>
      <c r="E3" s="1"/>
      <c r="F3" s="29" t="s">
        <v>33</v>
      </c>
      <c r="G3" s="15" t="s">
        <v>72</v>
      </c>
      <c r="H3" s="15" t="s">
        <v>75</v>
      </c>
      <c r="I3" s="29" t="s">
        <v>73</v>
      </c>
      <c r="J3" s="38" t="s">
        <v>74</v>
      </c>
    </row>
    <row r="4" spans="2:10">
      <c r="B4" s="107" t="s">
        <v>1</v>
      </c>
      <c r="C4" s="107"/>
      <c r="D4" s="107"/>
      <c r="E4" s="107"/>
    </row>
    <row r="5" spans="2:10">
      <c r="B5" s="1"/>
      <c r="C5" s="1"/>
      <c r="D5" s="1"/>
      <c r="E5" s="1"/>
    </row>
    <row r="6" spans="2:10">
      <c r="B6" s="101" t="s">
        <v>2</v>
      </c>
      <c r="C6" s="101"/>
      <c r="D6" s="101"/>
      <c r="E6" s="101"/>
      <c r="F6" s="6">
        <v>750000</v>
      </c>
      <c r="G6" s="10">
        <f>F6/12</f>
        <v>62500</v>
      </c>
      <c r="H6" s="10">
        <v>250000</v>
      </c>
      <c r="I6" s="10">
        <f>G6*6</f>
        <v>375000</v>
      </c>
      <c r="J6" s="10">
        <f>I6-H6</f>
        <v>125000</v>
      </c>
    </row>
    <row r="7" spans="2:10">
      <c r="B7" s="101" t="s">
        <v>3</v>
      </c>
      <c r="C7" s="101"/>
      <c r="D7" s="101"/>
      <c r="E7" s="101"/>
      <c r="F7" s="6">
        <v>950000</v>
      </c>
      <c r="G7" s="10">
        <f t="shared" ref="G7:G55" si="0">F7/12</f>
        <v>79166.666666666672</v>
      </c>
      <c r="H7" s="10">
        <v>316666.66666666669</v>
      </c>
      <c r="I7" s="10">
        <f t="shared" ref="I7:I55" si="1">G7*6</f>
        <v>475000</v>
      </c>
      <c r="J7" s="10">
        <f t="shared" ref="J7:J55" si="2">I7-H7</f>
        <v>158333.33333333331</v>
      </c>
    </row>
    <row r="8" spans="2:10">
      <c r="B8" s="102" t="s">
        <v>4</v>
      </c>
      <c r="C8" s="102"/>
      <c r="D8" s="102"/>
      <c r="E8" s="102"/>
      <c r="F8" s="6">
        <v>850000</v>
      </c>
      <c r="G8" s="10">
        <f t="shared" si="0"/>
        <v>70833.333333333328</v>
      </c>
      <c r="H8" s="10">
        <v>283333.33333333331</v>
      </c>
      <c r="I8" s="10">
        <f t="shared" si="1"/>
        <v>425000</v>
      </c>
      <c r="J8" s="10">
        <f t="shared" si="2"/>
        <v>141666.66666666669</v>
      </c>
    </row>
    <row r="9" spans="2:10">
      <c r="B9" s="101" t="s">
        <v>5</v>
      </c>
      <c r="C9" s="101"/>
      <c r="D9" s="101"/>
      <c r="E9" s="101"/>
      <c r="F9" s="6">
        <v>750000</v>
      </c>
      <c r="G9" s="10">
        <f t="shared" si="0"/>
        <v>62500</v>
      </c>
      <c r="H9" s="10">
        <v>250000</v>
      </c>
      <c r="I9" s="10">
        <f t="shared" si="1"/>
        <v>375000</v>
      </c>
      <c r="J9" s="10">
        <f t="shared" si="2"/>
        <v>125000</v>
      </c>
    </row>
    <row r="10" spans="2:10">
      <c r="B10" s="103" t="s">
        <v>6</v>
      </c>
      <c r="C10" s="103"/>
      <c r="D10" s="103"/>
      <c r="E10" s="103"/>
      <c r="F10" s="7">
        <f>SUM(F6:F9)</f>
        <v>3300000</v>
      </c>
      <c r="G10" s="9">
        <f t="shared" si="0"/>
        <v>275000</v>
      </c>
      <c r="H10" s="9">
        <v>1100000</v>
      </c>
      <c r="I10" s="9">
        <f t="shared" si="1"/>
        <v>1650000</v>
      </c>
      <c r="J10" s="9">
        <f t="shared" si="2"/>
        <v>550000</v>
      </c>
    </row>
    <row r="11" spans="2:10">
      <c r="F11" s="5"/>
      <c r="G11" s="8"/>
      <c r="H11" s="8"/>
      <c r="I11" s="8"/>
      <c r="J11" s="8"/>
    </row>
    <row r="12" spans="2:10">
      <c r="B12" s="107" t="s">
        <v>7</v>
      </c>
      <c r="C12" s="107"/>
      <c r="D12" s="107"/>
      <c r="E12" s="107"/>
      <c r="F12" s="5"/>
      <c r="G12" s="8"/>
      <c r="H12" s="8"/>
      <c r="I12" s="8"/>
      <c r="J12" s="8"/>
    </row>
    <row r="13" spans="2:10">
      <c r="F13" s="5"/>
      <c r="G13" s="8"/>
      <c r="H13" s="8"/>
      <c r="I13" s="8"/>
      <c r="J13" s="8"/>
    </row>
    <row r="14" spans="2:10">
      <c r="B14" s="94" t="s">
        <v>8</v>
      </c>
      <c r="C14" s="94"/>
      <c r="D14" s="94"/>
      <c r="E14" s="94"/>
      <c r="F14" s="13">
        <v>430000</v>
      </c>
      <c r="G14" s="10">
        <f t="shared" si="0"/>
        <v>35833.333333333336</v>
      </c>
      <c r="H14" s="10">
        <v>143333.33333333334</v>
      </c>
      <c r="I14" s="10">
        <f t="shared" si="1"/>
        <v>215000</v>
      </c>
      <c r="J14" s="10">
        <f t="shared" si="2"/>
        <v>71666.666666666657</v>
      </c>
    </row>
    <row r="15" spans="2:10">
      <c r="B15" s="94" t="s">
        <v>9</v>
      </c>
      <c r="C15" s="94"/>
      <c r="D15" s="94"/>
      <c r="E15" s="94"/>
      <c r="F15" s="13">
        <v>1850000</v>
      </c>
      <c r="G15" s="10">
        <f t="shared" si="0"/>
        <v>154166.66666666666</v>
      </c>
      <c r="H15" s="10">
        <v>616666.66666666674</v>
      </c>
      <c r="I15" s="10">
        <f t="shared" si="1"/>
        <v>925000</v>
      </c>
      <c r="J15" s="10">
        <f t="shared" si="2"/>
        <v>308333.33333333326</v>
      </c>
    </row>
    <row r="16" spans="2:10">
      <c r="B16" s="94" t="s">
        <v>10</v>
      </c>
      <c r="C16" s="94"/>
      <c r="D16" s="94"/>
      <c r="E16" s="94"/>
      <c r="F16" s="13">
        <v>70000</v>
      </c>
      <c r="G16" s="10">
        <f t="shared" si="0"/>
        <v>5833.333333333333</v>
      </c>
      <c r="H16" s="10">
        <v>23333.333333333332</v>
      </c>
      <c r="I16" s="10">
        <f t="shared" si="1"/>
        <v>35000</v>
      </c>
      <c r="J16" s="10">
        <f t="shared" si="2"/>
        <v>11666.666666666668</v>
      </c>
    </row>
    <row r="17" spans="2:10">
      <c r="B17" s="94" t="s">
        <v>11</v>
      </c>
      <c r="C17" s="94"/>
      <c r="D17" s="94"/>
      <c r="E17" s="94"/>
      <c r="F17" s="13">
        <v>280000</v>
      </c>
      <c r="G17" s="10">
        <f t="shared" si="0"/>
        <v>23333.333333333332</v>
      </c>
      <c r="H17" s="10">
        <v>93333.333333333328</v>
      </c>
      <c r="I17" s="10">
        <f t="shared" si="1"/>
        <v>140000</v>
      </c>
      <c r="J17" s="10">
        <f t="shared" si="2"/>
        <v>46666.666666666672</v>
      </c>
    </row>
    <row r="18" spans="2:10">
      <c r="B18" s="94" t="s">
        <v>12</v>
      </c>
      <c r="C18" s="94"/>
      <c r="D18" s="94"/>
      <c r="E18" s="94"/>
      <c r="F18" s="13">
        <v>150000</v>
      </c>
      <c r="G18" s="10">
        <f t="shared" si="0"/>
        <v>12500</v>
      </c>
      <c r="H18" s="10">
        <v>50000</v>
      </c>
      <c r="I18" s="10">
        <f t="shared" si="1"/>
        <v>75000</v>
      </c>
      <c r="J18" s="10">
        <f t="shared" si="2"/>
        <v>25000</v>
      </c>
    </row>
    <row r="19" spans="2:10">
      <c r="B19" s="94" t="s">
        <v>13</v>
      </c>
      <c r="C19" s="94"/>
      <c r="D19" s="94"/>
      <c r="E19" s="94"/>
      <c r="F19" s="13">
        <v>15000</v>
      </c>
      <c r="G19" s="10">
        <f t="shared" si="0"/>
        <v>1250</v>
      </c>
      <c r="H19" s="10">
        <v>5000</v>
      </c>
      <c r="I19" s="10">
        <f t="shared" si="1"/>
        <v>7500</v>
      </c>
      <c r="J19" s="10">
        <f t="shared" si="2"/>
        <v>2500</v>
      </c>
    </row>
    <row r="20" spans="2:10">
      <c r="B20" s="94" t="s">
        <v>14</v>
      </c>
      <c r="C20" s="94"/>
      <c r="D20" s="94"/>
      <c r="E20" s="94"/>
      <c r="F20" s="13">
        <v>1500000</v>
      </c>
      <c r="G20" s="10">
        <f t="shared" si="0"/>
        <v>125000</v>
      </c>
      <c r="H20" s="10">
        <v>500000</v>
      </c>
      <c r="I20" s="10">
        <f t="shared" si="1"/>
        <v>750000</v>
      </c>
      <c r="J20" s="10">
        <f t="shared" si="2"/>
        <v>250000</v>
      </c>
    </row>
    <row r="21" spans="2:10">
      <c r="B21" s="94" t="s">
        <v>15</v>
      </c>
      <c r="C21" s="94"/>
      <c r="D21" s="94"/>
      <c r="E21" s="94"/>
      <c r="F21" s="13">
        <v>1000000</v>
      </c>
      <c r="G21" s="10">
        <f t="shared" si="0"/>
        <v>83333.333333333328</v>
      </c>
      <c r="H21" s="10">
        <v>333333.33333333331</v>
      </c>
      <c r="I21" s="10">
        <f t="shared" si="1"/>
        <v>500000</v>
      </c>
      <c r="J21" s="10">
        <f t="shared" si="2"/>
        <v>166666.66666666669</v>
      </c>
    </row>
    <row r="22" spans="2:10">
      <c r="B22" s="89" t="s">
        <v>16</v>
      </c>
      <c r="C22" s="89"/>
      <c r="D22" s="89"/>
      <c r="E22" s="89"/>
      <c r="F22" s="13">
        <v>800000</v>
      </c>
      <c r="G22" s="10">
        <f t="shared" si="0"/>
        <v>66666.666666666672</v>
      </c>
      <c r="H22" s="10">
        <v>266666.66666666669</v>
      </c>
      <c r="I22" s="10">
        <f t="shared" si="1"/>
        <v>400000</v>
      </c>
      <c r="J22" s="10">
        <f t="shared" si="2"/>
        <v>133333.33333333331</v>
      </c>
    </row>
    <row r="23" spans="2:10">
      <c r="B23" s="108" t="s">
        <v>6</v>
      </c>
      <c r="C23" s="109"/>
      <c r="D23" s="109"/>
      <c r="E23" s="110"/>
      <c r="F23" s="7">
        <f>SUM(F14:F22)</f>
        <v>6095000</v>
      </c>
      <c r="G23" s="9">
        <f t="shared" si="0"/>
        <v>507916.66666666669</v>
      </c>
      <c r="H23" s="9">
        <v>2031666.6666666667</v>
      </c>
      <c r="I23" s="9">
        <f t="shared" si="1"/>
        <v>3047500</v>
      </c>
      <c r="J23" s="9">
        <f t="shared" si="2"/>
        <v>1015833.3333333333</v>
      </c>
    </row>
    <row r="24" spans="2:10">
      <c r="F24" s="5"/>
      <c r="G24" s="8"/>
      <c r="H24" s="8"/>
      <c r="I24" s="8"/>
      <c r="J24" s="8"/>
    </row>
    <row r="25" spans="2:10">
      <c r="B25" s="107" t="s">
        <v>17</v>
      </c>
      <c r="C25" s="107"/>
      <c r="D25" s="107"/>
      <c r="E25" s="107"/>
      <c r="F25" s="5"/>
      <c r="G25" s="8"/>
      <c r="H25" s="8"/>
      <c r="I25" s="8"/>
      <c r="J25" s="8"/>
    </row>
    <row r="26" spans="2:10">
      <c r="B26" s="2"/>
      <c r="C26" s="1"/>
      <c r="D26" s="1"/>
      <c r="E26" s="1"/>
      <c r="F26" s="5"/>
      <c r="G26" s="8"/>
      <c r="H26" s="8"/>
      <c r="I26" s="8"/>
      <c r="J26" s="8"/>
    </row>
    <row r="27" spans="2:10">
      <c r="B27" s="98" t="s">
        <v>17</v>
      </c>
      <c r="C27" s="98"/>
      <c r="D27" s="98"/>
      <c r="E27" s="98"/>
      <c r="F27" s="6">
        <v>14100000</v>
      </c>
      <c r="G27" s="10">
        <f t="shared" si="0"/>
        <v>1175000</v>
      </c>
      <c r="H27" s="10">
        <v>4700000</v>
      </c>
      <c r="I27" s="10">
        <f t="shared" si="1"/>
        <v>7050000</v>
      </c>
      <c r="J27" s="10">
        <f t="shared" si="2"/>
        <v>2350000</v>
      </c>
    </row>
    <row r="28" spans="2:10">
      <c r="B28" s="108" t="s">
        <v>6</v>
      </c>
      <c r="C28" s="109"/>
      <c r="D28" s="109"/>
      <c r="E28" s="110"/>
      <c r="F28" s="14">
        <f>SUM(F27)</f>
        <v>14100000</v>
      </c>
      <c r="G28" s="9">
        <f t="shared" si="0"/>
        <v>1175000</v>
      </c>
      <c r="H28" s="9">
        <v>4700000</v>
      </c>
      <c r="I28" s="9">
        <f t="shared" si="1"/>
        <v>7050000</v>
      </c>
      <c r="J28" s="9">
        <f t="shared" si="2"/>
        <v>2350000</v>
      </c>
    </row>
    <row r="29" spans="2:10">
      <c r="F29" s="8"/>
      <c r="G29" s="8"/>
      <c r="H29" s="8"/>
      <c r="I29" s="8"/>
      <c r="J29" s="8"/>
    </row>
    <row r="30" spans="2:10">
      <c r="B30" s="107" t="s">
        <v>18</v>
      </c>
      <c r="C30" s="107"/>
      <c r="D30" s="107"/>
      <c r="E30" s="107"/>
      <c r="F30" s="8"/>
      <c r="G30" s="8"/>
      <c r="H30" s="8"/>
      <c r="I30" s="8"/>
      <c r="J30" s="8"/>
    </row>
    <row r="31" spans="2:10">
      <c r="B31" s="3"/>
      <c r="C31" s="3"/>
      <c r="D31" s="3"/>
      <c r="E31" s="3"/>
      <c r="F31" s="8"/>
      <c r="G31" s="8"/>
      <c r="H31" s="8"/>
      <c r="I31" s="8"/>
      <c r="J31" s="8"/>
    </row>
    <row r="32" spans="2:10">
      <c r="B32" s="91" t="s">
        <v>19</v>
      </c>
      <c r="C32" s="91"/>
      <c r="D32" s="91"/>
      <c r="E32" s="91"/>
      <c r="F32" s="11">
        <v>28000000</v>
      </c>
      <c r="G32" s="10">
        <f t="shared" si="0"/>
        <v>2333333.3333333335</v>
      </c>
      <c r="H32" s="10">
        <v>9333333.3333333321</v>
      </c>
      <c r="I32" s="10">
        <f t="shared" si="1"/>
        <v>14000000</v>
      </c>
      <c r="J32" s="10">
        <f t="shared" si="2"/>
        <v>4666666.6666666679</v>
      </c>
    </row>
    <row r="33" spans="2:10">
      <c r="B33" s="91" t="s">
        <v>20</v>
      </c>
      <c r="C33" s="91"/>
      <c r="D33" s="91"/>
      <c r="E33" s="91"/>
      <c r="F33" s="6">
        <v>10532000</v>
      </c>
      <c r="G33" s="10">
        <f t="shared" si="0"/>
        <v>877666.66666666663</v>
      </c>
      <c r="H33" s="10">
        <v>3510666.666666667</v>
      </c>
      <c r="I33" s="10">
        <f t="shared" si="1"/>
        <v>5266000</v>
      </c>
      <c r="J33" s="10">
        <f t="shared" si="2"/>
        <v>1755333.333333333</v>
      </c>
    </row>
    <row r="34" spans="2:10">
      <c r="B34" s="91" t="s">
        <v>21</v>
      </c>
      <c r="C34" s="91"/>
      <c r="D34" s="91"/>
      <c r="E34" s="91"/>
      <c r="F34" s="6">
        <v>2500000</v>
      </c>
      <c r="G34" s="10">
        <f t="shared" si="0"/>
        <v>208333.33333333334</v>
      </c>
      <c r="H34" s="10">
        <v>833333.33333333326</v>
      </c>
      <c r="I34" s="10">
        <f t="shared" si="1"/>
        <v>1250000</v>
      </c>
      <c r="J34" s="10">
        <f t="shared" si="2"/>
        <v>416666.66666666674</v>
      </c>
    </row>
    <row r="35" spans="2:10">
      <c r="B35" s="91" t="s">
        <v>22</v>
      </c>
      <c r="C35" s="91"/>
      <c r="D35" s="91"/>
      <c r="E35" s="91"/>
      <c r="F35" s="6">
        <v>240500</v>
      </c>
      <c r="G35" s="10">
        <f t="shared" si="0"/>
        <v>20041.666666666668</v>
      </c>
      <c r="H35" s="10">
        <v>80166.666666666672</v>
      </c>
      <c r="I35" s="10">
        <f t="shared" si="1"/>
        <v>120250</v>
      </c>
      <c r="J35" s="10">
        <f t="shared" si="2"/>
        <v>40083.333333333328</v>
      </c>
    </row>
    <row r="36" spans="2:10">
      <c r="B36" s="91" t="s">
        <v>23</v>
      </c>
      <c r="C36" s="91"/>
      <c r="D36" s="91"/>
      <c r="E36" s="91"/>
      <c r="F36" s="6">
        <v>15000</v>
      </c>
      <c r="G36" s="10">
        <f t="shared" si="0"/>
        <v>1250</v>
      </c>
      <c r="H36" s="10">
        <v>5000</v>
      </c>
      <c r="I36" s="10">
        <f t="shared" si="1"/>
        <v>7500</v>
      </c>
      <c r="J36" s="10">
        <f t="shared" si="2"/>
        <v>2500</v>
      </c>
    </row>
    <row r="37" spans="2:10">
      <c r="B37" s="91" t="s">
        <v>24</v>
      </c>
      <c r="C37" s="91"/>
      <c r="D37" s="91"/>
      <c r="E37" s="91"/>
      <c r="F37" s="6">
        <v>30000</v>
      </c>
      <c r="G37" s="10">
        <f t="shared" si="0"/>
        <v>2500</v>
      </c>
      <c r="H37" s="10">
        <v>10000</v>
      </c>
      <c r="I37" s="10">
        <f t="shared" si="1"/>
        <v>15000</v>
      </c>
      <c r="J37" s="10">
        <f t="shared" si="2"/>
        <v>5000</v>
      </c>
    </row>
    <row r="38" spans="2:10">
      <c r="B38" s="91" t="s">
        <v>25</v>
      </c>
      <c r="C38" s="91"/>
      <c r="D38" s="91"/>
      <c r="E38" s="91"/>
      <c r="F38" s="6">
        <v>50000</v>
      </c>
      <c r="G38" s="10">
        <f t="shared" si="0"/>
        <v>4166.666666666667</v>
      </c>
      <c r="H38" s="10">
        <v>16666.666666666668</v>
      </c>
      <c r="I38" s="10">
        <f t="shared" si="1"/>
        <v>25000</v>
      </c>
      <c r="J38" s="10">
        <f t="shared" si="2"/>
        <v>8333.3333333333321</v>
      </c>
    </row>
    <row r="39" spans="2:10">
      <c r="B39" s="91" t="s">
        <v>26</v>
      </c>
      <c r="C39" s="91"/>
      <c r="D39" s="91"/>
      <c r="E39" s="91"/>
      <c r="F39" s="6">
        <v>180000</v>
      </c>
      <c r="G39" s="10">
        <f t="shared" si="0"/>
        <v>15000</v>
      </c>
      <c r="H39" s="10">
        <v>60000</v>
      </c>
      <c r="I39" s="10">
        <f t="shared" si="1"/>
        <v>90000</v>
      </c>
      <c r="J39" s="10">
        <f t="shared" si="2"/>
        <v>30000</v>
      </c>
    </row>
    <row r="40" spans="2:10">
      <c r="B40" s="91" t="s">
        <v>27</v>
      </c>
      <c r="C40" s="91"/>
      <c r="D40" s="91"/>
      <c r="E40" s="91"/>
      <c r="F40" s="6">
        <v>100000</v>
      </c>
      <c r="G40" s="10">
        <f t="shared" si="0"/>
        <v>8333.3333333333339</v>
      </c>
      <c r="H40" s="10">
        <v>33333.333333333336</v>
      </c>
      <c r="I40" s="10">
        <f t="shared" si="1"/>
        <v>50000</v>
      </c>
      <c r="J40" s="10">
        <f t="shared" si="2"/>
        <v>16666.666666666664</v>
      </c>
    </row>
    <row r="41" spans="2:10">
      <c r="B41" s="91" t="s">
        <v>28</v>
      </c>
      <c r="C41" s="91"/>
      <c r="D41" s="91"/>
      <c r="E41" s="91"/>
      <c r="F41" s="6">
        <v>120000</v>
      </c>
      <c r="G41" s="10">
        <f t="shared" si="0"/>
        <v>10000</v>
      </c>
      <c r="H41" s="10">
        <v>40000</v>
      </c>
      <c r="I41" s="10">
        <f t="shared" si="1"/>
        <v>60000</v>
      </c>
      <c r="J41" s="10">
        <f t="shared" si="2"/>
        <v>20000</v>
      </c>
    </row>
    <row r="42" spans="2:10">
      <c r="B42" s="111" t="s">
        <v>6</v>
      </c>
      <c r="C42" s="111"/>
      <c r="D42" s="111"/>
      <c r="E42" s="111"/>
      <c r="F42" s="14">
        <f>SUM(F32:F41)</f>
        <v>41767500</v>
      </c>
      <c r="G42" s="9">
        <f t="shared" si="0"/>
        <v>3480625</v>
      </c>
      <c r="H42" s="9">
        <v>13922499.999999998</v>
      </c>
      <c r="I42" s="9">
        <f t="shared" si="1"/>
        <v>20883750</v>
      </c>
      <c r="J42" s="9">
        <f t="shared" si="2"/>
        <v>6961250.0000000019</v>
      </c>
    </row>
    <row r="43" spans="2:10">
      <c r="F43" s="8"/>
      <c r="G43" s="8"/>
      <c r="H43" s="8"/>
      <c r="I43" s="8"/>
      <c r="J43" s="8"/>
    </row>
    <row r="44" spans="2:10">
      <c r="B44" s="112" t="s">
        <v>29</v>
      </c>
      <c r="C44" s="112"/>
      <c r="D44" s="112"/>
      <c r="E44" s="112"/>
      <c r="F44" s="8"/>
      <c r="G44" s="8"/>
      <c r="H44" s="8"/>
      <c r="I44" s="8"/>
      <c r="J44" s="8"/>
    </row>
    <row r="45" spans="2:10">
      <c r="B45" s="4"/>
      <c r="C45" s="4"/>
      <c r="D45" s="4"/>
      <c r="E45" s="4"/>
      <c r="F45" s="8"/>
      <c r="G45" s="8"/>
      <c r="H45" s="8"/>
      <c r="I45" s="8"/>
      <c r="J45" s="8"/>
    </row>
    <row r="46" spans="2:10">
      <c r="B46" s="91" t="s">
        <v>30</v>
      </c>
      <c r="C46" s="91"/>
      <c r="D46" s="91"/>
      <c r="E46" s="91"/>
      <c r="F46" s="6">
        <v>800000</v>
      </c>
      <c r="G46" s="10">
        <f t="shared" si="0"/>
        <v>66666.666666666672</v>
      </c>
      <c r="H46" s="10">
        <v>266666.66666666669</v>
      </c>
      <c r="I46" s="10">
        <f t="shared" si="1"/>
        <v>400000</v>
      </c>
      <c r="J46" s="10">
        <f t="shared" si="2"/>
        <v>133333.33333333331</v>
      </c>
    </row>
    <row r="47" spans="2:10">
      <c r="B47" s="111" t="s">
        <v>6</v>
      </c>
      <c r="C47" s="111"/>
      <c r="D47" s="111"/>
      <c r="E47" s="111"/>
      <c r="F47" s="7">
        <f>SUM(F46)</f>
        <v>800000</v>
      </c>
      <c r="G47" s="9">
        <f t="shared" si="0"/>
        <v>66666.666666666672</v>
      </c>
      <c r="H47" s="9">
        <v>266666.66666666669</v>
      </c>
      <c r="I47" s="9">
        <f t="shared" si="1"/>
        <v>400000</v>
      </c>
      <c r="J47" s="9">
        <f t="shared" si="2"/>
        <v>133333.33333333331</v>
      </c>
    </row>
    <row r="48" spans="2:10">
      <c r="F48" s="8"/>
      <c r="G48" s="8"/>
      <c r="H48" s="8"/>
      <c r="I48" s="8"/>
      <c r="J48" s="8"/>
    </row>
    <row r="49" spans="2:10">
      <c r="B49" s="112" t="s">
        <v>31</v>
      </c>
      <c r="C49" s="112"/>
      <c r="D49" s="112"/>
      <c r="E49" s="112"/>
      <c r="F49" s="8"/>
      <c r="G49" s="8"/>
      <c r="H49" s="8"/>
      <c r="I49" s="8"/>
      <c r="J49" s="8"/>
    </row>
    <row r="50" spans="2:10">
      <c r="F50" s="8"/>
      <c r="G50" s="8"/>
      <c r="H50" s="8"/>
      <c r="I50" s="8"/>
      <c r="J50" s="8"/>
    </row>
    <row r="51" spans="2:10">
      <c r="B51" s="91" t="s">
        <v>32</v>
      </c>
      <c r="C51" s="91"/>
      <c r="D51" s="91"/>
      <c r="E51" s="91"/>
      <c r="F51" s="6">
        <v>700000</v>
      </c>
      <c r="G51" s="10">
        <f t="shared" si="0"/>
        <v>58333.333333333336</v>
      </c>
      <c r="H51" s="10">
        <v>233333.33333333334</v>
      </c>
      <c r="I51" s="10">
        <f t="shared" si="1"/>
        <v>350000</v>
      </c>
      <c r="J51" s="10">
        <f t="shared" si="2"/>
        <v>116666.66666666666</v>
      </c>
    </row>
    <row r="52" spans="2:10">
      <c r="B52" s="99" t="s">
        <v>6</v>
      </c>
      <c r="C52" s="99"/>
      <c r="D52" s="99"/>
      <c r="E52" s="99"/>
      <c r="F52" s="7">
        <f>SUM(F51)</f>
        <v>700000</v>
      </c>
      <c r="G52" s="9">
        <f t="shared" si="0"/>
        <v>58333.333333333336</v>
      </c>
      <c r="H52" s="9">
        <v>233333.33333333334</v>
      </c>
      <c r="I52" s="9">
        <f t="shared" si="1"/>
        <v>350000</v>
      </c>
      <c r="J52" s="9">
        <f t="shared" si="2"/>
        <v>116666.66666666666</v>
      </c>
    </row>
    <row r="53" spans="2:10">
      <c r="B53" s="113"/>
      <c r="C53" s="114"/>
      <c r="D53" s="114"/>
      <c r="E53" s="115"/>
      <c r="F53" s="8"/>
      <c r="G53" s="8"/>
      <c r="H53" s="8"/>
      <c r="I53" s="8"/>
      <c r="J53" s="8"/>
    </row>
    <row r="54" spans="2:10">
      <c r="F54" s="8"/>
      <c r="G54" s="8"/>
      <c r="H54" s="8"/>
      <c r="I54" s="8"/>
      <c r="J54" s="8"/>
    </row>
    <row r="55" spans="2:10">
      <c r="B55" s="105" t="s">
        <v>6</v>
      </c>
      <c r="C55" s="105"/>
      <c r="D55" s="105"/>
      <c r="E55" s="105"/>
      <c r="F55" s="7">
        <f>F52+F47+F42+F28+F23+F10</f>
        <v>66762500</v>
      </c>
      <c r="G55" s="36">
        <f t="shared" si="0"/>
        <v>5563541.666666667</v>
      </c>
      <c r="H55" s="36">
        <v>22254166.666666664</v>
      </c>
      <c r="I55" s="36">
        <f t="shared" si="1"/>
        <v>33381250</v>
      </c>
      <c r="J55" s="37">
        <f t="shared" si="2"/>
        <v>11127083.333333336</v>
      </c>
    </row>
    <row r="57" spans="2:10">
      <c r="I57" s="8"/>
    </row>
  </sheetData>
  <mergeCells count="41">
    <mergeCell ref="B49:E49"/>
    <mergeCell ref="B51:E51"/>
    <mergeCell ref="B52:E52"/>
    <mergeCell ref="B53:E53"/>
    <mergeCell ref="B55:E55"/>
    <mergeCell ref="B47:E47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4:E44"/>
    <mergeCell ref="B46:E46"/>
    <mergeCell ref="B33:E33"/>
    <mergeCell ref="B18:E18"/>
    <mergeCell ref="B19:E19"/>
    <mergeCell ref="B20:E20"/>
    <mergeCell ref="B21:E21"/>
    <mergeCell ref="B22:E22"/>
    <mergeCell ref="B23:E23"/>
    <mergeCell ref="B25:E25"/>
    <mergeCell ref="B27:E27"/>
    <mergeCell ref="B28:E28"/>
    <mergeCell ref="B30:E30"/>
    <mergeCell ref="B32:E32"/>
    <mergeCell ref="B17:E17"/>
    <mergeCell ref="B2:E2"/>
    <mergeCell ref="B4:E4"/>
    <mergeCell ref="B6:E6"/>
    <mergeCell ref="B7:E7"/>
    <mergeCell ref="B8:E8"/>
    <mergeCell ref="B9:E9"/>
    <mergeCell ref="B10:E10"/>
    <mergeCell ref="B12:E12"/>
    <mergeCell ref="B14:E14"/>
    <mergeCell ref="B15:E15"/>
    <mergeCell ref="B16:E16"/>
  </mergeCells>
  <pageMargins left="0.23622047244094491" right="0.27559055118110237" top="0.23622047244094491" bottom="0.27559055118110237" header="0.19685039370078741" footer="0.19685039370078741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4:M58"/>
  <sheetViews>
    <sheetView topLeftCell="C1" workbookViewId="0">
      <selection activeCell="J59" sqref="J59"/>
    </sheetView>
  </sheetViews>
  <sheetFormatPr baseColWidth="10" defaultRowHeight="15"/>
  <cols>
    <col min="6" max="6" width="16" customWidth="1"/>
    <col min="8" max="8" width="25.28515625" customWidth="1"/>
    <col min="9" max="9" width="26.28515625" customWidth="1"/>
    <col min="10" max="10" width="29.85546875" customWidth="1"/>
    <col min="11" max="11" width="15.5703125" bestFit="1" customWidth="1"/>
    <col min="12" max="12" width="15.5703125" customWidth="1"/>
    <col min="13" max="13" width="23" customWidth="1"/>
  </cols>
  <sheetData>
    <row r="4" spans="2:13">
      <c r="B4" s="100" t="s">
        <v>0</v>
      </c>
      <c r="C4" s="100"/>
      <c r="D4" s="100"/>
      <c r="E4" s="100"/>
      <c r="G4" s="27"/>
      <c r="H4" s="27"/>
    </row>
    <row r="5" spans="2:13">
      <c r="B5" s="1"/>
      <c r="C5" s="1"/>
      <c r="D5" s="1"/>
      <c r="E5" s="1"/>
      <c r="F5" s="45" t="s">
        <v>33</v>
      </c>
      <c r="G5" s="45" t="s">
        <v>39</v>
      </c>
      <c r="H5" s="45" t="s">
        <v>38</v>
      </c>
      <c r="I5" s="42"/>
      <c r="J5" s="15" t="s">
        <v>81</v>
      </c>
      <c r="K5" s="15" t="s">
        <v>82</v>
      </c>
      <c r="L5" s="15" t="s">
        <v>85</v>
      </c>
      <c r="M5" s="15" t="s">
        <v>83</v>
      </c>
    </row>
    <row r="6" spans="2:13">
      <c r="B6" s="107" t="s">
        <v>1</v>
      </c>
      <c r="C6" s="107"/>
      <c r="D6" s="107"/>
      <c r="E6" s="107"/>
      <c r="I6" t="s">
        <v>84</v>
      </c>
    </row>
    <row r="7" spans="2:13">
      <c r="B7" s="1"/>
      <c r="C7" s="1"/>
      <c r="D7" s="1"/>
      <c r="E7" s="1"/>
    </row>
    <row r="8" spans="2:13">
      <c r="B8" s="101" t="s">
        <v>2</v>
      </c>
      <c r="C8" s="101"/>
      <c r="D8" s="101"/>
      <c r="E8" s="101"/>
      <c r="F8" s="6">
        <v>750000</v>
      </c>
      <c r="G8" s="23" t="s">
        <v>40</v>
      </c>
      <c r="H8" s="20" t="s">
        <v>42</v>
      </c>
      <c r="I8" s="12">
        <v>499999.99999999994</v>
      </c>
      <c r="J8" s="12">
        <v>700000</v>
      </c>
      <c r="K8" s="12">
        <v>200000.00000000006</v>
      </c>
      <c r="L8" s="12">
        <v>200000.00000000006</v>
      </c>
      <c r="M8" s="12">
        <v>66666.666666666686</v>
      </c>
    </row>
    <row r="9" spans="2:13">
      <c r="B9" s="101" t="s">
        <v>3</v>
      </c>
      <c r="C9" s="101"/>
      <c r="D9" s="101"/>
      <c r="E9" s="101"/>
      <c r="F9" s="6">
        <v>950000</v>
      </c>
      <c r="G9" s="23" t="s">
        <v>44</v>
      </c>
      <c r="H9" s="21" t="s">
        <v>45</v>
      </c>
      <c r="I9" s="12">
        <v>633333.33333333326</v>
      </c>
      <c r="J9" s="12">
        <v>800000</v>
      </c>
      <c r="K9" s="12">
        <v>166666.66666666674</v>
      </c>
      <c r="L9" s="12">
        <v>166666.66666666674</v>
      </c>
      <c r="M9" s="12">
        <v>55555.555555555584</v>
      </c>
    </row>
    <row r="10" spans="2:13">
      <c r="B10" s="102" t="s">
        <v>4</v>
      </c>
      <c r="C10" s="102"/>
      <c r="D10" s="102"/>
      <c r="E10" s="102"/>
      <c r="F10" s="6">
        <v>850000</v>
      </c>
      <c r="G10" t="s">
        <v>41</v>
      </c>
      <c r="H10" s="20" t="s">
        <v>43</v>
      </c>
      <c r="I10" s="12">
        <v>566666.66666666663</v>
      </c>
      <c r="J10" s="12">
        <v>800000</v>
      </c>
      <c r="K10" s="12">
        <v>233333.33333333337</v>
      </c>
      <c r="L10" s="12">
        <v>233333.33333333337</v>
      </c>
      <c r="M10" s="12">
        <v>77777.777777777796</v>
      </c>
    </row>
    <row r="11" spans="2:13">
      <c r="B11" s="101" t="s">
        <v>5</v>
      </c>
      <c r="C11" s="101"/>
      <c r="D11" s="101"/>
      <c r="E11" s="101"/>
      <c r="F11" s="6">
        <v>750000</v>
      </c>
      <c r="G11" s="23" t="s">
        <v>44</v>
      </c>
      <c r="H11" s="21" t="s">
        <v>45</v>
      </c>
      <c r="I11" s="12">
        <v>499999.99999999994</v>
      </c>
      <c r="J11" s="12">
        <v>700000</v>
      </c>
      <c r="K11" s="12">
        <v>200000.00000000006</v>
      </c>
      <c r="L11" s="12">
        <v>200000.00000000006</v>
      </c>
      <c r="M11" s="12">
        <v>66666.666666666686</v>
      </c>
    </row>
    <row r="12" spans="2:13" s="58" customFormat="1">
      <c r="B12" s="103" t="s">
        <v>6</v>
      </c>
      <c r="C12" s="103"/>
      <c r="D12" s="103"/>
      <c r="E12" s="103"/>
      <c r="F12" s="7">
        <f>SUM(F8:F11)</f>
        <v>3300000</v>
      </c>
      <c r="G12" s="7"/>
      <c r="H12" s="22"/>
      <c r="I12" s="9">
        <v>2200000</v>
      </c>
      <c r="J12" s="9">
        <v>3000000</v>
      </c>
      <c r="K12" s="9">
        <f>SUM(K8:K11)</f>
        <v>800000.00000000023</v>
      </c>
      <c r="L12" s="9">
        <f>SUM(L8:L11)</f>
        <v>800000.00000000023</v>
      </c>
      <c r="M12" s="9">
        <f>SUM(M8:M11)</f>
        <v>266666.66666666674</v>
      </c>
    </row>
    <row r="13" spans="2:13">
      <c r="F13" s="5"/>
      <c r="G13" s="5"/>
      <c r="H13" s="5"/>
      <c r="I13" s="8"/>
      <c r="J13" s="8"/>
      <c r="K13" s="8"/>
      <c r="L13" s="8"/>
      <c r="M13" s="8"/>
    </row>
    <row r="14" spans="2:13">
      <c r="B14" s="107" t="s">
        <v>7</v>
      </c>
      <c r="C14" s="107"/>
      <c r="D14" s="107"/>
      <c r="E14" s="107"/>
      <c r="F14" s="5"/>
      <c r="G14" s="5"/>
      <c r="H14" s="5"/>
      <c r="I14" s="8"/>
      <c r="J14" s="8"/>
      <c r="K14" s="8"/>
      <c r="L14" s="8"/>
      <c r="M14" s="8"/>
    </row>
    <row r="15" spans="2:13">
      <c r="F15" s="5"/>
      <c r="G15" s="5"/>
      <c r="H15" s="5"/>
      <c r="I15" s="16"/>
      <c r="J15" s="8"/>
      <c r="K15" s="8"/>
      <c r="L15" s="8"/>
      <c r="M15" s="8"/>
    </row>
    <row r="16" spans="2:13">
      <c r="B16" s="94" t="s">
        <v>8</v>
      </c>
      <c r="C16" s="94"/>
      <c r="D16" s="94"/>
      <c r="E16" s="94"/>
      <c r="F16" s="13">
        <v>430000</v>
      </c>
      <c r="G16" s="6" t="s">
        <v>50</v>
      </c>
      <c r="H16" s="20" t="s">
        <v>62</v>
      </c>
      <c r="I16" s="10">
        <v>286666.66666666669</v>
      </c>
      <c r="J16" s="10">
        <v>300000</v>
      </c>
      <c r="K16" s="10">
        <v>13333.333333333314</v>
      </c>
      <c r="L16" s="10">
        <v>13333.333333333314</v>
      </c>
      <c r="M16" s="10">
        <v>4444.444444444438</v>
      </c>
    </row>
    <row r="17" spans="2:13">
      <c r="B17" s="94" t="s">
        <v>9</v>
      </c>
      <c r="C17" s="94"/>
      <c r="D17" s="94"/>
      <c r="E17" s="94"/>
      <c r="F17" s="13">
        <v>1850000</v>
      </c>
      <c r="G17" s="6" t="s">
        <v>51</v>
      </c>
      <c r="H17" s="20" t="s">
        <v>63</v>
      </c>
      <c r="I17" s="10">
        <v>1233333.3333333333</v>
      </c>
      <c r="J17" s="10">
        <v>1300000</v>
      </c>
      <c r="K17" s="10">
        <v>66666.666666666744</v>
      </c>
      <c r="L17" s="10">
        <v>66666.666666666744</v>
      </c>
      <c r="M17" s="10">
        <v>22222.222222222248</v>
      </c>
    </row>
    <row r="18" spans="2:13">
      <c r="B18" s="94" t="s">
        <v>10</v>
      </c>
      <c r="C18" s="94"/>
      <c r="D18" s="94"/>
      <c r="E18" s="94"/>
      <c r="F18" s="13">
        <v>70000</v>
      </c>
      <c r="G18" s="6" t="s">
        <v>52</v>
      </c>
      <c r="H18" s="21" t="s">
        <v>60</v>
      </c>
      <c r="I18" s="12">
        <v>46666.666666666672</v>
      </c>
      <c r="J18" s="12">
        <v>55000</v>
      </c>
      <c r="K18" s="10">
        <v>8333.3333333333285</v>
      </c>
      <c r="L18" s="10">
        <v>8333.3333333333285</v>
      </c>
      <c r="M18" s="10">
        <v>2777.777777777776</v>
      </c>
    </row>
    <row r="19" spans="2:13">
      <c r="B19" s="94" t="s">
        <v>11</v>
      </c>
      <c r="C19" s="94"/>
      <c r="D19" s="94"/>
      <c r="E19" s="94"/>
      <c r="F19" s="13">
        <v>280000</v>
      </c>
      <c r="G19" s="6" t="s">
        <v>58</v>
      </c>
      <c r="H19" s="20" t="s">
        <v>64</v>
      </c>
      <c r="I19" s="12">
        <v>186666.66666666669</v>
      </c>
      <c r="J19" s="12">
        <v>220000</v>
      </c>
      <c r="K19" s="10">
        <v>33333.333333333314</v>
      </c>
      <c r="L19" s="10">
        <v>33333.333333333314</v>
      </c>
      <c r="M19" s="10">
        <v>11111.111111111104</v>
      </c>
    </row>
    <row r="20" spans="2:13" s="67" customFormat="1">
      <c r="B20" s="116" t="s">
        <v>12</v>
      </c>
      <c r="C20" s="116"/>
      <c r="D20" s="116"/>
      <c r="E20" s="116"/>
      <c r="F20" s="64">
        <v>150000</v>
      </c>
      <c r="G20" s="64" t="s">
        <v>57</v>
      </c>
      <c r="H20" s="65" t="s">
        <v>65</v>
      </c>
      <c r="I20" s="66">
        <v>100000.00000000001</v>
      </c>
      <c r="J20" s="66">
        <v>100000</v>
      </c>
      <c r="K20" s="66">
        <v>0</v>
      </c>
      <c r="L20" s="66">
        <v>0</v>
      </c>
      <c r="M20" s="66">
        <v>0</v>
      </c>
    </row>
    <row r="21" spans="2:13">
      <c r="B21" s="94" t="s">
        <v>13</v>
      </c>
      <c r="C21" s="94"/>
      <c r="D21" s="94"/>
      <c r="E21" s="94"/>
      <c r="F21" s="13">
        <v>15000</v>
      </c>
      <c r="G21" s="6" t="s">
        <v>56</v>
      </c>
      <c r="H21" s="20" t="s">
        <v>66</v>
      </c>
      <c r="I21" s="12">
        <v>10000</v>
      </c>
      <c r="J21" s="12">
        <v>15000</v>
      </c>
      <c r="K21" s="10">
        <v>5000</v>
      </c>
      <c r="L21" s="10">
        <v>5000</v>
      </c>
      <c r="M21" s="10">
        <v>1666.6666666666667</v>
      </c>
    </row>
    <row r="22" spans="2:13" s="67" customFormat="1">
      <c r="B22" s="116" t="s">
        <v>14</v>
      </c>
      <c r="C22" s="116"/>
      <c r="D22" s="116"/>
      <c r="E22" s="116"/>
      <c r="F22" s="64">
        <v>1500000</v>
      </c>
      <c r="G22" s="64" t="s">
        <v>55</v>
      </c>
      <c r="H22" s="65" t="s">
        <v>67</v>
      </c>
      <c r="I22" s="66">
        <v>999999.99999999988</v>
      </c>
      <c r="J22" s="66">
        <v>1000000</v>
      </c>
      <c r="K22" s="66">
        <v>0</v>
      </c>
      <c r="L22" s="66">
        <v>0</v>
      </c>
      <c r="M22" s="66">
        <v>0</v>
      </c>
    </row>
    <row r="23" spans="2:13" s="52" customFormat="1">
      <c r="B23" s="88" t="s">
        <v>15</v>
      </c>
      <c r="C23" s="88"/>
      <c r="D23" s="88"/>
      <c r="E23" s="88"/>
      <c r="F23" s="46">
        <v>1000000</v>
      </c>
      <c r="G23" s="47" t="s">
        <v>57</v>
      </c>
      <c r="H23" s="48" t="s">
        <v>65</v>
      </c>
      <c r="I23" s="51">
        <v>666666.66666666663</v>
      </c>
      <c r="J23" s="51">
        <v>300000</v>
      </c>
      <c r="K23" s="51">
        <v>-366666.66666666663</v>
      </c>
      <c r="L23" s="51">
        <v>0</v>
      </c>
      <c r="M23" s="51">
        <v>0</v>
      </c>
    </row>
    <row r="24" spans="2:13">
      <c r="B24" s="89" t="s">
        <v>16</v>
      </c>
      <c r="C24" s="89"/>
      <c r="D24" s="89"/>
      <c r="E24" s="89"/>
      <c r="F24" s="13">
        <v>800000</v>
      </c>
      <c r="G24" s="6" t="s">
        <v>54</v>
      </c>
      <c r="H24" s="20" t="s">
        <v>68</v>
      </c>
      <c r="I24" s="9">
        <v>533333.33333333337</v>
      </c>
      <c r="J24" s="10">
        <v>730500</v>
      </c>
      <c r="K24" s="10">
        <v>197166.66666666663</v>
      </c>
      <c r="L24" s="10">
        <v>197166.66666666663</v>
      </c>
      <c r="M24" s="10">
        <v>65722.222222222204</v>
      </c>
    </row>
    <row r="25" spans="2:13" s="58" customFormat="1">
      <c r="B25" s="108" t="s">
        <v>6</v>
      </c>
      <c r="C25" s="109"/>
      <c r="D25" s="109"/>
      <c r="E25" s="110"/>
      <c r="F25" s="7">
        <f>SUM(F16:F24)</f>
        <v>6095000</v>
      </c>
      <c r="G25" s="7"/>
      <c r="H25" s="22"/>
      <c r="I25" s="9">
        <f>SUM(I16:I24)</f>
        <v>4063333.3333333335</v>
      </c>
      <c r="J25" s="9">
        <f>SUM(J16:J24)</f>
        <v>4020500</v>
      </c>
      <c r="K25" s="9">
        <f>SUM(K16:K24)</f>
        <v>-42833.333333333314</v>
      </c>
      <c r="L25" s="9">
        <f>SUM(L16:L24)</f>
        <v>323833.33333333331</v>
      </c>
      <c r="M25" s="9">
        <f>SUM(M16:M24)</f>
        <v>107944.44444444444</v>
      </c>
    </row>
    <row r="26" spans="2:13">
      <c r="F26" s="5"/>
      <c r="G26" s="5"/>
      <c r="H26" s="5"/>
      <c r="I26" s="8"/>
      <c r="J26" s="8"/>
      <c r="K26" s="8"/>
      <c r="L26" s="8"/>
      <c r="M26" s="8"/>
    </row>
    <row r="27" spans="2:13">
      <c r="B27" s="107" t="s">
        <v>17</v>
      </c>
      <c r="C27" s="107"/>
      <c r="D27" s="107"/>
      <c r="E27" s="107"/>
      <c r="F27" s="5"/>
      <c r="G27" s="5"/>
      <c r="H27" s="5"/>
      <c r="I27" s="8"/>
      <c r="J27" s="8"/>
      <c r="K27" s="8"/>
      <c r="L27" s="8"/>
      <c r="M27" s="8"/>
    </row>
    <row r="28" spans="2:13">
      <c r="B28" s="2"/>
      <c r="C28" s="1"/>
      <c r="D28" s="1"/>
      <c r="E28" s="1"/>
      <c r="F28" s="5"/>
      <c r="G28" s="5"/>
      <c r="H28" s="5"/>
      <c r="I28" s="16"/>
      <c r="J28" s="8"/>
      <c r="K28" s="8"/>
      <c r="L28" s="8"/>
      <c r="M28" s="8"/>
    </row>
    <row r="29" spans="2:13" s="62" customFormat="1">
      <c r="B29" s="98" t="s">
        <v>17</v>
      </c>
      <c r="C29" s="98"/>
      <c r="D29" s="98"/>
      <c r="E29" s="98"/>
      <c r="F29" s="13">
        <v>14100000</v>
      </c>
      <c r="G29" s="68" t="s">
        <v>53</v>
      </c>
      <c r="H29" s="69" t="s">
        <v>60</v>
      </c>
      <c r="I29" s="12">
        <v>9400000</v>
      </c>
      <c r="J29" s="12">
        <v>17307000</v>
      </c>
      <c r="K29" s="12">
        <v>7907000</v>
      </c>
      <c r="L29" s="63">
        <v>7540333.333333333</v>
      </c>
      <c r="M29" s="12">
        <v>2513444.4444444445</v>
      </c>
    </row>
    <row r="30" spans="2:13" s="58" customFormat="1">
      <c r="B30" s="108" t="s">
        <v>6</v>
      </c>
      <c r="C30" s="109"/>
      <c r="D30" s="109"/>
      <c r="E30" s="110"/>
      <c r="F30" s="14">
        <f>SUM(F29)</f>
        <v>14100000</v>
      </c>
      <c r="G30" s="14"/>
      <c r="H30" s="14"/>
      <c r="I30" s="9">
        <v>9400000</v>
      </c>
      <c r="J30" s="9">
        <v>17307000</v>
      </c>
      <c r="K30" s="9">
        <v>7907000</v>
      </c>
      <c r="L30" s="9">
        <v>7540333.333333333</v>
      </c>
      <c r="M30" s="9">
        <v>2513444.4444444445</v>
      </c>
    </row>
    <row r="31" spans="2:13">
      <c r="F31" s="8">
        <f>F30+F25</f>
        <v>20195000</v>
      </c>
      <c r="G31" s="8"/>
      <c r="H31" s="8"/>
      <c r="I31" s="8"/>
      <c r="J31" s="8"/>
      <c r="K31" s="8"/>
      <c r="L31" s="8"/>
      <c r="M31" s="8"/>
    </row>
    <row r="32" spans="2:13">
      <c r="B32" s="107" t="s">
        <v>18</v>
      </c>
      <c r="C32" s="107"/>
      <c r="D32" s="107"/>
      <c r="E32" s="107"/>
      <c r="F32" s="8"/>
      <c r="G32" s="8"/>
      <c r="H32" s="8"/>
      <c r="I32" s="8"/>
      <c r="J32" s="8"/>
      <c r="K32" s="8"/>
      <c r="L32" s="8"/>
      <c r="M32" s="8"/>
    </row>
    <row r="33" spans="2:13">
      <c r="B33" s="3"/>
      <c r="C33" s="3"/>
      <c r="D33" s="3"/>
      <c r="E33" s="3"/>
      <c r="F33" s="8"/>
      <c r="G33" s="8"/>
      <c r="H33" s="8"/>
      <c r="I33" s="16"/>
      <c r="J33" s="8"/>
      <c r="K33" s="8"/>
      <c r="L33" s="8"/>
      <c r="M33" s="8"/>
    </row>
    <row r="34" spans="2:13">
      <c r="B34" s="91" t="s">
        <v>19</v>
      </c>
      <c r="C34" s="91"/>
      <c r="D34" s="91"/>
      <c r="E34" s="91"/>
      <c r="F34" s="11">
        <v>28000000</v>
      </c>
      <c r="G34" s="6" t="s">
        <v>49</v>
      </c>
      <c r="H34" s="20" t="s">
        <v>59</v>
      </c>
      <c r="I34" s="10">
        <v>18666666.666666668</v>
      </c>
      <c r="J34" s="10">
        <v>28000000</v>
      </c>
      <c r="K34" s="10">
        <v>9333333.3333333321</v>
      </c>
      <c r="L34" s="63">
        <v>9172999.9999999981</v>
      </c>
      <c r="M34" s="10">
        <v>3057666.666666666</v>
      </c>
    </row>
    <row r="35" spans="2:13">
      <c r="B35" s="91" t="s">
        <v>20</v>
      </c>
      <c r="C35" s="91"/>
      <c r="D35" s="91"/>
      <c r="E35" s="91"/>
      <c r="F35" s="6">
        <v>10532000</v>
      </c>
      <c r="G35" s="6" t="s">
        <v>49</v>
      </c>
      <c r="H35" s="20" t="s">
        <v>59</v>
      </c>
      <c r="I35" s="10">
        <v>7021333.333333333</v>
      </c>
      <c r="J35" s="10">
        <v>10500000</v>
      </c>
      <c r="K35" s="10">
        <v>3478666.666666667</v>
      </c>
      <c r="L35" s="10">
        <v>3478666.666666667</v>
      </c>
      <c r="M35" s="10">
        <v>1159555.5555555557</v>
      </c>
    </row>
    <row r="36" spans="2:13" s="27" customFormat="1">
      <c r="B36" s="101" t="s">
        <v>21</v>
      </c>
      <c r="C36" s="101"/>
      <c r="D36" s="101"/>
      <c r="E36" s="101"/>
      <c r="F36" s="28">
        <v>2500000</v>
      </c>
      <c r="G36" s="60" t="s">
        <v>49</v>
      </c>
      <c r="H36" s="61" t="s">
        <v>59</v>
      </c>
      <c r="I36" s="31">
        <v>1666666.6666666665</v>
      </c>
      <c r="J36" s="31">
        <v>2300000</v>
      </c>
      <c r="K36" s="31">
        <v>633333.33333333349</v>
      </c>
      <c r="L36" s="31">
        <v>633333.33333333349</v>
      </c>
      <c r="M36" s="31">
        <v>211111.11111111115</v>
      </c>
    </row>
    <row r="37" spans="2:13" s="52" customFormat="1">
      <c r="B37" s="106" t="s">
        <v>22</v>
      </c>
      <c r="C37" s="106"/>
      <c r="D37" s="106"/>
      <c r="E37" s="106"/>
      <c r="F37" s="47">
        <v>240500</v>
      </c>
      <c r="G37" s="59" t="s">
        <v>49</v>
      </c>
      <c r="H37" s="48" t="s">
        <v>59</v>
      </c>
      <c r="I37" s="51">
        <v>160333.33333333334</v>
      </c>
      <c r="J37" s="51">
        <v>0</v>
      </c>
      <c r="K37" s="51">
        <v>-160333.33333333334</v>
      </c>
      <c r="L37" s="51">
        <v>0</v>
      </c>
      <c r="M37" s="51">
        <v>0</v>
      </c>
    </row>
    <row r="38" spans="2:13">
      <c r="B38" s="91" t="s">
        <v>23</v>
      </c>
      <c r="C38" s="91"/>
      <c r="D38" s="91"/>
      <c r="E38" s="91"/>
      <c r="F38" s="6">
        <v>15000</v>
      </c>
      <c r="G38" s="11" t="s">
        <v>49</v>
      </c>
      <c r="H38" s="20" t="s">
        <v>59</v>
      </c>
      <c r="I38" s="10">
        <v>10000</v>
      </c>
      <c r="J38" s="10">
        <v>15000</v>
      </c>
      <c r="K38" s="10">
        <v>5000</v>
      </c>
      <c r="L38" s="10">
        <v>5000</v>
      </c>
      <c r="M38" s="10">
        <v>1666.6666666666667</v>
      </c>
    </row>
    <row r="39" spans="2:13">
      <c r="B39" s="91" t="s">
        <v>24</v>
      </c>
      <c r="C39" s="91"/>
      <c r="D39" s="91"/>
      <c r="E39" s="91"/>
      <c r="F39" s="6">
        <v>30000</v>
      </c>
      <c r="G39" s="11" t="s">
        <v>49</v>
      </c>
      <c r="H39" s="20" t="s">
        <v>59</v>
      </c>
      <c r="I39" s="10">
        <v>20000</v>
      </c>
      <c r="J39" s="10">
        <v>30000</v>
      </c>
      <c r="K39" s="10">
        <v>10000</v>
      </c>
      <c r="L39" s="10">
        <v>10000</v>
      </c>
      <c r="M39" s="10">
        <v>3333.3333333333335</v>
      </c>
    </row>
    <row r="40" spans="2:13">
      <c r="B40" s="91" t="s">
        <v>25</v>
      </c>
      <c r="C40" s="91"/>
      <c r="D40" s="91"/>
      <c r="E40" s="91"/>
      <c r="F40" s="6">
        <v>50000</v>
      </c>
      <c r="G40" s="11" t="s">
        <v>49</v>
      </c>
      <c r="H40" s="20" t="s">
        <v>59</v>
      </c>
      <c r="I40" s="10">
        <v>33333.333333333336</v>
      </c>
      <c r="J40" s="10">
        <v>40000</v>
      </c>
      <c r="K40" s="10">
        <v>6666.6666666666642</v>
      </c>
      <c r="L40" s="10">
        <v>6666.6666666666642</v>
      </c>
      <c r="M40" s="10">
        <v>2222.2222222222213</v>
      </c>
    </row>
    <row r="41" spans="2:13">
      <c r="B41" s="91" t="s">
        <v>26</v>
      </c>
      <c r="C41" s="91"/>
      <c r="D41" s="91"/>
      <c r="E41" s="91"/>
      <c r="F41" s="6">
        <v>180000</v>
      </c>
      <c r="G41" s="11" t="s">
        <v>49</v>
      </c>
      <c r="H41" s="20" t="s">
        <v>59</v>
      </c>
      <c r="I41" s="10">
        <v>120000</v>
      </c>
      <c r="J41" s="10">
        <v>150000</v>
      </c>
      <c r="K41" s="10">
        <v>30000</v>
      </c>
      <c r="L41" s="10">
        <v>30000</v>
      </c>
      <c r="M41" s="10">
        <v>10000</v>
      </c>
    </row>
    <row r="42" spans="2:13">
      <c r="B42" s="91" t="s">
        <v>27</v>
      </c>
      <c r="C42" s="91"/>
      <c r="D42" s="91"/>
      <c r="E42" s="91"/>
      <c r="F42" s="6">
        <v>100000</v>
      </c>
      <c r="G42" s="11" t="s">
        <v>49</v>
      </c>
      <c r="H42" s="20" t="s">
        <v>59</v>
      </c>
      <c r="I42" s="10">
        <v>66666.666666666672</v>
      </c>
      <c r="J42" s="10">
        <v>100000</v>
      </c>
      <c r="K42" s="10">
        <v>33333.333333333328</v>
      </c>
      <c r="L42" s="10">
        <v>33333.333333333328</v>
      </c>
      <c r="M42" s="10">
        <v>11111.111111111109</v>
      </c>
    </row>
    <row r="43" spans="2:13">
      <c r="B43" s="91" t="s">
        <v>28</v>
      </c>
      <c r="C43" s="91"/>
      <c r="D43" s="91"/>
      <c r="E43" s="91"/>
      <c r="F43" s="6">
        <v>120000</v>
      </c>
      <c r="G43" s="6" t="s">
        <v>49</v>
      </c>
      <c r="H43" s="20" t="s">
        <v>59</v>
      </c>
      <c r="I43" s="9">
        <v>80000</v>
      </c>
      <c r="J43" s="10">
        <v>100000</v>
      </c>
      <c r="K43" s="10">
        <v>20000</v>
      </c>
      <c r="L43" s="10">
        <v>20000</v>
      </c>
      <c r="M43" s="10">
        <v>6666.666666666667</v>
      </c>
    </row>
    <row r="44" spans="2:13" s="58" customFormat="1">
      <c r="B44" s="111" t="s">
        <v>6</v>
      </c>
      <c r="C44" s="111"/>
      <c r="D44" s="111"/>
      <c r="E44" s="111"/>
      <c r="F44" s="14">
        <f>SUM(F34:F43)</f>
        <v>41767500</v>
      </c>
      <c r="G44" s="14"/>
      <c r="H44" s="14"/>
      <c r="I44" s="9">
        <v>27845000</v>
      </c>
      <c r="J44" s="9">
        <v>41235000</v>
      </c>
      <c r="K44" s="9">
        <v>13390000</v>
      </c>
      <c r="L44" s="9">
        <v>13389999.999999998</v>
      </c>
      <c r="M44" s="9">
        <v>4463333.333333333</v>
      </c>
    </row>
    <row r="45" spans="2:13">
      <c r="F45" s="8"/>
      <c r="G45" s="8"/>
      <c r="H45" s="8"/>
      <c r="I45" s="8"/>
      <c r="J45" s="8"/>
      <c r="K45" s="8"/>
      <c r="L45" s="8"/>
      <c r="M45" s="8"/>
    </row>
    <row r="46" spans="2:13">
      <c r="B46" s="112" t="s">
        <v>29</v>
      </c>
      <c r="C46" s="112"/>
      <c r="D46" s="112"/>
      <c r="E46" s="112"/>
      <c r="F46" s="8"/>
      <c r="G46" s="8"/>
      <c r="H46" s="8"/>
      <c r="I46" s="8"/>
      <c r="J46" s="8"/>
      <c r="K46" s="8"/>
      <c r="L46" s="8"/>
      <c r="M46" s="8"/>
    </row>
    <row r="47" spans="2:13">
      <c r="B47" s="4"/>
      <c r="C47" s="4"/>
      <c r="D47" s="4"/>
      <c r="E47" s="4"/>
      <c r="F47" s="8"/>
      <c r="G47" s="8"/>
      <c r="H47" s="8"/>
      <c r="I47" s="16"/>
      <c r="J47" s="8"/>
      <c r="K47" s="8"/>
      <c r="L47" s="8"/>
      <c r="M47" s="8"/>
    </row>
    <row r="48" spans="2:13">
      <c r="B48" s="91" t="s">
        <v>30</v>
      </c>
      <c r="C48" s="91"/>
      <c r="D48" s="91"/>
      <c r="E48" s="91"/>
      <c r="F48" s="6">
        <v>800000</v>
      </c>
      <c r="G48" s="19" t="s">
        <v>46</v>
      </c>
      <c r="H48" s="21" t="s">
        <v>61</v>
      </c>
      <c r="I48" s="9">
        <v>533333.33333333337</v>
      </c>
      <c r="J48" s="10">
        <v>700000</v>
      </c>
      <c r="K48" s="10">
        <v>166666.66666666663</v>
      </c>
      <c r="L48" s="10">
        <v>166666.66666666663</v>
      </c>
      <c r="M48" s="10">
        <v>55555.55555555554</v>
      </c>
    </row>
    <row r="49" spans="2:13" s="58" customFormat="1">
      <c r="B49" s="111" t="s">
        <v>6</v>
      </c>
      <c r="C49" s="111"/>
      <c r="D49" s="111"/>
      <c r="E49" s="111"/>
      <c r="F49" s="14">
        <f>SUM(F48)</f>
        <v>800000</v>
      </c>
      <c r="G49" s="14"/>
      <c r="H49" s="14"/>
      <c r="I49" s="9">
        <v>533333.33333333337</v>
      </c>
      <c r="J49" s="9">
        <v>700000</v>
      </c>
      <c r="K49" s="9">
        <v>166666.66666666663</v>
      </c>
      <c r="L49" s="9">
        <v>166666.66666666663</v>
      </c>
      <c r="M49" s="9">
        <v>55555.55555555554</v>
      </c>
    </row>
    <row r="50" spans="2:13">
      <c r="F50" s="8"/>
      <c r="G50" s="8"/>
      <c r="H50" s="8"/>
      <c r="I50" s="8"/>
      <c r="J50" s="8"/>
      <c r="K50" s="8"/>
      <c r="L50" s="8"/>
      <c r="M50" s="8"/>
    </row>
    <row r="51" spans="2:13">
      <c r="B51" s="112" t="s">
        <v>31</v>
      </c>
      <c r="C51" s="112"/>
      <c r="D51" s="112"/>
      <c r="E51" s="112"/>
      <c r="F51" s="8"/>
      <c r="G51" s="8"/>
      <c r="H51" s="8"/>
      <c r="I51" s="8"/>
      <c r="J51" s="8"/>
      <c r="K51" s="8"/>
      <c r="L51" s="8"/>
      <c r="M51" s="8"/>
    </row>
    <row r="52" spans="2:13">
      <c r="F52" s="8"/>
      <c r="G52" s="8"/>
      <c r="H52" s="8"/>
      <c r="I52" s="16"/>
      <c r="J52" s="8"/>
      <c r="K52" s="8"/>
      <c r="L52" s="8"/>
      <c r="M52" s="8"/>
    </row>
    <row r="53" spans="2:13">
      <c r="B53" s="91" t="s">
        <v>32</v>
      </c>
      <c r="C53" s="91"/>
      <c r="D53" s="91"/>
      <c r="E53" s="91"/>
      <c r="F53" s="6">
        <v>700000</v>
      </c>
      <c r="G53" s="6" t="s">
        <v>47</v>
      </c>
      <c r="H53" s="21" t="s">
        <v>48</v>
      </c>
      <c r="I53" s="9">
        <v>466666.66666666663</v>
      </c>
      <c r="J53" s="10">
        <v>500000</v>
      </c>
      <c r="K53" s="10">
        <v>33333.333333333372</v>
      </c>
      <c r="L53" s="10">
        <v>33333.333333333372</v>
      </c>
      <c r="M53" s="10">
        <v>11111.111111111124</v>
      </c>
    </row>
    <row r="54" spans="2:13" s="58" customFormat="1">
      <c r="B54" s="99" t="s">
        <v>6</v>
      </c>
      <c r="C54" s="99"/>
      <c r="D54" s="99"/>
      <c r="E54" s="99"/>
      <c r="F54" s="7">
        <f>SUM(F53)</f>
        <v>700000</v>
      </c>
      <c r="G54" s="7"/>
      <c r="H54" s="7"/>
      <c r="I54" s="9">
        <v>466666.66666666663</v>
      </c>
      <c r="J54" s="9">
        <v>500000</v>
      </c>
      <c r="K54" s="9">
        <v>33333.333333333372</v>
      </c>
      <c r="L54" s="9">
        <v>33333.333333333372</v>
      </c>
      <c r="M54" s="9">
        <v>11111.111111111124</v>
      </c>
    </row>
    <row r="56" spans="2:13">
      <c r="I56" s="8"/>
      <c r="J56" s="8"/>
      <c r="K56" s="8"/>
      <c r="L56" s="8"/>
      <c r="M56" s="8"/>
    </row>
    <row r="57" spans="2:13">
      <c r="B57" s="93" t="s">
        <v>6</v>
      </c>
      <c r="C57" s="93"/>
      <c r="D57" s="93"/>
      <c r="E57" s="93"/>
      <c r="F57" s="93"/>
      <c r="G57" s="93"/>
      <c r="H57" s="93"/>
      <c r="I57" s="9">
        <f>I54+I49+I44+I30+I25+I12</f>
        <v>44508333.333333336</v>
      </c>
      <c r="J57" s="9">
        <f t="shared" ref="J57:M57" si="0">J54+J49+J44+J30+J25+J12</f>
        <v>66762500</v>
      </c>
      <c r="K57" s="9">
        <f t="shared" si="0"/>
        <v>22254166.666666668</v>
      </c>
      <c r="L57" s="9">
        <f t="shared" si="0"/>
        <v>22254166.666666664</v>
      </c>
      <c r="M57" s="9">
        <f t="shared" si="0"/>
        <v>7418055.555555555</v>
      </c>
    </row>
    <row r="58" spans="2:13">
      <c r="J58" s="8"/>
      <c r="K58" s="8"/>
      <c r="L58" s="8"/>
      <c r="M58" s="8"/>
    </row>
  </sheetData>
  <mergeCells count="40">
    <mergeCell ref="B57:H57"/>
    <mergeCell ref="B51:E51"/>
    <mergeCell ref="B53:E53"/>
    <mergeCell ref="B54:E54"/>
    <mergeCell ref="B42:E42"/>
    <mergeCell ref="B43:E43"/>
    <mergeCell ref="B44:E44"/>
    <mergeCell ref="B46:E46"/>
    <mergeCell ref="B48:E48"/>
    <mergeCell ref="B49:E49"/>
    <mergeCell ref="B41:E41"/>
    <mergeCell ref="B27:E27"/>
    <mergeCell ref="B29:E29"/>
    <mergeCell ref="B30:E30"/>
    <mergeCell ref="B32:E32"/>
    <mergeCell ref="B34:E34"/>
    <mergeCell ref="B35:E35"/>
    <mergeCell ref="B36:E36"/>
    <mergeCell ref="B37:E37"/>
    <mergeCell ref="B38:E38"/>
    <mergeCell ref="B39:E39"/>
    <mergeCell ref="B40:E40"/>
    <mergeCell ref="B25:E25"/>
    <mergeCell ref="B12:E12"/>
    <mergeCell ref="B14:E14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11:E11"/>
    <mergeCell ref="B4:E4"/>
    <mergeCell ref="B6:E6"/>
    <mergeCell ref="B8:E8"/>
    <mergeCell ref="B9:E9"/>
    <mergeCell ref="B10:E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1"/>
  <dimension ref="A1:B1"/>
  <sheetViews>
    <sheetView workbookViewId="0">
      <selection activeCell="F99" sqref="F99"/>
    </sheetView>
  </sheetViews>
  <sheetFormatPr baseColWidth="10" defaultRowHeight="15"/>
  <cols>
    <col min="1" max="2" width="11.42578125" style="8"/>
  </cols>
  <sheetData/>
  <pageMargins left="0.7" right="0.7" top="0.75" bottom="0.75" header="0.3" footer="0.3"/>
  <legacyDrawing r:id="rId1"/>
  <controls>
    <control shapeId="2180" r:id="rId2" name="Control 132"/>
    <control shapeId="2179" r:id="rId3" name="Control 131"/>
    <control shapeId="2178" r:id="rId4" name="Control 130"/>
    <control shapeId="2177" r:id="rId5" name="Control 129"/>
    <control shapeId="2176" r:id="rId6" name="Control 128"/>
    <control shapeId="2175" r:id="rId7" name="Control 127"/>
    <control shapeId="2174" r:id="rId8" name="Control 126"/>
    <control shapeId="2173" r:id="rId9" name="Control 125"/>
    <control shapeId="2172" r:id="rId10" name="Control 124"/>
    <control shapeId="2171" r:id="rId11" name="Control 123"/>
    <control shapeId="2170" r:id="rId12" name="Control 122"/>
    <control shapeId="2169" r:id="rId13" name="Control 121"/>
    <control shapeId="2168" r:id="rId14" name="Control 120"/>
    <control shapeId="2167" r:id="rId15" name="Control 119"/>
    <control shapeId="2166" r:id="rId16" name="Control 118"/>
    <control shapeId="2165" r:id="rId17" name="Control 117"/>
    <control shapeId="2164" r:id="rId18" name="Control 116"/>
    <control shapeId="2163" r:id="rId19" name="Control 115"/>
    <control shapeId="2162" r:id="rId20" name="Control 114"/>
    <control shapeId="2161" r:id="rId21" name="Control 113"/>
    <control shapeId="2160" r:id="rId22" name="Control 112"/>
    <control shapeId="2159" r:id="rId23" name="Control 111"/>
    <control shapeId="2158" r:id="rId24" name="Control 110"/>
    <control shapeId="2157" r:id="rId25" name="Control 109"/>
    <control shapeId="2156" r:id="rId26" name="Control 108"/>
    <control shapeId="2155" r:id="rId27" name="Control 107"/>
    <control shapeId="2154" r:id="rId28" name="Control 106"/>
    <control shapeId="2153" r:id="rId29" name="Control 105"/>
    <control shapeId="2152" r:id="rId30" name="Control 104"/>
    <control shapeId="2151" r:id="rId31" name="Control 103"/>
    <control shapeId="2150" r:id="rId32" name="Control 102"/>
    <control shapeId="2149" r:id="rId33" name="Control 101"/>
    <control shapeId="2148" r:id="rId34" name="Control 100"/>
    <control shapeId="2147" r:id="rId35" name="Control 99"/>
    <control shapeId="2146" r:id="rId36" name="Control 98"/>
    <control shapeId="2145" r:id="rId37" name="Control 97"/>
    <control shapeId="2144" r:id="rId38" name="Control 96"/>
    <control shapeId="2143" r:id="rId39" name="Control 95"/>
    <control shapeId="2142" r:id="rId40" name="Control 94"/>
    <control shapeId="2141" r:id="rId41" name="Control 93"/>
    <control shapeId="2140" r:id="rId42" name="Control 92"/>
    <control shapeId="2139" r:id="rId43" name="Control 91"/>
    <control shapeId="2138" r:id="rId44" name="Control 90"/>
    <control shapeId="2137" r:id="rId45" name="Control 89"/>
    <control shapeId="2136" r:id="rId46" name="Control 88"/>
    <control shapeId="2135" r:id="rId47" name="Control 87"/>
    <control shapeId="2134" r:id="rId48" name="Control 86"/>
    <control shapeId="2133" r:id="rId49" name="Control 85"/>
    <control shapeId="2132" r:id="rId50" name="Control 84"/>
    <control shapeId="2131" r:id="rId51" name="Control 83"/>
    <control shapeId="2130" r:id="rId52" name="Control 82"/>
    <control shapeId="2129" r:id="rId53" name="Control 81"/>
    <control shapeId="2128" r:id="rId54" name="Control 80"/>
    <control shapeId="2127" r:id="rId55" name="Control 79"/>
    <control shapeId="2126" r:id="rId56" name="Control 78"/>
    <control shapeId="2125" r:id="rId57" name="Control 77"/>
    <control shapeId="2124" r:id="rId58" name="Control 76"/>
    <control shapeId="2123" r:id="rId59" name="Control 75"/>
    <control shapeId="2122" r:id="rId60" name="Control 74"/>
    <control shapeId="2121" r:id="rId61" name="Control 73"/>
    <control shapeId="2120" r:id="rId62" name="Control 72"/>
    <control shapeId="2119" r:id="rId63" name="Control 71"/>
    <control shapeId="2118" r:id="rId64" name="Control 70"/>
    <control shapeId="2117" r:id="rId65" name="Control 69"/>
    <control shapeId="2116" r:id="rId66" name="Control 68"/>
    <control shapeId="2115" r:id="rId67" name="Control 67"/>
    <control shapeId="2114" r:id="rId68" name="Control 66"/>
    <control shapeId="2113" r:id="rId69" name="Control 65"/>
    <control shapeId="2112" r:id="rId70" name="Control 64"/>
    <control shapeId="2111" r:id="rId71" name="Control 63"/>
    <control shapeId="2110" r:id="rId72" name="Control 62"/>
    <control shapeId="2109" r:id="rId73" name="Control 61"/>
    <control shapeId="2108" r:id="rId74" name="Control 60"/>
    <control shapeId="2107" r:id="rId75" name="Control 59"/>
    <control shapeId="2106" r:id="rId76" name="Control 58"/>
    <control shapeId="2105" r:id="rId77" name="Control 57"/>
    <control shapeId="2104" r:id="rId78" name="Control 56"/>
    <control shapeId="2103" r:id="rId79" name="Control 55"/>
    <control shapeId="2102" r:id="rId80" name="Control 54"/>
    <control shapeId="2101" r:id="rId81" name="Control 53"/>
    <control shapeId="2100" r:id="rId82" name="Control 52"/>
    <control shapeId="2099" r:id="rId83" name="Control 51"/>
    <control shapeId="2098" r:id="rId84" name="Control 50"/>
    <control shapeId="2097" r:id="rId85" name="Control 49"/>
    <control shapeId="2096" r:id="rId86" name="Control 48"/>
    <control shapeId="2095" r:id="rId87" name="Control 47"/>
    <control shapeId="2094" r:id="rId88" name="Control 46"/>
    <control shapeId="2093" r:id="rId89" name="Control 45"/>
    <control shapeId="2092" r:id="rId90" name="Control 44"/>
    <control shapeId="2091" r:id="rId91" name="Control 43"/>
    <control shapeId="2090" r:id="rId92" name="Control 42"/>
    <control shapeId="2089" r:id="rId93" name="Control 41"/>
    <control shapeId="2088" r:id="rId94" name="Control 40"/>
    <control shapeId="2087" r:id="rId95" name="Control 39"/>
    <control shapeId="2086" r:id="rId96" name="Control 38"/>
    <control shapeId="2085" r:id="rId97" name="Control 37"/>
    <control shapeId="2084" r:id="rId98" name="Control 36"/>
    <control shapeId="2083" r:id="rId99" name="Control 35"/>
    <control shapeId="2082" r:id="rId100" name="Control 34"/>
    <control shapeId="2081" r:id="rId101" name="Control 33"/>
    <control shapeId="2080" r:id="rId102" name="Control 32"/>
    <control shapeId="2079" r:id="rId103" name="Control 31"/>
    <control shapeId="2078" r:id="rId104" name="Control 30"/>
    <control shapeId="2077" r:id="rId105" name="Control 29"/>
    <control shapeId="2076" r:id="rId106" name="Control 28"/>
    <control shapeId="2075" r:id="rId107" name="Control 27"/>
    <control shapeId="2074" r:id="rId108" name="Control 26"/>
    <control shapeId="2073" r:id="rId109" name="Control 25"/>
    <control shapeId="2072" r:id="rId110" name="Control 24"/>
    <control shapeId="2071" r:id="rId111" name="Control 23"/>
    <control shapeId="2070" r:id="rId112" name="Control 22"/>
    <control shapeId="2069" r:id="rId113" name="Control 21"/>
    <control shapeId="2068" r:id="rId114" name="Control 20"/>
    <control shapeId="2067" r:id="rId115" name="Control 19"/>
    <control shapeId="2066" r:id="rId116" name="Control 18"/>
    <control shapeId="2065" r:id="rId117" name="Control 17"/>
    <control shapeId="2064" r:id="rId118" name="Control 16"/>
    <control shapeId="2063" r:id="rId119" name="Control 15"/>
    <control shapeId="2062" r:id="rId120" name="Control 14"/>
    <control shapeId="2061" r:id="rId121" name="Control 13"/>
    <control shapeId="2060" r:id="rId122" name="Control 12"/>
    <control shapeId="2059" r:id="rId123" name="Control 11"/>
    <control shapeId="2058" r:id="rId124" name="Control 10"/>
    <control shapeId="2057" r:id="rId125" name="Control 9"/>
    <control shapeId="2056" r:id="rId126" name="Control 8"/>
    <control shapeId="2055" r:id="rId127" name="Control 7"/>
    <control shapeId="2054" r:id="rId128" name="Control 6"/>
    <control shapeId="2053" r:id="rId129" name="Control 5"/>
    <control shapeId="2052" r:id="rId130" name="Control 4"/>
    <control shapeId="2051" r:id="rId131" name="Control 3"/>
    <control shapeId="2050" r:id="rId132" name="Control 2"/>
    <control shapeId="2049" r:id="rId133" name="Control 1"/>
  </control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" sqref="C2"/>
    </sheetView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Hoja1</vt:lpstr>
      <vt:lpstr>Hoja2</vt:lpstr>
      <vt:lpstr>ACUMULADO A SEPTIEMBRE -DISTRIB</vt:lpstr>
      <vt:lpstr>Hoja4</vt:lpstr>
      <vt:lpstr>Hoja3</vt:lpstr>
      <vt:lpstr>Hoja5</vt:lpstr>
      <vt:lpstr>Hoja1!Área_de_impresión</vt:lpstr>
      <vt:lpstr>Hoja2!Área_de_impresión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aguirremarian</dc:creator>
  <cp:lastModifiedBy>aguirremarian</cp:lastModifiedBy>
  <cp:lastPrinted>2017-10-10T15:39:57Z</cp:lastPrinted>
  <dcterms:created xsi:type="dcterms:W3CDTF">2015-04-10T15:01:33Z</dcterms:created>
  <dcterms:modified xsi:type="dcterms:W3CDTF">2017-10-10T15:50:01Z</dcterms:modified>
</cp:coreProperties>
</file>