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0" windowWidth="16395" windowHeight="9210"/>
  </bookViews>
  <sheets>
    <sheet name="Hoja1" sheetId="1" r:id="rId1"/>
    <sheet name="Hoja2" sheetId="2" r:id="rId2"/>
  </sheets>
  <calcPr calcId="124519"/>
</workbook>
</file>

<file path=xl/calcChain.xml><?xml version="1.0" encoding="utf-8"?>
<calcChain xmlns="http://schemas.openxmlformats.org/spreadsheetml/2006/main">
  <c r="T39" i="1"/>
  <c r="T37"/>
  <c r="S37"/>
  <c r="R37"/>
  <c r="O37"/>
  <c r="Q37" l="1"/>
  <c r="P37"/>
  <c r="N10"/>
  <c r="N11"/>
  <c r="N12"/>
  <c r="N13"/>
  <c r="N15"/>
  <c r="N16"/>
  <c r="N17"/>
  <c r="N18"/>
  <c r="N19"/>
  <c r="N20"/>
  <c r="N21"/>
  <c r="N22"/>
  <c r="N23"/>
  <c r="N24"/>
  <c r="N27"/>
  <c r="N28"/>
  <c r="N29"/>
  <c r="N30"/>
  <c r="N31"/>
  <c r="N33"/>
  <c r="N34"/>
  <c r="N9"/>
  <c r="J10"/>
  <c r="J15"/>
  <c r="J19"/>
  <c r="J23"/>
  <c r="J27"/>
  <c r="J29"/>
  <c r="J30"/>
  <c r="I18"/>
  <c r="K18" s="1"/>
  <c r="I22"/>
  <c r="K22" s="1"/>
  <c r="I29"/>
  <c r="K29" s="1"/>
  <c r="H30"/>
  <c r="I30" s="1"/>
  <c r="K30" s="1"/>
  <c r="H29"/>
  <c r="H23"/>
  <c r="I23" s="1"/>
  <c r="K23" s="1"/>
  <c r="H22"/>
  <c r="H19"/>
  <c r="I19" s="1"/>
  <c r="K19" s="1"/>
  <c r="H18"/>
  <c r="H15"/>
  <c r="I15" s="1"/>
  <c r="K15" s="1"/>
  <c r="D34"/>
  <c r="F33"/>
  <c r="G33" s="1"/>
  <c r="H33" s="1"/>
  <c r="I33" s="1"/>
  <c r="K33" s="1"/>
  <c r="E33"/>
  <c r="J33" s="1"/>
  <c r="E31"/>
  <c r="F31" s="1"/>
  <c r="G31" s="1"/>
  <c r="D31"/>
  <c r="E30"/>
  <c r="F30" s="1"/>
  <c r="G30" s="1"/>
  <c r="E29"/>
  <c r="F29" s="1"/>
  <c r="G29" s="1"/>
  <c r="G28"/>
  <c r="H28" s="1"/>
  <c r="I28" s="1"/>
  <c r="K28" s="1"/>
  <c r="F28"/>
  <c r="E28"/>
  <c r="J28" s="1"/>
  <c r="E27"/>
  <c r="F27" s="1"/>
  <c r="G27" s="1"/>
  <c r="H27" s="1"/>
  <c r="E24"/>
  <c r="F24" s="1"/>
  <c r="G24" s="1"/>
  <c r="D24"/>
  <c r="E23"/>
  <c r="F23" s="1"/>
  <c r="G23" s="1"/>
  <c r="E22"/>
  <c r="F22" s="1"/>
  <c r="G22" s="1"/>
  <c r="G21"/>
  <c r="H21" s="1"/>
  <c r="I21" s="1"/>
  <c r="K21" s="1"/>
  <c r="F21"/>
  <c r="E21"/>
  <c r="J21" s="1"/>
  <c r="E20"/>
  <c r="J20" s="1"/>
  <c r="E19"/>
  <c r="F19" s="1"/>
  <c r="G19" s="1"/>
  <c r="E18"/>
  <c r="F18" s="1"/>
  <c r="G18" s="1"/>
  <c r="F17"/>
  <c r="G17" s="1"/>
  <c r="H17" s="1"/>
  <c r="I17" s="1"/>
  <c r="K17" s="1"/>
  <c r="E17"/>
  <c r="J17" s="1"/>
  <c r="E16"/>
  <c r="F16" s="1"/>
  <c r="G16" s="1"/>
  <c r="H16" s="1"/>
  <c r="I16" s="1"/>
  <c r="K16" s="1"/>
  <c r="E15"/>
  <c r="F15" s="1"/>
  <c r="G15" s="1"/>
  <c r="D13"/>
  <c r="E13" s="1"/>
  <c r="F13" s="1"/>
  <c r="G13" s="1"/>
  <c r="E12"/>
  <c r="F12" s="1"/>
  <c r="G12" s="1"/>
  <c r="H12" s="1"/>
  <c r="I12" s="1"/>
  <c r="K12" s="1"/>
  <c r="E11"/>
  <c r="F11" s="1"/>
  <c r="G11" s="1"/>
  <c r="H11" s="1"/>
  <c r="I11" s="1"/>
  <c r="K11" s="1"/>
  <c r="E10"/>
  <c r="F10" s="1"/>
  <c r="G10" s="1"/>
  <c r="H10" s="1"/>
  <c r="I10" s="1"/>
  <c r="K10" s="1"/>
  <c r="E9"/>
  <c r="F9" s="1"/>
  <c r="G9" s="1"/>
  <c r="H9" s="1"/>
  <c r="H13" l="1"/>
  <c r="I13" s="1"/>
  <c r="K13" s="1"/>
  <c r="I9"/>
  <c r="K9" s="1"/>
  <c r="H31"/>
  <c r="I31" s="1"/>
  <c r="I27"/>
  <c r="K27" s="1"/>
  <c r="J31"/>
  <c r="F20"/>
  <c r="G20" s="1"/>
  <c r="H20" s="1"/>
  <c r="I20" s="1"/>
  <c r="K20" s="1"/>
  <c r="J22"/>
  <c r="J18"/>
  <c r="J13"/>
  <c r="H24"/>
  <c r="I24" s="1"/>
  <c r="K24" s="1"/>
  <c r="J24"/>
  <c r="J16"/>
  <c r="J11"/>
  <c r="D37"/>
  <c r="E37" s="1"/>
  <c r="J9"/>
  <c r="J12"/>
  <c r="E34"/>
  <c r="F37" l="1"/>
  <c r="G37" s="1"/>
  <c r="H37" s="1"/>
  <c r="J37"/>
  <c r="I37"/>
  <c r="K37" s="1"/>
  <c r="L37" s="1"/>
  <c r="M37" s="1"/>
  <c r="N37" s="1"/>
  <c r="K31"/>
  <c r="F34"/>
  <c r="G34" s="1"/>
  <c r="H34" s="1"/>
  <c r="I34" s="1"/>
  <c r="K34" s="1"/>
  <c r="J34"/>
</calcChain>
</file>

<file path=xl/sharedStrings.xml><?xml version="1.0" encoding="utf-8"?>
<sst xmlns="http://schemas.openxmlformats.org/spreadsheetml/2006/main" count="56" uniqueCount="42">
  <si>
    <t xml:space="preserve">  </t>
  </si>
  <si>
    <t>PROGRAMA</t>
  </si>
  <si>
    <t>MARZO</t>
  </si>
  <si>
    <t>NOTTI</t>
  </si>
  <si>
    <t>PROG. FENILCETONURIA  E HIPOTIROIDISMO</t>
  </si>
  <si>
    <t>PROG. ASISTENCIA ENF FIBROQUISTICAS</t>
  </si>
  <si>
    <t>PROG. MALTRATO NIÑEZ Y ADOLESCENCIA</t>
  </si>
  <si>
    <t>PROG.OXIGENOTERAPIA DOMICILIARIA NIÑOS</t>
  </si>
  <si>
    <t>SUBTOTAL</t>
  </si>
  <si>
    <t>SUBSECRETARÍA  SALUD</t>
  </si>
  <si>
    <t>PROGRAMA DE HEMODIALISIS</t>
  </si>
  <si>
    <t>SALUD REPRODUCTIVA</t>
  </si>
  <si>
    <t>PREV. ASISTENCIAL Y TRATAMIENTOS DE DIABETICOS</t>
  </si>
  <si>
    <t>TRAT Y REH. DE ANOMALIAS CONG. CRANEOF.</t>
  </si>
  <si>
    <t>PROG. DE ZOONOSIS, HIDATIDOSIS Y CHAGAS</t>
  </si>
  <si>
    <t>PROG. PREVENCION PATOLOGÍAS VISUALES</t>
  </si>
  <si>
    <t>PROG. DE PREV. Y TRAT. ENF. CARDIOVASC.</t>
  </si>
  <si>
    <t>PROG. DE HEPATITIS VIRALES</t>
  </si>
  <si>
    <t>PROG. DETECCION PRECOZ DE CANCER CUELLO UTERO, UTERO Y MAMA</t>
  </si>
  <si>
    <t>MINISTERIO SALUD, DESARROLLO SOCIAL Y DEPORTES</t>
  </si>
  <si>
    <t>LENCINAS</t>
  </si>
  <si>
    <t>PROG. DE OXIGENOTERAPIA DOMICILIARIA PARA ADULTOS</t>
  </si>
  <si>
    <t>TOTAL GENERAL</t>
  </si>
  <si>
    <t>OP</t>
  </si>
  <si>
    <t>FECHA</t>
  </si>
  <si>
    <t>TOTAL ANUAL</t>
  </si>
  <si>
    <t>TOTAL CUOTA (10)</t>
  </si>
  <si>
    <t>COOP. CENTRAL- ONCOLOGICO</t>
  </si>
  <si>
    <t>COOP. CENTRAL -INCAIMEN</t>
  </si>
  <si>
    <t>COOP. CENTRAL- SIDA</t>
  </si>
  <si>
    <t>COOP. CENTRAL-PROG. DE TUMORES</t>
  </si>
  <si>
    <t>ABRIL</t>
  </si>
  <si>
    <t>16 y 26/04/2018</t>
  </si>
  <si>
    <t>MAYO</t>
  </si>
  <si>
    <t>JUNIO</t>
  </si>
  <si>
    <t>JULIO</t>
  </si>
  <si>
    <t>AGOSTO</t>
  </si>
  <si>
    <t>56,3% T.G.P</t>
  </si>
  <si>
    <t xml:space="preserve">TOTAL </t>
  </si>
  <si>
    <t>SEPTIEMBRE</t>
  </si>
  <si>
    <r>
      <rPr>
        <b/>
        <sz val="10"/>
        <rFont val="Arial"/>
        <family val="2"/>
      </rPr>
      <t>**</t>
    </r>
    <r>
      <rPr>
        <sz val="10"/>
        <rFont val="Arial"/>
        <family val="2"/>
      </rPr>
      <t>TRANSFERIDO A BIBLIOTECAS POPULARES- LEY N°6971</t>
    </r>
  </si>
  <si>
    <t>**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</si>
</sst>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64" formatCode="_-* #,##0.00\ _€_-;\-* #,##0.00\ _€_-;_-* &quot;-&quot;??\ _€_-;_-@_-"/>
    <numFmt numFmtId="165" formatCode="_(&quot;$&quot;* #,##0.00_);_(&quot;$&quot;* \(#,##0.00\);_(&quot;$&quot;* &quot;-&quot;??_);_(@_)"/>
    <numFmt numFmtId="166" formatCode="000\-00\-0000"/>
  </numFmts>
  <fonts count="10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9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5" fontId="2" fillId="0" borderId="0"/>
    <xf numFmtId="165" fontId="2" fillId="0" borderId="0"/>
    <xf numFmtId="165" fontId="2" fillId="0" borderId="0"/>
  </cellStyleXfs>
  <cellXfs count="54">
    <xf numFmtId="0" fontId="0" fillId="0" borderId="0" xfId="0"/>
    <xf numFmtId="0" fontId="0" fillId="0" borderId="0" xfId="0" applyProtection="1">
      <protection hidden="1"/>
    </xf>
    <xf numFmtId="0" fontId="4" fillId="0" borderId="0" xfId="0" applyFont="1" applyProtection="1">
      <protection hidden="1"/>
    </xf>
    <xf numFmtId="0" fontId="0" fillId="0" borderId="0" xfId="0" applyBorder="1" applyProtection="1">
      <protection hidden="1"/>
    </xf>
    <xf numFmtId="0" fontId="0" fillId="0" borderId="0" xfId="0" applyBorder="1"/>
    <xf numFmtId="164" fontId="0" fillId="0" borderId="0" xfId="0" applyNumberFormat="1"/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166" fontId="6" fillId="0" borderId="1" xfId="1" applyNumberFormat="1" applyFont="1" applyFill="1" applyBorder="1" applyAlignment="1"/>
    <xf numFmtId="164" fontId="0" fillId="0" borderId="1" xfId="0" applyNumberFormat="1" applyBorder="1"/>
    <xf numFmtId="164" fontId="0" fillId="0" borderId="1" xfId="0" applyNumberFormat="1" applyFont="1" applyBorder="1"/>
    <xf numFmtId="164" fontId="5" fillId="0" borderId="1" xfId="0" applyNumberFormat="1" applyFont="1" applyBorder="1"/>
    <xf numFmtId="166" fontId="7" fillId="0" borderId="4" xfId="2" applyNumberFormat="1" applyFont="1" applyFill="1" applyBorder="1" applyAlignment="1"/>
    <xf numFmtId="166" fontId="1" fillId="0" borderId="6" xfId="2" applyNumberFormat="1" applyFont="1" applyBorder="1" applyAlignment="1"/>
    <xf numFmtId="166" fontId="1" fillId="0" borderId="6" xfId="2" applyNumberFormat="1" applyFont="1" applyFill="1" applyBorder="1" applyAlignment="1"/>
    <xf numFmtId="164" fontId="0" fillId="0" borderId="1" xfId="0" applyNumberFormat="1" applyFill="1" applyBorder="1"/>
    <xf numFmtId="166" fontId="7" fillId="0" borderId="6" xfId="2" applyNumberFormat="1" applyFont="1" applyFill="1" applyBorder="1" applyAlignment="1"/>
    <xf numFmtId="166" fontId="1" fillId="0" borderId="0" xfId="2" applyNumberFormat="1" applyFont="1" applyBorder="1"/>
    <xf numFmtId="166" fontId="6" fillId="0" borderId="1" xfId="2" applyNumberFormat="1" applyFont="1" applyBorder="1" applyAlignment="1"/>
    <xf numFmtId="164" fontId="0" fillId="0" borderId="2" xfId="0" applyNumberFormat="1" applyBorder="1"/>
    <xf numFmtId="166" fontId="6" fillId="0" borderId="2" xfId="2" applyNumberFormat="1" applyFont="1" applyBorder="1" applyAlignment="1"/>
    <xf numFmtId="164" fontId="5" fillId="0" borderId="2" xfId="0" applyNumberFormat="1" applyFont="1" applyBorder="1"/>
    <xf numFmtId="166" fontId="1" fillId="0" borderId="2" xfId="2" applyNumberFormat="1" applyFont="1" applyBorder="1" applyAlignment="1"/>
    <xf numFmtId="164" fontId="8" fillId="3" borderId="1" xfId="0" applyNumberFormat="1" applyFont="1" applyFill="1" applyBorder="1"/>
    <xf numFmtId="16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164" fontId="3" fillId="0" borderId="0" xfId="0" applyNumberFormat="1" applyFont="1" applyBorder="1"/>
    <xf numFmtId="164" fontId="3" fillId="0" borderId="1" xfId="0" applyNumberFormat="1" applyFont="1" applyBorder="1"/>
    <xf numFmtId="164" fontId="9" fillId="0" borderId="1" xfId="0" applyNumberFormat="1" applyFont="1" applyBorder="1"/>
    <xf numFmtId="43" fontId="0" fillId="0" borderId="0" xfId="0" applyNumberFormat="1" applyBorder="1"/>
    <xf numFmtId="0" fontId="3" fillId="2" borderId="1" xfId="0" applyFont="1" applyFill="1" applyBorder="1" applyAlignment="1">
      <alignment horizontal="center"/>
    </xf>
    <xf numFmtId="164" fontId="3" fillId="0" borderId="0" xfId="0" applyNumberFormat="1" applyFont="1" applyFill="1" applyBorder="1"/>
    <xf numFmtId="14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164" fontId="9" fillId="2" borderId="1" xfId="0" applyNumberFormat="1" applyFont="1" applyFill="1" applyBorder="1"/>
    <xf numFmtId="43" fontId="9" fillId="2" borderId="1" xfId="0" applyNumberFormat="1" applyFont="1" applyFill="1" applyBorder="1"/>
    <xf numFmtId="0" fontId="0" fillId="0" borderId="1" xfId="0" applyBorder="1" applyAlignment="1">
      <alignment horizontal="center"/>
    </xf>
    <xf numFmtId="0" fontId="3" fillId="0" borderId="0" xfId="0" applyFont="1"/>
    <xf numFmtId="0" fontId="9" fillId="0" borderId="0" xfId="0" applyFont="1"/>
    <xf numFmtId="43" fontId="0" fillId="0" borderId="3" xfId="0" applyNumberFormat="1" applyBorder="1" applyAlignment="1">
      <alignment horizontal="center"/>
    </xf>
    <xf numFmtId="43" fontId="0" fillId="0" borderId="5" xfId="0" applyNumberFormat="1" applyBorder="1" applyAlignment="1">
      <alignment horizontal="center"/>
    </xf>
    <xf numFmtId="43" fontId="0" fillId="0" borderId="7" xfId="0" applyNumberFormat="1" applyBorder="1" applyAlignment="1">
      <alignment horizontal="center"/>
    </xf>
    <xf numFmtId="43" fontId="3" fillId="0" borderId="3" xfId="0" applyNumberFormat="1" applyFont="1" applyBorder="1" applyAlignment="1">
      <alignment horizontal="center" vertical="center"/>
    </xf>
    <xf numFmtId="43" fontId="0" fillId="0" borderId="5" xfId="0" applyNumberFormat="1" applyBorder="1" applyAlignment="1">
      <alignment horizontal="center" vertical="center"/>
    </xf>
    <xf numFmtId="43" fontId="0" fillId="0" borderId="7" xfId="0" applyNumberForma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1" xfId="0" applyBorder="1" applyAlignment="1">
      <alignment horizontal="center" wrapText="1"/>
    </xf>
  </cellXfs>
  <cellStyles count="4">
    <cellStyle name="Normal" xfId="0" builtinId="0"/>
    <cellStyle name="Normal 4" xfId="1"/>
    <cellStyle name="Normal 5" xfId="2"/>
    <cellStyle name="Normal 6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561975</xdr:colOff>
      <xdr:row>0</xdr:row>
      <xdr:rowOff>76200</xdr:rowOff>
    </xdr:from>
    <xdr:to>
      <xdr:col>3</xdr:col>
      <xdr:colOff>466725</xdr:colOff>
      <xdr:row>6</xdr:row>
      <xdr:rowOff>66675</xdr:rowOff>
    </xdr:to>
    <xdr:pic>
      <xdr:nvPicPr>
        <xdr:cNvPr id="1025" name="0 Imagen" descr="PAPEL MEMBRETADO-02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24000" y="76200"/>
          <a:ext cx="3638550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171450</xdr:colOff>
      <xdr:row>7</xdr:row>
      <xdr:rowOff>11431</xdr:rowOff>
    </xdr:from>
    <xdr:to>
      <xdr:col>1</xdr:col>
      <xdr:colOff>0</xdr:colOff>
      <xdr:row>7</xdr:row>
      <xdr:rowOff>57150</xdr:rowOff>
    </xdr:to>
    <xdr:sp macro="" textlink="">
      <xdr:nvSpPr>
        <xdr:cNvPr id="1026" name="Rectangle 140"/>
        <xdr:cNvSpPr>
          <a:spLocks noChangeArrowheads="1"/>
        </xdr:cNvSpPr>
      </xdr:nvSpPr>
      <xdr:spPr bwMode="auto">
        <a:xfrm>
          <a:off x="171450" y="944881"/>
          <a:ext cx="13896975" cy="45719"/>
        </a:xfrm>
        <a:prstGeom prst="rect">
          <a:avLst/>
        </a:prstGeom>
        <a:solidFill>
          <a:srgbClr val="17479E"/>
        </a:solidFill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U42"/>
  <sheetViews>
    <sheetView showGridLines="0" tabSelected="1" topLeftCell="I13" workbookViewId="0">
      <selection activeCell="W38" sqref="W38"/>
    </sheetView>
  </sheetViews>
  <sheetFormatPr baseColWidth="10" defaultRowHeight="12.75"/>
  <cols>
    <col min="1" max="1" width="3" customWidth="1"/>
    <col min="3" max="3" width="56" bestFit="1" customWidth="1"/>
    <col min="4" max="4" width="17.28515625" bestFit="1" customWidth="1"/>
    <col min="5" max="5" width="17.42578125" bestFit="1" customWidth="1"/>
    <col min="6" max="7" width="15.42578125" bestFit="1" customWidth="1"/>
    <col min="8" max="14" width="15.42578125" customWidth="1"/>
    <col min="15" max="15" width="13.85546875" bestFit="1" customWidth="1"/>
    <col min="16" max="19" width="13.85546875" customWidth="1"/>
    <col min="20" max="20" width="14.85546875" bestFit="1" customWidth="1"/>
  </cols>
  <sheetData>
    <row r="1" spans="2:20" s="1" customFormat="1" ht="10.5" customHeight="1"/>
    <row r="2" spans="2:20" s="1" customFormat="1" ht="10.5" customHeight="1"/>
    <row r="3" spans="2:20" s="1" customFormat="1" ht="10.5" customHeight="1"/>
    <row r="4" spans="2:20" s="1" customFormat="1" ht="10.5" customHeight="1"/>
    <row r="5" spans="2:20" s="1" customFormat="1" ht="10.5" customHeight="1"/>
    <row r="6" spans="2:20" s="2" customFormat="1" ht="9" customHeight="1"/>
    <row r="7" spans="2:20" s="3" customFormat="1" ht="6" customHeight="1"/>
    <row r="8" spans="2:20" ht="21.75" customHeight="1">
      <c r="B8" t="s">
        <v>0</v>
      </c>
      <c r="C8" s="6" t="s">
        <v>1</v>
      </c>
      <c r="D8" s="7" t="s">
        <v>25</v>
      </c>
      <c r="E8" s="7" t="s">
        <v>26</v>
      </c>
      <c r="F8" s="7" t="s">
        <v>2</v>
      </c>
      <c r="G8" s="7" t="s">
        <v>2</v>
      </c>
      <c r="H8" s="7" t="s">
        <v>31</v>
      </c>
      <c r="I8" s="33" t="s">
        <v>31</v>
      </c>
      <c r="J8" s="33" t="s">
        <v>33</v>
      </c>
      <c r="K8" s="33" t="s">
        <v>34</v>
      </c>
      <c r="L8" s="33" t="s">
        <v>34</v>
      </c>
      <c r="M8" s="33" t="s">
        <v>35</v>
      </c>
      <c r="N8" s="33" t="s">
        <v>35</v>
      </c>
      <c r="O8" s="33" t="s">
        <v>36</v>
      </c>
      <c r="P8" s="33" t="s">
        <v>36</v>
      </c>
      <c r="Q8" s="33" t="s">
        <v>39</v>
      </c>
      <c r="R8" s="33" t="s">
        <v>39</v>
      </c>
      <c r="S8" s="33" t="s">
        <v>39</v>
      </c>
      <c r="T8" s="33" t="s">
        <v>38</v>
      </c>
    </row>
    <row r="9" spans="2:20" s="4" customFormat="1">
      <c r="B9" s="49" t="s">
        <v>3</v>
      </c>
      <c r="C9" s="8" t="s">
        <v>4</v>
      </c>
      <c r="D9" s="9">
        <v>829864</v>
      </c>
      <c r="E9" s="9">
        <f>D9/10</f>
        <v>82986.399999999994</v>
      </c>
      <c r="F9" s="10">
        <f>E9</f>
        <v>82986.399999999994</v>
      </c>
      <c r="G9" s="9">
        <f>F9</f>
        <v>82986.399999999994</v>
      </c>
      <c r="H9" s="9">
        <f>G9</f>
        <v>82986.399999999994</v>
      </c>
      <c r="I9" s="30">
        <f>H9</f>
        <v>82986.399999999994</v>
      </c>
      <c r="J9" s="30">
        <f>E9*2</f>
        <v>165972.79999999999</v>
      </c>
      <c r="K9" s="30">
        <f>I9</f>
        <v>82986.399999999994</v>
      </c>
      <c r="L9" s="30">
        <v>82986.399999999994</v>
      </c>
      <c r="M9" s="30">
        <v>82986.399999999994</v>
      </c>
      <c r="N9" s="30">
        <f>M9</f>
        <v>82986.399999999994</v>
      </c>
      <c r="O9" s="45" t="s">
        <v>37</v>
      </c>
      <c r="P9" s="45" t="s">
        <v>37</v>
      </c>
      <c r="Q9" s="45" t="s">
        <v>37</v>
      </c>
      <c r="R9" s="45" t="s">
        <v>37</v>
      </c>
      <c r="S9" s="45" t="s">
        <v>37</v>
      </c>
    </row>
    <row r="10" spans="2:20">
      <c r="B10" s="49"/>
      <c r="C10" s="8" t="s">
        <v>5</v>
      </c>
      <c r="D10" s="9">
        <v>1240000</v>
      </c>
      <c r="E10" s="9">
        <f t="shared" ref="E10:E37" si="0">D10/10</f>
        <v>124000</v>
      </c>
      <c r="F10" s="10">
        <f t="shared" ref="F10:H37" si="1">E10</f>
        <v>124000</v>
      </c>
      <c r="G10" s="9">
        <f t="shared" si="1"/>
        <v>124000</v>
      </c>
      <c r="H10" s="9">
        <f t="shared" si="1"/>
        <v>124000</v>
      </c>
      <c r="I10" s="30">
        <f t="shared" ref="I10:I34" si="2">H10</f>
        <v>124000</v>
      </c>
      <c r="J10" s="30">
        <f t="shared" ref="J10:J37" si="3">E10*2</f>
        <v>248000</v>
      </c>
      <c r="K10" s="30">
        <f t="shared" ref="K10:K37" si="4">I10</f>
        <v>124000</v>
      </c>
      <c r="L10" s="30">
        <v>124000</v>
      </c>
      <c r="M10" s="30">
        <v>124000</v>
      </c>
      <c r="N10" s="30">
        <f t="shared" ref="N10:N37" si="5">M10</f>
        <v>124000</v>
      </c>
      <c r="O10" s="46"/>
      <c r="P10" s="46"/>
      <c r="Q10" s="46"/>
      <c r="R10" s="46"/>
      <c r="S10" s="46"/>
    </row>
    <row r="11" spans="2:20">
      <c r="B11" s="49"/>
      <c r="C11" s="8" t="s">
        <v>6</v>
      </c>
      <c r="D11" s="9">
        <v>950000</v>
      </c>
      <c r="E11" s="9">
        <f t="shared" si="0"/>
        <v>95000</v>
      </c>
      <c r="F11" s="10">
        <f t="shared" si="1"/>
        <v>95000</v>
      </c>
      <c r="G11" s="9">
        <f t="shared" si="1"/>
        <v>95000</v>
      </c>
      <c r="H11" s="9">
        <f t="shared" si="1"/>
        <v>95000</v>
      </c>
      <c r="I11" s="30">
        <f t="shared" si="2"/>
        <v>95000</v>
      </c>
      <c r="J11" s="30">
        <f t="shared" si="3"/>
        <v>190000</v>
      </c>
      <c r="K11" s="30">
        <f t="shared" si="4"/>
        <v>95000</v>
      </c>
      <c r="L11" s="30">
        <v>95000</v>
      </c>
      <c r="M11" s="30">
        <v>95000</v>
      </c>
      <c r="N11" s="30">
        <f t="shared" si="5"/>
        <v>95000</v>
      </c>
      <c r="O11" s="46"/>
      <c r="P11" s="46"/>
      <c r="Q11" s="46"/>
      <c r="R11" s="46"/>
      <c r="S11" s="46"/>
    </row>
    <row r="12" spans="2:20">
      <c r="B12" s="49"/>
      <c r="C12" s="8" t="s">
        <v>7</v>
      </c>
      <c r="D12" s="9">
        <v>801398</v>
      </c>
      <c r="E12" s="9">
        <f t="shared" si="0"/>
        <v>80139.8</v>
      </c>
      <c r="F12" s="10">
        <f t="shared" si="1"/>
        <v>80139.8</v>
      </c>
      <c r="G12" s="9">
        <f t="shared" si="1"/>
        <v>80139.8</v>
      </c>
      <c r="H12" s="9">
        <f t="shared" si="1"/>
        <v>80139.8</v>
      </c>
      <c r="I12" s="30">
        <f t="shared" si="2"/>
        <v>80139.8</v>
      </c>
      <c r="J12" s="30">
        <f t="shared" si="3"/>
        <v>160279.6</v>
      </c>
      <c r="K12" s="30">
        <f t="shared" si="4"/>
        <v>80139.8</v>
      </c>
      <c r="L12" s="30">
        <v>80139.8</v>
      </c>
      <c r="M12" s="30">
        <v>80139.8</v>
      </c>
      <c r="N12" s="30">
        <f t="shared" si="5"/>
        <v>80139.8</v>
      </c>
      <c r="O12" s="46"/>
      <c r="P12" s="46"/>
      <c r="Q12" s="46"/>
      <c r="R12" s="46"/>
      <c r="S12" s="46"/>
    </row>
    <row r="13" spans="2:20" ht="15">
      <c r="C13" s="26" t="s">
        <v>8</v>
      </c>
      <c r="D13" s="11">
        <f>SUM(D9:D12)</f>
        <v>3821262</v>
      </c>
      <c r="E13" s="11">
        <f t="shared" si="0"/>
        <v>382126.2</v>
      </c>
      <c r="F13" s="11">
        <f t="shared" si="1"/>
        <v>382126.2</v>
      </c>
      <c r="G13" s="11">
        <f t="shared" si="1"/>
        <v>382126.2</v>
      </c>
      <c r="H13" s="11">
        <f>SUM(H9:H12)</f>
        <v>382126.2</v>
      </c>
      <c r="I13" s="31">
        <f t="shared" si="2"/>
        <v>382126.2</v>
      </c>
      <c r="J13" s="31">
        <f t="shared" si="3"/>
        <v>764252.4</v>
      </c>
      <c r="K13" s="31">
        <f t="shared" si="4"/>
        <v>382126.2</v>
      </c>
      <c r="L13" s="31">
        <v>382126.2</v>
      </c>
      <c r="M13" s="31">
        <v>382126.2</v>
      </c>
      <c r="N13" s="31">
        <f t="shared" si="5"/>
        <v>382126.2</v>
      </c>
      <c r="O13" s="46"/>
      <c r="P13" s="46"/>
      <c r="Q13" s="46"/>
      <c r="R13" s="46"/>
      <c r="S13" s="46"/>
    </row>
    <row r="14" spans="2:20">
      <c r="E14" s="5"/>
      <c r="F14" s="5"/>
      <c r="G14" s="5"/>
      <c r="I14" s="34"/>
      <c r="J14" s="34"/>
      <c r="K14" s="34"/>
      <c r="L14" s="34"/>
      <c r="M14" s="34"/>
      <c r="N14" s="34"/>
      <c r="O14" s="46"/>
      <c r="P14" s="46"/>
      <c r="Q14" s="46"/>
      <c r="R14" s="46"/>
      <c r="S14" s="46"/>
    </row>
    <row r="15" spans="2:20">
      <c r="B15" s="50" t="s">
        <v>9</v>
      </c>
      <c r="C15" s="12" t="s">
        <v>10</v>
      </c>
      <c r="D15" s="9">
        <v>28966138</v>
      </c>
      <c r="E15" s="9">
        <f t="shared" si="0"/>
        <v>2896613.8</v>
      </c>
      <c r="F15" s="9">
        <f t="shared" si="1"/>
        <v>2896613.8</v>
      </c>
      <c r="G15" s="9">
        <f t="shared" si="1"/>
        <v>2896613.8</v>
      </c>
      <c r="H15" s="9">
        <f>G15</f>
        <v>2896613.8</v>
      </c>
      <c r="I15" s="30">
        <f t="shared" si="2"/>
        <v>2896613.8</v>
      </c>
      <c r="J15" s="30">
        <f t="shared" si="3"/>
        <v>5793227.5999999996</v>
      </c>
      <c r="K15" s="30">
        <f t="shared" si="4"/>
        <v>2896613.8</v>
      </c>
      <c r="L15" s="30">
        <v>2896613.8</v>
      </c>
      <c r="M15" s="30">
        <v>2896613.8</v>
      </c>
      <c r="N15" s="30">
        <f t="shared" si="5"/>
        <v>2896613.8</v>
      </c>
      <c r="O15" s="46"/>
      <c r="P15" s="46"/>
      <c r="Q15" s="46"/>
      <c r="R15" s="46"/>
      <c r="S15" s="46"/>
    </row>
    <row r="16" spans="2:20" ht="15">
      <c r="B16" s="51"/>
      <c r="C16" s="13" t="s">
        <v>11</v>
      </c>
      <c r="D16" s="9">
        <v>50000</v>
      </c>
      <c r="E16" s="9">
        <f t="shared" si="0"/>
        <v>5000</v>
      </c>
      <c r="F16" s="9">
        <f t="shared" si="1"/>
        <v>5000</v>
      </c>
      <c r="G16" s="9">
        <f t="shared" si="1"/>
        <v>5000</v>
      </c>
      <c r="H16" s="9">
        <f t="shared" si="1"/>
        <v>5000</v>
      </c>
      <c r="I16" s="30">
        <f t="shared" si="2"/>
        <v>5000</v>
      </c>
      <c r="J16" s="30">
        <f t="shared" si="3"/>
        <v>10000</v>
      </c>
      <c r="K16" s="30">
        <f t="shared" si="4"/>
        <v>5000</v>
      </c>
      <c r="L16" s="30">
        <v>5000</v>
      </c>
      <c r="M16" s="30">
        <v>5000</v>
      </c>
      <c r="N16" s="30">
        <f t="shared" si="5"/>
        <v>5000</v>
      </c>
      <c r="O16" s="46"/>
      <c r="P16" s="46"/>
      <c r="Q16" s="46"/>
      <c r="R16" s="46"/>
      <c r="S16" s="46"/>
    </row>
    <row r="17" spans="2:19" ht="12.75" customHeight="1">
      <c r="B17" s="51"/>
      <c r="C17" s="13" t="s">
        <v>12</v>
      </c>
      <c r="D17" s="9">
        <v>250000</v>
      </c>
      <c r="E17" s="9">
        <f t="shared" si="0"/>
        <v>25000</v>
      </c>
      <c r="F17" s="9">
        <f t="shared" si="1"/>
        <v>25000</v>
      </c>
      <c r="G17" s="9">
        <f t="shared" si="1"/>
        <v>25000</v>
      </c>
      <c r="H17" s="9">
        <f t="shared" si="1"/>
        <v>25000</v>
      </c>
      <c r="I17" s="30">
        <f t="shared" si="2"/>
        <v>25000</v>
      </c>
      <c r="J17" s="30">
        <f t="shared" si="3"/>
        <v>50000</v>
      </c>
      <c r="K17" s="30">
        <f t="shared" si="4"/>
        <v>25000</v>
      </c>
      <c r="L17" s="30">
        <v>25000</v>
      </c>
      <c r="M17" s="30">
        <v>25000</v>
      </c>
      <c r="N17" s="30">
        <f t="shared" si="5"/>
        <v>25000</v>
      </c>
      <c r="O17" s="46"/>
      <c r="P17" s="46"/>
      <c r="Q17" s="46"/>
      <c r="R17" s="46"/>
      <c r="S17" s="46"/>
    </row>
    <row r="18" spans="2:19" ht="15">
      <c r="B18" s="51"/>
      <c r="C18" s="13" t="s">
        <v>13</v>
      </c>
      <c r="D18" s="9">
        <v>200000</v>
      </c>
      <c r="E18" s="9">
        <f t="shared" si="0"/>
        <v>20000</v>
      </c>
      <c r="F18" s="9">
        <f t="shared" si="1"/>
        <v>20000</v>
      </c>
      <c r="G18" s="9">
        <f t="shared" si="1"/>
        <v>20000</v>
      </c>
      <c r="H18" s="9">
        <f t="shared" si="1"/>
        <v>20000</v>
      </c>
      <c r="I18" s="30">
        <f t="shared" si="2"/>
        <v>20000</v>
      </c>
      <c r="J18" s="30">
        <f t="shared" si="3"/>
        <v>40000</v>
      </c>
      <c r="K18" s="30">
        <f t="shared" si="4"/>
        <v>20000</v>
      </c>
      <c r="L18" s="30">
        <v>20000</v>
      </c>
      <c r="M18" s="30">
        <v>20000</v>
      </c>
      <c r="N18" s="30">
        <f t="shared" si="5"/>
        <v>20000</v>
      </c>
      <c r="O18" s="46"/>
      <c r="P18" s="46"/>
      <c r="Q18" s="46"/>
      <c r="R18" s="46"/>
      <c r="S18" s="46"/>
    </row>
    <row r="19" spans="2:19" ht="15">
      <c r="B19" s="51"/>
      <c r="C19" s="13" t="s">
        <v>14</v>
      </c>
      <c r="D19" s="9">
        <v>150000</v>
      </c>
      <c r="E19" s="9">
        <f t="shared" si="0"/>
        <v>15000</v>
      </c>
      <c r="F19" s="9">
        <f t="shared" si="1"/>
        <v>15000</v>
      </c>
      <c r="G19" s="9">
        <f t="shared" si="1"/>
        <v>15000</v>
      </c>
      <c r="H19" s="9">
        <f t="shared" si="1"/>
        <v>15000</v>
      </c>
      <c r="I19" s="30">
        <f t="shared" si="2"/>
        <v>15000</v>
      </c>
      <c r="J19" s="30">
        <f t="shared" si="3"/>
        <v>30000</v>
      </c>
      <c r="K19" s="30">
        <f t="shared" si="4"/>
        <v>15000</v>
      </c>
      <c r="L19" s="30">
        <v>15000</v>
      </c>
      <c r="M19" s="30">
        <v>15000</v>
      </c>
      <c r="N19" s="30">
        <f t="shared" si="5"/>
        <v>15000</v>
      </c>
      <c r="O19" s="46"/>
      <c r="P19" s="46"/>
      <c r="Q19" s="46"/>
      <c r="R19" s="46"/>
      <c r="S19" s="46"/>
    </row>
    <row r="20" spans="2:19" ht="15">
      <c r="B20" s="51"/>
      <c r="C20" s="14" t="s">
        <v>15</v>
      </c>
      <c r="D20" s="15">
        <v>1500000</v>
      </c>
      <c r="E20" s="9">
        <f t="shared" si="0"/>
        <v>150000</v>
      </c>
      <c r="F20" s="9">
        <f t="shared" si="1"/>
        <v>150000</v>
      </c>
      <c r="G20" s="9">
        <f t="shared" si="1"/>
        <v>150000</v>
      </c>
      <c r="H20" s="9">
        <f t="shared" si="1"/>
        <v>150000</v>
      </c>
      <c r="I20" s="30">
        <f t="shared" si="2"/>
        <v>150000</v>
      </c>
      <c r="J20" s="30">
        <f t="shared" si="3"/>
        <v>300000</v>
      </c>
      <c r="K20" s="30">
        <f t="shared" si="4"/>
        <v>150000</v>
      </c>
      <c r="L20" s="30">
        <v>150000</v>
      </c>
      <c r="M20" s="30">
        <v>150000</v>
      </c>
      <c r="N20" s="30">
        <f t="shared" si="5"/>
        <v>150000</v>
      </c>
      <c r="O20" s="46"/>
      <c r="P20" s="46"/>
      <c r="Q20" s="46"/>
      <c r="R20" s="46"/>
      <c r="S20" s="46"/>
    </row>
    <row r="21" spans="2:19" ht="15">
      <c r="B21" s="51"/>
      <c r="C21" s="14" t="s">
        <v>16</v>
      </c>
      <c r="D21" s="15">
        <v>15000</v>
      </c>
      <c r="E21" s="9">
        <f t="shared" si="0"/>
        <v>1500</v>
      </c>
      <c r="F21" s="9">
        <f t="shared" si="1"/>
        <v>1500</v>
      </c>
      <c r="G21" s="9">
        <f t="shared" si="1"/>
        <v>1500</v>
      </c>
      <c r="H21" s="9">
        <f t="shared" si="1"/>
        <v>1500</v>
      </c>
      <c r="I21" s="30">
        <f t="shared" si="2"/>
        <v>1500</v>
      </c>
      <c r="J21" s="30">
        <f t="shared" si="3"/>
        <v>3000</v>
      </c>
      <c r="K21" s="30">
        <f t="shared" si="4"/>
        <v>1500</v>
      </c>
      <c r="L21" s="30">
        <v>1500</v>
      </c>
      <c r="M21" s="30">
        <v>1500</v>
      </c>
      <c r="N21" s="30">
        <f t="shared" si="5"/>
        <v>1500</v>
      </c>
      <c r="O21" s="46"/>
      <c r="P21" s="46"/>
      <c r="Q21" s="46"/>
      <c r="R21" s="46"/>
      <c r="S21" s="46"/>
    </row>
    <row r="22" spans="2:19" ht="15">
      <c r="B22" s="51"/>
      <c r="C22" s="14" t="s">
        <v>17</v>
      </c>
      <c r="D22" s="15">
        <v>1000000</v>
      </c>
      <c r="E22" s="9">
        <f t="shared" si="0"/>
        <v>100000</v>
      </c>
      <c r="F22" s="9">
        <f t="shared" si="1"/>
        <v>100000</v>
      </c>
      <c r="G22" s="9">
        <f t="shared" si="1"/>
        <v>100000</v>
      </c>
      <c r="H22" s="9">
        <f t="shared" si="1"/>
        <v>100000</v>
      </c>
      <c r="I22" s="30">
        <f t="shared" si="2"/>
        <v>100000</v>
      </c>
      <c r="J22" s="30">
        <f t="shared" si="3"/>
        <v>200000</v>
      </c>
      <c r="K22" s="30">
        <f t="shared" si="4"/>
        <v>100000</v>
      </c>
      <c r="L22" s="30">
        <v>100000</v>
      </c>
      <c r="M22" s="30">
        <v>100000</v>
      </c>
      <c r="N22" s="30">
        <f t="shared" si="5"/>
        <v>100000</v>
      </c>
      <c r="O22" s="46"/>
      <c r="P22" s="46"/>
      <c r="Q22" s="46"/>
      <c r="R22" s="46"/>
      <c r="S22" s="46"/>
    </row>
    <row r="23" spans="2:19">
      <c r="B23" s="51"/>
      <c r="C23" s="16" t="s">
        <v>18</v>
      </c>
      <c r="D23" s="15">
        <v>700000</v>
      </c>
      <c r="E23" s="9">
        <f t="shared" si="0"/>
        <v>70000</v>
      </c>
      <c r="F23" s="9">
        <f t="shared" si="1"/>
        <v>70000</v>
      </c>
      <c r="G23" s="9">
        <f t="shared" si="1"/>
        <v>70000</v>
      </c>
      <c r="H23" s="9">
        <f t="shared" si="1"/>
        <v>70000</v>
      </c>
      <c r="I23" s="30">
        <f t="shared" si="2"/>
        <v>70000</v>
      </c>
      <c r="J23" s="30">
        <f t="shared" si="3"/>
        <v>140000</v>
      </c>
      <c r="K23" s="30">
        <f t="shared" si="4"/>
        <v>70000</v>
      </c>
      <c r="L23" s="30">
        <v>70000</v>
      </c>
      <c r="M23" s="30">
        <v>70000</v>
      </c>
      <c r="N23" s="30">
        <f t="shared" si="5"/>
        <v>70000</v>
      </c>
      <c r="O23" s="46"/>
      <c r="P23" s="46"/>
      <c r="Q23" s="46"/>
      <c r="R23" s="46"/>
      <c r="S23" s="46"/>
    </row>
    <row r="24" spans="2:19" ht="15">
      <c r="B24" s="52"/>
      <c r="C24" s="27" t="s">
        <v>8</v>
      </c>
      <c r="D24" s="11">
        <f>SUM(D15:D23)</f>
        <v>32831138</v>
      </c>
      <c r="E24" s="11">
        <f t="shared" si="0"/>
        <v>3283113.8</v>
      </c>
      <c r="F24" s="11">
        <f t="shared" si="1"/>
        <v>3283113.8</v>
      </c>
      <c r="G24" s="11">
        <f t="shared" si="1"/>
        <v>3283113.8</v>
      </c>
      <c r="H24" s="11">
        <f>SUM(H15:H23)</f>
        <v>3283113.8</v>
      </c>
      <c r="I24" s="31">
        <f>H24</f>
        <v>3283113.8</v>
      </c>
      <c r="J24" s="31">
        <f t="shared" si="3"/>
        <v>6566227.5999999996</v>
      </c>
      <c r="K24" s="31">
        <f t="shared" si="4"/>
        <v>3283113.8</v>
      </c>
      <c r="L24" s="31">
        <v>3283113.8</v>
      </c>
      <c r="M24" s="31">
        <v>3283113.8</v>
      </c>
      <c r="N24" s="31">
        <f t="shared" si="5"/>
        <v>3283113.8</v>
      </c>
      <c r="O24" s="46"/>
      <c r="P24" s="46"/>
      <c r="Q24" s="46"/>
      <c r="R24" s="46"/>
      <c r="S24" s="46"/>
    </row>
    <row r="25" spans="2:19" ht="15">
      <c r="B25" s="4"/>
      <c r="C25" s="17"/>
      <c r="D25" s="4"/>
      <c r="E25" s="5"/>
      <c r="F25" s="5"/>
      <c r="G25" s="5"/>
      <c r="I25" s="29"/>
      <c r="J25" s="29"/>
      <c r="K25" s="29"/>
      <c r="L25" s="29"/>
      <c r="M25" s="29"/>
      <c r="N25" s="29"/>
      <c r="O25" s="46"/>
      <c r="P25" s="46"/>
      <c r="Q25" s="46"/>
      <c r="R25" s="46"/>
      <c r="S25" s="46"/>
    </row>
    <row r="26" spans="2:19" ht="15">
      <c r="B26" s="4"/>
      <c r="C26" s="28"/>
      <c r="E26" s="5"/>
      <c r="F26" s="5"/>
      <c r="G26" s="5"/>
      <c r="I26" s="29"/>
      <c r="J26" s="29"/>
      <c r="K26" s="29"/>
      <c r="L26" s="29"/>
      <c r="M26" s="29"/>
      <c r="N26" s="29"/>
      <c r="O26" s="47"/>
      <c r="P26" s="47"/>
      <c r="Q26" s="47"/>
      <c r="R26" s="47"/>
      <c r="S26" s="47"/>
    </row>
    <row r="27" spans="2:19">
      <c r="B27" s="53" t="s">
        <v>19</v>
      </c>
      <c r="C27" s="18" t="s">
        <v>27</v>
      </c>
      <c r="D27" s="9">
        <v>50000000</v>
      </c>
      <c r="E27" s="9">
        <f t="shared" si="0"/>
        <v>5000000</v>
      </c>
      <c r="F27" s="19">
        <f t="shared" si="1"/>
        <v>5000000</v>
      </c>
      <c r="G27" s="9">
        <f t="shared" si="1"/>
        <v>5000000</v>
      </c>
      <c r="H27" s="9">
        <f>G27</f>
        <v>5000000</v>
      </c>
      <c r="I27" s="30">
        <f t="shared" si="2"/>
        <v>5000000</v>
      </c>
      <c r="J27" s="30">
        <f t="shared" si="3"/>
        <v>10000000</v>
      </c>
      <c r="K27" s="30">
        <f t="shared" si="4"/>
        <v>5000000</v>
      </c>
      <c r="L27" s="30">
        <v>5000000</v>
      </c>
      <c r="M27" s="30">
        <v>5000000</v>
      </c>
      <c r="N27" s="30">
        <f t="shared" si="5"/>
        <v>5000000</v>
      </c>
      <c r="O27" s="42">
        <v>10000000</v>
      </c>
      <c r="P27" s="42">
        <v>10000000</v>
      </c>
      <c r="Q27" s="42">
        <v>10000000</v>
      </c>
      <c r="R27" s="42">
        <v>10000000</v>
      </c>
      <c r="S27" s="42">
        <v>5000000</v>
      </c>
    </row>
    <row r="28" spans="2:19">
      <c r="B28" s="53"/>
      <c r="C28" s="20" t="s">
        <v>28</v>
      </c>
      <c r="D28" s="9">
        <v>14000000</v>
      </c>
      <c r="E28" s="9">
        <f t="shared" si="0"/>
        <v>1400000</v>
      </c>
      <c r="F28" s="19">
        <f t="shared" si="1"/>
        <v>1400000</v>
      </c>
      <c r="G28" s="9">
        <f t="shared" si="1"/>
        <v>1400000</v>
      </c>
      <c r="H28" s="30">
        <f t="shared" si="1"/>
        <v>1400000</v>
      </c>
      <c r="I28" s="30">
        <f t="shared" si="2"/>
        <v>1400000</v>
      </c>
      <c r="J28" s="30">
        <f t="shared" si="3"/>
        <v>2800000</v>
      </c>
      <c r="K28" s="30">
        <f t="shared" si="4"/>
        <v>1400000</v>
      </c>
      <c r="L28" s="30">
        <v>1400000</v>
      </c>
      <c r="M28" s="30">
        <v>1400000</v>
      </c>
      <c r="N28" s="30">
        <f t="shared" si="5"/>
        <v>1400000</v>
      </c>
      <c r="O28" s="43"/>
      <c r="P28" s="43"/>
      <c r="Q28" s="43"/>
      <c r="R28" s="43"/>
      <c r="S28" s="43"/>
    </row>
    <row r="29" spans="2:19" ht="12.75" customHeight="1">
      <c r="B29" s="53"/>
      <c r="C29" s="20" t="s">
        <v>29</v>
      </c>
      <c r="D29" s="9">
        <v>5000000</v>
      </c>
      <c r="E29" s="9">
        <f t="shared" si="0"/>
        <v>500000</v>
      </c>
      <c r="F29" s="19">
        <f t="shared" si="1"/>
        <v>500000</v>
      </c>
      <c r="G29" s="9">
        <f t="shared" si="1"/>
        <v>500000</v>
      </c>
      <c r="H29" s="9">
        <f t="shared" si="1"/>
        <v>500000</v>
      </c>
      <c r="I29" s="30">
        <f t="shared" si="2"/>
        <v>500000</v>
      </c>
      <c r="J29" s="30">
        <f t="shared" si="3"/>
        <v>1000000</v>
      </c>
      <c r="K29" s="30">
        <f t="shared" si="4"/>
        <v>500000</v>
      </c>
      <c r="L29" s="30">
        <v>500000</v>
      </c>
      <c r="M29" s="30">
        <v>500000</v>
      </c>
      <c r="N29" s="30">
        <f t="shared" si="5"/>
        <v>500000</v>
      </c>
      <c r="O29" s="43"/>
      <c r="P29" s="43"/>
      <c r="Q29" s="43"/>
      <c r="R29" s="43"/>
      <c r="S29" s="43"/>
    </row>
    <row r="30" spans="2:19">
      <c r="B30" s="53"/>
      <c r="C30" s="20" t="s">
        <v>30</v>
      </c>
      <c r="D30" s="9">
        <v>15000</v>
      </c>
      <c r="E30" s="9">
        <f t="shared" si="0"/>
        <v>1500</v>
      </c>
      <c r="F30" s="19">
        <f t="shared" si="1"/>
        <v>1500</v>
      </c>
      <c r="G30" s="9">
        <f t="shared" si="1"/>
        <v>1500</v>
      </c>
      <c r="H30" s="9">
        <f t="shared" si="1"/>
        <v>1500</v>
      </c>
      <c r="I30" s="30">
        <f t="shared" si="2"/>
        <v>1500</v>
      </c>
      <c r="J30" s="30">
        <f t="shared" si="3"/>
        <v>3000</v>
      </c>
      <c r="K30" s="30">
        <f t="shared" si="4"/>
        <v>1500</v>
      </c>
      <c r="L30" s="30">
        <v>1500</v>
      </c>
      <c r="M30" s="30">
        <v>1500</v>
      </c>
      <c r="N30" s="30">
        <f t="shared" si="5"/>
        <v>1500</v>
      </c>
      <c r="O30" s="43"/>
      <c r="P30" s="43"/>
      <c r="Q30" s="43"/>
      <c r="R30" s="43"/>
      <c r="S30" s="43"/>
    </row>
    <row r="31" spans="2:19" ht="15">
      <c r="B31" s="53"/>
      <c r="C31" s="26" t="s">
        <v>8</v>
      </c>
      <c r="D31" s="11">
        <f>SUM(D27:D30)</f>
        <v>69015000</v>
      </c>
      <c r="E31" s="11">
        <f t="shared" si="0"/>
        <v>6901500</v>
      </c>
      <c r="F31" s="21">
        <f t="shared" si="1"/>
        <v>6901500</v>
      </c>
      <c r="G31" s="11">
        <f t="shared" si="1"/>
        <v>6901500</v>
      </c>
      <c r="H31" s="11">
        <f>SUM(H27:H30)</f>
        <v>6901500</v>
      </c>
      <c r="I31" s="11">
        <f t="shared" si="2"/>
        <v>6901500</v>
      </c>
      <c r="J31" s="31">
        <f t="shared" si="3"/>
        <v>13803000</v>
      </c>
      <c r="K31" s="31">
        <f t="shared" si="4"/>
        <v>6901500</v>
      </c>
      <c r="L31" s="31">
        <v>6901500</v>
      </c>
      <c r="M31" s="31">
        <v>6901500</v>
      </c>
      <c r="N31" s="31">
        <f t="shared" si="5"/>
        <v>6901500</v>
      </c>
      <c r="O31" s="43"/>
      <c r="P31" s="43"/>
      <c r="Q31" s="43"/>
      <c r="R31" s="43"/>
      <c r="S31" s="43"/>
    </row>
    <row r="32" spans="2:19" ht="15">
      <c r="B32" s="4"/>
      <c r="C32" s="17"/>
      <c r="D32" s="4"/>
      <c r="E32" s="5"/>
      <c r="I32" s="29"/>
      <c r="J32" s="29"/>
      <c r="K32" s="29"/>
      <c r="L32" s="29"/>
      <c r="M32" s="29"/>
      <c r="N32" s="29"/>
      <c r="O32" s="43"/>
      <c r="P32" s="43"/>
      <c r="Q32" s="43"/>
      <c r="R32" s="43"/>
      <c r="S32" s="43"/>
    </row>
    <row r="33" spans="2:21" ht="15">
      <c r="B33" s="49" t="s">
        <v>20</v>
      </c>
      <c r="C33" s="22" t="s">
        <v>21</v>
      </c>
      <c r="D33" s="15">
        <v>1000000</v>
      </c>
      <c r="E33" s="9">
        <f t="shared" si="0"/>
        <v>100000</v>
      </c>
      <c r="F33" s="9">
        <f t="shared" si="1"/>
        <v>100000</v>
      </c>
      <c r="G33" s="9">
        <f t="shared" si="1"/>
        <v>100000</v>
      </c>
      <c r="H33" s="9">
        <f>G33</f>
        <v>100000</v>
      </c>
      <c r="I33" s="30">
        <f t="shared" si="2"/>
        <v>100000</v>
      </c>
      <c r="J33" s="30">
        <f t="shared" si="3"/>
        <v>200000</v>
      </c>
      <c r="K33" s="30">
        <f t="shared" si="4"/>
        <v>100000</v>
      </c>
      <c r="L33" s="30">
        <v>100000</v>
      </c>
      <c r="M33" s="30">
        <v>100000</v>
      </c>
      <c r="N33" s="30">
        <f t="shared" si="5"/>
        <v>100000</v>
      </c>
      <c r="O33" s="43"/>
      <c r="P33" s="43"/>
      <c r="Q33" s="43"/>
      <c r="R33" s="43"/>
      <c r="S33" s="43"/>
    </row>
    <row r="34" spans="2:21" ht="15">
      <c r="B34" s="49"/>
      <c r="C34" s="26" t="s">
        <v>8</v>
      </c>
      <c r="D34" s="11">
        <f>SUM(D33)</f>
        <v>1000000</v>
      </c>
      <c r="E34" s="11">
        <f t="shared" si="0"/>
        <v>100000</v>
      </c>
      <c r="F34" s="11">
        <f t="shared" si="1"/>
        <v>100000</v>
      </c>
      <c r="G34" s="11">
        <f t="shared" si="1"/>
        <v>100000</v>
      </c>
      <c r="H34" s="11">
        <f>G34</f>
        <v>100000</v>
      </c>
      <c r="I34" s="31">
        <f t="shared" si="2"/>
        <v>100000</v>
      </c>
      <c r="J34" s="31">
        <f t="shared" si="3"/>
        <v>200000</v>
      </c>
      <c r="K34" s="31">
        <f t="shared" si="4"/>
        <v>100000</v>
      </c>
      <c r="L34" s="31">
        <v>100000</v>
      </c>
      <c r="M34" s="31">
        <v>100000</v>
      </c>
      <c r="N34" s="31">
        <f t="shared" si="5"/>
        <v>100000</v>
      </c>
      <c r="O34" s="44"/>
      <c r="P34" s="44"/>
      <c r="Q34" s="44"/>
      <c r="R34" s="44"/>
      <c r="S34" s="44"/>
    </row>
    <row r="35" spans="2:21" ht="15">
      <c r="B35" s="4"/>
      <c r="C35" s="17"/>
      <c r="D35" s="4"/>
      <c r="E35" s="5"/>
      <c r="F35" s="5"/>
      <c r="G35" s="5"/>
      <c r="O35" s="32"/>
      <c r="P35" s="32"/>
      <c r="Q35" s="32"/>
      <c r="R35" s="32"/>
      <c r="S35" s="32"/>
    </row>
    <row r="36" spans="2:21">
      <c r="E36" s="5"/>
      <c r="F36" s="5"/>
      <c r="G36" s="5"/>
      <c r="O36" s="32"/>
      <c r="P36" s="32"/>
      <c r="Q36" s="32"/>
      <c r="R36" s="32"/>
      <c r="S36" s="32"/>
    </row>
    <row r="37" spans="2:21" ht="15">
      <c r="B37" s="48" t="s">
        <v>22</v>
      </c>
      <c r="C37" s="48"/>
      <c r="D37" s="23">
        <f>D34+D31+D24+D13</f>
        <v>106667400</v>
      </c>
      <c r="E37" s="11">
        <f t="shared" si="0"/>
        <v>10666740</v>
      </c>
      <c r="F37" s="37">
        <f t="shared" si="1"/>
        <v>10666740</v>
      </c>
      <c r="G37" s="37">
        <f t="shared" si="1"/>
        <v>10666740</v>
      </c>
      <c r="H37" s="37">
        <f>G37</f>
        <v>10666740</v>
      </c>
      <c r="I37" s="37">
        <f>I34+I31+I24+I13</f>
        <v>10666740</v>
      </c>
      <c r="J37" s="37">
        <f t="shared" si="3"/>
        <v>21333480</v>
      </c>
      <c r="K37" s="37">
        <f t="shared" si="4"/>
        <v>10666740</v>
      </c>
      <c r="L37" s="37">
        <f>K37</f>
        <v>10666740</v>
      </c>
      <c r="M37" s="37">
        <f>L37</f>
        <v>10666740</v>
      </c>
      <c r="N37" s="37">
        <f t="shared" si="5"/>
        <v>10666740</v>
      </c>
      <c r="O37" s="38">
        <f>O27</f>
        <v>10000000</v>
      </c>
      <c r="P37" s="38">
        <f>O37</f>
        <v>10000000</v>
      </c>
      <c r="Q37" s="38">
        <f>Q27</f>
        <v>10000000</v>
      </c>
      <c r="R37" s="38">
        <f>R27</f>
        <v>10000000</v>
      </c>
      <c r="S37" s="38">
        <f>S27</f>
        <v>5000000</v>
      </c>
      <c r="T37" s="38">
        <f>(N37*10)+O37+P37+Q37+R37+S37</f>
        <v>151667400</v>
      </c>
    </row>
    <row r="38" spans="2:21" ht="15">
      <c r="C38" s="26" t="s">
        <v>23</v>
      </c>
      <c r="F38" s="24">
        <v>43187</v>
      </c>
      <c r="G38" s="24">
        <v>43187</v>
      </c>
      <c r="H38" s="24" t="s">
        <v>32</v>
      </c>
      <c r="I38" s="35">
        <v>43217</v>
      </c>
      <c r="J38" s="35">
        <v>43251</v>
      </c>
      <c r="K38" s="35">
        <v>43277</v>
      </c>
      <c r="L38" s="35">
        <v>43279</v>
      </c>
      <c r="M38" s="35">
        <v>43292</v>
      </c>
      <c r="N38" s="35">
        <v>43301</v>
      </c>
      <c r="O38" s="35">
        <v>43336</v>
      </c>
      <c r="P38" s="35">
        <v>43341</v>
      </c>
      <c r="Q38" s="35">
        <v>43364</v>
      </c>
      <c r="R38" s="35">
        <v>43371</v>
      </c>
      <c r="S38" s="35">
        <v>43371</v>
      </c>
      <c r="T38" s="38">
        <v>750000</v>
      </c>
      <c r="U38" s="41" t="s">
        <v>41</v>
      </c>
    </row>
    <row r="39" spans="2:21" ht="15">
      <c r="C39" s="26" t="s">
        <v>24</v>
      </c>
      <c r="E39" s="5"/>
      <c r="F39" s="25">
        <v>2753</v>
      </c>
      <c r="G39" s="25">
        <v>2753</v>
      </c>
      <c r="H39" s="25">
        <v>3208</v>
      </c>
      <c r="I39" s="36">
        <v>3637</v>
      </c>
      <c r="J39" s="36">
        <v>4825</v>
      </c>
      <c r="K39" s="36">
        <v>5309</v>
      </c>
      <c r="L39" s="36">
        <v>5510</v>
      </c>
      <c r="M39" s="36">
        <v>5845</v>
      </c>
      <c r="N39" s="36">
        <v>6208</v>
      </c>
      <c r="O39" s="36">
        <v>7251</v>
      </c>
      <c r="P39" s="36">
        <v>7253</v>
      </c>
      <c r="Q39" s="36">
        <v>7990</v>
      </c>
      <c r="R39" s="39">
        <v>7988</v>
      </c>
      <c r="S39" s="39">
        <v>8638</v>
      </c>
      <c r="T39" s="38">
        <f>T37+T38</f>
        <v>152417400</v>
      </c>
    </row>
    <row r="42" spans="2:21">
      <c r="B42" s="40"/>
      <c r="C42" s="40" t="s">
        <v>40</v>
      </c>
    </row>
  </sheetData>
  <mergeCells count="15">
    <mergeCell ref="R9:R26"/>
    <mergeCell ref="S9:S26"/>
    <mergeCell ref="R27:R34"/>
    <mergeCell ref="S27:S34"/>
    <mergeCell ref="Q9:Q26"/>
    <mergeCell ref="Q27:Q34"/>
    <mergeCell ref="P27:P34"/>
    <mergeCell ref="P9:P26"/>
    <mergeCell ref="B37:C37"/>
    <mergeCell ref="O9:O26"/>
    <mergeCell ref="O27:O34"/>
    <mergeCell ref="B9:B12"/>
    <mergeCell ref="B15:B24"/>
    <mergeCell ref="B27:B31"/>
    <mergeCell ref="B33:B34"/>
  </mergeCells>
  <phoneticPr fontId="0" type="noConversion"/>
  <pageMargins left="0.75" right="0.75" top="1" bottom="1" header="0" footer="0"/>
  <pageSetup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>Windows uE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crombaspaulam</dc:creator>
  <cp:lastModifiedBy>aguirremarian</cp:lastModifiedBy>
  <dcterms:created xsi:type="dcterms:W3CDTF">2016-10-14T11:51:54Z</dcterms:created>
  <dcterms:modified xsi:type="dcterms:W3CDTF">2018-09-28T13:02:02Z</dcterms:modified>
</cp:coreProperties>
</file>