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Q37" i="1"/>
  <c r="T38"/>
  <c r="D34" l="1"/>
  <c r="E34" s="1"/>
  <c r="E33"/>
  <c r="F33" s="1"/>
  <c r="F34" s="1"/>
  <c r="D31"/>
  <c r="E31" s="1"/>
  <c r="E30"/>
  <c r="G30" s="1"/>
  <c r="H30" s="1"/>
  <c r="I30" s="1"/>
  <c r="J30" s="1"/>
  <c r="K30" s="1"/>
  <c r="L30" s="1"/>
  <c r="M30" s="1"/>
  <c r="N30" s="1"/>
  <c r="E29"/>
  <c r="G29" s="1"/>
  <c r="H29" s="1"/>
  <c r="I29" s="1"/>
  <c r="J29" s="1"/>
  <c r="K29" s="1"/>
  <c r="L29" s="1"/>
  <c r="M29" s="1"/>
  <c r="N29" s="1"/>
  <c r="E28"/>
  <c r="F28" s="1"/>
  <c r="E27"/>
  <c r="G27" s="1"/>
  <c r="D24"/>
  <c r="E24" s="1"/>
  <c r="E23"/>
  <c r="F23" s="1"/>
  <c r="E22"/>
  <c r="G22" s="1"/>
  <c r="H22" s="1"/>
  <c r="I22" s="1"/>
  <c r="J22" s="1"/>
  <c r="K22" s="1"/>
  <c r="L22" s="1"/>
  <c r="M22" s="1"/>
  <c r="N22" s="1"/>
  <c r="E21"/>
  <c r="F21" s="1"/>
  <c r="E20"/>
  <c r="F20" s="1"/>
  <c r="E19"/>
  <c r="F19" s="1"/>
  <c r="E18"/>
  <c r="G18" s="1"/>
  <c r="H18" s="1"/>
  <c r="I18" s="1"/>
  <c r="J18" s="1"/>
  <c r="K18" s="1"/>
  <c r="L18" s="1"/>
  <c r="M18" s="1"/>
  <c r="N18" s="1"/>
  <c r="E17"/>
  <c r="F17" s="1"/>
  <c r="E16"/>
  <c r="G16" s="1"/>
  <c r="H16" s="1"/>
  <c r="I16" s="1"/>
  <c r="J16" s="1"/>
  <c r="K16" s="1"/>
  <c r="E15"/>
  <c r="F15" s="1"/>
  <c r="D13"/>
  <c r="E13" s="1"/>
  <c r="E12"/>
  <c r="F12" s="1"/>
  <c r="E11"/>
  <c r="F11" s="1"/>
  <c r="E10"/>
  <c r="G10" s="1"/>
  <c r="H10" s="1"/>
  <c r="I10" s="1"/>
  <c r="J10" s="1"/>
  <c r="K10" s="1"/>
  <c r="L10" s="1"/>
  <c r="M10" s="1"/>
  <c r="N10" s="1"/>
  <c r="E9"/>
  <c r="F9" s="1"/>
  <c r="F29" l="1"/>
  <c r="F16"/>
  <c r="F18"/>
  <c r="F10"/>
  <c r="F13" s="1"/>
  <c r="L16"/>
  <c r="F30"/>
  <c r="G12"/>
  <c r="H12" s="1"/>
  <c r="I12" s="1"/>
  <c r="J12" s="1"/>
  <c r="K12" s="1"/>
  <c r="L12" s="1"/>
  <c r="M12" s="1"/>
  <c r="N12" s="1"/>
  <c r="G17"/>
  <c r="H17" s="1"/>
  <c r="I17" s="1"/>
  <c r="J17" s="1"/>
  <c r="K17" s="1"/>
  <c r="L17" s="1"/>
  <c r="M17" s="1"/>
  <c r="N17" s="1"/>
  <c r="F22"/>
  <c r="D37"/>
  <c r="E37" s="1"/>
  <c r="G37" s="1"/>
  <c r="H37" s="1"/>
  <c r="I37" s="1"/>
  <c r="J37" s="1"/>
  <c r="G9"/>
  <c r="G20"/>
  <c r="H20" s="1"/>
  <c r="I20" s="1"/>
  <c r="J20" s="1"/>
  <c r="K20" s="1"/>
  <c r="L20" s="1"/>
  <c r="M20" s="1"/>
  <c r="N20" s="1"/>
  <c r="G21"/>
  <c r="H21" s="1"/>
  <c r="I21" s="1"/>
  <c r="J21" s="1"/>
  <c r="K21" s="1"/>
  <c r="L21" s="1"/>
  <c r="M21" s="1"/>
  <c r="N21" s="1"/>
  <c r="G33"/>
  <c r="F27"/>
  <c r="H27"/>
  <c r="G11"/>
  <c r="H11" s="1"/>
  <c r="I11" s="1"/>
  <c r="J11" s="1"/>
  <c r="K11" s="1"/>
  <c r="L11" s="1"/>
  <c r="M11" s="1"/>
  <c r="N11" s="1"/>
  <c r="G15"/>
  <c r="G19"/>
  <c r="H19" s="1"/>
  <c r="I19" s="1"/>
  <c r="J19" s="1"/>
  <c r="K19" s="1"/>
  <c r="L19" s="1"/>
  <c r="M19" s="1"/>
  <c r="N19" s="1"/>
  <c r="G23"/>
  <c r="H23" s="1"/>
  <c r="I23" s="1"/>
  <c r="J23" s="1"/>
  <c r="K23" s="1"/>
  <c r="L23" s="1"/>
  <c r="M23" s="1"/>
  <c r="N23" s="1"/>
  <c r="G28"/>
  <c r="H28" s="1"/>
  <c r="I28" s="1"/>
  <c r="J28" s="1"/>
  <c r="K28" s="1"/>
  <c r="L28" s="1"/>
  <c r="M28" s="1"/>
  <c r="N28" s="1"/>
  <c r="F24" l="1"/>
  <c r="F37"/>
  <c r="T37" s="1"/>
  <c r="M16"/>
  <c r="H9"/>
  <c r="G13"/>
  <c r="G24"/>
  <c r="F31"/>
  <c r="G34"/>
  <c r="H33"/>
  <c r="H15"/>
  <c r="H24" s="1"/>
  <c r="G31"/>
  <c r="H31"/>
  <c r="I27"/>
  <c r="T39" l="1"/>
  <c r="N16"/>
  <c r="H13"/>
  <c r="I9"/>
  <c r="I33"/>
  <c r="H34"/>
  <c r="I31"/>
  <c r="J27"/>
  <c r="I15"/>
  <c r="I24" s="1"/>
  <c r="K27" l="1"/>
  <c r="J31"/>
  <c r="I13"/>
  <c r="J9"/>
  <c r="I34"/>
  <c r="J33"/>
  <c r="J15"/>
  <c r="K31" l="1"/>
  <c r="L31" s="1"/>
  <c r="M31" s="1"/>
  <c r="N31" s="1"/>
  <c r="L27"/>
  <c r="M27" s="1"/>
  <c r="N27" s="1"/>
  <c r="K33"/>
  <c r="J34"/>
  <c r="J24"/>
  <c r="K15"/>
  <c r="J13"/>
  <c r="K9"/>
  <c r="L15" l="1"/>
  <c r="K24"/>
  <c r="K34"/>
  <c r="L34" s="1"/>
  <c r="M34" s="1"/>
  <c r="N34" s="1"/>
  <c r="L33"/>
  <c r="M33" s="1"/>
  <c r="N33" s="1"/>
  <c r="K13"/>
  <c r="L9"/>
  <c r="L13" l="1"/>
  <c r="M9"/>
  <c r="M15"/>
  <c r="L24"/>
  <c r="M13" l="1"/>
  <c r="N9"/>
  <c r="N13" s="1"/>
  <c r="N15"/>
  <c r="N24" s="1"/>
  <c r="M24"/>
</calcChain>
</file>

<file path=xl/sharedStrings.xml><?xml version="1.0" encoding="utf-8"?>
<sst xmlns="http://schemas.openxmlformats.org/spreadsheetml/2006/main" count="56" uniqueCount="46">
  <si>
    <t xml:space="preserve">  </t>
  </si>
  <si>
    <t>PROGRAMA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</si>
  <si>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</si>
  <si>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</si>
  <si>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</si>
  <si>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</si>
  <si>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</si>
  <si>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</si>
  <si>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</si>
  <si>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</si>
  <si>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</si>
  <si>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</si>
  <si>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</si>
  <si>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</si>
  <si>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</si>
  <si>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</si>
  <si>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</si>
  <si>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</si>
  <si>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</si>
  <si>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</si>
  <si>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</si>
  <si>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</si>
  <si>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</si>
  <si>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</si>
  <si>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</si>
  <si>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COOP. CENTRAL- ONCOLOGICO</t>
  </si>
  <si>
    <t>COOP. CENTRAL -INCAIMEN</t>
  </si>
  <si>
    <t>COOP. CENTRAL- SIDA</t>
  </si>
  <si>
    <t>COOP. CENTRAL-PROG. DE TUMORES</t>
  </si>
  <si>
    <t>**</t>
  </si>
  <si>
    <t>TOTAL  TRANSFERIDO</t>
  </si>
  <si>
    <t>TOTAL POR CUOTA (10)</t>
  </si>
  <si>
    <t>FEBRERO (1-2)</t>
  </si>
  <si>
    <t>FEBRERO (3)</t>
  </si>
  <si>
    <t>MARZO (4)</t>
  </si>
  <si>
    <t>ABRIL (5)</t>
  </si>
  <si>
    <t>MAYO (6)</t>
  </si>
  <si>
    <t>MAYO (7)</t>
  </si>
  <si>
    <t>JUNIO (8)</t>
  </si>
  <si>
    <t>JUNIO (9)</t>
  </si>
  <si>
    <t>JUNIO (10)</t>
  </si>
  <si>
    <t>JULIO</t>
  </si>
  <si>
    <t>T.G.P</t>
  </si>
  <si>
    <t>**TRANSFERIDO A BIBLIOTECAS POPULARES- LEY N°6971 23 JULIO 2019 (127.500)</t>
  </si>
  <si>
    <t>**TRANSFERIDO A BIBLIOTECAS POPULARES- LEY N°6971 07 FEBRERO 2019 (750.000)</t>
  </si>
  <si>
    <t>AGOSTO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</si>
</sst>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57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/>
    <xf numFmtId="43" fontId="9" fillId="2" borderId="1" xfId="0" applyNumberFormat="1" applyFont="1" applyFill="1" applyBorder="1"/>
    <xf numFmtId="0" fontId="3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/>
    <xf numFmtId="0" fontId="11" fillId="0" borderId="0" xfId="0" applyFont="1"/>
    <xf numFmtId="43" fontId="0" fillId="0" borderId="0" xfId="0" applyNumberFormat="1"/>
    <xf numFmtId="164" fontId="3" fillId="0" borderId="0" xfId="0" applyNumberFormat="1" applyFont="1" applyFill="1" applyBorder="1"/>
    <xf numFmtId="164" fontId="3" fillId="0" borderId="0" xfId="0" applyNumberFormat="1" applyFont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9" fillId="0" borderId="1" xfId="0" applyNumberFormat="1" applyFont="1" applyBorder="1"/>
    <xf numFmtId="164" fontId="9" fillId="0" borderId="2" xfId="0" applyNumberFormat="1" applyFont="1" applyBorder="1"/>
    <xf numFmtId="164" fontId="9" fillId="0" borderId="3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43"/>
  <sheetViews>
    <sheetView showGridLines="0" tabSelected="1" topLeftCell="H7" workbookViewId="0">
      <selection activeCell="T35" sqref="T35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6" width="15.5703125" bestFit="1" customWidth="1"/>
    <col min="7" max="7" width="15.42578125" bestFit="1" customWidth="1"/>
    <col min="8" max="19" width="15.42578125" customWidth="1"/>
    <col min="20" max="20" width="21" bestFit="1" customWidth="1"/>
    <col min="21" max="21" width="14.85546875" bestFit="1" customWidth="1"/>
  </cols>
  <sheetData>
    <row r="1" spans="2:20" s="1" customFormat="1" ht="10.5" customHeight="1"/>
    <row r="2" spans="2:20" s="1" customFormat="1" ht="10.5" customHeight="1"/>
    <row r="3" spans="2:20" s="1" customFormat="1" ht="10.5" customHeight="1"/>
    <row r="4" spans="2:20" s="1" customFormat="1" ht="10.5" customHeight="1"/>
    <row r="5" spans="2:20" s="1" customFormat="1" ht="10.5" customHeight="1"/>
    <row r="6" spans="2:20" s="2" customFormat="1" ht="9" customHeight="1"/>
    <row r="7" spans="2:20" s="3" customFormat="1" ht="6" customHeight="1"/>
    <row r="8" spans="2:20" ht="21.75" customHeight="1">
      <c r="B8" t="s">
        <v>0</v>
      </c>
      <c r="C8" s="6" t="s">
        <v>1</v>
      </c>
      <c r="D8" s="7" t="s">
        <v>24</v>
      </c>
      <c r="E8" s="35" t="s">
        <v>31</v>
      </c>
      <c r="F8" s="29" t="s">
        <v>32</v>
      </c>
      <c r="G8" s="29" t="s">
        <v>33</v>
      </c>
      <c r="H8" s="29" t="s">
        <v>34</v>
      </c>
      <c r="I8" s="29" t="s">
        <v>35</v>
      </c>
      <c r="J8" s="29" t="s">
        <v>36</v>
      </c>
      <c r="K8" s="29" t="s">
        <v>37</v>
      </c>
      <c r="L8" s="29" t="s">
        <v>38</v>
      </c>
      <c r="M8" s="29" t="s">
        <v>39</v>
      </c>
      <c r="N8" s="29" t="s">
        <v>40</v>
      </c>
      <c r="O8" s="29" t="s">
        <v>41</v>
      </c>
      <c r="P8" s="29" t="s">
        <v>41</v>
      </c>
      <c r="Q8" s="29" t="s">
        <v>45</v>
      </c>
      <c r="R8" s="29" t="s">
        <v>45</v>
      </c>
      <c r="S8" s="29" t="s">
        <v>45</v>
      </c>
      <c r="T8" s="29" t="s">
        <v>30</v>
      </c>
    </row>
    <row r="9" spans="2:20" s="4" customFormat="1">
      <c r="B9" s="52" t="s">
        <v>2</v>
      </c>
      <c r="C9" s="8" t="s">
        <v>3</v>
      </c>
      <c r="D9" s="9">
        <v>829864</v>
      </c>
      <c r="E9" s="9">
        <f>D9/10</f>
        <v>82986.399999999994</v>
      </c>
      <c r="F9" s="10">
        <f>E9*2</f>
        <v>165972.79999999999</v>
      </c>
      <c r="G9" s="9">
        <f>+E9</f>
        <v>82986.399999999994</v>
      </c>
      <c r="H9" s="9">
        <f t="shared" ref="H9:M9" si="0">G9</f>
        <v>82986.399999999994</v>
      </c>
      <c r="I9" s="9">
        <f t="shared" si="0"/>
        <v>82986.399999999994</v>
      </c>
      <c r="J9" s="9">
        <f t="shared" si="0"/>
        <v>82986.399999999994</v>
      </c>
      <c r="K9" s="9">
        <f t="shared" si="0"/>
        <v>82986.399999999994</v>
      </c>
      <c r="L9" s="9">
        <f t="shared" si="0"/>
        <v>82986.399999999994</v>
      </c>
      <c r="M9" s="9">
        <f t="shared" si="0"/>
        <v>82986.399999999994</v>
      </c>
      <c r="N9" s="19">
        <f t="shared" ref="N9" si="1">M9</f>
        <v>82986.399999999994</v>
      </c>
      <c r="O9" s="48" t="s">
        <v>42</v>
      </c>
      <c r="P9" s="48" t="s">
        <v>42</v>
      </c>
      <c r="Q9" s="48" t="s">
        <v>42</v>
      </c>
      <c r="R9" s="45" t="s">
        <v>42</v>
      </c>
      <c r="S9" s="45" t="s">
        <v>42</v>
      </c>
    </row>
    <row r="10" spans="2:20">
      <c r="B10" s="52"/>
      <c r="C10" s="8" t="s">
        <v>4</v>
      </c>
      <c r="D10" s="9">
        <v>1240000</v>
      </c>
      <c r="E10" s="9">
        <f t="shared" ref="E10:E37" si="2">D10/10</f>
        <v>124000</v>
      </c>
      <c r="F10" s="10">
        <f t="shared" ref="F10:F12" si="3">E10*2</f>
        <v>248000</v>
      </c>
      <c r="G10" s="9">
        <f t="shared" ref="G10:G12" si="4">+E10</f>
        <v>124000</v>
      </c>
      <c r="H10" s="9">
        <f t="shared" ref="H10:N30" si="5">G10</f>
        <v>124000</v>
      </c>
      <c r="I10" s="9">
        <f t="shared" si="5"/>
        <v>124000</v>
      </c>
      <c r="J10" s="9">
        <f t="shared" si="5"/>
        <v>124000</v>
      </c>
      <c r="K10" s="9">
        <f t="shared" si="5"/>
        <v>124000</v>
      </c>
      <c r="L10" s="9">
        <f t="shared" si="5"/>
        <v>124000</v>
      </c>
      <c r="M10" s="9">
        <f t="shared" si="5"/>
        <v>124000</v>
      </c>
      <c r="N10" s="19">
        <f t="shared" si="5"/>
        <v>124000</v>
      </c>
      <c r="O10" s="49"/>
      <c r="P10" s="49"/>
      <c r="Q10" s="49"/>
      <c r="R10" s="46"/>
      <c r="S10" s="46"/>
    </row>
    <row r="11" spans="2:20">
      <c r="B11" s="52"/>
      <c r="C11" s="8" t="s">
        <v>5</v>
      </c>
      <c r="D11" s="9">
        <v>950000</v>
      </c>
      <c r="E11" s="9">
        <f t="shared" si="2"/>
        <v>95000</v>
      </c>
      <c r="F11" s="10">
        <f t="shared" si="3"/>
        <v>190000</v>
      </c>
      <c r="G11" s="9">
        <f t="shared" si="4"/>
        <v>95000</v>
      </c>
      <c r="H11" s="9">
        <f t="shared" si="5"/>
        <v>95000</v>
      </c>
      <c r="I11" s="9">
        <f t="shared" si="5"/>
        <v>95000</v>
      </c>
      <c r="J11" s="9">
        <f t="shared" si="5"/>
        <v>95000</v>
      </c>
      <c r="K11" s="9">
        <f t="shared" si="5"/>
        <v>95000</v>
      </c>
      <c r="L11" s="9">
        <f t="shared" si="5"/>
        <v>95000</v>
      </c>
      <c r="M11" s="9">
        <f t="shared" si="5"/>
        <v>95000</v>
      </c>
      <c r="N11" s="19">
        <f t="shared" si="5"/>
        <v>95000</v>
      </c>
      <c r="O11" s="49"/>
      <c r="P11" s="49"/>
      <c r="Q11" s="49"/>
      <c r="R11" s="46"/>
      <c r="S11" s="46"/>
    </row>
    <row r="12" spans="2:20">
      <c r="B12" s="52"/>
      <c r="C12" s="8" t="s">
        <v>6</v>
      </c>
      <c r="D12" s="9">
        <v>801398</v>
      </c>
      <c r="E12" s="9">
        <f t="shared" si="2"/>
        <v>80139.8</v>
      </c>
      <c r="F12" s="10">
        <f t="shared" si="3"/>
        <v>160279.6</v>
      </c>
      <c r="G12" s="9">
        <f t="shared" si="4"/>
        <v>80139.8</v>
      </c>
      <c r="H12" s="9">
        <f t="shared" si="5"/>
        <v>80139.8</v>
      </c>
      <c r="I12" s="9">
        <f t="shared" si="5"/>
        <v>80139.8</v>
      </c>
      <c r="J12" s="9">
        <f t="shared" si="5"/>
        <v>80139.8</v>
      </c>
      <c r="K12" s="9">
        <f t="shared" si="5"/>
        <v>80139.8</v>
      </c>
      <c r="L12" s="9">
        <f t="shared" si="5"/>
        <v>80139.8</v>
      </c>
      <c r="M12" s="9">
        <f t="shared" si="5"/>
        <v>80139.8</v>
      </c>
      <c r="N12" s="19">
        <f t="shared" si="5"/>
        <v>80139.8</v>
      </c>
      <c r="O12" s="49"/>
      <c r="P12" s="49"/>
      <c r="Q12" s="49"/>
      <c r="R12" s="46"/>
      <c r="S12" s="46"/>
    </row>
    <row r="13" spans="2:20" ht="15">
      <c r="C13" s="25" t="s">
        <v>7</v>
      </c>
      <c r="D13" s="11">
        <f>SUM(D9:D12)</f>
        <v>3821262</v>
      </c>
      <c r="E13" s="11">
        <f>D13/10</f>
        <v>382126.2</v>
      </c>
      <c r="F13" s="11">
        <f>SUM(F9:F12)</f>
        <v>764252.4</v>
      </c>
      <c r="G13" s="11">
        <f t="shared" ref="G13:L13" si="6">SUM(G9:G12)</f>
        <v>382126.2</v>
      </c>
      <c r="H13" s="11">
        <f t="shared" si="6"/>
        <v>382126.2</v>
      </c>
      <c r="I13" s="11">
        <f t="shared" si="6"/>
        <v>382126.2</v>
      </c>
      <c r="J13" s="11">
        <f t="shared" si="6"/>
        <v>382126.2</v>
      </c>
      <c r="K13" s="11">
        <f t="shared" si="6"/>
        <v>382126.2</v>
      </c>
      <c r="L13" s="11">
        <f t="shared" si="6"/>
        <v>382126.2</v>
      </c>
      <c r="M13" s="11">
        <f t="shared" ref="M13:N13" si="7">SUM(M9:M12)</f>
        <v>382126.2</v>
      </c>
      <c r="N13" s="21">
        <f t="shared" si="7"/>
        <v>382126.2</v>
      </c>
      <c r="O13" s="49"/>
      <c r="P13" s="49"/>
      <c r="Q13" s="49"/>
      <c r="R13" s="46"/>
      <c r="S13" s="46"/>
    </row>
    <row r="14" spans="2:20">
      <c r="E14" s="5"/>
      <c r="F14" s="5"/>
      <c r="G14" s="5"/>
      <c r="K14" s="39"/>
      <c r="L14" s="39"/>
      <c r="M14" s="39"/>
      <c r="N14" s="39"/>
      <c r="O14" s="49"/>
      <c r="P14" s="49"/>
      <c r="Q14" s="49"/>
      <c r="R14" s="46"/>
      <c r="S14" s="46"/>
    </row>
    <row r="15" spans="2:20">
      <c r="B15" s="53" t="s">
        <v>8</v>
      </c>
      <c r="C15" s="12" t="s">
        <v>9</v>
      </c>
      <c r="D15" s="9">
        <v>32143213</v>
      </c>
      <c r="E15" s="9">
        <f t="shared" si="2"/>
        <v>3214321.3</v>
      </c>
      <c r="F15" s="9">
        <f>E15*2</f>
        <v>6428642.5999999996</v>
      </c>
      <c r="G15" s="9">
        <f>+E15</f>
        <v>3214321.3</v>
      </c>
      <c r="H15" s="9">
        <f>G15</f>
        <v>3214321.3</v>
      </c>
      <c r="I15" s="9">
        <f>H15</f>
        <v>3214321.3</v>
      </c>
      <c r="J15" s="9">
        <f t="shared" si="5"/>
        <v>3214321.3</v>
      </c>
      <c r="K15" s="9">
        <f t="shared" si="5"/>
        <v>3214321.3</v>
      </c>
      <c r="L15" s="9">
        <f t="shared" si="5"/>
        <v>3214321.3</v>
      </c>
      <c r="M15" s="9">
        <f t="shared" si="5"/>
        <v>3214321.3</v>
      </c>
      <c r="N15" s="19">
        <f t="shared" si="5"/>
        <v>3214321.3</v>
      </c>
      <c r="O15" s="49"/>
      <c r="P15" s="49"/>
      <c r="Q15" s="49"/>
      <c r="R15" s="46"/>
      <c r="S15" s="46"/>
    </row>
    <row r="16" spans="2:20" ht="15">
      <c r="B16" s="54"/>
      <c r="C16" s="13" t="s">
        <v>10</v>
      </c>
      <c r="D16" s="9">
        <v>250000</v>
      </c>
      <c r="E16" s="9">
        <f t="shared" si="2"/>
        <v>25000</v>
      </c>
      <c r="F16" s="9">
        <f t="shared" ref="F16:F23" si="8">E16*2</f>
        <v>50000</v>
      </c>
      <c r="G16" s="9">
        <f t="shared" ref="G16:G23" si="9">+E16</f>
        <v>25000</v>
      </c>
      <c r="H16" s="9">
        <f t="shared" si="5"/>
        <v>25000</v>
      </c>
      <c r="I16" s="9">
        <f t="shared" si="5"/>
        <v>25000</v>
      </c>
      <c r="J16" s="9">
        <f t="shared" si="5"/>
        <v>25000</v>
      </c>
      <c r="K16" s="9">
        <f t="shared" si="5"/>
        <v>25000</v>
      </c>
      <c r="L16" s="9">
        <f t="shared" si="5"/>
        <v>25000</v>
      </c>
      <c r="M16" s="9">
        <f t="shared" si="5"/>
        <v>25000</v>
      </c>
      <c r="N16" s="19">
        <f t="shared" si="5"/>
        <v>25000</v>
      </c>
      <c r="O16" s="49"/>
      <c r="P16" s="49"/>
      <c r="Q16" s="49"/>
      <c r="R16" s="46"/>
      <c r="S16" s="46"/>
    </row>
    <row r="17" spans="2:20" ht="12.75" customHeight="1">
      <c r="B17" s="54"/>
      <c r="C17" s="13" t="s">
        <v>11</v>
      </c>
      <c r="D17" s="9">
        <v>2500000</v>
      </c>
      <c r="E17" s="9">
        <f t="shared" si="2"/>
        <v>250000</v>
      </c>
      <c r="F17" s="9">
        <f t="shared" si="8"/>
        <v>500000</v>
      </c>
      <c r="G17" s="9">
        <f t="shared" si="9"/>
        <v>250000</v>
      </c>
      <c r="H17" s="9">
        <f t="shared" si="5"/>
        <v>250000</v>
      </c>
      <c r="I17" s="9">
        <f t="shared" si="5"/>
        <v>250000</v>
      </c>
      <c r="J17" s="9">
        <f t="shared" si="5"/>
        <v>250000</v>
      </c>
      <c r="K17" s="9">
        <f t="shared" si="5"/>
        <v>250000</v>
      </c>
      <c r="L17" s="9">
        <f t="shared" si="5"/>
        <v>250000</v>
      </c>
      <c r="M17" s="9">
        <f t="shared" si="5"/>
        <v>250000</v>
      </c>
      <c r="N17" s="19">
        <f t="shared" si="5"/>
        <v>250000</v>
      </c>
      <c r="O17" s="49"/>
      <c r="P17" s="49"/>
      <c r="Q17" s="49"/>
      <c r="R17" s="46"/>
      <c r="S17" s="46"/>
    </row>
    <row r="18" spans="2:20" ht="15">
      <c r="B18" s="54"/>
      <c r="C18" s="13" t="s">
        <v>12</v>
      </c>
      <c r="D18" s="9">
        <v>50000</v>
      </c>
      <c r="E18" s="9">
        <f t="shared" si="2"/>
        <v>5000</v>
      </c>
      <c r="F18" s="9">
        <f t="shared" si="8"/>
        <v>10000</v>
      </c>
      <c r="G18" s="9">
        <f t="shared" si="9"/>
        <v>5000</v>
      </c>
      <c r="H18" s="9">
        <f t="shared" si="5"/>
        <v>5000</v>
      </c>
      <c r="I18" s="9">
        <f t="shared" si="5"/>
        <v>5000</v>
      </c>
      <c r="J18" s="9">
        <f t="shared" si="5"/>
        <v>5000</v>
      </c>
      <c r="K18" s="9">
        <f t="shared" si="5"/>
        <v>5000</v>
      </c>
      <c r="L18" s="9">
        <f t="shared" si="5"/>
        <v>5000</v>
      </c>
      <c r="M18" s="9">
        <f t="shared" si="5"/>
        <v>5000</v>
      </c>
      <c r="N18" s="19">
        <f t="shared" si="5"/>
        <v>5000</v>
      </c>
      <c r="O18" s="49"/>
      <c r="P18" s="49"/>
      <c r="Q18" s="49"/>
      <c r="R18" s="46"/>
      <c r="S18" s="46"/>
    </row>
    <row r="19" spans="2:20" ht="15">
      <c r="B19" s="54"/>
      <c r="C19" s="13" t="s">
        <v>13</v>
      </c>
      <c r="D19" s="9">
        <v>200000</v>
      </c>
      <c r="E19" s="9">
        <f t="shared" si="2"/>
        <v>20000</v>
      </c>
      <c r="F19" s="9">
        <f t="shared" si="8"/>
        <v>40000</v>
      </c>
      <c r="G19" s="9">
        <f t="shared" si="9"/>
        <v>20000</v>
      </c>
      <c r="H19" s="9">
        <f t="shared" si="5"/>
        <v>20000</v>
      </c>
      <c r="I19" s="9">
        <f t="shared" si="5"/>
        <v>20000</v>
      </c>
      <c r="J19" s="9">
        <f t="shared" si="5"/>
        <v>20000</v>
      </c>
      <c r="K19" s="9">
        <f t="shared" si="5"/>
        <v>20000</v>
      </c>
      <c r="L19" s="9">
        <f t="shared" si="5"/>
        <v>20000</v>
      </c>
      <c r="M19" s="9">
        <f t="shared" si="5"/>
        <v>20000</v>
      </c>
      <c r="N19" s="19">
        <f t="shared" si="5"/>
        <v>20000</v>
      </c>
      <c r="O19" s="49"/>
      <c r="P19" s="49"/>
      <c r="Q19" s="49"/>
      <c r="R19" s="46"/>
      <c r="S19" s="46"/>
    </row>
    <row r="20" spans="2:20" ht="15">
      <c r="B20" s="54"/>
      <c r="C20" s="14" t="s">
        <v>14</v>
      </c>
      <c r="D20" s="15">
        <v>200000</v>
      </c>
      <c r="E20" s="9">
        <f t="shared" si="2"/>
        <v>20000</v>
      </c>
      <c r="F20" s="9">
        <f t="shared" si="8"/>
        <v>40000</v>
      </c>
      <c r="G20" s="9">
        <f t="shared" si="9"/>
        <v>20000</v>
      </c>
      <c r="H20" s="9">
        <f t="shared" si="5"/>
        <v>20000</v>
      </c>
      <c r="I20" s="9">
        <f t="shared" si="5"/>
        <v>20000</v>
      </c>
      <c r="J20" s="9">
        <f t="shared" si="5"/>
        <v>20000</v>
      </c>
      <c r="K20" s="9">
        <f t="shared" si="5"/>
        <v>20000</v>
      </c>
      <c r="L20" s="9">
        <f t="shared" si="5"/>
        <v>20000</v>
      </c>
      <c r="M20" s="9">
        <f t="shared" si="5"/>
        <v>20000</v>
      </c>
      <c r="N20" s="19">
        <f t="shared" si="5"/>
        <v>20000</v>
      </c>
      <c r="O20" s="49"/>
      <c r="P20" s="49"/>
      <c r="Q20" s="49"/>
      <c r="R20" s="46"/>
      <c r="S20" s="46"/>
    </row>
    <row r="21" spans="2:20" ht="15">
      <c r="B21" s="54"/>
      <c r="C21" s="14" t="s">
        <v>15</v>
      </c>
      <c r="D21" s="15">
        <v>15000</v>
      </c>
      <c r="E21" s="9">
        <f t="shared" si="2"/>
        <v>1500</v>
      </c>
      <c r="F21" s="9">
        <f t="shared" si="8"/>
        <v>3000</v>
      </c>
      <c r="G21" s="9">
        <f t="shared" si="9"/>
        <v>1500</v>
      </c>
      <c r="H21" s="9">
        <f t="shared" si="5"/>
        <v>1500</v>
      </c>
      <c r="I21" s="9">
        <f t="shared" si="5"/>
        <v>1500</v>
      </c>
      <c r="J21" s="9">
        <f t="shared" si="5"/>
        <v>1500</v>
      </c>
      <c r="K21" s="9">
        <f t="shared" si="5"/>
        <v>1500</v>
      </c>
      <c r="L21" s="9">
        <f t="shared" si="5"/>
        <v>1500</v>
      </c>
      <c r="M21" s="9">
        <f t="shared" si="5"/>
        <v>1500</v>
      </c>
      <c r="N21" s="19">
        <f t="shared" si="5"/>
        <v>1500</v>
      </c>
      <c r="O21" s="49"/>
      <c r="P21" s="49"/>
      <c r="Q21" s="49"/>
      <c r="R21" s="46"/>
      <c r="S21" s="46"/>
    </row>
    <row r="22" spans="2:20" ht="15">
      <c r="B22" s="54"/>
      <c r="C22" s="14" t="s">
        <v>16</v>
      </c>
      <c r="D22" s="15">
        <v>1000000</v>
      </c>
      <c r="E22" s="9">
        <f t="shared" si="2"/>
        <v>100000</v>
      </c>
      <c r="F22" s="9">
        <f t="shared" si="8"/>
        <v>200000</v>
      </c>
      <c r="G22" s="9">
        <f t="shared" si="9"/>
        <v>100000</v>
      </c>
      <c r="H22" s="9">
        <f t="shared" si="5"/>
        <v>100000</v>
      </c>
      <c r="I22" s="9">
        <f t="shared" si="5"/>
        <v>100000</v>
      </c>
      <c r="J22" s="9">
        <f t="shared" si="5"/>
        <v>100000</v>
      </c>
      <c r="K22" s="9">
        <f t="shared" si="5"/>
        <v>100000</v>
      </c>
      <c r="L22" s="9">
        <f t="shared" si="5"/>
        <v>100000</v>
      </c>
      <c r="M22" s="9">
        <f t="shared" si="5"/>
        <v>100000</v>
      </c>
      <c r="N22" s="19">
        <f t="shared" si="5"/>
        <v>100000</v>
      </c>
      <c r="O22" s="49"/>
      <c r="P22" s="49"/>
      <c r="Q22" s="49"/>
      <c r="R22" s="46"/>
      <c r="S22" s="46"/>
    </row>
    <row r="23" spans="2:20">
      <c r="B23" s="54"/>
      <c r="C23" s="16" t="s">
        <v>17</v>
      </c>
      <c r="D23" s="15">
        <v>700000</v>
      </c>
      <c r="E23" s="9">
        <f t="shared" si="2"/>
        <v>70000</v>
      </c>
      <c r="F23" s="9">
        <f t="shared" si="8"/>
        <v>140000</v>
      </c>
      <c r="G23" s="9">
        <f t="shared" si="9"/>
        <v>70000</v>
      </c>
      <c r="H23" s="9">
        <f t="shared" si="5"/>
        <v>70000</v>
      </c>
      <c r="I23" s="9">
        <f t="shared" si="5"/>
        <v>70000</v>
      </c>
      <c r="J23" s="9">
        <f t="shared" si="5"/>
        <v>70000</v>
      </c>
      <c r="K23" s="9">
        <f t="shared" si="5"/>
        <v>70000</v>
      </c>
      <c r="L23" s="9">
        <f t="shared" si="5"/>
        <v>70000</v>
      </c>
      <c r="M23" s="9">
        <f t="shared" si="5"/>
        <v>70000</v>
      </c>
      <c r="N23" s="19">
        <f t="shared" si="5"/>
        <v>70000</v>
      </c>
      <c r="O23" s="49"/>
      <c r="P23" s="49"/>
      <c r="Q23" s="49"/>
      <c r="R23" s="46"/>
      <c r="S23" s="46"/>
    </row>
    <row r="24" spans="2:20" ht="15">
      <c r="B24" s="55"/>
      <c r="C24" s="26" t="s">
        <v>7</v>
      </c>
      <c r="D24" s="11">
        <f>SUM(D15:D23)</f>
        <v>37058213</v>
      </c>
      <c r="E24" s="11">
        <f>D24/10</f>
        <v>3705821.3</v>
      </c>
      <c r="F24" s="11">
        <f>SUM(F15:F23)</f>
        <v>7411642.5999999996</v>
      </c>
      <c r="G24" s="11">
        <f>SUM(G15:G23)</f>
        <v>3705821.3</v>
      </c>
      <c r="H24" s="11">
        <f>SUM(H15:H23)</f>
        <v>3705821.3</v>
      </c>
      <c r="I24" s="11">
        <f>SUM(I15:I23)</f>
        <v>3705821.3</v>
      </c>
      <c r="J24" s="11">
        <f>SUM(J15:J23)</f>
        <v>3705821.3</v>
      </c>
      <c r="K24" s="11">
        <f t="shared" ref="K24:L24" si="10">SUM(K15:K23)</f>
        <v>3705821.3</v>
      </c>
      <c r="L24" s="11">
        <f t="shared" si="10"/>
        <v>3705821.3</v>
      </c>
      <c r="M24" s="11">
        <f t="shared" ref="M24:N24" si="11">SUM(M15:M23)</f>
        <v>3705821.3</v>
      </c>
      <c r="N24" s="21">
        <f t="shared" si="11"/>
        <v>3705821.3</v>
      </c>
      <c r="O24" s="49"/>
      <c r="P24" s="49"/>
      <c r="Q24" s="49"/>
      <c r="R24" s="46"/>
      <c r="S24" s="46"/>
    </row>
    <row r="25" spans="2:20" ht="15">
      <c r="B25" s="4"/>
      <c r="C25" s="17"/>
      <c r="D25" s="4"/>
      <c r="E25" s="5"/>
      <c r="F25" s="5"/>
      <c r="G25" s="5"/>
      <c r="K25" s="40"/>
      <c r="L25" s="40"/>
      <c r="M25" s="40"/>
      <c r="N25" s="40"/>
      <c r="O25" s="49"/>
      <c r="P25" s="49"/>
      <c r="Q25" s="49"/>
      <c r="R25" s="46"/>
      <c r="S25" s="46"/>
    </row>
    <row r="26" spans="2:20" ht="15">
      <c r="B26" s="4"/>
      <c r="C26" s="27"/>
      <c r="E26" s="5"/>
      <c r="F26" s="5"/>
      <c r="G26" s="5"/>
      <c r="K26" s="40"/>
      <c r="L26" s="40"/>
      <c r="M26" s="40"/>
      <c r="N26" s="40"/>
      <c r="O26" s="49"/>
      <c r="P26" s="49"/>
      <c r="Q26" s="49"/>
      <c r="R26" s="46"/>
      <c r="S26" s="46"/>
    </row>
    <row r="27" spans="2:20">
      <c r="B27" s="56" t="s">
        <v>18</v>
      </c>
      <c r="C27" s="18" t="s">
        <v>25</v>
      </c>
      <c r="D27" s="9">
        <v>55000000</v>
      </c>
      <c r="E27" s="9">
        <f t="shared" si="2"/>
        <v>5500000</v>
      </c>
      <c r="F27" s="19">
        <f>E27*2</f>
        <v>11000000</v>
      </c>
      <c r="G27" s="9">
        <f>+E27</f>
        <v>5500000</v>
      </c>
      <c r="H27" s="9">
        <f>G27</f>
        <v>5500000</v>
      </c>
      <c r="I27" s="9">
        <f>H27</f>
        <v>5500000</v>
      </c>
      <c r="J27" s="9">
        <f t="shared" si="5"/>
        <v>5500000</v>
      </c>
      <c r="K27" s="9">
        <f t="shared" si="5"/>
        <v>5500000</v>
      </c>
      <c r="L27" s="9">
        <f t="shared" si="5"/>
        <v>5500000</v>
      </c>
      <c r="M27" s="9">
        <f t="shared" si="5"/>
        <v>5500000</v>
      </c>
      <c r="N27" s="19">
        <f t="shared" si="5"/>
        <v>5500000</v>
      </c>
      <c r="O27" s="49"/>
      <c r="P27" s="49"/>
      <c r="Q27" s="49"/>
      <c r="R27" s="46"/>
      <c r="S27" s="46"/>
    </row>
    <row r="28" spans="2:20">
      <c r="B28" s="56"/>
      <c r="C28" s="20" t="s">
        <v>26</v>
      </c>
      <c r="D28" s="9">
        <v>16000000</v>
      </c>
      <c r="E28" s="9">
        <f t="shared" si="2"/>
        <v>1600000</v>
      </c>
      <c r="F28" s="19">
        <f t="shared" ref="F28:F29" si="12">E28*2</f>
        <v>3200000</v>
      </c>
      <c r="G28" s="9">
        <f t="shared" ref="G28:G30" si="13">+E28</f>
        <v>1600000</v>
      </c>
      <c r="H28" s="28">
        <f t="shared" si="5"/>
        <v>1600000</v>
      </c>
      <c r="I28" s="28">
        <f t="shared" si="5"/>
        <v>1600000</v>
      </c>
      <c r="J28" s="9">
        <f t="shared" si="5"/>
        <v>1600000</v>
      </c>
      <c r="K28" s="9">
        <f t="shared" si="5"/>
        <v>1600000</v>
      </c>
      <c r="L28" s="9">
        <f t="shared" si="5"/>
        <v>1600000</v>
      </c>
      <c r="M28" s="9">
        <f t="shared" si="5"/>
        <v>1600000</v>
      </c>
      <c r="N28" s="19">
        <f t="shared" si="5"/>
        <v>1600000</v>
      </c>
      <c r="O28" s="49"/>
      <c r="P28" s="49"/>
      <c r="Q28" s="49"/>
      <c r="R28" s="46"/>
      <c r="S28" s="46"/>
    </row>
    <row r="29" spans="2:20" ht="12.75" customHeight="1">
      <c r="B29" s="56"/>
      <c r="C29" s="20" t="s">
        <v>27</v>
      </c>
      <c r="D29" s="9">
        <v>6000000</v>
      </c>
      <c r="E29" s="9">
        <f t="shared" si="2"/>
        <v>600000</v>
      </c>
      <c r="F29" s="19">
        <f t="shared" si="12"/>
        <v>1200000</v>
      </c>
      <c r="G29" s="9">
        <f t="shared" si="13"/>
        <v>600000</v>
      </c>
      <c r="H29" s="9">
        <f t="shared" si="5"/>
        <v>600000</v>
      </c>
      <c r="I29" s="9">
        <f t="shared" si="5"/>
        <v>600000</v>
      </c>
      <c r="J29" s="9">
        <f t="shared" si="5"/>
        <v>600000</v>
      </c>
      <c r="K29" s="9">
        <f t="shared" si="5"/>
        <v>600000</v>
      </c>
      <c r="L29" s="9">
        <f t="shared" si="5"/>
        <v>600000</v>
      </c>
      <c r="M29" s="9">
        <f t="shared" si="5"/>
        <v>600000</v>
      </c>
      <c r="N29" s="19">
        <f t="shared" si="5"/>
        <v>600000</v>
      </c>
      <c r="O29" s="49"/>
      <c r="P29" s="49"/>
      <c r="Q29" s="49"/>
      <c r="R29" s="46"/>
      <c r="S29" s="46"/>
    </row>
    <row r="30" spans="2:20">
      <c r="B30" s="56"/>
      <c r="C30" s="20" t="s">
        <v>28</v>
      </c>
      <c r="D30" s="9">
        <v>15000</v>
      </c>
      <c r="E30" s="9">
        <f t="shared" si="2"/>
        <v>1500</v>
      </c>
      <c r="F30" s="19">
        <f>E30*2</f>
        <v>3000</v>
      </c>
      <c r="G30" s="9">
        <f t="shared" si="13"/>
        <v>1500</v>
      </c>
      <c r="H30" s="9">
        <f t="shared" si="5"/>
        <v>1500</v>
      </c>
      <c r="I30" s="9">
        <f t="shared" si="5"/>
        <v>1500</v>
      </c>
      <c r="J30" s="9">
        <f t="shared" si="5"/>
        <v>1500</v>
      </c>
      <c r="K30" s="9">
        <f t="shared" si="5"/>
        <v>1500</v>
      </c>
      <c r="L30" s="9">
        <f t="shared" si="5"/>
        <v>1500</v>
      </c>
      <c r="M30" s="9">
        <f t="shared" si="5"/>
        <v>1500</v>
      </c>
      <c r="N30" s="19">
        <f t="shared" si="5"/>
        <v>1500</v>
      </c>
      <c r="O30" s="49"/>
      <c r="P30" s="49"/>
      <c r="Q30" s="49"/>
      <c r="R30" s="46"/>
      <c r="S30" s="46"/>
    </row>
    <row r="31" spans="2:20" ht="15">
      <c r="B31" s="56"/>
      <c r="C31" s="25" t="s">
        <v>7</v>
      </c>
      <c r="D31" s="11">
        <f>SUM(D27:D30)</f>
        <v>77015000</v>
      </c>
      <c r="E31" s="11">
        <f t="shared" si="2"/>
        <v>7701500</v>
      </c>
      <c r="F31" s="21">
        <f>SUM(F27:F30)</f>
        <v>15403000</v>
      </c>
      <c r="G31" s="11">
        <f>SUM(G27:G30)</f>
        <v>7701500</v>
      </c>
      <c r="H31" s="11">
        <f t="shared" ref="H31:K31" si="14">SUM(H27:H30)</f>
        <v>7701500</v>
      </c>
      <c r="I31" s="11">
        <f t="shared" si="14"/>
        <v>7701500</v>
      </c>
      <c r="J31" s="11">
        <f t="shared" si="14"/>
        <v>7701500</v>
      </c>
      <c r="K31" s="11">
        <f t="shared" si="14"/>
        <v>7701500</v>
      </c>
      <c r="L31" s="43">
        <f t="shared" ref="L31:N34" si="15">K31</f>
        <v>7701500</v>
      </c>
      <c r="M31" s="43">
        <f t="shared" si="15"/>
        <v>7701500</v>
      </c>
      <c r="N31" s="44">
        <f t="shared" si="15"/>
        <v>7701500</v>
      </c>
      <c r="O31" s="49"/>
      <c r="P31" s="49"/>
      <c r="Q31" s="49"/>
      <c r="R31" s="46"/>
      <c r="S31" s="46"/>
      <c r="T31" s="38"/>
    </row>
    <row r="32" spans="2:20" ht="15">
      <c r="B32" s="4"/>
      <c r="C32" s="17"/>
      <c r="D32" s="4"/>
      <c r="E32" s="5"/>
      <c r="K32" s="40"/>
      <c r="L32" s="40"/>
      <c r="M32" s="40"/>
      <c r="N32" s="40"/>
      <c r="O32" s="49"/>
      <c r="P32" s="49"/>
      <c r="Q32" s="49"/>
      <c r="R32" s="46"/>
      <c r="S32" s="46"/>
    </row>
    <row r="33" spans="2:22" ht="15">
      <c r="B33" s="52" t="s">
        <v>19</v>
      </c>
      <c r="C33" s="22" t="s">
        <v>20</v>
      </c>
      <c r="D33" s="15">
        <v>1000000</v>
      </c>
      <c r="E33" s="9">
        <f t="shared" si="2"/>
        <v>100000</v>
      </c>
      <c r="F33" s="9">
        <f>E33*2</f>
        <v>200000</v>
      </c>
      <c r="G33" s="9">
        <f>+E33</f>
        <v>100000</v>
      </c>
      <c r="H33" s="9">
        <f>G33</f>
        <v>100000</v>
      </c>
      <c r="I33" s="9">
        <f>H33</f>
        <v>100000</v>
      </c>
      <c r="J33" s="9">
        <f t="shared" ref="J33:N37" si="16">I33</f>
        <v>100000</v>
      </c>
      <c r="K33" s="9">
        <f t="shared" si="16"/>
        <v>100000</v>
      </c>
      <c r="L33" s="9">
        <f t="shared" si="16"/>
        <v>100000</v>
      </c>
      <c r="M33" s="9">
        <f t="shared" si="16"/>
        <v>100000</v>
      </c>
      <c r="N33" s="19">
        <f t="shared" si="16"/>
        <v>100000</v>
      </c>
      <c r="O33" s="49"/>
      <c r="P33" s="49"/>
      <c r="Q33" s="49"/>
      <c r="R33" s="46"/>
      <c r="S33" s="46"/>
    </row>
    <row r="34" spans="2:22" ht="15">
      <c r="B34" s="52"/>
      <c r="C34" s="25" t="s">
        <v>7</v>
      </c>
      <c r="D34" s="11">
        <f>SUM(D33)</f>
        <v>1000000</v>
      </c>
      <c r="E34" s="11">
        <f t="shared" si="2"/>
        <v>100000</v>
      </c>
      <c r="F34" s="11">
        <f>SUM(F33)</f>
        <v>200000</v>
      </c>
      <c r="G34" s="11">
        <f>SUM(G33)</f>
        <v>100000</v>
      </c>
      <c r="H34" s="11">
        <f t="shared" ref="H34:K34" si="17">SUM(H33)</f>
        <v>100000</v>
      </c>
      <c r="I34" s="11">
        <f t="shared" si="17"/>
        <v>100000</v>
      </c>
      <c r="J34" s="11">
        <f t="shared" si="17"/>
        <v>100000</v>
      </c>
      <c r="K34" s="11">
        <f t="shared" si="17"/>
        <v>100000</v>
      </c>
      <c r="L34" s="43">
        <f t="shared" si="15"/>
        <v>100000</v>
      </c>
      <c r="M34" s="43">
        <f t="shared" si="15"/>
        <v>100000</v>
      </c>
      <c r="N34" s="44">
        <f t="shared" si="15"/>
        <v>100000</v>
      </c>
      <c r="O34" s="50"/>
      <c r="P34" s="50"/>
      <c r="Q34" s="50"/>
      <c r="R34" s="47"/>
      <c r="S34" s="47"/>
    </row>
    <row r="35" spans="2:22" ht="15">
      <c r="B35" s="4"/>
      <c r="C35" s="17"/>
      <c r="D35" s="4"/>
      <c r="E35" s="5"/>
      <c r="F35" s="5"/>
      <c r="G35" s="5"/>
      <c r="H35" s="5"/>
      <c r="I35" s="5"/>
      <c r="J35" s="5"/>
      <c r="T35" s="38"/>
      <c r="U35" s="38"/>
    </row>
    <row r="36" spans="2:22">
      <c r="E36" s="5"/>
      <c r="F36" s="5"/>
      <c r="G36" s="5"/>
    </row>
    <row r="37" spans="2:22" ht="15">
      <c r="B37" s="51" t="s">
        <v>21</v>
      </c>
      <c r="C37" s="51"/>
      <c r="D37" s="23">
        <f>D34+D31+D24+D13</f>
        <v>118894475</v>
      </c>
      <c r="E37" s="11">
        <f t="shared" si="2"/>
        <v>11889447.5</v>
      </c>
      <c r="F37" s="36">
        <f>E37*2</f>
        <v>23778895</v>
      </c>
      <c r="G37" s="30">
        <f>+E37</f>
        <v>11889447.5</v>
      </c>
      <c r="H37" s="30">
        <f>G37</f>
        <v>11889447.5</v>
      </c>
      <c r="I37" s="30">
        <f>H37</f>
        <v>11889447.5</v>
      </c>
      <c r="J37" s="30">
        <f t="shared" si="16"/>
        <v>11889447.5</v>
      </c>
      <c r="K37" s="30">
        <v>11889447.5</v>
      </c>
      <c r="L37" s="30">
        <v>11889447.5</v>
      </c>
      <c r="M37" s="30">
        <v>11889447.5</v>
      </c>
      <c r="N37" s="30">
        <v>11889447.5</v>
      </c>
      <c r="O37" s="30">
        <v>15000000</v>
      </c>
      <c r="P37" s="30">
        <v>10000000</v>
      </c>
      <c r="Q37" s="30">
        <f>5000000</f>
        <v>5000000</v>
      </c>
      <c r="R37" s="30">
        <v>12000000</v>
      </c>
      <c r="S37" s="30">
        <v>10000000</v>
      </c>
      <c r="T37" s="31">
        <f>SUM(F37:S37)</f>
        <v>170894475</v>
      </c>
      <c r="U37" s="38"/>
    </row>
    <row r="38" spans="2:22" ht="15">
      <c r="C38" s="25" t="s">
        <v>22</v>
      </c>
      <c r="F38" s="24">
        <v>43503</v>
      </c>
      <c r="G38" s="24">
        <v>43524</v>
      </c>
      <c r="H38" s="24">
        <v>43530</v>
      </c>
      <c r="I38" s="24">
        <v>43558</v>
      </c>
      <c r="J38" s="24">
        <v>43608</v>
      </c>
      <c r="K38" s="41">
        <v>43616</v>
      </c>
      <c r="L38" s="41">
        <v>43621</v>
      </c>
      <c r="M38" s="41">
        <v>43643</v>
      </c>
      <c r="N38" s="41">
        <v>43644</v>
      </c>
      <c r="O38" s="41">
        <v>43675</v>
      </c>
      <c r="P38" s="41">
        <v>43677</v>
      </c>
      <c r="Q38" s="41">
        <v>43678</v>
      </c>
      <c r="R38" s="41">
        <v>43703</v>
      </c>
      <c r="S38" s="41">
        <v>43707</v>
      </c>
      <c r="T38" s="31">
        <f>750000+127500</f>
        <v>877500</v>
      </c>
      <c r="U38" s="33" t="s">
        <v>29</v>
      </c>
      <c r="V38" s="38"/>
    </row>
    <row r="39" spans="2:22" ht="15">
      <c r="C39" s="25" t="s">
        <v>23</v>
      </c>
      <c r="E39" s="5"/>
      <c r="F39" s="34">
        <v>1717</v>
      </c>
      <c r="G39" s="34">
        <v>2221</v>
      </c>
      <c r="H39" s="34">
        <v>2222</v>
      </c>
      <c r="I39" s="34">
        <v>2503</v>
      </c>
      <c r="J39" s="34">
        <v>2504</v>
      </c>
      <c r="K39" s="42">
        <v>5097</v>
      </c>
      <c r="L39" s="42">
        <v>5098</v>
      </c>
      <c r="M39" s="42">
        <v>6020</v>
      </c>
      <c r="N39" s="42">
        <v>6021</v>
      </c>
      <c r="O39" s="42">
        <v>7064</v>
      </c>
      <c r="P39" s="42">
        <v>7067</v>
      </c>
      <c r="Q39" s="42">
        <v>7067</v>
      </c>
      <c r="R39" s="42">
        <v>7558</v>
      </c>
      <c r="S39" s="42">
        <v>8179</v>
      </c>
      <c r="T39" s="31">
        <f>T37+T38</f>
        <v>171771975</v>
      </c>
      <c r="U39" s="38"/>
    </row>
    <row r="40" spans="2:22">
      <c r="T40" s="38"/>
    </row>
    <row r="41" spans="2:22">
      <c r="T41" s="38"/>
    </row>
    <row r="42" spans="2:22">
      <c r="B42" s="32"/>
      <c r="C42" s="37" t="s">
        <v>44</v>
      </c>
    </row>
    <row r="43" spans="2:22">
      <c r="C43" s="37" t="s">
        <v>43</v>
      </c>
      <c r="E43" s="38"/>
    </row>
  </sheetData>
  <mergeCells count="10">
    <mergeCell ref="S9:S34"/>
    <mergeCell ref="O9:O34"/>
    <mergeCell ref="B37:C37"/>
    <mergeCell ref="B9:B12"/>
    <mergeCell ref="B15:B24"/>
    <mergeCell ref="B27:B31"/>
    <mergeCell ref="B33:B34"/>
    <mergeCell ref="R9:R34"/>
    <mergeCell ref="Q9:Q34"/>
    <mergeCell ref="P9:P3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2019-08-30T14:21:51Z</dcterms:modified>
</cp:coreProperties>
</file>