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20\4º TRIM 2020\"/>
    </mc:Choice>
  </mc:AlternateContent>
  <bookViews>
    <workbookView xWindow="360" yWindow="360" windowWidth="12120" windowHeight="8910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H27" i="1" l="1"/>
  <c r="G24" i="5" l="1"/>
  <c r="G38" i="4"/>
  <c r="G33" i="4"/>
  <c r="F33" i="4"/>
  <c r="G36" i="4"/>
  <c r="G35" i="4"/>
  <c r="K33" i="4"/>
  <c r="K38" i="4"/>
  <c r="H41" i="1" l="1"/>
  <c r="H40" i="1"/>
  <c r="H39" i="1"/>
  <c r="F38" i="4" l="1"/>
  <c r="F36" i="4"/>
  <c r="F35" i="4"/>
  <c r="F42" i="4"/>
  <c r="J38" i="4"/>
  <c r="J33" i="4"/>
  <c r="F25" i="5"/>
  <c r="F24" i="5"/>
  <c r="G41" i="1"/>
  <c r="G40" i="1"/>
  <c r="G39" i="1"/>
  <c r="G28" i="1"/>
  <c r="G27" i="1"/>
  <c r="E38" i="4" l="1"/>
  <c r="E36" i="4"/>
  <c r="E35" i="4"/>
  <c r="E33" i="4"/>
  <c r="I33" i="4"/>
  <c r="E24" i="5"/>
  <c r="I38" i="4" l="1"/>
  <c r="F41" i="1"/>
  <c r="F40" i="1"/>
  <c r="F39" i="1"/>
  <c r="D24" i="5" l="1"/>
  <c r="D36" i="4"/>
  <c r="D35" i="4"/>
  <c r="D33" i="4"/>
  <c r="H33" i="4"/>
  <c r="M49" i="4"/>
  <c r="M48" i="4"/>
  <c r="E28" i="1"/>
  <c r="E27" i="1"/>
  <c r="H38" i="4" l="1"/>
  <c r="D38" i="4" s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</calcChain>
</file>

<file path=xl/sharedStrings.xml><?xml version="1.0" encoding="utf-8"?>
<sst xmlns="http://schemas.openxmlformats.org/spreadsheetml/2006/main" count="461" uniqueCount="196">
  <si>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</si>
  <si>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</si>
  <si>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</si>
  <si>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</si>
  <si>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</si>
  <si>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</si>
  <si>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</si>
  <si>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</si>
  <si>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</si>
  <si>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</si>
  <si>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</si>
  <si>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</si>
  <si>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</si>
  <si>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</si>
  <si>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</si>
  <si>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</si>
  <si>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</si>
  <si>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</si>
  <si>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</si>
  <si>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</si>
  <si>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</si>
  <si>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</si>
  <si>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</si>
  <si>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</si>
  <si>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</si>
  <si>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</si>
  <si>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</si>
  <si>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</si>
  <si>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</si>
  <si>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</si>
  <si>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</si>
  <si>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</si>
  <si>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</si>
  <si>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</si>
  <si>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</si>
  <si>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</si>
  <si>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</si>
  <si>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</si>
  <si>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</si>
  <si>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</si>
  <si>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</si>
  <si>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</si>
  <si>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</si>
  <si>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</si>
  <si>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</si>
  <si>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</si>
  <si>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</si>
  <si>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</si>
  <si>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</si>
  <si>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</si>
  <si>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</si>
  <si>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</si>
  <si>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</si>
  <si>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</si>
  <si>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</si>
  <si>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</si>
  <si>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</si>
  <si>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</si>
  <si>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</si>
  <si>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</si>
  <si>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</si>
  <si>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</si>
  <si>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</si>
  <si>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</si>
  <si>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</si>
  <si>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</si>
  <si>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</si>
  <si>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</si>
  <si>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</si>
  <si>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</si>
  <si>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</si>
  <si>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</si>
  <si>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</si>
  <si>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</si>
  <si>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</si>
  <si>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</si>
  <si>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</si>
  <si>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</si>
  <si>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</si>
  <si>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</si>
  <si>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</si>
  <si>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</si>
  <si>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</si>
  <si>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</si>
  <si>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</si>
  <si>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</si>
  <si>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</si>
  <si>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</si>
  <si>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</si>
  <si>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</si>
  <si>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</si>
  <si>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</si>
  <si>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</si>
  <si>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</si>
  <si>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</si>
  <si>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</si>
  <si>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</si>
  <si>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</si>
  <si>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</si>
  <si>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</si>
  <si>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</si>
  <si>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</si>
  <si>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</si>
  <si>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</si>
  <si>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</si>
  <si>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</si>
  <si>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</si>
  <si>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</si>
  <si>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</si>
  <si>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</si>
  <si>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</si>
  <si>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</si>
  <si>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</si>
  <si>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</si>
  <si>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</si>
  <si>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</si>
  <si>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</si>
  <si>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</si>
  <si>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</si>
  <si>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</si>
  <si>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</si>
  <si>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</si>
  <si>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</si>
  <si>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</si>
  <si>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</si>
  <si>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</si>
  <si>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</si>
  <si>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</si>
  <si>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</si>
  <si>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</si>
  <si>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</si>
  <si>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</si>
  <si>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</si>
  <si>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</si>
  <si>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</si>
  <si>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</si>
  <si>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</si>
  <si>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</si>
  <si>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</si>
  <si>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</si>
  <si>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</si>
  <si>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</si>
  <si>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</si>
  <si>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</si>
  <si>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</si>
  <si>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</si>
  <si>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</si>
  <si>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</si>
  <si>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</si>
  <si>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</si>
  <si>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</si>
  <si>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</si>
  <si>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</si>
  <si>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</si>
  <si>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</si>
  <si>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</si>
  <si>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</si>
  <si>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</si>
  <si>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</si>
  <si>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</si>
  <si>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</si>
  <si>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</si>
  <si>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</si>
  <si>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</si>
  <si>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</si>
  <si>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</si>
  <si>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</si>
  <si>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</si>
  <si>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</si>
  <si>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</si>
  <si>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</si>
  <si>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</si>
  <si>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</si>
  <si>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</si>
  <si>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</si>
  <si>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</si>
  <si>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</si>
  <si>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</si>
  <si>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</si>
  <si>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</si>
  <si>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</si>
  <si>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</si>
  <si>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</si>
  <si>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</si>
  <si>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</si>
  <si>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</si>
  <si>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</si>
  <si>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</si>
  <si>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</si>
  <si>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</si>
  <si>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</si>
  <si>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</si>
  <si>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</si>
  <si>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</si>
  <si>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PRESUPUESTO 2020</t>
  </si>
  <si>
    <t>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</si>
</sst>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19" fillId="5" borderId="48" xfId="0" applyNumberFormat="1" applyFont="1" applyFill="1" applyBorder="1"/>
    <xf numFmtId="0" fontId="19" fillId="5" borderId="48" xfId="0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1" fillId="0" borderId="45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3" fontId="1" fillId="6" borderId="16" xfId="0" applyNumberFormat="1" applyFont="1" applyFill="1" applyBorder="1" applyAlignment="1">
      <alignment horizontal="right"/>
    </xf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0" fontId="1" fillId="0" borderId="0" xfId="0" applyFont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1" fillId="0" borderId="20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1" fillId="0" borderId="17" xfId="2" applyNumberFormat="1" applyFont="1" applyBorder="1" applyAlignment="1">
      <alignment horizontal="right"/>
    </xf>
    <xf numFmtId="3" fontId="1" fillId="0" borderId="3" xfId="2" applyNumberFormat="1" applyFont="1" applyBorder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abSelected="1" topLeftCell="A19" zoomScale="90" zoomScaleNormal="90" workbookViewId="0">
      <selection activeCell="H46" sqref="H46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194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6" t="s">
        <v>2</v>
      </c>
      <c r="C7" s="338" t="s">
        <v>3</v>
      </c>
      <c r="D7" s="338" t="s">
        <v>99</v>
      </c>
      <c r="E7" s="344" t="s">
        <v>160</v>
      </c>
      <c r="F7" s="345"/>
      <c r="G7" s="345"/>
      <c r="H7" s="346"/>
    </row>
    <row r="8" spans="1:23" ht="12.75" customHeight="1" x14ac:dyDescent="0.2">
      <c r="B8" s="337"/>
      <c r="C8" s="339"/>
      <c r="D8" s="339"/>
      <c r="E8" s="341">
        <v>2020</v>
      </c>
      <c r="F8" s="342"/>
      <c r="G8" s="342"/>
      <c r="H8" s="343"/>
    </row>
    <row r="9" spans="1:23" ht="13.9" customHeight="1" x14ac:dyDescent="0.2">
      <c r="B9" s="337"/>
      <c r="C9" s="339"/>
      <c r="D9" s="339"/>
      <c r="E9" s="347" t="s">
        <v>139</v>
      </c>
      <c r="F9" s="347" t="s">
        <v>152</v>
      </c>
      <c r="G9" s="347" t="s">
        <v>154</v>
      </c>
      <c r="H9" s="340" t="s">
        <v>159</v>
      </c>
    </row>
    <row r="10" spans="1:23" ht="12.75" customHeight="1" x14ac:dyDescent="0.2">
      <c r="B10" s="337"/>
      <c r="C10" s="339"/>
      <c r="D10" s="339"/>
      <c r="E10" s="347"/>
      <c r="F10" s="347"/>
      <c r="G10" s="347"/>
      <c r="H10" s="340"/>
    </row>
    <row r="11" spans="1:23" ht="13.5" customHeight="1" x14ac:dyDescent="0.2">
      <c r="B11" s="337"/>
      <c r="C11" s="339"/>
      <c r="D11" s="339"/>
      <c r="E11" s="347"/>
      <c r="F11" s="347"/>
      <c r="G11" s="347"/>
      <c r="H11" s="340"/>
    </row>
    <row r="12" spans="1:23" ht="20.25" customHeight="1" x14ac:dyDescent="0.2">
      <c r="B12" s="333" t="s">
        <v>5</v>
      </c>
      <c r="C12" s="334"/>
      <c r="D12" s="334"/>
      <c r="E12" s="334"/>
      <c r="F12" s="334"/>
      <c r="G12" s="334"/>
      <c r="H12" s="335"/>
    </row>
    <row r="13" spans="1:23" ht="13.5" thickBot="1" x14ac:dyDescent="0.25">
      <c r="B13" s="330" t="s">
        <v>6</v>
      </c>
      <c r="C13" s="331"/>
      <c r="D13" s="331"/>
      <c r="E13" s="331"/>
      <c r="F13" s="331"/>
      <c r="G13" s="331"/>
      <c r="H13" s="332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9">
        <v>19</v>
      </c>
      <c r="F15" s="249">
        <v>0</v>
      </c>
      <c r="G15" s="249">
        <v>0</v>
      </c>
      <c r="H15" s="126">
        <v>16</v>
      </c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9">
        <v>0</v>
      </c>
      <c r="F16" s="249">
        <v>0</v>
      </c>
      <c r="G16" s="249">
        <v>0</v>
      </c>
      <c r="H16" s="126">
        <v>0</v>
      </c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9">
        <v>14</v>
      </c>
      <c r="F17" s="249">
        <v>0</v>
      </c>
      <c r="G17" s="249">
        <v>1</v>
      </c>
      <c r="H17" s="126">
        <v>4</v>
      </c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0">
        <v>22</v>
      </c>
      <c r="F18" s="250">
        <v>0</v>
      </c>
      <c r="G18" s="250">
        <v>1</v>
      </c>
      <c r="H18" s="127">
        <v>4</v>
      </c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9">
        <v>0</v>
      </c>
      <c r="F19" s="249">
        <v>0</v>
      </c>
      <c r="G19" s="249">
        <v>0</v>
      </c>
      <c r="H19" s="126">
        <v>0</v>
      </c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9">
        <v>0</v>
      </c>
      <c r="F20" s="249">
        <v>0</v>
      </c>
      <c r="G20" s="249">
        <v>0</v>
      </c>
      <c r="H20" s="126">
        <v>0</v>
      </c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9">
        <v>0</v>
      </c>
      <c r="F21" s="249">
        <v>0</v>
      </c>
      <c r="G21" s="249">
        <v>0</v>
      </c>
      <c r="H21" s="126">
        <v>0</v>
      </c>
    </row>
    <row r="22" spans="1:9" ht="13.5" thickBot="1" x14ac:dyDescent="0.25">
      <c r="A22">
        <v>8</v>
      </c>
      <c r="B22" s="277" t="s">
        <v>189</v>
      </c>
      <c r="C22" s="18" t="s">
        <v>8</v>
      </c>
      <c r="D22" s="39" t="s">
        <v>9</v>
      </c>
      <c r="E22" s="279">
        <v>400</v>
      </c>
      <c r="F22" s="279">
        <v>0</v>
      </c>
      <c r="G22" s="298">
        <v>0</v>
      </c>
      <c r="H22" s="293">
        <v>0</v>
      </c>
    </row>
    <row r="23" spans="1:9" x14ac:dyDescent="0.2">
      <c r="B23" s="157" t="s">
        <v>134</v>
      </c>
      <c r="C23" s="158"/>
      <c r="D23" s="158"/>
      <c r="E23" s="252"/>
      <c r="F23" s="252"/>
      <c r="G23" s="252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9">
        <v>2</v>
      </c>
      <c r="F24" s="249">
        <v>4</v>
      </c>
      <c r="G24" s="249">
        <v>4</v>
      </c>
      <c r="H24" s="126">
        <v>4</v>
      </c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9">
        <v>2</v>
      </c>
      <c r="F25" s="249">
        <v>5</v>
      </c>
      <c r="G25" s="249">
        <v>4</v>
      </c>
      <c r="H25" s="126">
        <v>4</v>
      </c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11">
        <v>0</v>
      </c>
      <c r="F26" s="312">
        <v>0</v>
      </c>
      <c r="G26" s="249">
        <v>0</v>
      </c>
      <c r="H26" s="126">
        <v>0</v>
      </c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0">
        <f>16+19</f>
        <v>35</v>
      </c>
      <c r="F27" s="250">
        <v>28</v>
      </c>
      <c r="G27" s="250">
        <f>22+14</f>
        <v>36</v>
      </c>
      <c r="H27" s="127">
        <f>5+4</f>
        <v>9</v>
      </c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9">
        <f>238+6</f>
        <v>244</v>
      </c>
      <c r="F28" s="249">
        <v>0</v>
      </c>
      <c r="G28" s="249">
        <f>328+2</f>
        <v>330</v>
      </c>
      <c r="H28" s="126">
        <v>338</v>
      </c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9">
        <v>178</v>
      </c>
      <c r="F29" s="249">
        <v>6</v>
      </c>
      <c r="G29" s="249">
        <v>133</v>
      </c>
      <c r="H29" s="126">
        <v>195</v>
      </c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9">
        <v>3</v>
      </c>
      <c r="F30" s="249">
        <v>5</v>
      </c>
      <c r="G30" s="249">
        <v>2</v>
      </c>
      <c r="H30" s="126">
        <v>0</v>
      </c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1">
        <v>25</v>
      </c>
      <c r="F31" s="251">
        <v>47</v>
      </c>
      <c r="G31" s="251">
        <v>40</v>
      </c>
      <c r="H31" s="128">
        <v>12</v>
      </c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27" t="s">
        <v>155</v>
      </c>
      <c r="C36" s="328"/>
      <c r="D36" s="328"/>
      <c r="E36" s="328"/>
      <c r="F36" s="328"/>
      <c r="G36" s="328"/>
      <c r="H36" s="329"/>
    </row>
    <row r="37" spans="2:9" x14ac:dyDescent="0.2">
      <c r="B37" s="324" t="s">
        <v>6</v>
      </c>
      <c r="C37" s="325"/>
      <c r="D37" s="325"/>
      <c r="E37" s="325"/>
      <c r="F37" s="325"/>
      <c r="G37" s="325"/>
      <c r="H37" s="326"/>
    </row>
    <row r="38" spans="2:9" x14ac:dyDescent="0.2">
      <c r="B38" s="25" t="s">
        <v>16</v>
      </c>
      <c r="C38" s="26" t="s">
        <v>8</v>
      </c>
      <c r="D38" s="39" t="s">
        <v>9</v>
      </c>
      <c r="E38" s="304"/>
      <c r="F38" s="253">
        <v>527</v>
      </c>
      <c r="G38" s="253">
        <v>514</v>
      </c>
      <c r="H38" s="27">
        <v>587</v>
      </c>
    </row>
    <row r="39" spans="2:9" x14ac:dyDescent="0.2">
      <c r="B39" s="28" t="s">
        <v>17</v>
      </c>
      <c r="C39" s="29" t="s">
        <v>8</v>
      </c>
      <c r="D39" s="39" t="s">
        <v>9</v>
      </c>
      <c r="E39" s="304"/>
      <c r="F39" s="253">
        <f>354+34</f>
        <v>388</v>
      </c>
      <c r="G39" s="253">
        <f>440+51</f>
        <v>491</v>
      </c>
      <c r="H39" s="27">
        <f>516+45</f>
        <v>561</v>
      </c>
    </row>
    <row r="40" spans="2:9" x14ac:dyDescent="0.2">
      <c r="B40" s="28" t="s">
        <v>18</v>
      </c>
      <c r="C40" s="29" t="s">
        <v>8</v>
      </c>
      <c r="D40" s="39" t="s">
        <v>9</v>
      </c>
      <c r="E40" s="304"/>
      <c r="F40" s="253">
        <f>168+10</f>
        <v>178</v>
      </c>
      <c r="G40" s="253">
        <f>69+15</f>
        <v>84</v>
      </c>
      <c r="H40" s="27">
        <f>69+10</f>
        <v>79</v>
      </c>
    </row>
    <row r="41" spans="2:9" x14ac:dyDescent="0.2">
      <c r="B41" s="28" t="s">
        <v>146</v>
      </c>
      <c r="C41" s="29" t="s">
        <v>8</v>
      </c>
      <c r="D41" s="39" t="s">
        <v>9</v>
      </c>
      <c r="E41" s="304"/>
      <c r="F41" s="253">
        <f>117+32</f>
        <v>149</v>
      </c>
      <c r="G41" s="253">
        <f>56+4</f>
        <v>60</v>
      </c>
      <c r="H41" s="27">
        <f>107+42</f>
        <v>149</v>
      </c>
    </row>
    <row r="42" spans="2:9" x14ac:dyDescent="0.2">
      <c r="B42" s="28" t="s">
        <v>19</v>
      </c>
      <c r="C42" s="29" t="s">
        <v>8</v>
      </c>
      <c r="D42" s="39" t="s">
        <v>9</v>
      </c>
      <c r="E42" s="304"/>
      <c r="F42" s="253">
        <v>5</v>
      </c>
      <c r="G42" s="253">
        <v>6</v>
      </c>
      <c r="H42" s="27">
        <v>2</v>
      </c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05"/>
      <c r="F43" s="254">
        <v>367</v>
      </c>
      <c r="G43" s="254">
        <v>361</v>
      </c>
      <c r="H43" s="121">
        <v>353</v>
      </c>
    </row>
    <row r="44" spans="2:9" x14ac:dyDescent="0.2">
      <c r="B44" s="32"/>
      <c r="C44" s="32"/>
      <c r="D44" s="95"/>
      <c r="E44" s="33"/>
      <c r="F44" s="24"/>
      <c r="G44" s="16"/>
      <c r="H44" s="292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27" t="s">
        <v>21</v>
      </c>
      <c r="C48" s="328"/>
      <c r="D48" s="328"/>
      <c r="E48" s="328"/>
      <c r="F48" s="328"/>
      <c r="G48" s="328"/>
      <c r="H48" s="329"/>
    </row>
    <row r="49" spans="2:9" x14ac:dyDescent="0.2">
      <c r="B49" s="324" t="s">
        <v>6</v>
      </c>
      <c r="C49" s="325"/>
      <c r="D49" s="325"/>
      <c r="E49" s="325"/>
      <c r="F49" s="325"/>
      <c r="G49" s="325"/>
      <c r="H49" s="326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5"/>
      <c r="H51" s="205"/>
    </row>
    <row r="52" spans="2:9" x14ac:dyDescent="0.2">
      <c r="B52" s="107"/>
      <c r="C52" s="107"/>
      <c r="D52" s="46"/>
      <c r="E52" s="280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7" zoomScale="90" zoomScaleNormal="90" workbookViewId="0">
      <selection activeCell="G32" sqref="G32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194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6" t="s">
        <v>2</v>
      </c>
      <c r="B8" s="338" t="s">
        <v>3</v>
      </c>
      <c r="C8" s="361" t="s">
        <v>4</v>
      </c>
      <c r="D8" s="352" t="s">
        <v>160</v>
      </c>
      <c r="E8" s="353"/>
      <c r="F8" s="353"/>
      <c r="G8" s="354"/>
    </row>
    <row r="9" spans="1:16" ht="12.75" customHeight="1" x14ac:dyDescent="0.2">
      <c r="A9" s="337"/>
      <c r="B9" s="339"/>
      <c r="C9" s="362"/>
      <c r="D9" s="349">
        <v>2020</v>
      </c>
      <c r="E9" s="350"/>
      <c r="F9" s="350"/>
      <c r="G9" s="351"/>
    </row>
    <row r="10" spans="1:16" ht="13.9" customHeight="1" x14ac:dyDescent="0.2">
      <c r="A10" s="337"/>
      <c r="B10" s="339"/>
      <c r="C10" s="362"/>
      <c r="D10" s="347" t="s">
        <v>139</v>
      </c>
      <c r="E10" s="347" t="s">
        <v>152</v>
      </c>
      <c r="F10" s="347" t="s">
        <v>154</v>
      </c>
      <c r="G10" s="340" t="s">
        <v>159</v>
      </c>
    </row>
    <row r="11" spans="1:16" ht="12.75" customHeight="1" x14ac:dyDescent="0.2">
      <c r="A11" s="337"/>
      <c r="B11" s="339"/>
      <c r="C11" s="362"/>
      <c r="D11" s="347"/>
      <c r="E11" s="347"/>
      <c r="F11" s="347"/>
      <c r="G11" s="340"/>
    </row>
    <row r="12" spans="1:16" ht="13.5" customHeight="1" thickBot="1" x14ac:dyDescent="0.25">
      <c r="A12" s="359"/>
      <c r="B12" s="360"/>
      <c r="C12" s="362"/>
      <c r="D12" s="358"/>
      <c r="E12" s="358"/>
      <c r="F12" s="358"/>
      <c r="G12" s="348"/>
    </row>
    <row r="13" spans="1:16" x14ac:dyDescent="0.2">
      <c r="A13" s="355" t="s">
        <v>23</v>
      </c>
      <c r="B13" s="356"/>
      <c r="C13" s="356"/>
      <c r="D13" s="356"/>
      <c r="E13" s="356"/>
      <c r="F13" s="356"/>
      <c r="G13" s="357"/>
    </row>
    <row r="14" spans="1:16" x14ac:dyDescent="0.2">
      <c r="A14" s="17" t="s">
        <v>24</v>
      </c>
      <c r="B14" s="39" t="s">
        <v>8</v>
      </c>
      <c r="C14" s="39" t="s">
        <v>25</v>
      </c>
      <c r="D14" s="249">
        <v>1739</v>
      </c>
      <c r="E14" s="249">
        <v>1524</v>
      </c>
      <c r="F14" s="249">
        <v>1792</v>
      </c>
      <c r="G14" s="126">
        <v>1720</v>
      </c>
    </row>
    <row r="15" spans="1:16" x14ac:dyDescent="0.2">
      <c r="A15" s="17" t="s">
        <v>185</v>
      </c>
      <c r="B15" s="39" t="s">
        <v>8</v>
      </c>
      <c r="C15" s="39" t="s">
        <v>9</v>
      </c>
      <c r="D15" s="249">
        <v>0</v>
      </c>
      <c r="E15" s="249">
        <v>0</v>
      </c>
      <c r="F15" s="249">
        <v>0</v>
      </c>
      <c r="G15" s="126">
        <v>0</v>
      </c>
    </row>
    <row r="16" spans="1:16" x14ac:dyDescent="0.2">
      <c r="A16" s="17" t="s">
        <v>26</v>
      </c>
      <c r="B16" s="39" t="s">
        <v>8</v>
      </c>
      <c r="C16" s="39" t="s">
        <v>25</v>
      </c>
      <c r="D16" s="249">
        <v>601</v>
      </c>
      <c r="E16" s="249">
        <v>533</v>
      </c>
      <c r="F16" s="249">
        <v>543</v>
      </c>
      <c r="G16" s="126">
        <v>418</v>
      </c>
    </row>
    <row r="17" spans="1:11" x14ac:dyDescent="0.2">
      <c r="A17" s="17" t="s">
        <v>27</v>
      </c>
      <c r="B17" s="39" t="s">
        <v>8</v>
      </c>
      <c r="C17" s="39" t="s">
        <v>25</v>
      </c>
      <c r="D17" s="249">
        <v>3341</v>
      </c>
      <c r="E17" s="249">
        <v>1439</v>
      </c>
      <c r="F17" s="249">
        <v>1778</v>
      </c>
      <c r="G17" s="126">
        <v>2554</v>
      </c>
    </row>
    <row r="18" spans="1:11" x14ac:dyDescent="0.2">
      <c r="A18" s="17" t="s">
        <v>28</v>
      </c>
      <c r="B18" s="39" t="s">
        <v>8</v>
      </c>
      <c r="C18" s="39" t="s">
        <v>25</v>
      </c>
      <c r="D18" s="249">
        <v>0</v>
      </c>
      <c r="E18" s="249">
        <v>0</v>
      </c>
      <c r="F18" s="249">
        <v>0</v>
      </c>
      <c r="G18" s="126">
        <v>0</v>
      </c>
    </row>
    <row r="19" spans="1:11" x14ac:dyDescent="0.2">
      <c r="A19" s="202" t="s">
        <v>29</v>
      </c>
      <c r="B19" s="203" t="s">
        <v>8</v>
      </c>
      <c r="C19" s="204"/>
      <c r="D19" s="259">
        <v>0</v>
      </c>
      <c r="E19" s="259">
        <v>0</v>
      </c>
      <c r="F19" s="259">
        <v>0</v>
      </c>
      <c r="G19" s="284">
        <v>0</v>
      </c>
    </row>
    <row r="20" spans="1:11" x14ac:dyDescent="0.2">
      <c r="A20" s="17" t="s">
        <v>30</v>
      </c>
      <c r="B20" s="39" t="s">
        <v>8</v>
      </c>
      <c r="C20" s="41"/>
      <c r="D20" s="249">
        <v>3385</v>
      </c>
      <c r="E20" s="249">
        <v>1140</v>
      </c>
      <c r="F20" s="249">
        <v>2368</v>
      </c>
      <c r="G20" s="126">
        <v>2973</v>
      </c>
    </row>
    <row r="21" spans="1:11" x14ac:dyDescent="0.2">
      <c r="A21" s="17" t="s">
        <v>31</v>
      </c>
      <c r="B21" s="39" t="s">
        <v>8</v>
      </c>
      <c r="C21" s="41"/>
      <c r="D21" s="249">
        <v>617</v>
      </c>
      <c r="E21" s="249">
        <v>322</v>
      </c>
      <c r="F21" s="249">
        <v>662</v>
      </c>
      <c r="G21" s="126">
        <v>674</v>
      </c>
    </row>
    <row r="22" spans="1:11" x14ac:dyDescent="0.2">
      <c r="A22" s="17" t="s">
        <v>32</v>
      </c>
      <c r="B22" s="39" t="s">
        <v>8</v>
      </c>
      <c r="C22" s="41"/>
      <c r="D22" s="249">
        <v>137</v>
      </c>
      <c r="E22" s="249">
        <v>86</v>
      </c>
      <c r="F22" s="249">
        <v>139</v>
      </c>
      <c r="G22" s="126">
        <v>291</v>
      </c>
    </row>
    <row r="23" spans="1:11" x14ac:dyDescent="0.2">
      <c r="A23" s="17" t="s">
        <v>33</v>
      </c>
      <c r="B23" s="39" t="s">
        <v>8</v>
      </c>
      <c r="C23" s="41"/>
      <c r="D23" s="249">
        <v>4960</v>
      </c>
      <c r="E23" s="249">
        <v>1711</v>
      </c>
      <c r="F23" s="249">
        <v>2821</v>
      </c>
      <c r="G23" s="126">
        <v>3804</v>
      </c>
    </row>
    <row r="24" spans="1:11" x14ac:dyDescent="0.2">
      <c r="A24" s="17" t="s">
        <v>147</v>
      </c>
      <c r="B24" s="39" t="s">
        <v>8</v>
      </c>
      <c r="C24" s="41"/>
      <c r="D24" s="249">
        <v>70</v>
      </c>
      <c r="E24" s="249">
        <v>86</v>
      </c>
      <c r="F24" s="249">
        <v>62</v>
      </c>
      <c r="G24" s="126">
        <v>65</v>
      </c>
    </row>
    <row r="25" spans="1:11" x14ac:dyDescent="0.2">
      <c r="A25" s="17" t="s">
        <v>148</v>
      </c>
      <c r="B25" s="39" t="s">
        <v>8</v>
      </c>
      <c r="C25" s="41"/>
      <c r="D25" s="249"/>
      <c r="E25" s="249"/>
      <c r="F25" s="249">
        <v>0</v>
      </c>
      <c r="G25" s="126">
        <v>0</v>
      </c>
    </row>
    <row r="26" spans="1:11" x14ac:dyDescent="0.2">
      <c r="A26" s="17" t="s">
        <v>156</v>
      </c>
      <c r="B26" s="39" t="s">
        <v>8</v>
      </c>
      <c r="C26" s="41"/>
      <c r="D26" s="249">
        <v>109</v>
      </c>
      <c r="E26" s="249">
        <v>80</v>
      </c>
      <c r="F26" s="249">
        <v>46</v>
      </c>
      <c r="G26" s="126">
        <v>53</v>
      </c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9">
        <v>90</v>
      </c>
      <c r="E27" s="249">
        <v>78</v>
      </c>
      <c r="F27" s="249">
        <v>63</v>
      </c>
      <c r="G27" s="126">
        <v>68</v>
      </c>
    </row>
    <row r="28" spans="1:11" x14ac:dyDescent="0.2">
      <c r="A28" s="17" t="s">
        <v>35</v>
      </c>
      <c r="B28" s="39" t="s">
        <v>8</v>
      </c>
      <c r="C28" s="41"/>
      <c r="D28" s="249">
        <v>127</v>
      </c>
      <c r="E28" s="249">
        <v>60</v>
      </c>
      <c r="F28" s="249">
        <v>71</v>
      </c>
      <c r="G28" s="126">
        <v>88</v>
      </c>
    </row>
    <row r="29" spans="1:11" x14ac:dyDescent="0.2">
      <c r="A29" s="17" t="s">
        <v>36</v>
      </c>
      <c r="B29" s="39" t="s">
        <v>8</v>
      </c>
      <c r="C29" s="41"/>
      <c r="D29" s="249">
        <v>76</v>
      </c>
      <c r="E29" s="249">
        <v>41</v>
      </c>
      <c r="F29" s="249">
        <v>37</v>
      </c>
      <c r="G29" s="126">
        <v>37</v>
      </c>
    </row>
    <row r="30" spans="1:11" x14ac:dyDescent="0.2">
      <c r="A30" s="17" t="s">
        <v>37</v>
      </c>
      <c r="B30" s="39" t="s">
        <v>8</v>
      </c>
      <c r="C30" s="41"/>
      <c r="D30" s="249">
        <v>12198</v>
      </c>
      <c r="E30" s="249">
        <v>26251</v>
      </c>
      <c r="F30" s="249">
        <v>2475</v>
      </c>
      <c r="G30" s="126">
        <v>4158</v>
      </c>
    </row>
    <row r="31" spans="1:11" x14ac:dyDescent="0.2">
      <c r="A31" s="17" t="s">
        <v>38</v>
      </c>
      <c r="B31" s="39" t="s">
        <v>8</v>
      </c>
      <c r="C31" s="41"/>
      <c r="D31" s="249">
        <v>422</v>
      </c>
      <c r="E31" s="249">
        <v>243</v>
      </c>
      <c r="F31" s="313">
        <v>262</v>
      </c>
      <c r="G31" s="126">
        <v>355</v>
      </c>
    </row>
    <row r="32" spans="1:11" x14ac:dyDescent="0.2">
      <c r="A32" s="17" t="s">
        <v>39</v>
      </c>
      <c r="B32" s="39" t="s">
        <v>8</v>
      </c>
      <c r="C32" s="41"/>
      <c r="D32" s="249"/>
      <c r="E32" s="249"/>
      <c r="F32" s="249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99"/>
      <c r="E33" s="251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B7" zoomScale="90" zoomScaleNormal="90" workbookViewId="0">
      <selection activeCell="P22" sqref="P22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194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194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6" t="s">
        <v>2</v>
      </c>
      <c r="B8" s="338" t="s">
        <v>3</v>
      </c>
      <c r="C8" s="338" t="s">
        <v>4</v>
      </c>
      <c r="D8" s="344" t="s">
        <v>161</v>
      </c>
      <c r="E8" s="345"/>
      <c r="F8" s="345"/>
      <c r="G8" s="346"/>
      <c r="H8" s="45"/>
    </row>
    <row r="9" spans="1:17" ht="12.75" customHeight="1" x14ac:dyDescent="0.2">
      <c r="A9" s="337"/>
      <c r="B9" s="339"/>
      <c r="C9" s="339"/>
      <c r="D9" s="341">
        <v>2020</v>
      </c>
      <c r="E9" s="342"/>
      <c r="F9" s="342"/>
      <c r="G9" s="343"/>
      <c r="H9" s="45"/>
    </row>
    <row r="10" spans="1:17" ht="13.9" customHeight="1" x14ac:dyDescent="0.2">
      <c r="A10" s="337"/>
      <c r="B10" s="339"/>
      <c r="C10" s="339"/>
      <c r="D10" s="347" t="s">
        <v>139</v>
      </c>
      <c r="E10" s="347" t="s">
        <v>152</v>
      </c>
      <c r="F10" s="347" t="s">
        <v>154</v>
      </c>
      <c r="G10" s="340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7"/>
      <c r="B11" s="339"/>
      <c r="C11" s="339"/>
      <c r="D11" s="347"/>
      <c r="E11" s="347"/>
      <c r="F11" s="347"/>
      <c r="G11" s="340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7"/>
      <c r="B12" s="339"/>
      <c r="C12" s="339"/>
      <c r="D12" s="347"/>
      <c r="E12" s="347"/>
      <c r="F12" s="347"/>
      <c r="G12" s="340"/>
      <c r="H12" s="45"/>
      <c r="J12" s="14"/>
      <c r="K12" s="14"/>
      <c r="L12" s="14"/>
      <c r="M12" s="14"/>
      <c r="N12" s="14"/>
      <c r="O12" s="14"/>
    </row>
    <row r="13" spans="1:17" x14ac:dyDescent="0.2">
      <c r="A13" s="363" t="s">
        <v>41</v>
      </c>
      <c r="B13" s="364"/>
      <c r="C13" s="364"/>
      <c r="D13" s="364"/>
      <c r="E13" s="364"/>
      <c r="F13" s="364"/>
      <c r="G13" s="365"/>
      <c r="H13" s="45"/>
      <c r="J13" s="336" t="s">
        <v>2</v>
      </c>
      <c r="K13" s="338" t="s">
        <v>3</v>
      </c>
      <c r="L13" s="338" t="s">
        <v>4</v>
      </c>
      <c r="M13" s="352" t="s">
        <v>161</v>
      </c>
      <c r="N13" s="353"/>
      <c r="O13" s="353"/>
      <c r="P13" s="354"/>
    </row>
    <row r="14" spans="1:17" x14ac:dyDescent="0.2">
      <c r="A14" s="366" t="s">
        <v>42</v>
      </c>
      <c r="B14" s="367"/>
      <c r="C14" s="367"/>
      <c r="D14" s="367"/>
      <c r="E14" s="367"/>
      <c r="F14" s="367"/>
      <c r="G14" s="368"/>
      <c r="H14" s="45"/>
      <c r="J14" s="337"/>
      <c r="K14" s="339"/>
      <c r="L14" s="339"/>
      <c r="M14" s="349">
        <v>2020</v>
      </c>
      <c r="N14" s="350"/>
      <c r="O14" s="350"/>
      <c r="P14" s="351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6">
        <v>365</v>
      </c>
      <c r="E15" s="256">
        <v>476</v>
      </c>
      <c r="F15" s="256">
        <v>396</v>
      </c>
      <c r="G15" s="294">
        <v>448</v>
      </c>
      <c r="H15" s="140"/>
      <c r="J15" s="337"/>
      <c r="K15" s="339"/>
      <c r="L15" s="339"/>
      <c r="M15" s="347" t="s">
        <v>139</v>
      </c>
      <c r="N15" s="347" t="s">
        <v>152</v>
      </c>
      <c r="O15" s="347" t="s">
        <v>154</v>
      </c>
      <c r="P15" s="340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9">
        <v>92</v>
      </c>
      <c r="E16" s="249">
        <v>84</v>
      </c>
      <c r="F16" s="249">
        <v>117</v>
      </c>
      <c r="G16" s="126">
        <v>138</v>
      </c>
      <c r="H16" s="45"/>
      <c r="J16" s="337"/>
      <c r="K16" s="339"/>
      <c r="L16" s="339"/>
      <c r="M16" s="347"/>
      <c r="N16" s="347"/>
      <c r="O16" s="347"/>
      <c r="P16" s="340"/>
    </row>
    <row r="17" spans="1:16" x14ac:dyDescent="0.2">
      <c r="A17" s="53" t="s">
        <v>162</v>
      </c>
      <c r="B17" s="40" t="s">
        <v>8</v>
      </c>
      <c r="C17" s="59" t="s">
        <v>44</v>
      </c>
      <c r="D17" s="257">
        <v>188</v>
      </c>
      <c r="E17" s="257">
        <v>351</v>
      </c>
      <c r="F17" s="257">
        <v>818</v>
      </c>
      <c r="G17" s="295">
        <v>930</v>
      </c>
      <c r="H17" s="45"/>
      <c r="J17" s="337"/>
      <c r="K17" s="339"/>
      <c r="L17" s="339"/>
      <c r="M17" s="347"/>
      <c r="N17" s="347"/>
      <c r="O17" s="347"/>
      <c r="P17" s="340"/>
    </row>
    <row r="18" spans="1:16" x14ac:dyDescent="0.2">
      <c r="A18" s="366">
        <v>318</v>
      </c>
      <c r="B18" s="367"/>
      <c r="C18" s="367"/>
      <c r="D18" s="367"/>
      <c r="E18" s="367"/>
      <c r="F18" s="367"/>
      <c r="G18" s="368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249">
        <v>83</v>
      </c>
      <c r="E19" s="249">
        <v>318</v>
      </c>
      <c r="F19" s="249">
        <v>326</v>
      </c>
      <c r="G19" s="126">
        <v>403</v>
      </c>
      <c r="H19" s="140"/>
      <c r="J19" s="162" t="s">
        <v>51</v>
      </c>
      <c r="K19" s="163"/>
      <c r="L19" s="163"/>
      <c r="M19" s="163"/>
      <c r="N19" s="163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49">
        <v>0</v>
      </c>
      <c r="E20" s="249">
        <v>0</v>
      </c>
      <c r="F20" s="249">
        <v>0</v>
      </c>
      <c r="G20" s="126">
        <v>0</v>
      </c>
      <c r="H20" s="45"/>
      <c r="J20" s="54" t="s">
        <v>52</v>
      </c>
      <c r="K20" s="40" t="s">
        <v>8</v>
      </c>
      <c r="L20" s="59" t="s">
        <v>47</v>
      </c>
      <c r="M20" s="249">
        <v>318652</v>
      </c>
      <c r="N20" s="249">
        <v>0</v>
      </c>
      <c r="O20" s="249">
        <v>0</v>
      </c>
      <c r="P20" s="126">
        <v>200</v>
      </c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06">
        <v>49</v>
      </c>
      <c r="E21" s="249">
        <v>35</v>
      </c>
      <c r="F21" s="249">
        <v>40</v>
      </c>
      <c r="G21" s="126">
        <v>78</v>
      </c>
      <c r="H21" s="45"/>
      <c r="J21" s="57" t="s">
        <v>53</v>
      </c>
      <c r="K21" s="44" t="s">
        <v>8</v>
      </c>
      <c r="L21" s="114" t="s">
        <v>47</v>
      </c>
      <c r="M21" s="251">
        <v>2819</v>
      </c>
      <c r="N21" s="251">
        <v>612320</v>
      </c>
      <c r="O21" s="251">
        <v>109548</v>
      </c>
      <c r="P21" s="128">
        <v>473580</v>
      </c>
    </row>
    <row r="22" spans="1:16" x14ac:dyDescent="0.2">
      <c r="A22" s="53" t="s">
        <v>167</v>
      </c>
      <c r="B22" s="40" t="s">
        <v>8</v>
      </c>
      <c r="C22" s="59" t="s">
        <v>48</v>
      </c>
      <c r="D22" s="249">
        <v>84</v>
      </c>
      <c r="E22" s="258">
        <v>96</v>
      </c>
      <c r="F22" s="249">
        <v>68</v>
      </c>
      <c r="G22" s="126">
        <v>120</v>
      </c>
      <c r="H22" s="45"/>
      <c r="J22" s="24"/>
      <c r="K22" s="24"/>
      <c r="L22" s="207"/>
      <c r="M22" s="298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249">
        <v>120</v>
      </c>
      <c r="E23" s="249">
        <v>113</v>
      </c>
      <c r="F23" s="249">
        <v>96</v>
      </c>
      <c r="G23" s="126">
        <v>152</v>
      </c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9">
        <v>155</v>
      </c>
      <c r="E24" s="249">
        <v>117</v>
      </c>
      <c r="F24" s="249">
        <v>145</v>
      </c>
      <c r="G24" s="126">
        <v>188</v>
      </c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9">
        <v>17</v>
      </c>
      <c r="E25" s="249">
        <v>66</v>
      </c>
      <c r="F25" s="249">
        <v>41</v>
      </c>
      <c r="G25" s="126">
        <v>46</v>
      </c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8">
        <v>2704</v>
      </c>
      <c r="E26" s="258">
        <v>8148</v>
      </c>
      <c r="F26" s="258">
        <v>5637</v>
      </c>
      <c r="G26" s="126">
        <v>5186</v>
      </c>
      <c r="H26" s="45"/>
    </row>
    <row r="27" spans="1:16" hidden="1" x14ac:dyDescent="0.2">
      <c r="A27" s="366" t="s">
        <v>51</v>
      </c>
      <c r="B27" s="367"/>
      <c r="C27" s="367"/>
      <c r="D27" s="367"/>
      <c r="E27" s="367"/>
      <c r="F27" s="367"/>
      <c r="G27" s="368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6" t="s">
        <v>54</v>
      </c>
      <c r="B30" s="367"/>
      <c r="C30" s="367"/>
      <c r="D30" s="367"/>
      <c r="E30" s="367"/>
      <c r="F30" s="367"/>
      <c r="G30" s="368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opLeftCell="A25" zoomScale="90" zoomScaleNormal="90" workbookViewId="0">
      <selection activeCell="G44" sqref="G44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194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6" t="s">
        <v>2</v>
      </c>
      <c r="B7" s="338" t="s">
        <v>3</v>
      </c>
      <c r="C7" s="338" t="s">
        <v>4</v>
      </c>
      <c r="D7" s="380" t="s">
        <v>161</v>
      </c>
      <c r="E7" s="380"/>
      <c r="F7" s="380"/>
      <c r="G7" s="381"/>
    </row>
    <row r="8" spans="1:15" ht="12.75" customHeight="1" x14ac:dyDescent="0.2">
      <c r="A8" s="337"/>
      <c r="B8" s="339"/>
      <c r="C8" s="339"/>
      <c r="D8" s="378">
        <v>2020</v>
      </c>
      <c r="E8" s="378"/>
      <c r="F8" s="378"/>
      <c r="G8" s="379"/>
    </row>
    <row r="9" spans="1:15" ht="13.9" customHeight="1" x14ac:dyDescent="0.2">
      <c r="A9" s="337"/>
      <c r="B9" s="339"/>
      <c r="C9" s="339"/>
      <c r="D9" s="347" t="s">
        <v>139</v>
      </c>
      <c r="E9" s="347" t="s">
        <v>152</v>
      </c>
      <c r="F9" s="347" t="s">
        <v>154</v>
      </c>
      <c r="G9" s="340" t="s">
        <v>159</v>
      </c>
    </row>
    <row r="10" spans="1:15" ht="12.75" customHeight="1" x14ac:dyDescent="0.2">
      <c r="A10" s="337"/>
      <c r="B10" s="339"/>
      <c r="C10" s="339"/>
      <c r="D10" s="347"/>
      <c r="E10" s="347"/>
      <c r="F10" s="347"/>
      <c r="G10" s="340"/>
      <c r="M10" t="s">
        <v>111</v>
      </c>
    </row>
    <row r="11" spans="1:15" ht="13.5" customHeight="1" x14ac:dyDescent="0.2">
      <c r="A11" s="337"/>
      <c r="B11" s="339"/>
      <c r="C11" s="339"/>
      <c r="D11" s="347"/>
      <c r="E11" s="347"/>
      <c r="F11" s="347"/>
      <c r="G11" s="340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6" t="s">
        <v>61</v>
      </c>
      <c r="B13" s="367"/>
      <c r="C13" s="367"/>
      <c r="D13" s="367"/>
      <c r="E13" s="367"/>
      <c r="F13" s="367"/>
      <c r="G13" s="368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67">
        <v>3385</v>
      </c>
      <c r="E15" s="267">
        <v>1140</v>
      </c>
      <c r="F15" s="267">
        <v>2368</v>
      </c>
      <c r="G15" s="288">
        <v>2973</v>
      </c>
    </row>
    <row r="16" spans="1:15" x14ac:dyDescent="0.2">
      <c r="A16" s="55" t="s">
        <v>64</v>
      </c>
      <c r="B16" s="56" t="s">
        <v>8</v>
      </c>
      <c r="C16" s="59" t="s">
        <v>63</v>
      </c>
      <c r="D16" s="267">
        <v>617</v>
      </c>
      <c r="E16" s="267">
        <v>322</v>
      </c>
      <c r="F16" s="267">
        <v>662</v>
      </c>
      <c r="G16" s="288">
        <v>674</v>
      </c>
    </row>
    <row r="17" spans="1:14" x14ac:dyDescent="0.2">
      <c r="A17" s="55" t="s">
        <v>65</v>
      </c>
      <c r="B17" s="56" t="s">
        <v>8</v>
      </c>
      <c r="C17" s="59" t="s">
        <v>66</v>
      </c>
      <c r="D17" s="317">
        <v>0</v>
      </c>
      <c r="E17" s="267">
        <v>0</v>
      </c>
      <c r="F17" s="267">
        <v>0</v>
      </c>
      <c r="G17" s="288">
        <v>0</v>
      </c>
    </row>
    <row r="18" spans="1:14" x14ac:dyDescent="0.2">
      <c r="A18" s="55" t="s">
        <v>67</v>
      </c>
      <c r="B18" s="56" t="s">
        <v>8</v>
      </c>
      <c r="C18" s="59" t="s">
        <v>63</v>
      </c>
      <c r="D18" s="267">
        <v>137</v>
      </c>
      <c r="E18" s="267">
        <v>86</v>
      </c>
      <c r="F18" s="267">
        <v>139</v>
      </c>
      <c r="G18" s="288">
        <v>291</v>
      </c>
    </row>
    <row r="19" spans="1:14" x14ac:dyDescent="0.2">
      <c r="A19" s="55" t="s">
        <v>68</v>
      </c>
      <c r="B19" s="56" t="s">
        <v>8</v>
      </c>
      <c r="C19" s="59" t="s">
        <v>63</v>
      </c>
      <c r="D19" s="267">
        <v>4960</v>
      </c>
      <c r="E19" s="267">
        <v>1711</v>
      </c>
      <c r="F19" s="267">
        <v>2821</v>
      </c>
      <c r="G19" s="288">
        <v>3804</v>
      </c>
    </row>
    <row r="20" spans="1:14" x14ac:dyDescent="0.2">
      <c r="A20" s="55" t="s">
        <v>69</v>
      </c>
      <c r="B20" s="56" t="s">
        <v>8</v>
      </c>
      <c r="C20" s="59" t="s">
        <v>63</v>
      </c>
      <c r="D20" s="267">
        <v>70</v>
      </c>
      <c r="E20" s="267">
        <v>86</v>
      </c>
      <c r="F20" s="267">
        <v>62</v>
      </c>
      <c r="G20" s="288">
        <v>65</v>
      </c>
    </row>
    <row r="21" spans="1:14" x14ac:dyDescent="0.2">
      <c r="A21" s="55" t="s">
        <v>70</v>
      </c>
      <c r="B21" s="56" t="s">
        <v>8</v>
      </c>
      <c r="C21" s="59" t="s">
        <v>63</v>
      </c>
      <c r="D21" s="267">
        <v>0</v>
      </c>
      <c r="E21" s="267">
        <v>0</v>
      </c>
      <c r="F21" s="267">
        <v>0</v>
      </c>
      <c r="G21" s="288">
        <v>0</v>
      </c>
    </row>
    <row r="22" spans="1:14" x14ac:dyDescent="0.2">
      <c r="A22" s="55" t="s">
        <v>71</v>
      </c>
      <c r="B22" s="56" t="s">
        <v>8</v>
      </c>
      <c r="C22" s="59" t="s">
        <v>66</v>
      </c>
      <c r="D22" s="267">
        <v>0</v>
      </c>
      <c r="E22" s="267">
        <v>0</v>
      </c>
      <c r="F22" s="267">
        <v>0</v>
      </c>
      <c r="G22" s="288">
        <v>0</v>
      </c>
    </row>
    <row r="23" spans="1:14" x14ac:dyDescent="0.2">
      <c r="A23" s="55" t="s">
        <v>72</v>
      </c>
      <c r="B23" s="56" t="s">
        <v>8</v>
      </c>
      <c r="C23" s="59" t="s">
        <v>73</v>
      </c>
      <c r="D23" s="267">
        <v>0</v>
      </c>
      <c r="E23" s="267">
        <v>0</v>
      </c>
      <c r="F23" s="267">
        <v>0</v>
      </c>
      <c r="G23" s="288">
        <v>0</v>
      </c>
    </row>
    <row r="24" spans="1:14" x14ac:dyDescent="0.2">
      <c r="A24" s="55" t="s">
        <v>74</v>
      </c>
      <c r="B24" s="56" t="s">
        <v>8</v>
      </c>
      <c r="C24" s="59" t="s">
        <v>63</v>
      </c>
      <c r="D24" s="267">
        <v>109</v>
      </c>
      <c r="E24" s="267">
        <v>80</v>
      </c>
      <c r="F24" s="267">
        <v>46</v>
      </c>
      <c r="G24" s="288">
        <v>53</v>
      </c>
    </row>
    <row r="25" spans="1:14" x14ac:dyDescent="0.2">
      <c r="A25" s="55" t="s">
        <v>75</v>
      </c>
      <c r="B25" s="56" t="s">
        <v>8</v>
      </c>
      <c r="C25" s="59" t="s">
        <v>63</v>
      </c>
      <c r="D25" s="267">
        <v>90</v>
      </c>
      <c r="E25" s="267">
        <v>78</v>
      </c>
      <c r="F25" s="267">
        <v>63</v>
      </c>
      <c r="G25" s="288">
        <v>68</v>
      </c>
    </row>
    <row r="26" spans="1:14" x14ac:dyDescent="0.2">
      <c r="A26" s="55" t="s">
        <v>76</v>
      </c>
      <c r="B26" s="56" t="s">
        <v>8</v>
      </c>
      <c r="C26" s="59" t="s">
        <v>63</v>
      </c>
      <c r="D26" s="267">
        <v>12198</v>
      </c>
      <c r="E26" s="267">
        <v>26251</v>
      </c>
      <c r="F26" s="267">
        <v>2475</v>
      </c>
      <c r="G26" s="288">
        <v>4158</v>
      </c>
    </row>
    <row r="27" spans="1:14" x14ac:dyDescent="0.2">
      <c r="A27" s="55" t="s">
        <v>77</v>
      </c>
      <c r="B27" s="56" t="s">
        <v>8</v>
      </c>
      <c r="C27" s="59" t="s">
        <v>63</v>
      </c>
      <c r="D27" s="267">
        <v>127</v>
      </c>
      <c r="E27" s="267">
        <v>60</v>
      </c>
      <c r="F27" s="267">
        <v>71</v>
      </c>
      <c r="G27" s="288">
        <v>88</v>
      </c>
    </row>
    <row r="28" spans="1:14" x14ac:dyDescent="0.2">
      <c r="A28" s="55" t="s">
        <v>78</v>
      </c>
      <c r="B28" s="56" t="s">
        <v>8</v>
      </c>
      <c r="C28" s="59" t="s">
        <v>63</v>
      </c>
      <c r="D28" s="267">
        <v>76</v>
      </c>
      <c r="E28" s="267">
        <v>41</v>
      </c>
      <c r="F28" s="267">
        <v>37</v>
      </c>
      <c r="G28" s="288">
        <v>37</v>
      </c>
    </row>
    <row r="29" spans="1:14" x14ac:dyDescent="0.2">
      <c r="A29" s="125" t="s">
        <v>141</v>
      </c>
      <c r="B29" s="56" t="s">
        <v>8</v>
      </c>
      <c r="C29" s="59" t="s">
        <v>63</v>
      </c>
      <c r="D29" s="267">
        <v>422</v>
      </c>
      <c r="E29" s="267">
        <v>243</v>
      </c>
      <c r="F29" s="267">
        <v>262</v>
      </c>
      <c r="G29" s="288">
        <v>355</v>
      </c>
    </row>
    <row r="30" spans="1:14" x14ac:dyDescent="0.2">
      <c r="A30" s="125" t="s">
        <v>142</v>
      </c>
      <c r="B30" s="56" t="s">
        <v>8</v>
      </c>
      <c r="C30" s="59" t="s">
        <v>63</v>
      </c>
      <c r="D30" s="267">
        <v>0</v>
      </c>
      <c r="E30" s="258">
        <v>0</v>
      </c>
      <c r="F30" s="267">
        <v>0</v>
      </c>
      <c r="G30" s="288">
        <v>0</v>
      </c>
      <c r="H30" s="314">
        <v>43571</v>
      </c>
      <c r="I30" s="212"/>
      <c r="J30" s="212"/>
      <c r="K30" s="212"/>
      <c r="M30" s="142" t="s">
        <v>177</v>
      </c>
      <c r="N30" s="134"/>
    </row>
    <row r="31" spans="1:14" x14ac:dyDescent="0.2">
      <c r="A31" s="369" t="s">
        <v>80</v>
      </c>
      <c r="B31" s="370"/>
      <c r="C31" s="370"/>
      <c r="D31" s="370"/>
      <c r="E31" s="370"/>
      <c r="F31" s="370"/>
      <c r="G31" s="371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72" t="s">
        <v>13</v>
      </c>
      <c r="B32" s="373"/>
      <c r="C32" s="373"/>
      <c r="D32" s="373"/>
      <c r="E32" s="373"/>
      <c r="F32" s="373"/>
      <c r="G32" s="374"/>
      <c r="H32" s="315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318" t="s">
        <v>81</v>
      </c>
      <c r="B33" s="319" t="s">
        <v>82</v>
      </c>
      <c r="C33" s="170"/>
      <c r="D33" s="320">
        <f>+M49/H33</f>
        <v>200.96784213545158</v>
      </c>
      <c r="E33" s="320">
        <f>+M49/I33</f>
        <v>200.65029050456229</v>
      </c>
      <c r="F33" s="320">
        <f>+M49/J33</f>
        <v>201.11637712594339</v>
      </c>
      <c r="G33" s="321">
        <f>+M49/K33</f>
        <v>198.57935860715281</v>
      </c>
      <c r="H33" s="316">
        <f>9237+150+91</f>
        <v>9478</v>
      </c>
      <c r="I33" s="248">
        <f>9254+148+91</f>
        <v>9493</v>
      </c>
      <c r="J33" s="248">
        <f>9232+147+92</f>
        <v>9471</v>
      </c>
      <c r="K33" s="248">
        <f>9355+145+92</f>
        <v>9592</v>
      </c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75" t="s">
        <v>14</v>
      </c>
      <c r="B34" s="376"/>
      <c r="C34" s="376"/>
      <c r="D34" s="376"/>
      <c r="E34" s="376"/>
      <c r="F34" s="376"/>
      <c r="G34" s="377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8">
        <f>+M49/H35</f>
        <v>2311.6179705822938</v>
      </c>
      <c r="E35" s="268">
        <f>+M49/I35</f>
        <v>2317.2423452065814</v>
      </c>
      <c r="F35" s="268">
        <f>+M49/J35</f>
        <v>2281.1655182752215</v>
      </c>
      <c r="G35" s="285">
        <f>+M49/K35</f>
        <v>2375.0289373563714</v>
      </c>
      <c r="H35" s="216">
        <v>824</v>
      </c>
      <c r="I35" s="216">
        <v>822</v>
      </c>
      <c r="J35" s="216">
        <v>835</v>
      </c>
      <c r="K35" s="216">
        <v>802</v>
      </c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9">
        <f>+M49/H36</f>
        <v>7133.9820515348683</v>
      </c>
      <c r="E36" s="269">
        <f>+M49/I36</f>
        <v>7558.6238403167063</v>
      </c>
      <c r="F36" s="269">
        <f>+M49/J36</f>
        <v>7588.7378795211553</v>
      </c>
      <c r="G36" s="286">
        <f>+M49/K36</f>
        <v>7838.5728714395473</v>
      </c>
      <c r="H36" s="216">
        <v>267</v>
      </c>
      <c r="I36" s="216">
        <v>252</v>
      </c>
      <c r="J36" s="216">
        <v>251</v>
      </c>
      <c r="K36" s="216">
        <v>243</v>
      </c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307"/>
      <c r="E37" s="272"/>
      <c r="F37" s="272"/>
      <c r="G37" s="287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7">
        <f>+H38</f>
        <v>1091</v>
      </c>
      <c r="E38" s="267">
        <f>+I38</f>
        <v>1074</v>
      </c>
      <c r="F38" s="267">
        <f>+J38</f>
        <v>1086</v>
      </c>
      <c r="G38" s="288">
        <f>+K38</f>
        <v>1045</v>
      </c>
      <c r="H38" s="216">
        <f>SUM(H35:H37)</f>
        <v>1091</v>
      </c>
      <c r="I38" s="216">
        <f>SUM(I35:I37)</f>
        <v>1074</v>
      </c>
      <c r="J38" s="216">
        <f>SUM(J35:J37)</f>
        <v>1086</v>
      </c>
      <c r="K38" s="216">
        <f>SUM(K35:K36)</f>
        <v>1045</v>
      </c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08"/>
      <c r="E39" s="273"/>
      <c r="F39" s="273"/>
      <c r="G39" s="289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7">
        <v>2</v>
      </c>
      <c r="E40" s="268">
        <v>2</v>
      </c>
      <c r="F40" s="267">
        <v>2</v>
      </c>
      <c r="G40" s="288">
        <v>2</v>
      </c>
      <c r="H40" s="58"/>
      <c r="I40" s="58"/>
      <c r="J40" s="58"/>
      <c r="K40" s="58"/>
      <c r="L40" s="58"/>
      <c r="M40" s="276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309"/>
      <c r="E41" s="274"/>
      <c r="F41" s="274"/>
      <c r="G41" s="290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270">
        <v>0</v>
      </c>
      <c r="E42" s="270">
        <v>0</v>
      </c>
      <c r="F42" s="270">
        <f>21+15</f>
        <v>36</v>
      </c>
      <c r="G42" s="291">
        <v>0</v>
      </c>
      <c r="M42" s="276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67">
        <v>0</v>
      </c>
      <c r="E43" s="268">
        <v>0</v>
      </c>
      <c r="F43" s="267">
        <v>0</v>
      </c>
      <c r="G43" s="288">
        <v>0</v>
      </c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10"/>
      <c r="E44" s="268"/>
      <c r="F44" s="267"/>
      <c r="G44" s="288"/>
      <c r="M44" s="276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308"/>
      <c r="E45" s="273"/>
      <c r="F45" s="132"/>
      <c r="G45" s="282"/>
      <c r="M45" s="296">
        <f>+M43+M44</f>
        <v>1867241.6505830898</v>
      </c>
      <c r="N45" s="297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10"/>
      <c r="E46" s="267"/>
      <c r="F46" s="211"/>
      <c r="G46" s="281"/>
      <c r="M46" s="276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67"/>
      <c r="E47" s="267"/>
      <c r="F47" s="211"/>
      <c r="G47" s="281"/>
      <c r="M47" s="296">
        <f>+M45+M46</f>
        <v>1885914.0670889206</v>
      </c>
      <c r="N47" s="297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71"/>
      <c r="F48" s="214"/>
      <c r="G48" s="283"/>
      <c r="M48" s="276">
        <f>+M47*N48</f>
        <v>18859.140670889206</v>
      </c>
      <c r="N48">
        <v>0.01</v>
      </c>
    </row>
    <row r="49" spans="1:14" ht="13.5" thickBot="1" x14ac:dyDescent="0.25">
      <c r="A49" s="107"/>
      <c r="B49" s="107"/>
      <c r="C49" s="109"/>
      <c r="D49" s="24"/>
      <c r="E49" s="106"/>
      <c r="F49" s="24"/>
      <c r="G49" s="24"/>
      <c r="M49" s="300">
        <f>+M47+M48</f>
        <v>1904773.2077598099</v>
      </c>
      <c r="N49" s="301" t="s">
        <v>195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</row>
    <row r="51" spans="1:14" x14ac:dyDescent="0.2">
      <c r="A51" s="61" t="s">
        <v>172</v>
      </c>
      <c r="B51" s="16"/>
      <c r="C51" s="16"/>
      <c r="D51" s="16"/>
      <c r="E51" s="16"/>
    </row>
    <row r="52" spans="1:14" x14ac:dyDescent="0.2">
      <c r="A52" s="16"/>
      <c r="B52" s="16"/>
      <c r="C52" s="16"/>
      <c r="D52" s="16"/>
      <c r="E52" s="16"/>
    </row>
    <row r="53" spans="1:14" x14ac:dyDescent="0.2">
      <c r="A53" s="16"/>
      <c r="B53" s="16"/>
      <c r="C53" s="16"/>
      <c r="D53" s="16"/>
      <c r="E53" s="16"/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opLeftCell="A19" zoomScale="90" zoomScaleNormal="90" workbookViewId="0">
      <selection activeCell="A26" sqref="A26:G26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194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0" t="s">
        <v>2</v>
      </c>
      <c r="B9" s="393" t="s">
        <v>3</v>
      </c>
      <c r="C9" s="396" t="s">
        <v>99</v>
      </c>
      <c r="D9" s="398" t="s">
        <v>161</v>
      </c>
      <c r="E9" s="399"/>
      <c r="F9" s="399"/>
      <c r="G9" s="400"/>
      <c r="H9" s="70"/>
      <c r="I9" s="70"/>
    </row>
    <row r="10" spans="1:9" ht="14.25" customHeight="1" x14ac:dyDescent="0.25">
      <c r="A10" s="391"/>
      <c r="B10" s="394"/>
      <c r="C10" s="397"/>
      <c r="D10" s="349">
        <v>2020</v>
      </c>
      <c r="E10" s="350"/>
      <c r="F10" s="350"/>
      <c r="G10" s="351"/>
      <c r="H10" s="70"/>
      <c r="I10" s="70"/>
    </row>
    <row r="11" spans="1:9" ht="18" customHeight="1" x14ac:dyDescent="0.25">
      <c r="A11" s="391"/>
      <c r="B11" s="394"/>
      <c r="C11" s="397"/>
      <c r="D11" s="388" t="s">
        <v>139</v>
      </c>
      <c r="E11" s="347" t="s">
        <v>152</v>
      </c>
      <c r="F11" s="347" t="s">
        <v>154</v>
      </c>
      <c r="G11" s="340" t="s">
        <v>159</v>
      </c>
      <c r="H11" s="70"/>
      <c r="I11" s="70"/>
    </row>
    <row r="12" spans="1:9" ht="12.75" customHeight="1" x14ac:dyDescent="0.25">
      <c r="A12" s="391"/>
      <c r="B12" s="394"/>
      <c r="C12" s="397"/>
      <c r="D12" s="388"/>
      <c r="E12" s="347"/>
      <c r="F12" s="347"/>
      <c r="G12" s="340"/>
      <c r="H12" s="70"/>
      <c r="I12" s="70"/>
    </row>
    <row r="13" spans="1:9" ht="13.5" customHeight="1" thickBot="1" x14ac:dyDescent="0.3">
      <c r="A13" s="392"/>
      <c r="B13" s="395"/>
      <c r="C13" s="397"/>
      <c r="D13" s="389"/>
      <c r="E13" s="358"/>
      <c r="F13" s="358"/>
      <c r="G13" s="348"/>
      <c r="H13" s="70"/>
      <c r="I13" s="70"/>
    </row>
    <row r="14" spans="1:9" x14ac:dyDescent="0.25">
      <c r="A14" s="401" t="s">
        <v>100</v>
      </c>
      <c r="B14" s="402"/>
      <c r="C14" s="402"/>
      <c r="D14" s="402"/>
      <c r="E14" s="402"/>
      <c r="F14" s="402"/>
      <c r="G14" s="403"/>
      <c r="H14" s="70"/>
      <c r="I14" s="70"/>
    </row>
    <row r="15" spans="1:9" x14ac:dyDescent="0.25">
      <c r="A15" s="382" t="s">
        <v>6</v>
      </c>
      <c r="B15" s="383"/>
      <c r="C15" s="383"/>
      <c r="D15" s="383"/>
      <c r="E15" s="383"/>
      <c r="F15" s="383"/>
      <c r="G15" s="384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260">
        <v>65</v>
      </c>
      <c r="E16" s="260">
        <v>69</v>
      </c>
      <c r="F16" s="260">
        <v>63</v>
      </c>
      <c r="G16" s="322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261">
        <v>10</v>
      </c>
      <c r="E17" s="261">
        <v>0</v>
      </c>
      <c r="F17" s="261">
        <v>0</v>
      </c>
      <c r="G17" s="323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262">
        <v>165</v>
      </c>
      <c r="E18" s="262">
        <v>471</v>
      </c>
      <c r="F18" s="262">
        <v>637</v>
      </c>
      <c r="G18" s="323"/>
      <c r="H18" s="70"/>
    </row>
    <row r="19" spans="1:9" x14ac:dyDescent="0.25">
      <c r="A19" s="278" t="s">
        <v>190</v>
      </c>
      <c r="B19" s="221" t="s">
        <v>191</v>
      </c>
      <c r="C19" s="222" t="s">
        <v>9</v>
      </c>
      <c r="D19" s="262">
        <v>90</v>
      </c>
      <c r="E19" s="262">
        <v>90</v>
      </c>
      <c r="F19" s="262">
        <v>90</v>
      </c>
      <c r="G19" s="323"/>
      <c r="H19" s="70"/>
    </row>
    <row r="20" spans="1:9" x14ac:dyDescent="0.25">
      <c r="A20" s="385" t="s">
        <v>158</v>
      </c>
      <c r="B20" s="386"/>
      <c r="C20" s="386"/>
      <c r="D20" s="386"/>
      <c r="E20" s="386"/>
      <c r="F20" s="386"/>
      <c r="G20" s="387"/>
      <c r="H20" s="70"/>
    </row>
    <row r="21" spans="1:9" x14ac:dyDescent="0.25">
      <c r="A21" s="382" t="s">
        <v>6</v>
      </c>
      <c r="B21" s="383"/>
      <c r="C21" s="383"/>
      <c r="D21" s="383"/>
      <c r="E21" s="383"/>
      <c r="F21" s="383"/>
      <c r="G21" s="384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260">
        <v>1050</v>
      </c>
      <c r="E22" s="260">
        <v>346</v>
      </c>
      <c r="F22" s="260">
        <v>331</v>
      </c>
      <c r="G22" s="226">
        <v>589</v>
      </c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261">
        <v>4500</v>
      </c>
      <c r="E23" s="261">
        <v>4550</v>
      </c>
      <c r="F23" s="261">
        <v>4550</v>
      </c>
      <c r="G23" s="226">
        <v>7500</v>
      </c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263">
        <f>18+85</f>
        <v>103</v>
      </c>
      <c r="E24" s="263">
        <f>10+54</f>
        <v>64</v>
      </c>
      <c r="F24" s="263">
        <f>10+9</f>
        <v>19</v>
      </c>
      <c r="G24" s="231">
        <f>23+15</f>
        <v>38</v>
      </c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263">
        <v>3436</v>
      </c>
      <c r="E25" s="263">
        <v>2862</v>
      </c>
      <c r="F25" s="263">
        <f>1609+429</f>
        <v>2038</v>
      </c>
      <c r="G25" s="231">
        <v>2050</v>
      </c>
      <c r="H25" s="70"/>
    </row>
    <row r="26" spans="1:9" x14ac:dyDescent="0.25">
      <c r="A26" s="382" t="s">
        <v>80</v>
      </c>
      <c r="B26" s="383"/>
      <c r="C26" s="383"/>
      <c r="D26" s="383"/>
      <c r="E26" s="383"/>
      <c r="F26" s="383"/>
      <c r="G26" s="384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opLeftCell="A6" zoomScale="90" zoomScaleNormal="90" workbookViewId="0">
      <selection activeCell="G28" sqref="G28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194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14" t="s">
        <v>2</v>
      </c>
      <c r="B8" s="410" t="s">
        <v>3</v>
      </c>
      <c r="C8" s="410" t="s">
        <v>99</v>
      </c>
      <c r="D8" s="412" t="s">
        <v>161</v>
      </c>
      <c r="E8" s="412"/>
      <c r="F8" s="412"/>
      <c r="G8" s="413"/>
    </row>
    <row r="9" spans="1:7" ht="12.75" customHeight="1" x14ac:dyDescent="0.25">
      <c r="A9" s="415"/>
      <c r="B9" s="411"/>
      <c r="C9" s="411"/>
      <c r="D9" s="378">
        <v>2020</v>
      </c>
      <c r="E9" s="378"/>
      <c r="F9" s="378"/>
      <c r="G9" s="379"/>
    </row>
    <row r="10" spans="1:7" ht="13.9" customHeight="1" x14ac:dyDescent="0.25">
      <c r="A10" s="415"/>
      <c r="B10" s="411"/>
      <c r="C10" s="411"/>
      <c r="D10" s="347" t="s">
        <v>139</v>
      </c>
      <c r="E10" s="347" t="s">
        <v>152</v>
      </c>
      <c r="F10" s="347" t="s">
        <v>154</v>
      </c>
      <c r="G10" s="340" t="s">
        <v>159</v>
      </c>
    </row>
    <row r="11" spans="1:7" ht="12.75" customHeight="1" x14ac:dyDescent="0.25">
      <c r="A11" s="415"/>
      <c r="B11" s="411"/>
      <c r="C11" s="411"/>
      <c r="D11" s="347"/>
      <c r="E11" s="347"/>
      <c r="F11" s="347"/>
      <c r="G11" s="340"/>
    </row>
    <row r="12" spans="1:7" ht="13.5" customHeight="1" x14ac:dyDescent="0.25">
      <c r="A12" s="415"/>
      <c r="B12" s="411"/>
      <c r="C12" s="411"/>
      <c r="D12" s="347"/>
      <c r="E12" s="347"/>
      <c r="F12" s="347"/>
      <c r="G12" s="340"/>
    </row>
    <row r="13" spans="1:7" x14ac:dyDescent="0.25">
      <c r="A13" s="407" t="s">
        <v>112</v>
      </c>
      <c r="B13" s="408"/>
      <c r="C13" s="408"/>
      <c r="D13" s="408"/>
      <c r="E13" s="408"/>
      <c r="F13" s="408"/>
      <c r="G13" s="409"/>
    </row>
    <row r="14" spans="1:7" x14ac:dyDescent="0.25">
      <c r="A14" s="404" t="s">
        <v>6</v>
      </c>
      <c r="B14" s="405"/>
      <c r="C14" s="405"/>
      <c r="D14" s="405"/>
      <c r="E14" s="405"/>
      <c r="F14" s="405"/>
      <c r="G14" s="406"/>
    </row>
    <row r="15" spans="1:7" x14ac:dyDescent="0.25">
      <c r="A15" s="80" t="s">
        <v>113</v>
      </c>
      <c r="B15" s="81" t="s">
        <v>8</v>
      </c>
      <c r="C15" s="115" t="s">
        <v>114</v>
      </c>
      <c r="D15" s="264">
        <v>0</v>
      </c>
      <c r="E15" s="264">
        <v>0</v>
      </c>
      <c r="F15" s="264">
        <v>0</v>
      </c>
      <c r="G15" s="180">
        <v>0</v>
      </c>
    </row>
    <row r="16" spans="1:7" x14ac:dyDescent="0.25">
      <c r="A16" s="80" t="s">
        <v>115</v>
      </c>
      <c r="B16" s="81" t="s">
        <v>8</v>
      </c>
      <c r="C16" s="115" t="s">
        <v>116</v>
      </c>
      <c r="D16" s="264">
        <v>31628</v>
      </c>
      <c r="E16" s="264">
        <v>8369</v>
      </c>
      <c r="F16" s="264">
        <v>16685</v>
      </c>
      <c r="G16" s="180">
        <v>31122</v>
      </c>
    </row>
    <row r="17" spans="1:7" x14ac:dyDescent="0.25">
      <c r="A17" s="80" t="s">
        <v>117</v>
      </c>
      <c r="B17" s="81" t="s">
        <v>8</v>
      </c>
      <c r="C17" s="115" t="s">
        <v>116</v>
      </c>
      <c r="D17" s="264">
        <v>8968</v>
      </c>
      <c r="E17" s="264">
        <v>2006</v>
      </c>
      <c r="F17" s="264">
        <v>2014</v>
      </c>
      <c r="G17" s="180">
        <v>4186</v>
      </c>
    </row>
    <row r="18" spans="1:7" x14ac:dyDescent="0.25">
      <c r="A18" s="80" t="s">
        <v>118</v>
      </c>
      <c r="B18" s="81" t="s">
        <v>8</v>
      </c>
      <c r="C18" s="115" t="s">
        <v>116</v>
      </c>
      <c r="D18" s="264">
        <v>359</v>
      </c>
      <c r="E18" s="264">
        <v>0</v>
      </c>
      <c r="F18" s="264">
        <v>0</v>
      </c>
      <c r="G18" s="180">
        <v>0</v>
      </c>
    </row>
    <row r="19" spans="1:7" x14ac:dyDescent="0.25">
      <c r="A19" s="80" t="s">
        <v>119</v>
      </c>
      <c r="B19" s="81" t="s">
        <v>8</v>
      </c>
      <c r="C19" s="115" t="s">
        <v>116</v>
      </c>
      <c r="D19" s="264">
        <v>20</v>
      </c>
      <c r="E19" s="264">
        <v>22</v>
      </c>
      <c r="F19" s="264">
        <v>32</v>
      </c>
      <c r="G19" s="180">
        <v>27</v>
      </c>
    </row>
    <row r="20" spans="1:7" x14ac:dyDescent="0.25">
      <c r="A20" s="82" t="s">
        <v>175</v>
      </c>
      <c r="B20" s="81" t="s">
        <v>8</v>
      </c>
      <c r="C20" s="115" t="s">
        <v>116</v>
      </c>
      <c r="D20" s="264">
        <v>773</v>
      </c>
      <c r="E20" s="264">
        <v>483</v>
      </c>
      <c r="F20" s="264">
        <v>531</v>
      </c>
      <c r="G20" s="180">
        <v>631</v>
      </c>
    </row>
    <row r="21" spans="1:7" x14ac:dyDescent="0.25">
      <c r="A21" s="82" t="s">
        <v>120</v>
      </c>
      <c r="B21" s="81" t="s">
        <v>8</v>
      </c>
      <c r="C21" s="115" t="s">
        <v>116</v>
      </c>
      <c r="D21" s="264">
        <v>15</v>
      </c>
      <c r="E21" s="264">
        <v>17</v>
      </c>
      <c r="F21" s="264">
        <v>29</v>
      </c>
      <c r="G21" s="180">
        <v>25</v>
      </c>
    </row>
    <row r="22" spans="1:7" x14ac:dyDescent="0.25">
      <c r="A22" s="82" t="s">
        <v>121</v>
      </c>
      <c r="B22" s="81" t="s">
        <v>8</v>
      </c>
      <c r="C22" s="115" t="s">
        <v>116</v>
      </c>
      <c r="D22" s="264">
        <v>560</v>
      </c>
      <c r="E22" s="264">
        <v>416</v>
      </c>
      <c r="F22" s="264">
        <v>468</v>
      </c>
      <c r="G22" s="180">
        <v>501</v>
      </c>
    </row>
    <row r="23" spans="1:7" x14ac:dyDescent="0.25">
      <c r="A23" s="404" t="s">
        <v>80</v>
      </c>
      <c r="B23" s="405"/>
      <c r="C23" s="405"/>
      <c r="D23" s="405"/>
      <c r="E23" s="405"/>
      <c r="F23" s="405"/>
      <c r="G23" s="406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64">
        <v>386</v>
      </c>
      <c r="E25" s="264">
        <v>392</v>
      </c>
      <c r="F25" s="302">
        <v>383</v>
      </c>
      <c r="G25" s="180">
        <v>390</v>
      </c>
    </row>
    <row r="26" spans="1:7" x14ac:dyDescent="0.25">
      <c r="A26" s="119" t="s">
        <v>14</v>
      </c>
      <c r="B26" s="120"/>
      <c r="C26" s="120"/>
      <c r="D26" s="265"/>
      <c r="E26" s="265"/>
      <c r="F26" s="13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66">
        <v>87</v>
      </c>
      <c r="E27" s="266">
        <v>100</v>
      </c>
      <c r="F27" s="303">
        <v>98</v>
      </c>
      <c r="G27" s="87">
        <v>99</v>
      </c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2020-11-06T16:37:56Z</cp:lastPrinted>
  <dcterms:created xsi:type="dcterms:W3CDTF">2008-04-29T14:59:54Z</dcterms:created>
  <dcterms:modified xsi:type="dcterms:W3CDTF">2021-02-18T13:06:54Z</dcterms:modified>
</cp:coreProperties>
</file>