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375" windowWidth="7980" windowHeight="6495" tabRatio="763" activeTab="5"/>
  </bookViews>
  <sheets>
    <sheet name="10601" sheetId="6" r:id="rId1"/>
    <sheet name="10602" sheetId="15" r:id="rId2"/>
    <sheet name="10610" sheetId="12" r:id="rId3"/>
    <sheet name="10614" sheetId="8" r:id="rId4"/>
    <sheet name="50603" sheetId="13" r:id="rId5"/>
    <sheet name="50604" sheetId="14" r:id="rId6"/>
  </sheets>
  <externalReferences>
    <externalReference r:id="rId7"/>
  </externalReferences>
  <definedNames>
    <definedName name="_xlnm.Print_Area" localSheetId="2">'10610'!$A$1:$R$41</definedName>
    <definedName name="_xlnm.Print_Area" localSheetId="4">'50603'!$A$1:$N$42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</definedNames>
  <calcPr calcId="145621"/>
</workbook>
</file>

<file path=xl/calcChain.xml><?xml version="1.0" encoding="utf-8"?>
<calcChain xmlns="http://schemas.openxmlformats.org/spreadsheetml/2006/main">
  <c r="H15" i="15" l="1"/>
  <c r="G15" i="15"/>
  <c r="F15" i="15"/>
  <c r="E15" i="15"/>
  <c r="D15" i="15"/>
  <c r="K119" i="14" l="1"/>
  <c r="H119" i="14"/>
  <c r="E119" i="14"/>
  <c r="L119" i="14" s="1"/>
  <c r="K112" i="14"/>
  <c r="H112" i="14"/>
  <c r="E112" i="14"/>
  <c r="L112" i="14" s="1"/>
  <c r="K111" i="14"/>
  <c r="H111" i="14"/>
  <c r="E111" i="14"/>
  <c r="L111" i="14" s="1"/>
  <c r="K107" i="14"/>
  <c r="H107" i="14"/>
  <c r="E107" i="14"/>
  <c r="L107" i="14" s="1"/>
  <c r="K106" i="14"/>
  <c r="H106" i="14"/>
  <c r="E106" i="14"/>
  <c r="L106" i="14" s="1"/>
  <c r="K105" i="14"/>
  <c r="H105" i="14"/>
  <c r="E105" i="14"/>
  <c r="L105" i="14" s="1"/>
  <c r="K101" i="14"/>
  <c r="H101" i="14"/>
  <c r="E101" i="14"/>
  <c r="L101" i="14" s="1"/>
  <c r="K100" i="14"/>
  <c r="H100" i="14"/>
  <c r="E100" i="14"/>
  <c r="L100" i="14" s="1"/>
  <c r="K99" i="14"/>
  <c r="H99" i="14"/>
  <c r="E99" i="14"/>
  <c r="L99" i="14" s="1"/>
  <c r="K95" i="14"/>
  <c r="H95" i="14"/>
  <c r="E95" i="14"/>
  <c r="L95" i="14" s="1"/>
  <c r="K94" i="14"/>
  <c r="H94" i="14"/>
  <c r="E94" i="14"/>
  <c r="L94" i="14" s="1"/>
  <c r="K93" i="14"/>
  <c r="H93" i="14"/>
  <c r="E93" i="14"/>
  <c r="L93" i="14" s="1"/>
  <c r="K92" i="14"/>
  <c r="H92" i="14"/>
  <c r="E92" i="14"/>
  <c r="L92" i="14" s="1"/>
  <c r="K87" i="14"/>
  <c r="H87" i="14"/>
  <c r="E87" i="14"/>
  <c r="L87" i="14" s="1"/>
  <c r="K86" i="14"/>
  <c r="H86" i="14"/>
  <c r="E86" i="14"/>
  <c r="L86" i="14" s="1"/>
  <c r="K85" i="14"/>
  <c r="H85" i="14"/>
  <c r="E85" i="14"/>
  <c r="L85" i="14" s="1"/>
  <c r="K84" i="14"/>
  <c r="H84" i="14"/>
  <c r="E84" i="14"/>
  <c r="L84" i="14" s="1"/>
  <c r="K83" i="14"/>
  <c r="H83" i="14"/>
  <c r="E83" i="14"/>
  <c r="L83" i="14" s="1"/>
  <c r="K79" i="14"/>
  <c r="H79" i="14"/>
  <c r="E79" i="14"/>
  <c r="L79" i="14" s="1"/>
  <c r="K78" i="14"/>
  <c r="H78" i="14"/>
  <c r="E78" i="14"/>
  <c r="L78" i="14" s="1"/>
  <c r="K77" i="14"/>
  <c r="H77" i="14"/>
  <c r="E77" i="14"/>
  <c r="L77" i="14" s="1"/>
  <c r="K76" i="14"/>
  <c r="H76" i="14"/>
  <c r="E76" i="14"/>
  <c r="L76" i="14" s="1"/>
  <c r="K75" i="14"/>
  <c r="H75" i="14"/>
  <c r="E75" i="14"/>
  <c r="L75" i="14" s="1"/>
  <c r="K71" i="14"/>
  <c r="H71" i="14"/>
  <c r="E71" i="14"/>
  <c r="L71" i="14" s="1"/>
  <c r="K70" i="14"/>
  <c r="H70" i="14"/>
  <c r="E70" i="14"/>
  <c r="L70" i="14" s="1"/>
  <c r="K66" i="14"/>
  <c r="H66" i="14"/>
  <c r="E66" i="14"/>
  <c r="L66" i="14" s="1"/>
  <c r="K65" i="14"/>
  <c r="H65" i="14"/>
  <c r="E65" i="14"/>
  <c r="L65" i="14" s="1"/>
  <c r="K64" i="14"/>
  <c r="H64" i="14"/>
  <c r="E64" i="14"/>
  <c r="L64" i="14" s="1"/>
  <c r="K63" i="14"/>
  <c r="H63" i="14"/>
  <c r="E63" i="14"/>
  <c r="L63" i="14" s="1"/>
  <c r="K62" i="14"/>
  <c r="H62" i="14"/>
  <c r="E62" i="14"/>
  <c r="L62" i="14" s="1"/>
  <c r="K61" i="14"/>
  <c r="H61" i="14"/>
  <c r="E61" i="14"/>
  <c r="L61" i="14" s="1"/>
  <c r="K60" i="14"/>
  <c r="H60" i="14"/>
  <c r="E60" i="14"/>
  <c r="L60" i="14" s="1"/>
  <c r="K59" i="14"/>
  <c r="H59" i="14"/>
  <c r="E59" i="14"/>
  <c r="L59" i="14" s="1"/>
  <c r="K58" i="14"/>
  <c r="H58" i="14"/>
  <c r="E58" i="14"/>
  <c r="L58" i="14" s="1"/>
  <c r="K57" i="14"/>
  <c r="H57" i="14"/>
  <c r="E57" i="14"/>
  <c r="L57" i="14" s="1"/>
  <c r="K56" i="14"/>
  <c r="H56" i="14"/>
  <c r="E56" i="14"/>
  <c r="L56" i="14" s="1"/>
  <c r="K52" i="14"/>
  <c r="H52" i="14"/>
  <c r="E52" i="14"/>
  <c r="L52" i="14" s="1"/>
  <c r="K51" i="14"/>
  <c r="H51" i="14"/>
  <c r="E51" i="14"/>
  <c r="L51" i="14" s="1"/>
  <c r="K50" i="14"/>
  <c r="H50" i="14"/>
  <c r="E50" i="14"/>
  <c r="L50" i="14" s="1"/>
  <c r="K49" i="14"/>
  <c r="H49" i="14"/>
  <c r="E49" i="14"/>
  <c r="L49" i="14" s="1"/>
  <c r="K48" i="14"/>
  <c r="H48" i="14"/>
  <c r="E48" i="14"/>
  <c r="L48" i="14" s="1"/>
  <c r="K47" i="14"/>
  <c r="H47" i="14"/>
  <c r="E47" i="14"/>
  <c r="L47" i="14" s="1"/>
  <c r="K46" i="14"/>
  <c r="H46" i="14"/>
  <c r="E46" i="14"/>
  <c r="L46" i="14" s="1"/>
  <c r="K45" i="14"/>
  <c r="H45" i="14"/>
  <c r="E45" i="14"/>
  <c r="L45" i="14" s="1"/>
  <c r="K44" i="14"/>
  <c r="H44" i="14"/>
  <c r="E44" i="14"/>
  <c r="L44" i="14" s="1"/>
  <c r="K43" i="14"/>
  <c r="H43" i="14"/>
  <c r="E43" i="14"/>
  <c r="L43" i="14" s="1"/>
  <c r="K42" i="14"/>
  <c r="H42" i="14"/>
  <c r="E42" i="14"/>
  <c r="L42" i="14" s="1"/>
  <c r="K41" i="14"/>
  <c r="H41" i="14"/>
  <c r="E41" i="14"/>
  <c r="L41" i="14" s="1"/>
  <c r="K40" i="14"/>
  <c r="H40" i="14"/>
  <c r="E40" i="14"/>
  <c r="L40" i="14" s="1"/>
  <c r="K39" i="14"/>
  <c r="H39" i="14"/>
  <c r="E39" i="14"/>
  <c r="L39" i="14" s="1"/>
  <c r="K38" i="14"/>
  <c r="H38" i="14"/>
  <c r="E38" i="14"/>
  <c r="L38" i="14" s="1"/>
  <c r="K37" i="14"/>
  <c r="H37" i="14"/>
  <c r="E37" i="14"/>
  <c r="L37" i="14" s="1"/>
  <c r="K36" i="14"/>
  <c r="H36" i="14"/>
  <c r="E36" i="14"/>
  <c r="L36" i="14" s="1"/>
  <c r="K35" i="14"/>
  <c r="H35" i="14"/>
  <c r="E35" i="14"/>
  <c r="L35" i="14" s="1"/>
  <c r="K34" i="14"/>
  <c r="H34" i="14"/>
  <c r="E34" i="14"/>
  <c r="L34" i="14" s="1"/>
  <c r="K33" i="14"/>
  <c r="H33" i="14"/>
  <c r="E33" i="14"/>
  <c r="L33" i="14" s="1"/>
  <c r="K32" i="14"/>
  <c r="H32" i="14"/>
  <c r="E32" i="14"/>
  <c r="L32" i="14" s="1"/>
  <c r="K31" i="14"/>
  <c r="H31" i="14"/>
  <c r="E31" i="14"/>
  <c r="L31" i="14" s="1"/>
  <c r="K30" i="14"/>
  <c r="H30" i="14"/>
  <c r="E30" i="14"/>
  <c r="L30" i="14" s="1"/>
  <c r="K29" i="14"/>
  <c r="H29" i="14"/>
  <c r="E29" i="14"/>
  <c r="L29" i="14" s="1"/>
  <c r="K28" i="14"/>
  <c r="H28" i="14"/>
  <c r="E28" i="14"/>
  <c r="L28" i="14" s="1"/>
  <c r="K27" i="14"/>
  <c r="H27" i="14"/>
  <c r="E27" i="14"/>
  <c r="L27" i="14" s="1"/>
  <c r="K26" i="14"/>
  <c r="H26" i="14"/>
  <c r="E26" i="14"/>
  <c r="L26" i="14" s="1"/>
  <c r="K25" i="14"/>
  <c r="H25" i="14"/>
  <c r="E25" i="14"/>
  <c r="L25" i="14" s="1"/>
  <c r="K24" i="14"/>
  <c r="H24" i="14"/>
  <c r="E24" i="14"/>
  <c r="L24" i="14" s="1"/>
  <c r="K23" i="14"/>
  <c r="H23" i="14"/>
  <c r="E23" i="14"/>
  <c r="L23" i="14" s="1"/>
  <c r="K22" i="14"/>
  <c r="H22" i="14"/>
  <c r="E22" i="14"/>
  <c r="L22" i="14" s="1"/>
  <c r="K21" i="14"/>
  <c r="H21" i="14"/>
  <c r="E21" i="14"/>
  <c r="L21" i="14" s="1"/>
  <c r="K20" i="14"/>
  <c r="H20" i="14"/>
  <c r="E20" i="14"/>
  <c r="L20" i="14" s="1"/>
  <c r="K19" i="14"/>
  <c r="H19" i="14"/>
  <c r="E19" i="14"/>
  <c r="L19" i="14" s="1"/>
  <c r="K18" i="14"/>
  <c r="H18" i="14"/>
  <c r="E18" i="14"/>
  <c r="L18" i="14" s="1"/>
  <c r="M39" i="13" l="1"/>
  <c r="N39" i="13" s="1"/>
  <c r="K35" i="13"/>
  <c r="J35" i="13"/>
  <c r="M18" i="13"/>
  <c r="N18" i="13" s="1"/>
  <c r="M15" i="13"/>
  <c r="M14" i="13"/>
  <c r="N14" i="13" s="1"/>
  <c r="N15" i="13" s="1"/>
  <c r="M12" i="13"/>
  <c r="M11" i="13"/>
  <c r="N11" i="13" s="1"/>
  <c r="N12" i="13" s="1"/>
  <c r="M9" i="13"/>
  <c r="N9" i="13" s="1"/>
  <c r="M8" i="13"/>
  <c r="N8" i="13" s="1"/>
  <c r="M7" i="13"/>
  <c r="N7" i="13" s="1"/>
  <c r="M40" i="13" l="1"/>
  <c r="M41" i="13" l="1"/>
  <c r="N41" i="13" s="1"/>
  <c r="N40" i="13"/>
  <c r="K41" i="12" l="1"/>
  <c r="K40" i="12"/>
  <c r="M39" i="12"/>
  <c r="L39" i="12"/>
  <c r="K39" i="12"/>
  <c r="K29" i="12"/>
  <c r="K23" i="12"/>
  <c r="K22" i="12" s="1"/>
  <c r="O18" i="12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<sst xmlns="http://schemas.openxmlformats.org/spreadsheetml/2006/main" count="546" uniqueCount="265">
  <si>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</si>
  <si>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</si>
  <si>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</si>
  <si>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</si>
  <si>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</si>
  <si>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</si>
  <si>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</si>
  <si>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</si>
  <si>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</si>
  <si>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</si>
  <si>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</si>
  <si>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</si>
  <si>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</si>
  <si>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</si>
  <si>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</si>
  <si>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</si>
  <si>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</si>
  <si>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</si>
  <si>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</si>
  <si>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</si>
  <si>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</si>
  <si>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</si>
  <si>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</si>
  <si>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</si>
  <si>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</si>
  <si>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</si>
  <si>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</si>
  <si>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</si>
  <si>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</si>
  <si>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</si>
  <si>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</si>
  <si>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</si>
  <si>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</si>
  <si>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</si>
  <si>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</si>
  <si>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</si>
  <si>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</si>
  <si>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</si>
  <si>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</si>
  <si>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</si>
  <si>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</si>
  <si>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</si>
  <si>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</si>
  <si>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</si>
  <si>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Generación de Expedientes/Oficios/Notas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</si>
  <si>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</si>
  <si>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</si>
  <si>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</si>
  <si>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</si>
  <si>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</si>
  <si>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</si>
  <si>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</si>
  <si>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</si>
  <si>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</si>
  <si>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</si>
  <si>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</si>
  <si>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</si>
  <si>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</si>
  <si>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</si>
  <si>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</si>
  <si>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</si>
  <si>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</si>
  <si>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</si>
  <si>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</si>
  <si>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</si>
  <si>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</si>
  <si>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</si>
  <si>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</si>
  <si>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</si>
  <si>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</si>
  <si>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</si>
  <si>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</si>
  <si>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</si>
  <si>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</si>
  <si>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</si>
  <si>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</si>
  <si>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</si>
  <si>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</si>
  <si>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</si>
  <si>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</si>
  <si>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</si>
  <si>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</si>
  <si>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</si>
  <si>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</si>
  <si>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</si>
  <si>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</si>
  <si>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</si>
  <si>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</si>
  <si>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</si>
  <si>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</si>
  <si>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</si>
  <si>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</si>
  <si>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</si>
  <si>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</si>
  <si>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</si>
  <si>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</si>
  <si>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</si>
  <si>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</si>
  <si>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</si>
  <si>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</si>
  <si>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</si>
  <si>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</si>
  <si>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</si>
  <si>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</si>
  <si>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</si>
  <si>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</si>
  <si>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 xml:space="preserve">C.JU.O. : 1.06.14 - </t>
  </si>
  <si>
    <t>DIRECCION ASUNTOS LEGALES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</si>
  <si>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</si>
  <si>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</si>
  <si>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</si>
  <si>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</si>
  <si>
    <t>C.JU.O. : 1.06.02</t>
  </si>
  <si>
    <t>MINISTERIO DE HACIENDA</t>
  </si>
  <si>
    <t>DIRECCION GENERAL DE PRESUPUESTO</t>
  </si>
  <si>
    <t xml:space="preserve"> </t>
  </si>
  <si>
    <t>2021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</si>
  <si>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</si>
  <si>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</si>
  <si>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</si>
  <si>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</si>
  <si>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</si>
  <si>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</si>
  <si>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</si>
  <si>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</si>
  <si>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</si>
  <si>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</si>
  <si>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</si>
  <si>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</si>
  <si>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</si>
  <si>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</si>
  <si>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</si>
  <si>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</si>
  <si>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</si>
  <si>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</si>
  <si>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</si>
  <si>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</si>
  <si>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</si>
  <si>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</si>
  <si>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</si>
  <si>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</si>
  <si>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</si>
  <si>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</si>
  <si>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</si>
  <si>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</si>
  <si>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</si>
  <si>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</si>
  <si>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</si>
  <si>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</si>
  <si>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</si>
  <si>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</si>
  <si>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</si>
  <si>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</si>
  <si>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</si>
  <si>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</si>
  <si>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</si>
  <si>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</si>
  <si>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</si>
  <si>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</si>
  <si>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</si>
  <si>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</si>
  <si>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</si>
  <si>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</si>
  <si>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</si>
  <si>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</si>
  <si>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</si>
  <si>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</si>
  <si>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</si>
  <si>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ADMINISTRACIÓN TRIBUTARIA MENDOZA - LEY DE RESPONSABILIDAD FISCAL</t>
  </si>
  <si>
    <t>RESOLUCIÓN INTERNA ATM Nº 026/19 - INDICADORES DE GESTIÓN</t>
  </si>
  <si>
    <t>INFORME CONSOLIDADO DE INDICADORES</t>
  </si>
  <si>
    <t>AREA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</si>
  <si>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</si>
  <si>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</si>
  <si>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</si>
  <si>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</si>
  <si>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</si>
  <si>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</si>
  <si>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</si>
  <si>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FISCALIZACION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</si>
  <si>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</si>
  <si>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</si>
  <si>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</si>
  <si>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</si>
  <si>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</si>
  <si>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</si>
  <si>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</si>
  <si>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</si>
  <si>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</si>
  <si>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</si>
  <si>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</si>
  <si>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</si>
  <si>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</si>
  <si>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</si>
  <si>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</si>
  <si>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</si>
  <si>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</si>
  <si>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</si>
  <si>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</si>
  <si>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</si>
  <si>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</si>
  <si>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</si>
  <si>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</si>
  <si>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</si>
  <si>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</si>
  <si>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</si>
  <si>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</si>
  <si>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</si>
  <si>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</si>
  <si>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</si>
  <si>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</si>
  <si>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COBRANZAS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</si>
  <si>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</si>
  <si>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</si>
  <si>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</si>
  <si>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</si>
  <si>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</si>
  <si>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</si>
  <si>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</si>
  <si>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</si>
  <si>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</si>
  <si>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</si>
  <si>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</si>
  <si>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</si>
  <si>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</si>
  <si>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</si>
  <si>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</si>
  <si>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</si>
  <si>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</si>
  <si>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</si>
  <si>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</si>
  <si>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</si>
  <si>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</si>
  <si>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</si>
  <si>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</si>
  <si>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</si>
  <si>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</si>
  <si>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</si>
  <si>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</si>
  <si>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</si>
  <si>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</si>
  <si>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</si>
  <si>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(*)</t>
  </si>
  <si>
    <t>CALIDAD Y GESTIÓN DE PROCESOS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</si>
  <si>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</si>
  <si>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</si>
  <si>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</si>
  <si>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</si>
  <si>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</si>
  <si>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</si>
  <si>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</si>
  <si>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</si>
  <si>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</si>
  <si>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</si>
  <si>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</si>
  <si>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DEPARTAMENTO CONSEJO LOTEOS</t>
  </si>
  <si>
    <t>CONSEJO DE LOTEOS</t>
  </si>
  <si>
    <t>A PARTIR DE LA PUBLICACIÓN DE LA RESOLUCION N.º 13/2020 SE INCLUYE AL DPTO GESTIÓN DE CALIDAD DENTRO DE LA DIRECCION DE MODERNIZACION E INNOVACION, INFORMANDOSE JUNTO A GESTION DE PROCESOS</t>
  </si>
  <si>
    <t>CUADRO DE INDICADORES Y METAS  - META ANUAL y  2do TRIMESTRE 2021</t>
  </si>
  <si>
    <t>CUADRO DE INDICADORES Y METAS  - META ANUAL y   2do TRIMESTRE 2021</t>
  </si>
  <si>
    <t>C.J.U.O. 1 - 06 - 10 - 2º TRIMESTE 2021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</si>
  <si>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2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2021</t>
    </r>
  </si>
  <si>
    <t>ABRIL</t>
  </si>
  <si>
    <t>MAYO</t>
  </si>
  <si>
    <t>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</si>
</sst>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_-* #,##0\ _€_-;\-* #,##0\ _€_-;_-* &quot;-&quot;??\ _€_-;_-@_-"/>
    <numFmt numFmtId="168" formatCode="#,##0_ ;\-#,##0\ "/>
    <numFmt numFmtId="169" formatCode="_-* #,##0\ _€_-;\-* #,##0\ _€_-;_-* &quot;-&quot;\ _€_-;_-@_-"/>
    <numFmt numFmtId="170" formatCode="_-* #,##0.00\ _€_-;\-* #,##0.00\ _€_-;_-* &quot;-&quot;??\ _€_-;_-@_-"/>
    <numFmt numFmtId="171" formatCode="#,##0.00\ _€"/>
    <numFmt numFmtId="172" formatCode="0_ ;\-0\ "/>
    <numFmt numFmtId="173" formatCode="#,##0\ _p_t_a"/>
    <numFmt numFmtId="174" formatCode="0.00\ %"/>
    <numFmt numFmtId="175" formatCode="0.0"/>
  </numFmts>
  <fonts count="7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name val="Arial"/>
      <family val="2"/>
    </font>
    <font>
      <sz val="9"/>
      <color theme="1"/>
      <name val="Arial"/>
      <family val="2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05">
    <xf numFmtId="0" fontId="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3" fillId="4" borderId="0" applyNumberFormat="0" applyBorder="0" applyAlignment="0" applyProtection="0"/>
    <xf numFmtId="0" fontId="34" fillId="16" borderId="1" applyNumberFormat="0" applyAlignment="0" applyProtection="0"/>
    <xf numFmtId="0" fontId="35" fillId="17" borderId="2" applyNumberFormat="0" applyAlignment="0" applyProtection="0"/>
    <xf numFmtId="0" fontId="36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21" borderId="0" applyNumberFormat="0" applyBorder="0" applyAlignment="0" applyProtection="0"/>
    <xf numFmtId="0" fontId="38" fillId="7" borderId="1" applyNumberFormat="0" applyAlignment="0" applyProtection="0"/>
    <xf numFmtId="0" fontId="39" fillId="3" borderId="0" applyNumberFormat="0" applyBorder="0" applyAlignment="0" applyProtection="0"/>
    <xf numFmtId="165" fontId="23" fillId="0" borderId="0" applyFont="0" applyFill="0" applyBorder="0" applyAlignment="0" applyProtection="0"/>
    <xf numFmtId="0" fontId="40" fillId="22" borderId="0" applyNumberFormat="0" applyBorder="0" applyAlignment="0" applyProtection="0"/>
    <xf numFmtId="0" fontId="23" fillId="23" borderId="4" applyNumberFormat="0" applyFont="0" applyAlignment="0" applyProtection="0"/>
    <xf numFmtId="0" fontId="41" fillId="16" borderId="5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6" applyNumberFormat="0" applyFill="0" applyAlignment="0" applyProtection="0"/>
    <xf numFmtId="0" fontId="46" fillId="0" borderId="7" applyNumberFormat="0" applyFill="0" applyAlignment="0" applyProtection="0"/>
    <xf numFmtId="0" fontId="37" fillId="0" borderId="8" applyNumberFormat="0" applyFill="0" applyAlignment="0" applyProtection="0"/>
    <xf numFmtId="0" fontId="47" fillId="0" borderId="9" applyNumberFormat="0" applyFill="0" applyAlignment="0" applyProtection="0"/>
    <xf numFmtId="0" fontId="28" fillId="0" borderId="0"/>
    <xf numFmtId="165" fontId="28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31" fillId="0" borderId="0"/>
    <xf numFmtId="9" fontId="31" fillId="0" borderId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3" fillId="0" borderId="0"/>
    <xf numFmtId="0" fontId="23" fillId="0" borderId="0"/>
    <xf numFmtId="165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48" fillId="0" borderId="0"/>
    <xf numFmtId="9" fontId="23" fillId="0" borderId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0" fillId="0" borderId="0"/>
    <xf numFmtId="0" fontId="51" fillId="0" borderId="0"/>
    <xf numFmtId="9" fontId="50" fillId="0" borderId="0" applyBorder="0" applyProtection="0"/>
    <xf numFmtId="0" fontId="52" fillId="0" borderId="0"/>
    <xf numFmtId="44" fontId="52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6" fontId="50" fillId="0" borderId="0" applyBorder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34">
    <xf numFmtId="0" fontId="0" fillId="0" borderId="0" xfId="0"/>
    <xf numFmtId="0" fontId="27" fillId="0" borderId="0" xfId="0" applyFont="1"/>
    <xf numFmtId="0" fontId="28" fillId="0" borderId="0" xfId="0" applyFont="1"/>
    <xf numFmtId="1" fontId="29" fillId="24" borderId="11" xfId="32" applyNumberFormat="1" applyFont="1" applyFill="1" applyBorder="1" applyAlignment="1">
      <alignment horizontal="center" vertical="center"/>
    </xf>
    <xf numFmtId="0" fontId="24" fillId="24" borderId="13" xfId="0" applyFont="1" applyFill="1" applyBorder="1"/>
    <xf numFmtId="1" fontId="29" fillId="24" borderId="14" xfId="32" applyNumberFormat="1" applyFont="1" applyFill="1" applyBorder="1" applyAlignment="1">
      <alignment horizontal="center" vertical="center"/>
    </xf>
    <xf numFmtId="0" fontId="29" fillId="24" borderId="15" xfId="0" applyFont="1" applyFill="1" applyBorder="1" applyAlignment="1">
      <alignment horizontal="center" vertical="center" wrapText="1"/>
    </xf>
    <xf numFmtId="0" fontId="27" fillId="0" borderId="0" xfId="0" applyFont="1" applyBorder="1"/>
    <xf numFmtId="0" fontId="30" fillId="0" borderId="16" xfId="0" applyFont="1" applyBorder="1" applyAlignment="1"/>
    <xf numFmtId="0" fontId="30" fillId="0" borderId="11" xfId="0" applyFont="1" applyBorder="1"/>
    <xf numFmtId="0" fontId="30" fillId="0" borderId="0" xfId="0" applyFont="1"/>
    <xf numFmtId="0" fontId="30" fillId="0" borderId="16" xfId="0" applyFont="1" applyFill="1" applyBorder="1" applyAlignment="1"/>
    <xf numFmtId="0" fontId="30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30" fillId="26" borderId="14" xfId="0" applyFont="1" applyFill="1" applyBorder="1"/>
    <xf numFmtId="1" fontId="30" fillId="26" borderId="14" xfId="0" applyNumberFormat="1" applyFont="1" applyFill="1" applyBorder="1"/>
    <xf numFmtId="0" fontId="28" fillId="26" borderId="14" xfId="0" applyFont="1" applyFill="1" applyBorder="1"/>
    <xf numFmtId="0" fontId="28" fillId="26" borderId="15" xfId="0" applyFont="1" applyFill="1" applyBorder="1"/>
    <xf numFmtId="0" fontId="30" fillId="0" borderId="23" xfId="0" applyFont="1" applyBorder="1"/>
    <xf numFmtId="0" fontId="30" fillId="0" borderId="24" xfId="0" applyFont="1" applyBorder="1"/>
    <xf numFmtId="0" fontId="30" fillId="26" borderId="25" xfId="0" applyFont="1" applyFill="1" applyBorder="1"/>
    <xf numFmtId="0" fontId="30" fillId="0" borderId="11" xfId="0" applyFont="1" applyFill="1" applyBorder="1"/>
    <xf numFmtId="0" fontId="30" fillId="0" borderId="19" xfId="0" applyFont="1" applyBorder="1"/>
    <xf numFmtId="0" fontId="30" fillId="0" borderId="26" xfId="0" applyFont="1" applyBorder="1"/>
    <xf numFmtId="0" fontId="27" fillId="0" borderId="0" xfId="0" applyFont="1" applyBorder="1" applyAlignment="1"/>
    <xf numFmtId="0" fontId="27" fillId="0" borderId="30" xfId="0" applyFont="1" applyBorder="1"/>
    <xf numFmtId="0" fontId="25" fillId="0" borderId="0" xfId="0" applyFont="1" applyBorder="1" applyAlignment="1">
      <alignment horizontal="center"/>
    </xf>
    <xf numFmtId="0" fontId="25" fillId="0" borderId="29" xfId="0" applyFont="1" applyBorder="1" applyAlignment="1">
      <alignment vertical="center"/>
    </xf>
    <xf numFmtId="0" fontId="30" fillId="0" borderId="16" xfId="0" applyFont="1" applyBorder="1"/>
    <xf numFmtId="0" fontId="30" fillId="0" borderId="32" xfId="0" applyFont="1" applyBorder="1" applyAlignment="1"/>
    <xf numFmtId="0" fontId="30" fillId="0" borderId="28" xfId="0" applyFont="1" applyBorder="1"/>
    <xf numFmtId="0" fontId="30" fillId="0" borderId="33" xfId="0" applyFont="1" applyBorder="1"/>
    <xf numFmtId="0" fontId="30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28" fillId="26" borderId="22" xfId="0" applyFont="1" applyFill="1" applyBorder="1"/>
    <xf numFmtId="0" fontId="24" fillId="25" borderId="35" xfId="0" applyFont="1" applyFill="1" applyBorder="1"/>
    <xf numFmtId="0" fontId="24" fillId="25" borderId="36" xfId="0" applyFont="1" applyFill="1" applyBorder="1"/>
    <xf numFmtId="0" fontId="28" fillId="26" borderId="25" xfId="0" applyFont="1" applyFill="1" applyBorder="1"/>
    <xf numFmtId="0" fontId="29" fillId="25" borderId="39" xfId="0" applyFont="1" applyFill="1" applyBorder="1" applyAlignment="1"/>
    <xf numFmtId="0" fontId="30" fillId="25" borderId="35" xfId="0" applyFont="1" applyFill="1" applyBorder="1"/>
    <xf numFmtId="0" fontId="29" fillId="25" borderId="40" xfId="0" applyFont="1" applyFill="1" applyBorder="1"/>
    <xf numFmtId="0" fontId="30" fillId="25" borderId="41" xfId="0" applyFont="1" applyFill="1" applyBorder="1"/>
    <xf numFmtId="0" fontId="30" fillId="25" borderId="37" xfId="0" applyFont="1" applyFill="1" applyBorder="1"/>
    <xf numFmtId="0" fontId="30" fillId="0" borderId="32" xfId="0" applyFont="1" applyBorder="1"/>
    <xf numFmtId="0" fontId="30" fillId="0" borderId="18" xfId="0" applyFont="1" applyBorder="1"/>
    <xf numFmtId="0" fontId="30" fillId="0" borderId="12" xfId="0" applyFont="1" applyFill="1" applyBorder="1"/>
    <xf numFmtId="0" fontId="30" fillId="0" borderId="12" xfId="0" applyFont="1" applyBorder="1"/>
    <xf numFmtId="0" fontId="30" fillId="0" borderId="20" xfId="0" applyFont="1" applyBorder="1"/>
    <xf numFmtId="0" fontId="29" fillId="25" borderId="39" xfId="0" applyFont="1" applyFill="1" applyBorder="1"/>
    <xf numFmtId="0" fontId="30" fillId="0" borderId="32" xfId="0" applyFont="1" applyFill="1" applyBorder="1"/>
    <xf numFmtId="3" fontId="30" fillId="26" borderId="28" xfId="0" applyNumberFormat="1" applyFont="1" applyFill="1" applyBorder="1"/>
    <xf numFmtId="3" fontId="30" fillId="0" borderId="28" xfId="0" applyNumberFormat="1" applyFont="1" applyFill="1" applyBorder="1"/>
    <xf numFmtId="3" fontId="30" fillId="26" borderId="24" xfId="0" applyNumberFormat="1" applyFont="1" applyFill="1" applyBorder="1"/>
    <xf numFmtId="3" fontId="30" fillId="0" borderId="24" xfId="0" applyNumberFormat="1" applyFont="1" applyFill="1" applyBorder="1"/>
    <xf numFmtId="4" fontId="28" fillId="0" borderId="0" xfId="0" applyNumberFormat="1" applyFont="1"/>
    <xf numFmtId="0" fontId="29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25" fillId="0" borderId="0" xfId="0" applyFont="1" applyBorder="1" applyAlignment="1"/>
    <xf numFmtId="0" fontId="29" fillId="24" borderId="10" xfId="0" applyFont="1" applyFill="1" applyBorder="1" applyAlignment="1">
      <alignment horizontal="center" vertical="center" wrapText="1"/>
    </xf>
    <xf numFmtId="0" fontId="29" fillId="24" borderId="11" xfId="0" applyFont="1" applyFill="1" applyBorder="1" applyAlignment="1">
      <alignment horizontal="center" vertical="center" wrapText="1"/>
    </xf>
    <xf numFmtId="0" fontId="29" fillId="24" borderId="12" xfId="0" applyFont="1" applyFill="1" applyBorder="1" applyAlignment="1">
      <alignment horizontal="center" vertical="center" wrapText="1"/>
    </xf>
    <xf numFmtId="1" fontId="29" fillId="24" borderId="48" xfId="32" applyNumberFormat="1" applyFont="1" applyFill="1" applyBorder="1" applyAlignment="1">
      <alignment horizontal="center" vertical="center"/>
    </xf>
    <xf numFmtId="0" fontId="29" fillId="24" borderId="49" xfId="0" applyFont="1" applyFill="1" applyBorder="1" applyAlignment="1">
      <alignment horizontal="center"/>
    </xf>
    <xf numFmtId="0" fontId="30" fillId="0" borderId="50" xfId="0" applyFont="1" applyFill="1" applyBorder="1"/>
    <xf numFmtId="1" fontId="30" fillId="0" borderId="48" xfId="0" applyNumberFormat="1" applyFont="1" applyFill="1" applyBorder="1"/>
    <xf numFmtId="0" fontId="30" fillId="0" borderId="48" xfId="0" applyFont="1" applyFill="1" applyBorder="1"/>
    <xf numFmtId="0" fontId="30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28" fillId="0" borderId="48" xfId="0" applyFont="1" applyFill="1" applyBorder="1"/>
    <xf numFmtId="3" fontId="28" fillId="0" borderId="48" xfId="0" applyNumberFormat="1" applyFont="1" applyFill="1" applyBorder="1"/>
    <xf numFmtId="0" fontId="28" fillId="0" borderId="52" xfId="0" applyFont="1" applyFill="1" applyBorder="1"/>
    <xf numFmtId="3" fontId="28" fillId="0" borderId="50" xfId="0" applyNumberFormat="1" applyFont="1" applyFill="1" applyBorder="1"/>
    <xf numFmtId="3" fontId="28" fillId="0" borderId="51" xfId="0" applyNumberFormat="1" applyFont="1" applyFill="1" applyBorder="1"/>
    <xf numFmtId="0" fontId="30" fillId="25" borderId="36" xfId="0" applyFont="1" applyFill="1" applyBorder="1"/>
    <xf numFmtId="3" fontId="30" fillId="0" borderId="14" xfId="0" applyNumberFormat="1" applyFont="1" applyFill="1" applyBorder="1"/>
    <xf numFmtId="3" fontId="30" fillId="0" borderId="22" xfId="0" applyNumberFormat="1" applyFont="1" applyFill="1" applyBorder="1"/>
    <xf numFmtId="3" fontId="30" fillId="0" borderId="25" xfId="0" applyNumberFormat="1" applyFont="1" applyFill="1" applyBorder="1"/>
    <xf numFmtId="3" fontId="30" fillId="26" borderId="34" xfId="0" applyNumberFormat="1" applyFont="1" applyFill="1" applyBorder="1"/>
    <xf numFmtId="3" fontId="30" fillId="26" borderId="11" xfId="0" applyNumberFormat="1" applyFont="1" applyFill="1" applyBorder="1"/>
    <xf numFmtId="3" fontId="30" fillId="26" borderId="27" xfId="0" applyNumberFormat="1" applyFont="1" applyFill="1" applyBorder="1"/>
    <xf numFmtId="3" fontId="30" fillId="0" borderId="11" xfId="0" applyNumberFormat="1" applyFont="1" applyFill="1" applyBorder="1"/>
    <xf numFmtId="3" fontId="30" fillId="26" borderId="31" xfId="0" applyNumberFormat="1" applyFont="1" applyFill="1" applyBorder="1"/>
    <xf numFmtId="3" fontId="30" fillId="25" borderId="41" xfId="0" applyNumberFormat="1" applyFont="1" applyFill="1" applyBorder="1"/>
    <xf numFmtId="3" fontId="30" fillId="25" borderId="42" xfId="0" applyNumberFormat="1" applyFont="1" applyFill="1" applyBorder="1"/>
    <xf numFmtId="3" fontId="29" fillId="25" borderId="42" xfId="0" applyNumberFormat="1" applyFont="1" applyFill="1" applyBorder="1"/>
    <xf numFmtId="3" fontId="29" fillId="25" borderId="41" xfId="0" applyNumberFormat="1" applyFont="1" applyFill="1" applyBorder="1"/>
    <xf numFmtId="3" fontId="30" fillId="25" borderId="38" xfId="0" applyNumberFormat="1" applyFont="1" applyFill="1" applyBorder="1"/>
    <xf numFmtId="3" fontId="30" fillId="0" borderId="34" xfId="0" applyNumberFormat="1" applyFont="1" applyBorder="1"/>
    <xf numFmtId="3" fontId="29" fillId="25" borderId="34" xfId="0" applyNumberFormat="1" applyFont="1" applyFill="1" applyBorder="1"/>
    <xf numFmtId="3" fontId="29" fillId="25" borderId="28" xfId="0" applyNumberFormat="1" applyFont="1" applyFill="1" applyBorder="1"/>
    <xf numFmtId="3" fontId="30" fillId="25" borderId="22" xfId="0" applyNumberFormat="1" applyFont="1" applyFill="1" applyBorder="1"/>
    <xf numFmtId="3" fontId="30" fillId="0" borderId="27" xfId="0" applyNumberFormat="1" applyFont="1" applyBorder="1"/>
    <xf numFmtId="3" fontId="29" fillId="25" borderId="27" xfId="0" applyNumberFormat="1" applyFont="1" applyFill="1" applyBorder="1"/>
    <xf numFmtId="3" fontId="29" fillId="25" borderId="11" xfId="0" applyNumberFormat="1" applyFont="1" applyFill="1" applyBorder="1"/>
    <xf numFmtId="3" fontId="30" fillId="25" borderId="14" xfId="0" applyNumberFormat="1" applyFont="1" applyFill="1" applyBorder="1"/>
    <xf numFmtId="3" fontId="30" fillId="26" borderId="12" xfId="0" applyNumberFormat="1" applyFont="1" applyFill="1" applyBorder="1"/>
    <xf numFmtId="3" fontId="30" fillId="0" borderId="12" xfId="0" applyNumberFormat="1" applyFont="1" applyFill="1" applyBorder="1"/>
    <xf numFmtId="3" fontId="30" fillId="0" borderId="15" xfId="0" applyNumberFormat="1" applyFont="1" applyFill="1" applyBorder="1"/>
    <xf numFmtId="3" fontId="30" fillId="25" borderId="35" xfId="0" applyNumberFormat="1" applyFont="1" applyFill="1" applyBorder="1"/>
    <xf numFmtId="3" fontId="29" fillId="25" borderId="35" xfId="0" applyNumberFormat="1" applyFont="1" applyFill="1" applyBorder="1"/>
    <xf numFmtId="3" fontId="29" fillId="25" borderId="36" xfId="0" applyNumberFormat="1" applyFont="1" applyFill="1" applyBorder="1"/>
    <xf numFmtId="0" fontId="30" fillId="26" borderId="33" xfId="0" applyFont="1" applyFill="1" applyBorder="1"/>
    <xf numFmtId="1" fontId="30" fillId="26" borderId="19" xfId="0" applyNumberFormat="1" applyFont="1" applyFill="1" applyBorder="1"/>
    <xf numFmtId="0" fontId="30" fillId="26" borderId="19" xfId="0" applyFont="1" applyFill="1" applyBorder="1"/>
    <xf numFmtId="0" fontId="30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28" fillId="26" borderId="19" xfId="0" applyFont="1" applyFill="1" applyBorder="1"/>
    <xf numFmtId="0" fontId="28" fillId="26" borderId="20" xfId="0" applyFont="1" applyFill="1" applyBorder="1"/>
    <xf numFmtId="0" fontId="28" fillId="26" borderId="33" xfId="0" applyFont="1" applyFill="1" applyBorder="1"/>
    <xf numFmtId="0" fontId="28" fillId="26" borderId="26" xfId="0" applyFont="1" applyFill="1" applyBorder="1"/>
    <xf numFmtId="3" fontId="30" fillId="0" borderId="0" xfId="0" applyNumberFormat="1" applyFont="1"/>
    <xf numFmtId="3" fontId="30" fillId="26" borderId="28" xfId="0" applyNumberFormat="1" applyFont="1" applyFill="1" applyBorder="1" applyAlignment="1"/>
    <xf numFmtId="3" fontId="30" fillId="26" borderId="34" xfId="0" applyNumberFormat="1" applyFont="1" applyFill="1" applyBorder="1" applyAlignment="1"/>
    <xf numFmtId="3" fontId="30" fillId="26" borderId="27" xfId="0" applyNumberFormat="1" applyFont="1" applyFill="1" applyBorder="1" applyAlignment="1"/>
    <xf numFmtId="3" fontId="30" fillId="26" borderId="11" xfId="0" applyNumberFormat="1" applyFont="1" applyFill="1" applyBorder="1" applyAlignment="1"/>
    <xf numFmtId="3" fontId="30" fillId="0" borderId="11" xfId="0" applyNumberFormat="1" applyFont="1" applyFill="1" applyBorder="1" applyAlignment="1"/>
    <xf numFmtId="3" fontId="30" fillId="0" borderId="14" xfId="0" applyNumberFormat="1" applyFont="1" applyFill="1" applyBorder="1" applyAlignment="1"/>
    <xf numFmtId="0" fontId="28" fillId="26" borderId="0" xfId="0" applyFont="1" applyFill="1" applyBorder="1"/>
    <xf numFmtId="3" fontId="28" fillId="0" borderId="0" xfId="0" applyNumberFormat="1" applyFont="1" applyFill="1" applyBorder="1"/>
    <xf numFmtId="0" fontId="28" fillId="26" borderId="30" xfId="0" applyFont="1" applyFill="1" applyBorder="1"/>
    <xf numFmtId="3" fontId="29" fillId="26" borderId="28" xfId="0" applyNumberFormat="1" applyFont="1" applyFill="1" applyBorder="1"/>
    <xf numFmtId="3" fontId="29" fillId="26" borderId="11" xfId="0" applyNumberFormat="1" applyFont="1" applyFill="1" applyBorder="1"/>
    <xf numFmtId="0" fontId="25" fillId="0" borderId="0" xfId="0" applyFont="1" applyBorder="1" applyAlignment="1"/>
    <xf numFmtId="0" fontId="29" fillId="24" borderId="10" xfId="0" applyFont="1" applyFill="1" applyBorder="1" applyAlignment="1">
      <alignment horizontal="center" vertical="center" wrapText="1"/>
    </xf>
    <xf numFmtId="0" fontId="29" fillId="24" borderId="11" xfId="0" applyFont="1" applyFill="1" applyBorder="1" applyAlignment="1">
      <alignment horizontal="center" vertical="center" wrapText="1"/>
    </xf>
    <xf numFmtId="0" fontId="29" fillId="24" borderId="12" xfId="0" applyFont="1" applyFill="1" applyBorder="1" applyAlignment="1">
      <alignment horizontal="center" vertical="center" wrapText="1"/>
    </xf>
    <xf numFmtId="1" fontId="29" fillId="24" borderId="48" xfId="32" applyNumberFormat="1" applyFont="1" applyFill="1" applyBorder="1" applyAlignment="1">
      <alignment horizontal="center" vertical="center"/>
    </xf>
    <xf numFmtId="0" fontId="23" fillId="0" borderId="50" xfId="0" applyFont="1" applyFill="1" applyBorder="1"/>
    <xf numFmtId="0" fontId="23" fillId="26" borderId="22" xfId="0" applyFont="1" applyFill="1" applyBorder="1"/>
    <xf numFmtId="0" fontId="23" fillId="26" borderId="33" xfId="0" applyFont="1" applyFill="1" applyBorder="1"/>
    <xf numFmtId="0" fontId="23" fillId="0" borderId="0" xfId="0" applyFont="1"/>
    <xf numFmtId="0" fontId="30" fillId="0" borderId="55" xfId="0" applyFont="1" applyFill="1" applyBorder="1"/>
    <xf numFmtId="0" fontId="30" fillId="0" borderId="56" xfId="0" applyFont="1" applyBorder="1"/>
    <xf numFmtId="0" fontId="30" fillId="0" borderId="53" xfId="0" applyFont="1" applyBorder="1"/>
    <xf numFmtId="3" fontId="30" fillId="26" borderId="56" xfId="0" applyNumberFormat="1" applyFont="1" applyFill="1" applyBorder="1"/>
    <xf numFmtId="3" fontId="30" fillId="26" borderId="54" xfId="0" applyNumberFormat="1" applyFont="1" applyFill="1" applyBorder="1"/>
    <xf numFmtId="3" fontId="30" fillId="0" borderId="56" xfId="0" applyNumberFormat="1" applyFont="1" applyFill="1" applyBorder="1"/>
    <xf numFmtId="3" fontId="30" fillId="0" borderId="57" xfId="0" applyNumberFormat="1" applyFont="1" applyFill="1" applyBorder="1"/>
    <xf numFmtId="0" fontId="23" fillId="0" borderId="46" xfId="0" applyFont="1" applyFill="1" applyBorder="1"/>
    <xf numFmtId="0" fontId="23" fillId="26" borderId="58" xfId="0" applyFont="1" applyFill="1" applyBorder="1"/>
    <xf numFmtId="0" fontId="23" fillId="26" borderId="59" xfId="0" applyFont="1" applyFill="1" applyBorder="1"/>
    <xf numFmtId="0" fontId="56" fillId="0" borderId="0" xfId="0" applyFont="1" applyAlignment="1">
      <alignment horizontal="left" vertical="center"/>
    </xf>
    <xf numFmtId="0" fontId="57" fillId="0" borderId="0" xfId="0" applyFont="1"/>
    <xf numFmtId="0" fontId="57" fillId="0" borderId="0" xfId="0" applyFont="1" applyAlignment="1"/>
    <xf numFmtId="0" fontId="58" fillId="0" borderId="0" xfId="0" applyFont="1" applyAlignment="1">
      <alignment vertical="center"/>
    </xf>
    <xf numFmtId="0" fontId="59" fillId="0" borderId="0" xfId="0" applyFont="1" applyAlignment="1"/>
    <xf numFmtId="0" fontId="60" fillId="0" borderId="0" xfId="0" applyFont="1" applyAlignment="1"/>
    <xf numFmtId="0" fontId="60" fillId="0" borderId="0" xfId="0" applyFont="1"/>
    <xf numFmtId="0" fontId="59" fillId="24" borderId="43" xfId="0" applyFont="1" applyFill="1" applyBorder="1" applyAlignment="1">
      <alignment horizontal="center" vertical="center" wrapText="1"/>
    </xf>
    <xf numFmtId="0" fontId="59" fillId="24" borderId="65" xfId="0" applyFont="1" applyFill="1" applyBorder="1" applyAlignment="1">
      <alignment horizontal="center" vertical="center" wrapText="1"/>
    </xf>
    <xf numFmtId="0" fontId="59" fillId="24" borderId="38" xfId="0" applyFont="1" applyFill="1" applyBorder="1" applyAlignment="1">
      <alignment horizontal="center" vertical="center" wrapText="1"/>
    </xf>
    <xf numFmtId="0" fontId="61" fillId="0" borderId="32" xfId="0" applyFont="1" applyBorder="1" applyAlignment="1"/>
    <xf numFmtId="0" fontId="61" fillId="0" borderId="28" xfId="0" applyFont="1" applyBorder="1" applyAlignment="1">
      <alignment horizontal="center"/>
    </xf>
    <xf numFmtId="1" fontId="61" fillId="0" borderId="28" xfId="0" applyNumberFormat="1" applyFont="1" applyBorder="1"/>
    <xf numFmtId="1" fontId="61" fillId="26" borderId="28" xfId="0" applyNumberFormat="1" applyFont="1" applyFill="1" applyBorder="1"/>
    <xf numFmtId="1" fontId="61" fillId="0" borderId="22" xfId="0" applyNumberFormat="1" applyFont="1" applyFill="1" applyBorder="1"/>
    <xf numFmtId="0" fontId="62" fillId="0" borderId="0" xfId="0" applyFont="1"/>
    <xf numFmtId="0" fontId="61" fillId="0" borderId="16" xfId="0" applyFont="1" applyBorder="1" applyAlignment="1"/>
    <xf numFmtId="0" fontId="61" fillId="0" borderId="11" xfId="0" applyFont="1" applyBorder="1" applyAlignment="1">
      <alignment horizontal="center"/>
    </xf>
    <xf numFmtId="1" fontId="61" fillId="0" borderId="11" xfId="0" applyNumberFormat="1" applyFont="1" applyBorder="1"/>
    <xf numFmtId="1" fontId="61" fillId="26" borderId="11" xfId="0" applyNumberFormat="1" applyFont="1" applyFill="1" applyBorder="1"/>
    <xf numFmtId="1" fontId="61" fillId="0" borderId="14" xfId="0" applyNumberFormat="1" applyFont="1" applyFill="1" applyBorder="1"/>
    <xf numFmtId="0" fontId="61" fillId="0" borderId="16" xfId="0" applyFont="1" applyFill="1" applyBorder="1" applyAlignment="1"/>
    <xf numFmtId="1" fontId="63" fillId="0" borderId="11" xfId="0" applyNumberFormat="1" applyFont="1" applyBorder="1"/>
    <xf numFmtId="1" fontId="63" fillId="28" borderId="11" xfId="0" applyNumberFormat="1" applyFont="1" applyFill="1" applyBorder="1"/>
    <xf numFmtId="1" fontId="63" fillId="28" borderId="14" xfId="0" applyNumberFormat="1" applyFont="1" applyFill="1" applyBorder="1"/>
    <xf numFmtId="0" fontId="52" fillId="0" borderId="0" xfId="92"/>
    <xf numFmtId="0" fontId="64" fillId="0" borderId="0" xfId="53" applyFont="1" applyAlignment="1">
      <alignment horizontal="left" vertical="center"/>
    </xf>
    <xf numFmtId="0" fontId="23" fillId="0" borderId="0" xfId="53" applyAlignment="1">
      <alignment horizontal="center" vertical="center"/>
    </xf>
    <xf numFmtId="0" fontId="24" fillId="0" borderId="0" xfId="53" applyFont="1" applyAlignment="1">
      <alignment horizontal="center" vertical="center"/>
    </xf>
    <xf numFmtId="0" fontId="25" fillId="0" borderId="0" xfId="53" applyFont="1" applyAlignment="1">
      <alignment horizontal="left" vertical="center"/>
    </xf>
    <xf numFmtId="0" fontId="27" fillId="0" borderId="0" xfId="53" applyFont="1" applyAlignment="1">
      <alignment horizontal="center" vertical="center"/>
    </xf>
    <xf numFmtId="0" fontId="25" fillId="0" borderId="0" xfId="53" applyFont="1" applyBorder="1" applyAlignment="1">
      <alignment horizontal="left" vertical="center"/>
    </xf>
    <xf numFmtId="0" fontId="23" fillId="0" borderId="62" xfId="53" applyBorder="1"/>
    <xf numFmtId="0" fontId="29" fillId="24" borderId="11" xfId="53" applyFont="1" applyFill="1" applyBorder="1" applyAlignment="1">
      <alignment horizontal="center" vertical="center"/>
    </xf>
    <xf numFmtId="0" fontId="29" fillId="24" borderId="19" xfId="53" applyFont="1" applyFill="1" applyBorder="1" applyAlignment="1">
      <alignment horizontal="center" vertical="center" wrapText="1"/>
    </xf>
    <xf numFmtId="1" fontId="29" fillId="24" borderId="66" xfId="54" applyNumberFormat="1" applyFont="1" applyFill="1" applyBorder="1" applyAlignment="1">
      <alignment horizontal="center" vertical="center"/>
    </xf>
    <xf numFmtId="1" fontId="29" fillId="24" borderId="67" xfId="54" applyNumberFormat="1" applyFont="1" applyFill="1" applyBorder="1" applyAlignment="1">
      <alignment horizontal="center" vertical="center"/>
    </xf>
    <xf numFmtId="0" fontId="29" fillId="24" borderId="20" xfId="53" applyFont="1" applyFill="1" applyBorder="1" applyAlignment="1">
      <alignment horizontal="center" vertical="center" wrapText="1"/>
    </xf>
    <xf numFmtId="0" fontId="29" fillId="24" borderId="71" xfId="53" applyFont="1" applyFill="1" applyBorder="1" applyAlignment="1">
      <alignment horizontal="center" vertical="center" wrapText="1"/>
    </xf>
    <xf numFmtId="0" fontId="29" fillId="24" borderId="39" xfId="53" applyFont="1" applyFill="1" applyBorder="1" applyAlignment="1">
      <alignment horizontal="center" vertical="center" wrapText="1"/>
    </xf>
    <xf numFmtId="0" fontId="30" fillId="0" borderId="16" xfId="53" applyFont="1" applyBorder="1" applyAlignment="1">
      <alignment horizontal="left" vertical="center"/>
    </xf>
    <xf numFmtId="0" fontId="30" fillId="0" borderId="11" xfId="53" applyFont="1" applyBorder="1" applyAlignment="1">
      <alignment horizontal="center" vertical="center"/>
    </xf>
    <xf numFmtId="0" fontId="30" fillId="0" borderId="11" xfId="53" quotePrefix="1" applyFont="1" applyBorder="1" applyAlignment="1">
      <alignment horizontal="center" vertical="center" wrapText="1"/>
    </xf>
    <xf numFmtId="0" fontId="30" fillId="0" borderId="11" xfId="53" applyFont="1" applyBorder="1" applyAlignment="1">
      <alignment horizontal="center" vertical="center" wrapText="1"/>
    </xf>
    <xf numFmtId="0" fontId="30" fillId="0" borderId="19" xfId="53" applyFont="1" applyBorder="1" applyAlignment="1">
      <alignment horizontal="center" vertical="center" wrapText="1"/>
    </xf>
    <xf numFmtId="0" fontId="30" fillId="0" borderId="72" xfId="53" applyFont="1" applyBorder="1" applyAlignment="1">
      <alignment horizontal="center" vertical="center"/>
    </xf>
    <xf numFmtId="0" fontId="30" fillId="0" borderId="73" xfId="53" applyFont="1" applyBorder="1" applyAlignment="1">
      <alignment horizontal="center" vertical="center"/>
    </xf>
    <xf numFmtId="0" fontId="30" fillId="0" borderId="74" xfId="53" applyFont="1" applyBorder="1" applyAlignment="1">
      <alignment horizontal="center" vertical="center"/>
    </xf>
    <xf numFmtId="0" fontId="30" fillId="29" borderId="72" xfId="53" quotePrefix="1" applyFont="1" applyFill="1" applyBorder="1" applyAlignment="1">
      <alignment horizontal="right" vertical="center" wrapText="1"/>
    </xf>
    <xf numFmtId="0" fontId="30" fillId="0" borderId="19" xfId="53" applyFont="1" applyBorder="1" applyAlignment="1">
      <alignment horizontal="center" vertical="center"/>
    </xf>
    <xf numFmtId="0" fontId="30" fillId="0" borderId="75" xfId="53" applyFont="1" applyBorder="1" applyAlignment="1">
      <alignment horizontal="center" vertical="center"/>
    </xf>
    <xf numFmtId="0" fontId="30" fillId="0" borderId="76" xfId="53" applyFont="1" applyBorder="1" applyAlignment="1">
      <alignment horizontal="center" vertical="center"/>
    </xf>
    <xf numFmtId="0" fontId="30" fillId="29" borderId="75" xfId="53" applyFont="1" applyFill="1" applyBorder="1" applyAlignment="1">
      <alignment horizontal="right" vertical="center"/>
    </xf>
    <xf numFmtId="0" fontId="30" fillId="26" borderId="75" xfId="53" applyFont="1" applyFill="1" applyBorder="1" applyAlignment="1">
      <alignment horizontal="right" vertical="center"/>
    </xf>
    <xf numFmtId="0" fontId="30" fillId="0" borderId="19" xfId="53" quotePrefix="1" applyFont="1" applyBorder="1" applyAlignment="1">
      <alignment horizontal="center" vertical="center" wrapText="1"/>
    </xf>
    <xf numFmtId="0" fontId="30" fillId="0" borderId="75" xfId="53" quotePrefix="1" applyFont="1" applyBorder="1" applyAlignment="1">
      <alignment horizontal="center" vertical="center" wrapText="1"/>
    </xf>
    <xf numFmtId="0" fontId="30" fillId="0" borderId="76" xfId="53" quotePrefix="1" applyFont="1" applyBorder="1" applyAlignment="1">
      <alignment horizontal="center" vertical="center" wrapText="1"/>
    </xf>
    <xf numFmtId="0" fontId="30" fillId="29" borderId="75" xfId="53" quotePrefix="1" applyFont="1" applyFill="1" applyBorder="1" applyAlignment="1">
      <alignment horizontal="right" vertical="center" wrapText="1"/>
    </xf>
    <xf numFmtId="0" fontId="30" fillId="26" borderId="75" xfId="53" quotePrefix="1" applyFont="1" applyFill="1" applyBorder="1" applyAlignment="1">
      <alignment horizontal="right" vertical="center" wrapText="1"/>
    </xf>
    <xf numFmtId="0" fontId="30" fillId="29" borderId="75" xfId="53" applyFont="1" applyFill="1" applyBorder="1" applyAlignment="1">
      <alignment horizontal="right" vertical="center" wrapText="1"/>
    </xf>
    <xf numFmtId="0" fontId="30" fillId="26" borderId="75" xfId="53" applyFont="1" applyFill="1" applyBorder="1" applyAlignment="1">
      <alignment horizontal="right" vertical="center" wrapText="1"/>
    </xf>
    <xf numFmtId="3" fontId="30" fillId="0" borderId="11" xfId="55" quotePrefix="1" applyNumberFormat="1" applyFont="1" applyBorder="1" applyAlignment="1">
      <alignment horizontal="right" vertical="center" wrapText="1"/>
    </xf>
    <xf numFmtId="3" fontId="30" fillId="0" borderId="11" xfId="55" applyNumberFormat="1" applyFont="1" applyBorder="1" applyAlignment="1">
      <alignment horizontal="right" vertical="center"/>
    </xf>
    <xf numFmtId="3" fontId="30" fillId="0" borderId="19" xfId="55" applyNumberFormat="1" applyFont="1" applyBorder="1" applyAlignment="1">
      <alignment horizontal="right" vertical="center"/>
    </xf>
    <xf numFmtId="44" fontId="30" fillId="0" borderId="77" xfId="93" applyFont="1" applyBorder="1" applyAlignment="1">
      <alignment horizontal="center" vertical="center"/>
    </xf>
    <xf numFmtId="44" fontId="30" fillId="0" borderId="77" xfId="93" applyFont="1" applyBorder="1" applyAlignment="1">
      <alignment horizontal="right" vertical="center"/>
    </xf>
    <xf numFmtId="44" fontId="30" fillId="0" borderId="29" xfId="93" applyFont="1" applyBorder="1" applyAlignment="1">
      <alignment horizontal="right" vertical="center"/>
    </xf>
    <xf numFmtId="44" fontId="0" fillId="0" borderId="75" xfId="93" applyFont="1" applyBorder="1"/>
    <xf numFmtId="44" fontId="65" fillId="0" borderId="75" xfId="93" applyFont="1" applyBorder="1"/>
    <xf numFmtId="3" fontId="30" fillId="0" borderId="11" xfId="53" quotePrefix="1" applyNumberFormat="1" applyFont="1" applyBorder="1" applyAlignment="1">
      <alignment horizontal="right" vertical="center" wrapText="1"/>
    </xf>
    <xf numFmtId="3" fontId="30" fillId="0" borderId="11" xfId="53" applyNumberFormat="1" applyFont="1" applyBorder="1" applyAlignment="1">
      <alignment horizontal="right" vertical="center"/>
    </xf>
    <xf numFmtId="3" fontId="30" fillId="0" borderId="19" xfId="53" applyNumberFormat="1" applyFont="1" applyBorder="1" applyAlignment="1">
      <alignment horizontal="right" vertical="center"/>
    </xf>
    <xf numFmtId="44" fontId="30" fillId="0" borderId="75" xfId="93" applyFont="1" applyBorder="1" applyAlignment="1">
      <alignment vertical="center"/>
    </xf>
    <xf numFmtId="44" fontId="30" fillId="0" borderId="76" xfId="93" applyFont="1" applyBorder="1" applyAlignment="1">
      <alignment vertical="center"/>
    </xf>
    <xf numFmtId="44" fontId="30" fillId="26" borderId="75" xfId="93" applyFont="1" applyFill="1" applyBorder="1" applyAlignment="1">
      <alignment horizontal="right" vertical="center"/>
    </xf>
    <xf numFmtId="173" fontId="30" fillId="0" borderId="19" xfId="53" quotePrefix="1" applyNumberFormat="1" applyFont="1" applyBorder="1" applyAlignment="1">
      <alignment horizontal="right" vertical="center" wrapText="1"/>
    </xf>
    <xf numFmtId="44" fontId="30" fillId="0" borderId="75" xfId="93" applyFont="1" applyBorder="1" applyAlignment="1">
      <alignment horizontal="right" vertical="center"/>
    </xf>
    <xf numFmtId="0" fontId="30" fillId="0" borderId="78" xfId="53" applyFont="1" applyBorder="1" applyAlignment="1">
      <alignment horizontal="center" vertical="center"/>
    </xf>
    <xf numFmtId="0" fontId="30" fillId="0" borderId="79" xfId="53" applyFont="1" applyBorder="1" applyAlignment="1">
      <alignment horizontal="center" vertical="center"/>
    </xf>
    <xf numFmtId="0" fontId="30" fillId="0" borderId="45" xfId="53" applyFont="1" applyBorder="1" applyAlignment="1">
      <alignment horizontal="center" vertical="center"/>
    </xf>
    <xf numFmtId="0" fontId="30" fillId="26" borderId="78" xfId="53" applyFont="1" applyFill="1" applyBorder="1" applyAlignment="1">
      <alignment horizontal="right" vertical="center"/>
    </xf>
    <xf numFmtId="0" fontId="30" fillId="26" borderId="78" xfId="53" applyFont="1" applyFill="1" applyBorder="1" applyAlignment="1">
      <alignment horizontal="center" vertical="center"/>
    </xf>
    <xf numFmtId="0" fontId="30" fillId="29" borderId="78" xfId="53" applyFont="1" applyFill="1" applyBorder="1" applyAlignment="1">
      <alignment horizontal="center" vertical="center"/>
    </xf>
    <xf numFmtId="0" fontId="29" fillId="0" borderId="29" xfId="53" applyFont="1" applyBorder="1" applyAlignment="1">
      <alignment vertical="center" wrapText="1"/>
    </xf>
    <xf numFmtId="0" fontId="29" fillId="0" borderId="0" xfId="53" applyFont="1" applyBorder="1" applyAlignment="1">
      <alignment vertical="center" wrapText="1"/>
    </xf>
    <xf numFmtId="0" fontId="29" fillId="25" borderId="16" xfId="53" applyFont="1" applyFill="1" applyBorder="1" applyAlignment="1">
      <alignment horizontal="left" vertical="center"/>
    </xf>
    <xf numFmtId="0" fontId="30" fillId="25" borderId="11" xfId="53" applyFont="1" applyFill="1" applyBorder="1" applyAlignment="1">
      <alignment horizontal="center" vertical="center"/>
    </xf>
    <xf numFmtId="0" fontId="30" fillId="25" borderId="19" xfId="53" applyFont="1" applyFill="1" applyBorder="1" applyAlignment="1">
      <alignment horizontal="center" vertical="center"/>
    </xf>
    <xf numFmtId="0" fontId="30" fillId="25" borderId="72" xfId="53" applyFont="1" applyFill="1" applyBorder="1" applyAlignment="1">
      <alignment horizontal="center" vertical="center"/>
    </xf>
    <xf numFmtId="0" fontId="30" fillId="25" borderId="71" xfId="53" applyFont="1" applyFill="1" applyBorder="1" applyAlignment="1">
      <alignment horizontal="center" vertical="center"/>
    </xf>
    <xf numFmtId="0" fontId="30" fillId="25" borderId="39" xfId="53" applyFont="1" applyFill="1" applyBorder="1" applyAlignment="1">
      <alignment horizontal="center" vertical="center"/>
    </xf>
    <xf numFmtId="0" fontId="30" fillId="25" borderId="80" xfId="53" applyFont="1" applyFill="1" applyBorder="1" applyAlignment="1">
      <alignment horizontal="center" vertical="center"/>
    </xf>
    <xf numFmtId="0" fontId="29" fillId="0" borderId="16" xfId="53" applyFont="1" applyBorder="1" applyAlignment="1">
      <alignment horizontal="left" vertical="center"/>
    </xf>
    <xf numFmtId="0" fontId="30" fillId="29" borderId="81" xfId="53" applyFont="1" applyFill="1" applyBorder="1" applyAlignment="1">
      <alignment horizontal="center" vertical="center"/>
    </xf>
    <xf numFmtId="0" fontId="30" fillId="26" borderId="66" xfId="53" applyFont="1" applyFill="1" applyBorder="1" applyAlignment="1">
      <alignment horizontal="center" vertical="center"/>
    </xf>
    <xf numFmtId="0" fontId="30" fillId="26" borderId="73" xfId="53" applyFont="1" applyFill="1" applyBorder="1" applyAlignment="1">
      <alignment horizontal="center" vertical="center"/>
    </xf>
    <xf numFmtId="0" fontId="30" fillId="26" borderId="82" xfId="53" applyFont="1" applyFill="1" applyBorder="1" applyAlignment="1">
      <alignment horizontal="center" vertical="center"/>
    </xf>
    <xf numFmtId="0" fontId="30" fillId="29" borderId="83" xfId="53" applyFont="1" applyFill="1" applyBorder="1" applyAlignment="1">
      <alignment horizontal="center" vertical="center"/>
    </xf>
    <xf numFmtId="0" fontId="30" fillId="29" borderId="84" xfId="53" applyFont="1" applyFill="1" applyBorder="1" applyAlignment="1">
      <alignment horizontal="center" vertical="center"/>
    </xf>
    <xf numFmtId="0" fontId="30" fillId="29" borderId="76" xfId="53" applyFont="1" applyFill="1" applyBorder="1" applyAlignment="1">
      <alignment horizontal="center" vertical="center"/>
    </xf>
    <xf numFmtId="0" fontId="30" fillId="26" borderId="75" xfId="53" applyFont="1" applyFill="1" applyBorder="1" applyAlignment="1">
      <alignment horizontal="center" vertical="center"/>
    </xf>
    <xf numFmtId="0" fontId="30" fillId="26" borderId="76" xfId="53" applyFont="1" applyFill="1" applyBorder="1" applyAlignment="1">
      <alignment horizontal="center" vertical="center"/>
    </xf>
    <xf numFmtId="0" fontId="30" fillId="26" borderId="85" xfId="53" applyFont="1" applyFill="1" applyBorder="1" applyAlignment="1">
      <alignment horizontal="center" vertical="center"/>
    </xf>
    <xf numFmtId="0" fontId="30" fillId="29" borderId="86" xfId="53" applyFont="1" applyFill="1" applyBorder="1" applyAlignment="1">
      <alignment horizontal="center" vertical="center"/>
    </xf>
    <xf numFmtId="0" fontId="30" fillId="29" borderId="87" xfId="53" applyFont="1" applyFill="1" applyBorder="1" applyAlignment="1">
      <alignment horizontal="center" vertical="center"/>
    </xf>
    <xf numFmtId="0" fontId="30" fillId="29" borderId="75" xfId="53" applyFont="1" applyFill="1" applyBorder="1" applyAlignment="1">
      <alignment horizontal="center" vertical="center"/>
    </xf>
    <xf numFmtId="0" fontId="30" fillId="29" borderId="74" xfId="53" applyFont="1" applyFill="1" applyBorder="1" applyAlignment="1">
      <alignment horizontal="center" vertical="center"/>
    </xf>
    <xf numFmtId="0" fontId="30" fillId="26" borderId="88" xfId="53" applyFont="1" applyFill="1" applyBorder="1" applyAlignment="1">
      <alignment horizontal="center" vertical="center"/>
    </xf>
    <xf numFmtId="0" fontId="30" fillId="25" borderId="75" xfId="53" applyFont="1" applyFill="1" applyBorder="1" applyAlignment="1">
      <alignment horizontal="center" vertical="center"/>
    </xf>
    <xf numFmtId="0" fontId="30" fillId="25" borderId="76" xfId="53" applyFont="1" applyFill="1" applyBorder="1" applyAlignment="1">
      <alignment horizontal="center" vertical="center"/>
    </xf>
    <xf numFmtId="0" fontId="30" fillId="25" borderId="85" xfId="53" applyFont="1" applyFill="1" applyBorder="1" applyAlignment="1">
      <alignment horizontal="center" vertical="center"/>
    </xf>
    <xf numFmtId="0" fontId="30" fillId="25" borderId="86" xfId="53" applyFont="1" applyFill="1" applyBorder="1" applyAlignment="1">
      <alignment horizontal="center" vertical="center"/>
    </xf>
    <xf numFmtId="0" fontId="30" fillId="25" borderId="87" xfId="53" applyFont="1" applyFill="1" applyBorder="1" applyAlignment="1">
      <alignment horizontal="center" vertical="center"/>
    </xf>
    <xf numFmtId="0" fontId="30" fillId="29" borderId="85" xfId="53" applyFont="1" applyFill="1" applyBorder="1" applyAlignment="1">
      <alignment horizontal="center" vertical="center"/>
    </xf>
    <xf numFmtId="0" fontId="30" fillId="0" borderId="18" xfId="53" applyFont="1" applyBorder="1" applyAlignment="1">
      <alignment horizontal="left" vertical="center"/>
    </xf>
    <xf numFmtId="0" fontId="30" fillId="0" borderId="12" xfId="53" applyFont="1" applyBorder="1" applyAlignment="1">
      <alignment horizontal="center" vertical="center"/>
    </xf>
    <xf numFmtId="0" fontId="30" fillId="0" borderId="20" xfId="53" applyFont="1" applyBorder="1" applyAlignment="1">
      <alignment horizontal="center" vertical="center"/>
    </xf>
    <xf numFmtId="0" fontId="30" fillId="29" borderId="79" xfId="53" applyFont="1" applyFill="1" applyBorder="1" applyAlignment="1">
      <alignment horizontal="center" vertical="center"/>
    </xf>
    <xf numFmtId="0" fontId="30" fillId="29" borderId="89" xfId="53" applyFont="1" applyFill="1" applyBorder="1" applyAlignment="1">
      <alignment horizontal="center" vertical="center"/>
    </xf>
    <xf numFmtId="0" fontId="30" fillId="29" borderId="90" xfId="53" applyFont="1" applyFill="1" applyBorder="1" applyAlignment="1">
      <alignment horizontal="center" vertical="center"/>
    </xf>
    <xf numFmtId="0" fontId="30" fillId="29" borderId="91" xfId="53" applyFont="1" applyFill="1" applyBorder="1" applyAlignment="1">
      <alignment horizontal="center" vertical="center"/>
    </xf>
    <xf numFmtId="0" fontId="30" fillId="29" borderId="92" xfId="53" applyFont="1" applyFill="1" applyBorder="1" applyAlignment="1">
      <alignment horizontal="center" vertical="center"/>
    </xf>
    <xf numFmtId="0" fontId="50" fillId="0" borderId="0" xfId="89"/>
    <xf numFmtId="0" fontId="50" fillId="0" borderId="0" xfId="89" applyFont="1"/>
    <xf numFmtId="0" fontId="50" fillId="0" borderId="0" xfId="89" applyFont="1" applyAlignment="1">
      <alignment horizontal="center"/>
    </xf>
    <xf numFmtId="174" fontId="66" fillId="0" borderId="0" xfId="89" applyNumberFormat="1" applyFont="1" applyBorder="1" applyAlignment="1">
      <alignment horizontal="center" vertical="center"/>
    </xf>
    <xf numFmtId="0" fontId="67" fillId="0" borderId="0" xfId="89" applyFont="1" applyAlignment="1">
      <alignment vertical="center"/>
    </xf>
    <xf numFmtId="0" fontId="68" fillId="0" borderId="0" xfId="89" applyFont="1" applyAlignment="1">
      <alignment horizontal="center" vertical="center"/>
    </xf>
    <xf numFmtId="174" fontId="68" fillId="0" borderId="0" xfId="89" applyNumberFormat="1" applyFont="1" applyAlignment="1">
      <alignment horizontal="center" vertical="center"/>
    </xf>
    <xf numFmtId="174" fontId="68" fillId="30" borderId="0" xfId="89" applyNumberFormat="1" applyFont="1" applyFill="1" applyAlignment="1">
      <alignment horizontal="center" vertical="center"/>
    </xf>
    <xf numFmtId="0" fontId="69" fillId="0" borderId="0" xfId="89" applyFont="1" applyAlignment="1">
      <alignment vertical="center" wrapText="1"/>
    </xf>
    <xf numFmtId="174" fontId="72" fillId="0" borderId="0" xfId="89" applyNumberFormat="1" applyFont="1" applyAlignment="1">
      <alignment horizontal="center" vertical="center"/>
    </xf>
    <xf numFmtId="174" fontId="72" fillId="30" borderId="0" xfId="89" applyNumberFormat="1" applyFont="1" applyFill="1" applyAlignment="1">
      <alignment horizontal="center" vertical="center"/>
    </xf>
    <xf numFmtId="0" fontId="70" fillId="30" borderId="0" xfId="89" applyFont="1" applyFill="1" applyBorder="1" applyAlignment="1">
      <alignment horizontal="center" vertical="center" wrapText="1"/>
    </xf>
    <xf numFmtId="0" fontId="72" fillId="0" borderId="0" xfId="89" applyFont="1" applyAlignment="1">
      <alignment horizontal="center" vertical="center"/>
    </xf>
    <xf numFmtId="0" fontId="73" fillId="0" borderId="0" xfId="89" applyFont="1" applyAlignment="1">
      <alignment horizontal="center"/>
    </xf>
    <xf numFmtId="0" fontId="67" fillId="0" borderId="0" xfId="89" applyFont="1" applyAlignment="1">
      <alignment horizontal="center" vertical="center"/>
    </xf>
    <xf numFmtId="0" fontId="75" fillId="0" borderId="0" xfId="89" applyFont="1" applyBorder="1" applyAlignment="1">
      <alignment horizontal="center" vertical="center"/>
    </xf>
    <xf numFmtId="0" fontId="74" fillId="0" borderId="0" xfId="89" applyFont="1" applyBorder="1" applyAlignment="1">
      <alignment horizontal="center" vertical="center"/>
    </xf>
    <xf numFmtId="0" fontId="74" fillId="30" borderId="93" xfId="89" applyFont="1" applyFill="1" applyBorder="1" applyAlignment="1">
      <alignment horizontal="center" vertical="center"/>
    </xf>
    <xf numFmtId="174" fontId="74" fillId="0" borderId="0" xfId="89" applyNumberFormat="1" applyFont="1" applyBorder="1" applyAlignment="1">
      <alignment horizontal="center" vertical="center" wrapText="1"/>
    </xf>
    <xf numFmtId="174" fontId="74" fillId="30" borderId="0" xfId="89" applyNumberFormat="1" applyFont="1" applyFill="1" applyBorder="1" applyAlignment="1">
      <alignment horizontal="center" vertical="center" wrapText="1"/>
    </xf>
    <xf numFmtId="0" fontId="75" fillId="31" borderId="0" xfId="89" applyFont="1" applyFill="1" applyBorder="1" applyAlignment="1">
      <alignment horizontal="center" vertical="center"/>
    </xf>
    <xf numFmtId="0" fontId="74" fillId="31" borderId="0" xfId="89" applyFont="1" applyFill="1" applyBorder="1" applyAlignment="1">
      <alignment horizontal="center" vertical="center"/>
    </xf>
    <xf numFmtId="0" fontId="74" fillId="31" borderId="93" xfId="89" applyFont="1" applyFill="1" applyBorder="1" applyAlignment="1">
      <alignment horizontal="center" vertical="center"/>
    </xf>
    <xf numFmtId="174" fontId="74" fillId="31" borderId="93" xfId="89" applyNumberFormat="1" applyFont="1" applyFill="1" applyBorder="1" applyAlignment="1">
      <alignment horizontal="center" vertical="center" wrapText="1"/>
    </xf>
    <xf numFmtId="174" fontId="74" fillId="31" borderId="0" xfId="89" applyNumberFormat="1" applyFont="1" applyFill="1" applyBorder="1" applyAlignment="1">
      <alignment horizontal="center" vertical="center" wrapText="1"/>
    </xf>
    <xf numFmtId="0" fontId="73" fillId="31" borderId="0" xfId="89" applyFont="1" applyFill="1" applyAlignment="1">
      <alignment horizontal="center"/>
    </xf>
    <xf numFmtId="0" fontId="67" fillId="32" borderId="0" xfId="89" applyFont="1" applyFill="1" applyAlignment="1">
      <alignment horizontal="center" vertical="center"/>
    </xf>
    <xf numFmtId="0" fontId="72" fillId="32" borderId="11" xfId="89" applyFont="1" applyFill="1" applyBorder="1" applyAlignment="1">
      <alignment horizontal="left" vertical="center" wrapText="1"/>
    </xf>
    <xf numFmtId="174" fontId="72" fillId="32" borderId="93" xfId="89" applyNumberFormat="1" applyFont="1" applyFill="1" applyBorder="1" applyAlignment="1">
      <alignment horizontal="center" vertical="center"/>
    </xf>
    <xf numFmtId="175" fontId="74" fillId="0" borderId="93" xfId="89" applyNumberFormat="1" applyFont="1" applyBorder="1" applyAlignment="1">
      <alignment horizontal="center" vertical="center"/>
    </xf>
    <xf numFmtId="174" fontId="73" fillId="32" borderId="11" xfId="89" applyNumberFormat="1" applyFont="1" applyFill="1" applyBorder="1" applyAlignment="1">
      <alignment horizontal="center" vertical="center"/>
    </xf>
    <xf numFmtId="175" fontId="74" fillId="32" borderId="11" xfId="89" applyNumberFormat="1" applyFont="1" applyFill="1" applyBorder="1" applyAlignment="1">
      <alignment horizontal="center" vertical="center"/>
    </xf>
    <xf numFmtId="174" fontId="73" fillId="32" borderId="11" xfId="89" applyNumberFormat="1" applyFont="1" applyFill="1" applyBorder="1" applyAlignment="1">
      <alignment horizontal="center"/>
    </xf>
    <xf numFmtId="2" fontId="73" fillId="32" borderId="11" xfId="89" applyNumberFormat="1" applyFont="1" applyFill="1" applyBorder="1" applyAlignment="1">
      <alignment horizontal="center"/>
    </xf>
    <xf numFmtId="0" fontId="72" fillId="0" borderId="11" xfId="89" applyFont="1" applyBorder="1" applyAlignment="1">
      <alignment horizontal="left" vertical="center" wrapText="1"/>
    </xf>
    <xf numFmtId="174" fontId="72" fillId="0" borderId="93" xfId="89" applyNumberFormat="1" applyFont="1" applyBorder="1" applyAlignment="1">
      <alignment horizontal="center" vertical="center"/>
    </xf>
    <xf numFmtId="174" fontId="73" fillId="0" borderId="11" xfId="89" applyNumberFormat="1" applyFont="1" applyBorder="1" applyAlignment="1">
      <alignment horizontal="center" vertical="center"/>
    </xf>
    <xf numFmtId="175" fontId="74" fillId="0" borderId="11" xfId="89" applyNumberFormat="1" applyFont="1" applyBorder="1" applyAlignment="1">
      <alignment horizontal="center" vertical="center"/>
    </xf>
    <xf numFmtId="174" fontId="73" fillId="0" borderId="11" xfId="89" applyNumberFormat="1" applyFont="1" applyBorder="1" applyAlignment="1">
      <alignment horizontal="center"/>
    </xf>
    <xf numFmtId="0" fontId="67" fillId="32" borderId="0" xfId="89" applyFont="1" applyFill="1" applyAlignment="1">
      <alignment vertical="center"/>
    </xf>
    <xf numFmtId="175" fontId="74" fillId="32" borderId="93" xfId="89" applyNumberFormat="1" applyFont="1" applyFill="1" applyBorder="1" applyAlignment="1">
      <alignment horizontal="center" vertical="center"/>
    </xf>
    <xf numFmtId="174" fontId="72" fillId="30" borderId="93" xfId="89" applyNumberFormat="1" applyFont="1" applyFill="1" applyBorder="1" applyAlignment="1">
      <alignment horizontal="center" vertical="center"/>
    </xf>
    <xf numFmtId="0" fontId="72" fillId="32" borderId="93" xfId="89" applyFont="1" applyFill="1" applyBorder="1" applyAlignment="1">
      <alignment horizontal="left" wrapText="1"/>
    </xf>
    <xf numFmtId="174" fontId="72" fillId="32" borderId="11" xfId="100" applyNumberFormat="1" applyFont="1" applyFill="1" applyBorder="1" applyAlignment="1" applyProtection="1">
      <alignment horizontal="center" vertical="center"/>
    </xf>
    <xf numFmtId="0" fontId="67" fillId="30" borderId="0" xfId="89" applyFont="1" applyFill="1" applyAlignment="1">
      <alignment vertical="center"/>
    </xf>
    <xf numFmtId="0" fontId="72" fillId="30" borderId="11" xfId="89" applyFont="1" applyFill="1" applyBorder="1" applyAlignment="1">
      <alignment horizontal="left" vertical="center" wrapText="1"/>
    </xf>
    <xf numFmtId="174" fontId="72" fillId="30" borderId="11" xfId="100" applyNumberFormat="1" applyFont="1" applyFill="1" applyBorder="1" applyAlignment="1" applyProtection="1">
      <alignment horizontal="center" vertical="center"/>
    </xf>
    <xf numFmtId="0" fontId="67" fillId="32" borderId="93" xfId="89" applyFont="1" applyFill="1" applyBorder="1" applyAlignment="1">
      <alignment vertical="center"/>
    </xf>
    <xf numFmtId="0" fontId="72" fillId="32" borderId="93" xfId="89" applyFont="1" applyFill="1" applyBorder="1" applyAlignment="1">
      <alignment horizontal="left" vertical="center" wrapText="1"/>
    </xf>
    <xf numFmtId="174" fontId="72" fillId="32" borderId="93" xfId="100" applyNumberFormat="1" applyFont="1" applyFill="1" applyBorder="1" applyAlignment="1" applyProtection="1">
      <alignment horizontal="center" vertical="center"/>
    </xf>
    <xf numFmtId="174" fontId="73" fillId="30" borderId="93" xfId="89" applyNumberFormat="1" applyFont="1" applyFill="1" applyBorder="1" applyAlignment="1">
      <alignment horizontal="center"/>
    </xf>
    <xf numFmtId="175" fontId="74" fillId="30" borderId="93" xfId="89" applyNumberFormat="1" applyFont="1" applyFill="1" applyBorder="1" applyAlignment="1">
      <alignment horizontal="center" vertical="center"/>
    </xf>
    <xf numFmtId="174" fontId="73" fillId="32" borderId="93" xfId="89" applyNumberFormat="1" applyFont="1" applyFill="1" applyBorder="1" applyAlignment="1">
      <alignment horizontal="center"/>
    </xf>
    <xf numFmtId="175" fontId="70" fillId="32" borderId="93" xfId="89" applyNumberFormat="1" applyFont="1" applyFill="1" applyBorder="1" applyAlignment="1">
      <alignment horizontal="center" vertical="center"/>
    </xf>
    <xf numFmtId="174" fontId="73" fillId="30" borderId="93" xfId="100" applyNumberFormat="1" applyFont="1" applyFill="1" applyBorder="1" applyAlignment="1" applyProtection="1">
      <alignment horizontal="center" vertical="center"/>
    </xf>
    <xf numFmtId="174" fontId="73" fillId="30" borderId="11" xfId="100" applyNumberFormat="1" applyFont="1" applyFill="1" applyBorder="1" applyAlignment="1" applyProtection="1">
      <alignment horizontal="center" vertical="center"/>
    </xf>
    <xf numFmtId="174" fontId="73" fillId="32" borderId="93" xfId="100" applyNumberFormat="1" applyFont="1" applyFill="1" applyBorder="1" applyAlignment="1" applyProtection="1">
      <alignment horizontal="center" vertical="center"/>
    </xf>
    <xf numFmtId="174" fontId="73" fillId="32" borderId="11" xfId="100" applyNumberFormat="1" applyFont="1" applyFill="1" applyBorder="1" applyAlignment="1" applyProtection="1">
      <alignment horizontal="center" vertical="center"/>
    </xf>
    <xf numFmtId="0" fontId="75" fillId="30" borderId="0" xfId="89" applyFont="1" applyFill="1" applyAlignment="1">
      <alignment vertical="center"/>
    </xf>
    <xf numFmtId="0" fontId="73" fillId="30" borderId="11" xfId="89" applyFont="1" applyFill="1" applyBorder="1" applyAlignment="1">
      <alignment horizontal="left" vertical="center" wrapText="1"/>
    </xf>
    <xf numFmtId="174" fontId="73" fillId="30" borderId="93" xfId="89" applyNumberFormat="1" applyFont="1" applyFill="1" applyBorder="1" applyAlignment="1">
      <alignment horizontal="center" vertical="center"/>
    </xf>
    <xf numFmtId="174" fontId="72" fillId="32" borderId="11" xfId="89" applyNumberFormat="1" applyFont="1" applyFill="1" applyBorder="1" applyAlignment="1">
      <alignment horizontal="center" vertical="center"/>
    </xf>
    <xf numFmtId="174" fontId="72" fillId="30" borderId="11" xfId="89" applyNumberFormat="1" applyFont="1" applyFill="1" applyBorder="1" applyAlignment="1">
      <alignment horizontal="center" vertical="center"/>
    </xf>
    <xf numFmtId="174" fontId="73" fillId="32" borderId="93" xfId="89" applyNumberFormat="1" applyFont="1" applyFill="1" applyBorder="1" applyAlignment="1">
      <alignment horizontal="center" vertical="center"/>
    </xf>
    <xf numFmtId="0" fontId="72" fillId="0" borderId="0" xfId="89" applyFont="1" applyBorder="1" applyAlignment="1">
      <alignment horizontal="center" vertical="center" wrapText="1"/>
    </xf>
    <xf numFmtId="0" fontId="72" fillId="30" borderId="93" xfId="89" applyFont="1" applyFill="1" applyBorder="1" applyAlignment="1">
      <alignment horizontal="center" vertical="center"/>
    </xf>
    <xf numFmtId="0" fontId="70" fillId="30" borderId="93" xfId="89" applyFont="1" applyFill="1" applyBorder="1" applyAlignment="1">
      <alignment horizontal="center" vertical="center"/>
    </xf>
    <xf numFmtId="0" fontId="72" fillId="0" borderId="0" xfId="89" applyFont="1" applyBorder="1" applyAlignment="1">
      <alignment horizontal="center" vertical="center"/>
    </xf>
    <xf numFmtId="0" fontId="70" fillId="0" borderId="0" xfId="89" applyFont="1" applyBorder="1" applyAlignment="1">
      <alignment horizontal="center" vertical="center"/>
    </xf>
    <xf numFmtId="0" fontId="72" fillId="30" borderId="0" xfId="89" applyFont="1" applyFill="1" applyBorder="1" applyAlignment="1">
      <alignment horizontal="center" vertical="center"/>
    </xf>
    <xf numFmtId="0" fontId="70" fillId="30" borderId="0" xfId="89" applyFont="1" applyFill="1" applyBorder="1" applyAlignment="1">
      <alignment horizontal="center" vertical="center"/>
    </xf>
    <xf numFmtId="0" fontId="74" fillId="31" borderId="0" xfId="89" applyFont="1" applyFill="1" applyBorder="1" applyAlignment="1">
      <alignment horizontal="center" vertical="center" wrapText="1"/>
    </xf>
    <xf numFmtId="0" fontId="74" fillId="31" borderId="93" xfId="89" applyFont="1" applyFill="1" applyBorder="1" applyAlignment="1">
      <alignment horizontal="center" vertical="center" wrapText="1"/>
    </xf>
    <xf numFmtId="174" fontId="73" fillId="32" borderId="93" xfId="89" applyNumberFormat="1" applyFont="1" applyFill="1" applyBorder="1" applyAlignment="1">
      <alignment horizontal="center" wrapText="1"/>
    </xf>
    <xf numFmtId="175" fontId="70" fillId="32" borderId="11" xfId="89" applyNumberFormat="1" applyFont="1" applyFill="1" applyBorder="1" applyAlignment="1">
      <alignment horizontal="center" vertical="center"/>
    </xf>
    <xf numFmtId="174" fontId="73" fillId="30" borderId="93" xfId="89" applyNumberFormat="1" applyFont="1" applyFill="1" applyBorder="1" applyAlignment="1">
      <alignment horizontal="center" wrapText="1"/>
    </xf>
    <xf numFmtId="174" fontId="73" fillId="0" borderId="11" xfId="100" applyNumberFormat="1" applyFont="1" applyBorder="1" applyAlignment="1" applyProtection="1">
      <alignment horizontal="center" vertical="center"/>
    </xf>
    <xf numFmtId="175" fontId="70" fillId="0" borderId="11" xfId="89" applyNumberFormat="1" applyFont="1" applyBorder="1" applyAlignment="1">
      <alignment horizontal="center" vertical="center"/>
    </xf>
    <xf numFmtId="174" fontId="72" fillId="0" borderId="11" xfId="100" applyNumberFormat="1" applyFont="1" applyBorder="1" applyAlignment="1" applyProtection="1">
      <alignment horizontal="center" vertical="center"/>
    </xf>
    <xf numFmtId="174" fontId="72" fillId="32" borderId="93" xfId="89" applyNumberFormat="1" applyFont="1" applyFill="1" applyBorder="1" applyAlignment="1">
      <alignment horizontal="center" wrapText="1"/>
    </xf>
    <xf numFmtId="0" fontId="50" fillId="32" borderId="0" xfId="89" applyFill="1"/>
    <xf numFmtId="0" fontId="72" fillId="30" borderId="93" xfId="100" applyNumberFormat="1" applyFont="1" applyFill="1" applyBorder="1" applyAlignment="1" applyProtection="1">
      <alignment horizontal="center" vertical="center"/>
    </xf>
    <xf numFmtId="0" fontId="70" fillId="30" borderId="93" xfId="100" applyNumberFormat="1" applyFont="1" applyFill="1" applyBorder="1" applyAlignment="1" applyProtection="1">
      <alignment horizontal="center" vertical="center"/>
    </xf>
    <xf numFmtId="0" fontId="72" fillId="0" borderId="0" xfId="100" applyNumberFormat="1" applyFont="1" applyBorder="1" applyAlignment="1" applyProtection="1">
      <alignment horizontal="center" vertical="center"/>
    </xf>
    <xf numFmtId="0" fontId="70" fillId="0" borderId="0" xfId="100" applyNumberFormat="1" applyFont="1" applyBorder="1" applyAlignment="1" applyProtection="1">
      <alignment horizontal="center" vertical="center"/>
    </xf>
    <xf numFmtId="0" fontId="72" fillId="30" borderId="0" xfId="100" applyNumberFormat="1" applyFont="1" applyFill="1" applyBorder="1" applyAlignment="1" applyProtection="1">
      <alignment horizontal="center" vertical="center"/>
    </xf>
    <xf numFmtId="0" fontId="70" fillId="30" borderId="0" xfId="100" applyNumberFormat="1" applyFont="1" applyFill="1" applyBorder="1" applyAlignment="1" applyProtection="1">
      <alignment horizontal="center" vertical="center"/>
    </xf>
    <xf numFmtId="0" fontId="67" fillId="31" borderId="0" xfId="89" applyFont="1" applyFill="1" applyAlignment="1">
      <alignment vertical="center"/>
    </xf>
    <xf numFmtId="0" fontId="73" fillId="30" borderId="93" xfId="100" applyNumberFormat="1" applyFont="1" applyFill="1" applyBorder="1" applyAlignment="1" applyProtection="1">
      <alignment horizontal="center" vertical="center"/>
    </xf>
    <xf numFmtId="0" fontId="74" fillId="30" borderId="93" xfId="100" applyNumberFormat="1" applyFont="1" applyFill="1" applyBorder="1" applyAlignment="1" applyProtection="1">
      <alignment horizontal="center" vertical="center"/>
    </xf>
    <xf numFmtId="0" fontId="73" fillId="0" borderId="0" xfId="100" applyNumberFormat="1" applyFont="1" applyBorder="1" applyAlignment="1" applyProtection="1">
      <alignment horizontal="center" vertical="center"/>
    </xf>
    <xf numFmtId="0" fontId="74" fillId="0" borderId="0" xfId="100" applyNumberFormat="1" applyFont="1" applyBorder="1" applyAlignment="1" applyProtection="1">
      <alignment horizontal="center" vertical="center"/>
    </xf>
    <xf numFmtId="0" fontId="73" fillId="30" borderId="0" xfId="100" applyNumberFormat="1" applyFont="1" applyFill="1" applyBorder="1" applyAlignment="1" applyProtection="1">
      <alignment horizontal="center" vertical="center"/>
    </xf>
    <xf numFmtId="0" fontId="74" fillId="30" borderId="0" xfId="100" applyNumberFormat="1" applyFont="1" applyFill="1" applyBorder="1" applyAlignment="1" applyProtection="1">
      <alignment horizontal="center" vertical="center"/>
    </xf>
    <xf numFmtId="0" fontId="72" fillId="0" borderId="0" xfId="89" applyFont="1" applyAlignment="1">
      <alignment vertical="center"/>
    </xf>
    <xf numFmtId="0" fontId="72" fillId="30" borderId="93" xfId="89" applyFont="1" applyFill="1" applyBorder="1" applyAlignment="1">
      <alignment vertical="center"/>
    </xf>
    <xf numFmtId="0" fontId="70" fillId="30" borderId="93" xfId="89" applyFont="1" applyFill="1" applyBorder="1" applyAlignment="1">
      <alignment vertical="center"/>
    </xf>
    <xf numFmtId="0" fontId="70" fillId="0" borderId="0" xfId="89" applyFont="1" applyAlignment="1">
      <alignment vertical="center"/>
    </xf>
    <xf numFmtId="0" fontId="72" fillId="30" borderId="0" xfId="89" applyFont="1" applyFill="1" applyAlignment="1">
      <alignment vertical="center"/>
    </xf>
    <xf numFmtId="0" fontId="70" fillId="30" borderId="0" xfId="89" applyFont="1" applyFill="1" applyAlignment="1">
      <alignment vertical="center"/>
    </xf>
    <xf numFmtId="0" fontId="70" fillId="31" borderId="0" xfId="89" applyFont="1" applyFill="1" applyBorder="1" applyAlignment="1">
      <alignment horizontal="center" vertical="center" wrapText="1"/>
    </xf>
    <xf numFmtId="0" fontId="70" fillId="31" borderId="93" xfId="89" applyFont="1" applyFill="1" applyBorder="1" applyAlignment="1">
      <alignment horizontal="center" vertical="center"/>
    </xf>
    <xf numFmtId="0" fontId="76" fillId="31" borderId="93" xfId="100" applyNumberFormat="1" applyFont="1" applyFill="1" applyBorder="1" applyAlignment="1" applyProtection="1">
      <alignment horizontal="center" vertical="center"/>
    </xf>
    <xf numFmtId="0" fontId="76" fillId="31" borderId="0" xfId="100" applyNumberFormat="1" applyFont="1" applyFill="1" applyBorder="1" applyAlignment="1" applyProtection="1">
      <alignment horizontal="center" vertical="center"/>
    </xf>
    <xf numFmtId="0" fontId="72" fillId="0" borderId="0" xfId="89" applyFont="1" applyAlignment="1">
      <alignment horizontal="center" vertical="center" wrapText="1"/>
    </xf>
    <xf numFmtId="174" fontId="50" fillId="0" borderId="93" xfId="89" applyNumberFormat="1" applyBorder="1"/>
    <xf numFmtId="174" fontId="50" fillId="0" borderId="0" xfId="89" applyNumberFormat="1"/>
    <xf numFmtId="0" fontId="73" fillId="0" borderId="11" xfId="89" applyFont="1" applyBorder="1" applyAlignment="1">
      <alignment horizontal="left" vertical="center" wrapText="1"/>
    </xf>
    <xf numFmtId="0" fontId="72" fillId="31" borderId="93" xfId="100" applyNumberFormat="1" applyFont="1" applyFill="1" applyBorder="1" applyAlignment="1" applyProtection="1">
      <alignment horizontal="center" vertical="center"/>
    </xf>
    <xf numFmtId="0" fontId="70" fillId="31" borderId="93" xfId="100" applyNumberFormat="1" applyFont="1" applyFill="1" applyBorder="1" applyAlignment="1" applyProtection="1">
      <alignment horizontal="center" vertical="center"/>
    </xf>
    <xf numFmtId="0" fontId="72" fillId="31" borderId="0" xfId="100" applyNumberFormat="1" applyFont="1" applyFill="1" applyBorder="1" applyAlignment="1" applyProtection="1">
      <alignment horizontal="center" vertical="center"/>
    </xf>
    <xf numFmtId="0" fontId="70" fillId="31" borderId="0" xfId="100" applyNumberFormat="1" applyFont="1" applyFill="1" applyBorder="1" applyAlignment="1" applyProtection="1">
      <alignment horizontal="center" vertical="center"/>
    </xf>
    <xf numFmtId="0" fontId="67" fillId="32" borderId="0" xfId="89" applyFont="1" applyFill="1" applyBorder="1" applyAlignment="1">
      <alignment vertical="center"/>
    </xf>
    <xf numFmtId="0" fontId="67" fillId="30" borderId="0" xfId="89" applyFont="1" applyFill="1" applyBorder="1" applyAlignment="1">
      <alignment vertical="center"/>
    </xf>
    <xf numFmtId="175" fontId="74" fillId="30" borderId="11" xfId="89" applyNumberFormat="1" applyFont="1" applyFill="1" applyBorder="1" applyAlignment="1">
      <alignment horizontal="center" vertical="center"/>
    </xf>
    <xf numFmtId="0" fontId="72" fillId="30" borderId="11" xfId="100" applyNumberFormat="1" applyFont="1" applyFill="1" applyBorder="1" applyAlignment="1" applyProtection="1">
      <alignment horizontal="center" vertical="center"/>
    </xf>
    <xf numFmtId="1" fontId="74" fillId="30" borderId="11" xfId="89" applyNumberFormat="1" applyFont="1" applyFill="1" applyBorder="1" applyAlignment="1">
      <alignment horizontal="center"/>
    </xf>
    <xf numFmtId="0" fontId="72" fillId="30" borderId="0" xfId="89" applyFont="1" applyFill="1" applyBorder="1" applyAlignment="1">
      <alignment horizontal="center" vertical="center" wrapText="1"/>
    </xf>
    <xf numFmtId="0" fontId="72" fillId="31" borderId="0" xfId="89" applyFont="1" applyFill="1" applyAlignment="1">
      <alignment horizontal="center"/>
    </xf>
    <xf numFmtId="0" fontId="72" fillId="30" borderId="11" xfId="89" applyFont="1" applyFill="1" applyBorder="1" applyAlignment="1">
      <alignment horizontal="center" vertical="center"/>
    </xf>
    <xf numFmtId="174" fontId="70" fillId="30" borderId="93" xfId="89" applyNumberFormat="1" applyFont="1" applyFill="1" applyBorder="1" applyAlignment="1">
      <alignment horizontal="center" vertical="center"/>
    </xf>
    <xf numFmtId="174" fontId="70" fillId="0" borderId="0" xfId="89" applyNumberFormat="1" applyFont="1" applyAlignment="1">
      <alignment horizontal="center" vertical="center"/>
    </xf>
    <xf numFmtId="174" fontId="70" fillId="30" borderId="0" xfId="89" applyNumberFormat="1" applyFont="1" applyFill="1" applyAlignment="1">
      <alignment horizontal="center" vertical="center"/>
    </xf>
    <xf numFmtId="0" fontId="67" fillId="31" borderId="0" xfId="89" applyFont="1" applyFill="1" applyBorder="1" applyAlignment="1">
      <alignment vertical="center"/>
    </xf>
    <xf numFmtId="0" fontId="73" fillId="0" borderId="0" xfId="89" applyFont="1" applyAlignment="1">
      <alignment wrapText="1"/>
    </xf>
    <xf numFmtId="0" fontId="73" fillId="30" borderId="93" xfId="89" applyFont="1" applyFill="1" applyBorder="1" applyAlignment="1">
      <alignment horizontal="center"/>
    </xf>
    <xf numFmtId="0" fontId="73" fillId="30" borderId="93" xfId="89" applyFont="1" applyFill="1" applyBorder="1"/>
    <xf numFmtId="0" fontId="74" fillId="30" borderId="93" xfId="89" applyFont="1" applyFill="1" applyBorder="1"/>
    <xf numFmtId="0" fontId="73" fillId="0" borderId="0" xfId="89" applyFont="1"/>
    <xf numFmtId="0" fontId="74" fillId="0" borderId="0" xfId="89" applyFont="1"/>
    <xf numFmtId="0" fontId="73" fillId="30" borderId="0" xfId="89" applyFont="1" applyFill="1"/>
    <xf numFmtId="0" fontId="74" fillId="30" borderId="0" xfId="89" applyFont="1" applyFill="1"/>
    <xf numFmtId="174" fontId="72" fillId="32" borderId="93" xfId="89" applyNumberFormat="1" applyFont="1" applyFill="1" applyBorder="1"/>
    <xf numFmtId="174" fontId="72" fillId="32" borderId="11" xfId="89" applyNumberFormat="1" applyFont="1" applyFill="1" applyBorder="1" applyAlignment="1">
      <alignment horizontal="center" vertical="center" wrapText="1" shrinkToFit="1"/>
    </xf>
    <xf numFmtId="0" fontId="50" fillId="0" borderId="0" xfId="89" applyAlignment="1">
      <alignment wrapText="1" shrinkToFit="1"/>
    </xf>
    <xf numFmtId="0" fontId="50" fillId="0" borderId="0" xfId="89" applyFont="1" applyAlignment="1">
      <alignment wrapText="1" shrinkToFit="1"/>
    </xf>
    <xf numFmtId="0" fontId="50" fillId="0" borderId="0" xfId="89" applyFont="1" applyAlignment="1">
      <alignment horizontal="center" wrapText="1" shrinkToFit="1"/>
    </xf>
    <xf numFmtId="0" fontId="58" fillId="0" borderId="0" xfId="0" applyFont="1" applyAlignment="1"/>
    <xf numFmtId="0" fontId="25" fillId="0" borderId="0" xfId="53" applyFont="1" applyAlignment="1">
      <alignment horizontal="center" vertical="center"/>
    </xf>
    <xf numFmtId="0" fontId="29" fillId="24" borderId="12" xfId="53" applyFont="1" applyFill="1" applyBorder="1" applyAlignment="1">
      <alignment horizontal="center" vertical="center" wrapText="1"/>
    </xf>
    <xf numFmtId="0" fontId="70" fillId="0" borderId="0" xfId="89" applyFont="1" applyBorder="1" applyAlignment="1">
      <alignment horizontal="center" vertical="center" wrapText="1"/>
    </xf>
    <xf numFmtId="174" fontId="74" fillId="30" borderId="93" xfId="89" applyNumberFormat="1" applyFont="1" applyFill="1" applyBorder="1" applyAlignment="1">
      <alignment horizontal="center" vertical="center" wrapText="1"/>
    </xf>
    <xf numFmtId="174" fontId="74" fillId="31" borderId="11" xfId="89" applyNumberFormat="1" applyFont="1" applyFill="1" applyBorder="1" applyAlignment="1">
      <alignment horizontal="center" vertical="center" wrapText="1"/>
    </xf>
    <xf numFmtId="174" fontId="74" fillId="30" borderId="11" xfId="89" applyNumberFormat="1" applyFont="1" applyFill="1" applyBorder="1" applyAlignment="1">
      <alignment horizontal="center" vertical="center" wrapText="1"/>
    </xf>
    <xf numFmtId="0" fontId="30" fillId="26" borderId="72" xfId="53" applyFont="1" applyFill="1" applyBorder="1" applyAlignment="1">
      <alignment horizontal="right" vertical="center" wrapText="1"/>
    </xf>
    <xf numFmtId="4" fontId="52" fillId="0" borderId="0" xfId="92" applyNumberFormat="1"/>
    <xf numFmtId="0" fontId="1" fillId="0" borderId="0" xfId="103"/>
    <xf numFmtId="0" fontId="54" fillId="25" borderId="11" xfId="103" applyFont="1" applyFill="1" applyBorder="1" applyAlignment="1">
      <alignment horizontal="center" vertical="center" wrapText="1"/>
    </xf>
    <xf numFmtId="0" fontId="53" fillId="0" borderId="11" xfId="103" applyFont="1" applyFill="1" applyBorder="1"/>
    <xf numFmtId="0" fontId="54" fillId="0" borderId="11" xfId="103" applyFont="1" applyFill="1" applyBorder="1" applyAlignment="1">
      <alignment horizontal="center"/>
    </xf>
    <xf numFmtId="3" fontId="54" fillId="0" borderId="11" xfId="103" applyNumberFormat="1" applyFont="1" applyFill="1" applyBorder="1" applyAlignment="1">
      <alignment horizontal="center"/>
    </xf>
    <xf numFmtId="167" fontId="54" fillId="0" borderId="11" xfId="103" applyNumberFormat="1" applyFont="1" applyFill="1" applyBorder="1" applyAlignment="1">
      <alignment horizontal="center"/>
    </xf>
    <xf numFmtId="168" fontId="54" fillId="0" borderId="0" xfId="103" applyNumberFormat="1" applyFont="1" applyAlignment="1">
      <alignment horizontal="center"/>
    </xf>
    <xf numFmtId="168" fontId="54" fillId="0" borderId="11" xfId="103" applyNumberFormat="1" applyFont="1" applyBorder="1" applyAlignment="1">
      <alignment horizontal="center"/>
    </xf>
    <xf numFmtId="169" fontId="54" fillId="0" borderId="11" xfId="103" applyNumberFormat="1" applyFont="1" applyFill="1" applyBorder="1" applyAlignment="1">
      <alignment horizontal="center"/>
    </xf>
    <xf numFmtId="170" fontId="54" fillId="0" borderId="0" xfId="103" applyNumberFormat="1" applyFont="1" applyFill="1" applyBorder="1" applyAlignment="1">
      <alignment horizontal="center"/>
    </xf>
    <xf numFmtId="0" fontId="1" fillId="0" borderId="0" xfId="103" applyBorder="1"/>
    <xf numFmtId="170" fontId="54" fillId="0" borderId="11" xfId="103" applyNumberFormat="1" applyFont="1" applyFill="1" applyBorder="1" applyAlignment="1">
      <alignment horizontal="center"/>
    </xf>
    <xf numFmtId="170" fontId="54" fillId="0" borderId="0" xfId="103" applyNumberFormat="1" applyFont="1" applyAlignment="1">
      <alignment horizontal="center"/>
    </xf>
    <xf numFmtId="170" fontId="54" fillId="0" borderId="11" xfId="103" applyNumberFormat="1" applyFont="1" applyBorder="1" applyAlignment="1">
      <alignment horizontal="center"/>
    </xf>
    <xf numFmtId="0" fontId="55" fillId="27" borderId="11" xfId="103" applyFont="1" applyFill="1" applyBorder="1"/>
    <xf numFmtId="0" fontId="54" fillId="27" borderId="11" xfId="103" applyFont="1" applyFill="1" applyBorder="1" applyAlignment="1">
      <alignment horizontal="center"/>
    </xf>
    <xf numFmtId="3" fontId="54" fillId="27" borderId="11" xfId="103" applyNumberFormat="1" applyFont="1" applyFill="1" applyBorder="1" applyAlignment="1">
      <alignment horizontal="center"/>
    </xf>
    <xf numFmtId="170" fontId="54" fillId="0" borderId="11" xfId="103" applyNumberFormat="1" applyFont="1" applyFill="1" applyBorder="1" applyAlignment="1"/>
    <xf numFmtId="171" fontId="54" fillId="0" borderId="11" xfId="103" applyNumberFormat="1" applyFont="1" applyFill="1" applyBorder="1" applyAlignment="1">
      <alignment horizontal="center"/>
    </xf>
    <xf numFmtId="168" fontId="53" fillId="27" borderId="11" xfId="103" applyNumberFormat="1" applyFont="1" applyFill="1" applyBorder="1" applyAlignment="1">
      <alignment horizontal="center"/>
    </xf>
    <xf numFmtId="4" fontId="54" fillId="0" borderId="11" xfId="103" applyNumberFormat="1" applyFont="1" applyFill="1" applyBorder="1" applyAlignment="1">
      <alignment horizontal="center"/>
    </xf>
    <xf numFmtId="172" fontId="54" fillId="0" borderId="11" xfId="103" applyNumberFormat="1" applyFont="1" applyFill="1" applyBorder="1" applyAlignment="1">
      <alignment horizontal="center"/>
    </xf>
    <xf numFmtId="0" fontId="54" fillId="0" borderId="11" xfId="103" applyNumberFormat="1" applyFont="1" applyFill="1" applyBorder="1" applyAlignment="1">
      <alignment horizontal="center"/>
    </xf>
    <xf numFmtId="0" fontId="53" fillId="0" borderId="11" xfId="103" applyFont="1" applyFill="1" applyBorder="1" applyAlignment="1">
      <alignment horizontal="center"/>
    </xf>
    <xf numFmtId="170" fontId="53" fillId="0" borderId="11" xfId="103" applyNumberFormat="1" applyFont="1" applyFill="1" applyBorder="1" applyAlignment="1"/>
    <xf numFmtId="3" fontId="53" fillId="0" borderId="11" xfId="103" applyNumberFormat="1" applyFont="1" applyFill="1" applyBorder="1" applyAlignment="1">
      <alignment horizontal="center"/>
    </xf>
    <xf numFmtId="3" fontId="1" fillId="0" borderId="0" xfId="103" applyNumberFormat="1"/>
    <xf numFmtId="0" fontId="54" fillId="27" borderId="11" xfId="103" applyFont="1" applyFill="1" applyBorder="1"/>
    <xf numFmtId="170" fontId="54" fillId="27" borderId="11" xfId="103" applyNumberFormat="1" applyFont="1" applyFill="1" applyBorder="1" applyAlignment="1">
      <alignment horizontal="center"/>
    </xf>
    <xf numFmtId="0" fontId="53" fillId="0" borderId="11" xfId="103" applyNumberFormat="1" applyFont="1" applyFill="1" applyBorder="1" applyAlignment="1">
      <alignment horizontal="center"/>
    </xf>
    <xf numFmtId="9" fontId="54" fillId="0" borderId="11" xfId="104" applyFont="1" applyFill="1" applyBorder="1" applyAlignment="1">
      <alignment horizontal="center"/>
    </xf>
    <xf numFmtId="0" fontId="1" fillId="0" borderId="0" xfId="103" applyAlignment="1">
      <alignment horizontal="center"/>
    </xf>
    <xf numFmtId="170" fontId="1" fillId="0" borderId="0" xfId="103" applyNumberFormat="1"/>
    <xf numFmtId="170" fontId="1" fillId="0" borderId="0" xfId="103" applyNumberFormat="1" applyAlignment="1">
      <alignment horizontal="center"/>
    </xf>
    <xf numFmtId="2" fontId="73" fillId="0" borderId="11" xfId="89" applyNumberFormat="1" applyFont="1" applyBorder="1" applyAlignment="1">
      <alignment horizontal="center"/>
    </xf>
    <xf numFmtId="0" fontId="30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25" fillId="0" borderId="39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9" fillId="24" borderId="10" xfId="0" applyFont="1" applyFill="1" applyBorder="1" applyAlignment="1">
      <alignment horizontal="center"/>
    </xf>
    <xf numFmtId="0" fontId="29" fillId="24" borderId="13" xfId="0" applyFont="1" applyFill="1" applyBorder="1" applyAlignment="1">
      <alignment horizontal="center"/>
    </xf>
    <xf numFmtId="0" fontId="25" fillId="0" borderId="29" xfId="0" applyFont="1" applyBorder="1" applyAlignment="1"/>
    <xf numFmtId="0" fontId="25" fillId="0" borderId="0" xfId="0" applyFont="1" applyBorder="1" applyAlignment="1"/>
    <xf numFmtId="0" fontId="29" fillId="24" borderId="21" xfId="0" applyFont="1" applyFill="1" applyBorder="1" applyAlignment="1">
      <alignment horizontal="center" vertical="center"/>
    </xf>
    <xf numFmtId="0" fontId="29" fillId="24" borderId="16" xfId="0" applyFont="1" applyFill="1" applyBorder="1" applyAlignment="1">
      <alignment horizontal="center" vertical="center"/>
    </xf>
    <xf numFmtId="0" fontId="29" fillId="24" borderId="18" xfId="0" applyFont="1" applyFill="1" applyBorder="1" applyAlignment="1">
      <alignment horizontal="center" vertical="center"/>
    </xf>
    <xf numFmtId="0" fontId="29" fillId="24" borderId="10" xfId="0" applyFont="1" applyFill="1" applyBorder="1" applyAlignment="1">
      <alignment horizontal="center" vertical="center" wrapText="1"/>
    </xf>
    <xf numFmtId="0" fontId="29" fillId="24" borderId="11" xfId="0" applyFont="1" applyFill="1" applyBorder="1" applyAlignment="1">
      <alignment horizontal="center" vertical="center" wrapText="1"/>
    </xf>
    <xf numFmtId="0" fontId="29" fillId="24" borderId="12" xfId="0" applyFont="1" applyFill="1" applyBorder="1" applyAlignment="1">
      <alignment horizontal="center" vertical="center" wrapText="1"/>
    </xf>
    <xf numFmtId="1" fontId="29" fillId="24" borderId="19" xfId="32" applyNumberFormat="1" applyFont="1" applyFill="1" applyBorder="1" applyAlignment="1">
      <alignment horizontal="center" vertical="center"/>
    </xf>
    <xf numFmtId="1" fontId="29" fillId="24" borderId="48" xfId="32" applyNumberFormat="1" applyFont="1" applyFill="1" applyBorder="1" applyAlignment="1">
      <alignment horizontal="center" vertical="center"/>
    </xf>
    <xf numFmtId="1" fontId="29" fillId="24" borderId="17" xfId="32" applyNumberFormat="1" applyFont="1" applyFill="1" applyBorder="1" applyAlignment="1">
      <alignment horizontal="center" vertical="center"/>
    </xf>
    <xf numFmtId="0" fontId="58" fillId="0" borderId="0" xfId="0" applyFont="1" applyAlignment="1"/>
    <xf numFmtId="0" fontId="58" fillId="24" borderId="21" xfId="0" applyFont="1" applyFill="1" applyBorder="1" applyAlignment="1">
      <alignment horizontal="center" vertical="center"/>
    </xf>
    <xf numFmtId="0" fontId="58" fillId="24" borderId="16" xfId="0" applyFont="1" applyFill="1" applyBorder="1" applyAlignment="1">
      <alignment horizontal="center" vertical="center"/>
    </xf>
    <xf numFmtId="0" fontId="58" fillId="24" borderId="18" xfId="0" applyFont="1" applyFill="1" applyBorder="1" applyAlignment="1">
      <alignment horizontal="center" vertical="center"/>
    </xf>
    <xf numFmtId="0" fontId="58" fillId="24" borderId="60" xfId="0" applyFont="1" applyFill="1" applyBorder="1" applyAlignment="1">
      <alignment horizontal="center" vertical="center" wrapText="1"/>
    </xf>
    <xf numFmtId="0" fontId="58" fillId="24" borderId="27" xfId="0" applyFont="1" applyFill="1" applyBorder="1" applyAlignment="1">
      <alignment horizontal="center" vertical="center" wrapText="1"/>
    </xf>
    <xf numFmtId="0" fontId="58" fillId="24" borderId="64" xfId="0" applyFont="1" applyFill="1" applyBorder="1" applyAlignment="1">
      <alignment horizontal="center" vertical="center" wrapText="1"/>
    </xf>
    <xf numFmtId="0" fontId="59" fillId="24" borderId="10" xfId="0" applyFont="1" applyFill="1" applyBorder="1" applyAlignment="1">
      <alignment horizontal="center" vertical="center" wrapText="1"/>
    </xf>
    <xf numFmtId="0" fontId="59" fillId="24" borderId="11" xfId="0" applyFont="1" applyFill="1" applyBorder="1" applyAlignment="1">
      <alignment horizontal="center" vertical="center" wrapText="1"/>
    </xf>
    <xf numFmtId="0" fontId="59" fillId="24" borderId="12" xfId="0" applyFont="1" applyFill="1" applyBorder="1" applyAlignment="1">
      <alignment horizontal="center" vertical="center" wrapText="1"/>
    </xf>
    <xf numFmtId="2" fontId="58" fillId="24" borderId="61" xfId="32" quotePrefix="1" applyNumberFormat="1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2" fontId="58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5" fillId="0" borderId="0" xfId="53" applyFont="1" applyAlignment="1">
      <alignment horizontal="center" vertical="center"/>
    </xf>
    <xf numFmtId="0" fontId="29" fillId="24" borderId="21" xfId="53" applyFont="1" applyFill="1" applyBorder="1" applyAlignment="1">
      <alignment horizontal="center" vertical="center" wrapText="1"/>
    </xf>
    <xf numFmtId="0" fontId="29" fillId="24" borderId="16" xfId="53" applyFont="1" applyFill="1" applyBorder="1" applyAlignment="1">
      <alignment horizontal="center" vertical="center" wrapText="1"/>
    </xf>
    <xf numFmtId="0" fontId="29" fillId="24" borderId="18" xfId="53" applyFont="1" applyFill="1" applyBorder="1" applyAlignment="1">
      <alignment horizontal="center" vertical="center" wrapText="1"/>
    </xf>
    <xf numFmtId="0" fontId="29" fillId="24" borderId="10" xfId="53" applyFont="1" applyFill="1" applyBorder="1" applyAlignment="1">
      <alignment horizontal="center" vertical="center" wrapText="1"/>
    </xf>
    <xf numFmtId="0" fontId="29" fillId="24" borderId="11" xfId="53" applyFont="1" applyFill="1" applyBorder="1" applyAlignment="1">
      <alignment horizontal="center" vertical="center" wrapText="1"/>
    </xf>
    <xf numFmtId="0" fontId="29" fillId="24" borderId="12" xfId="53" applyFont="1" applyFill="1" applyBorder="1" applyAlignment="1">
      <alignment horizontal="center" vertical="center" wrapText="1"/>
    </xf>
    <xf numFmtId="1" fontId="29" fillId="24" borderId="35" xfId="54" applyNumberFormat="1" applyFont="1" applyFill="1" applyBorder="1" applyAlignment="1">
      <alignment horizontal="center" vertical="center"/>
    </xf>
    <xf numFmtId="1" fontId="29" fillId="24" borderId="62" xfId="54" applyNumberFormat="1" applyFont="1" applyFill="1" applyBorder="1" applyAlignment="1">
      <alignment horizontal="center" vertical="center"/>
    </xf>
    <xf numFmtId="1" fontId="29" fillId="24" borderId="63" xfId="54" applyNumberFormat="1" applyFont="1" applyFill="1" applyBorder="1" applyAlignment="1">
      <alignment horizontal="center" vertical="center"/>
    </xf>
    <xf numFmtId="1" fontId="29" fillId="24" borderId="68" xfId="54" applyNumberFormat="1" applyFont="1" applyFill="1" applyBorder="1" applyAlignment="1">
      <alignment horizontal="center" vertical="center"/>
    </xf>
    <xf numFmtId="1" fontId="29" fillId="24" borderId="69" xfId="54" applyNumberFormat="1" applyFont="1" applyFill="1" applyBorder="1" applyAlignment="1">
      <alignment horizontal="center" vertical="center"/>
    </xf>
    <xf numFmtId="1" fontId="29" fillId="24" borderId="70" xfId="54" applyNumberFormat="1" applyFont="1" applyFill="1" applyBorder="1" applyAlignment="1">
      <alignment horizontal="center" vertical="center"/>
    </xf>
    <xf numFmtId="0" fontId="30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53" fillId="25" borderId="24" xfId="103" applyFont="1" applyFill="1" applyBorder="1" applyAlignment="1">
      <alignment horizontal="center" vertical="center"/>
    </xf>
    <xf numFmtId="0" fontId="53" fillId="25" borderId="28" xfId="103" applyFont="1" applyFill="1" applyBorder="1" applyAlignment="1">
      <alignment horizontal="center" vertical="center"/>
    </xf>
    <xf numFmtId="0" fontId="53" fillId="25" borderId="16" xfId="103" applyFont="1" applyFill="1" applyBorder="1" applyAlignment="1">
      <alignment horizontal="center" vertical="center" wrapText="1"/>
    </xf>
    <xf numFmtId="0" fontId="53" fillId="25" borderId="16" xfId="103" applyFont="1" applyFill="1" applyBorder="1" applyAlignment="1"/>
    <xf numFmtId="0" fontId="53" fillId="25" borderId="11" xfId="103" applyFont="1" applyFill="1" applyBorder="1" applyAlignment="1"/>
    <xf numFmtId="0" fontId="53" fillId="25" borderId="26" xfId="103" applyFont="1" applyFill="1" applyBorder="1" applyAlignment="1">
      <alignment horizontal="center" vertical="center"/>
    </xf>
    <xf numFmtId="0" fontId="53" fillId="25" borderId="51" xfId="103" applyFont="1" applyFill="1" applyBorder="1" applyAlignment="1">
      <alignment horizontal="center" vertical="center"/>
    </xf>
    <xf numFmtId="0" fontId="53" fillId="25" borderId="31" xfId="103" applyFont="1" applyFill="1" applyBorder="1" applyAlignment="1">
      <alignment horizontal="center" vertical="center"/>
    </xf>
    <xf numFmtId="0" fontId="53" fillId="25" borderId="53" xfId="103" applyFont="1" applyFill="1" applyBorder="1" applyAlignment="1">
      <alignment horizontal="center" vertical="center"/>
    </xf>
    <xf numFmtId="0" fontId="53" fillId="25" borderId="0" xfId="103" applyFont="1" applyFill="1" applyBorder="1" applyAlignment="1">
      <alignment horizontal="center" vertical="center"/>
    </xf>
    <xf numFmtId="0" fontId="53" fillId="25" borderId="54" xfId="103" applyFont="1" applyFill="1" applyBorder="1" applyAlignment="1">
      <alignment horizontal="center" vertical="center"/>
    </xf>
    <xf numFmtId="0" fontId="53" fillId="25" borderId="33" xfId="103" applyFont="1" applyFill="1" applyBorder="1" applyAlignment="1">
      <alignment horizontal="center" vertical="center"/>
    </xf>
    <xf numFmtId="0" fontId="53" fillId="25" borderId="50" xfId="103" applyFont="1" applyFill="1" applyBorder="1" applyAlignment="1">
      <alignment horizontal="center" vertical="center"/>
    </xf>
    <xf numFmtId="0" fontId="53" fillId="25" borderId="34" xfId="103" applyFont="1" applyFill="1" applyBorder="1" applyAlignment="1">
      <alignment horizontal="center" vertical="center"/>
    </xf>
    <xf numFmtId="0" fontId="53" fillId="25" borderId="11" xfId="103" applyFont="1" applyFill="1" applyBorder="1" applyAlignment="1">
      <alignment wrapText="1"/>
    </xf>
    <xf numFmtId="0" fontId="53" fillId="25" borderId="16" xfId="103" applyFont="1" applyFill="1" applyBorder="1" applyAlignment="1">
      <alignment wrapText="1"/>
    </xf>
    <xf numFmtId="0" fontId="54" fillId="25" borderId="28" xfId="103" applyFont="1" applyFill="1" applyBorder="1" applyAlignment="1">
      <alignment horizontal="center" vertical="center" wrapText="1"/>
    </xf>
    <xf numFmtId="0" fontId="54" fillId="25" borderId="11" xfId="103" applyFont="1" applyFill="1" applyBorder="1" applyAlignment="1"/>
    <xf numFmtId="0" fontId="54" fillId="25" borderId="11" xfId="103" applyFont="1" applyFill="1" applyBorder="1" applyAlignment="1">
      <alignment wrapText="1"/>
    </xf>
    <xf numFmtId="0" fontId="54" fillId="25" borderId="16" xfId="103" applyFont="1" applyFill="1" applyBorder="1" applyAlignment="1">
      <alignment horizontal="center" vertical="center" wrapText="1"/>
    </xf>
    <xf numFmtId="0" fontId="54" fillId="25" borderId="16" xfId="103" applyFont="1" applyFill="1" applyBorder="1" applyAlignment="1">
      <alignment wrapText="1"/>
    </xf>
    <xf numFmtId="0" fontId="54" fillId="25" borderId="18" xfId="103" applyFont="1" applyFill="1" applyBorder="1" applyAlignment="1">
      <alignment wrapText="1"/>
    </xf>
    <xf numFmtId="0" fontId="53" fillId="25" borderId="11" xfId="103" applyFont="1" applyFill="1" applyBorder="1" applyAlignment="1">
      <alignment horizontal="center" vertical="center"/>
    </xf>
    <xf numFmtId="0" fontId="77" fillId="0" borderId="0" xfId="89" applyFont="1" applyBorder="1" applyAlignment="1">
      <alignment horizontal="left" vertical="center" wrapText="1" shrinkToFit="1"/>
    </xf>
    <xf numFmtId="0" fontId="70" fillId="0" borderId="0" xfId="89" applyFont="1" applyBorder="1" applyAlignment="1">
      <alignment horizontal="center" vertical="center" wrapText="1"/>
    </xf>
    <xf numFmtId="0" fontId="70" fillId="31" borderId="11" xfId="89" applyFont="1" applyFill="1" applyBorder="1" applyAlignment="1">
      <alignment horizontal="center" vertical="center" wrapText="1"/>
    </xf>
    <xf numFmtId="174" fontId="74" fillId="30" borderId="93" xfId="89" applyNumberFormat="1" applyFont="1" applyFill="1" applyBorder="1" applyAlignment="1">
      <alignment horizontal="center" vertical="center" wrapText="1"/>
    </xf>
    <xf numFmtId="174" fontId="74" fillId="31" borderId="11" xfId="89" applyNumberFormat="1" applyFont="1" applyFill="1" applyBorder="1" applyAlignment="1">
      <alignment horizontal="center" vertical="center" wrapText="1"/>
    </xf>
    <xf numFmtId="174" fontId="74" fillId="30" borderId="11" xfId="89" applyNumberFormat="1" applyFont="1" applyFill="1" applyBorder="1" applyAlignment="1">
      <alignment horizontal="center" vertical="center" wrapText="1"/>
    </xf>
  </cellXfs>
  <cellStyles count="10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173520</xdr:colOff>
      <xdr:row>4</xdr:row>
      <xdr:rowOff>152280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695890" cy="81363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FORMÁTICA"/>
      <sheetName val="INSTITUCIONAL"/>
      <sheetName val="OTRAS ÁREAS"/>
      <sheetName val="anexo 30 general 4º trimestre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topLeftCell="A17" zoomScale="90" zoomScaleNormal="90" zoomScaleSheetLayoutView="100" workbookViewId="0">
      <selection activeCell="A51" sqref="A51:K51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57" t="s">
        <v>27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9"/>
    </row>
    <row r="2" spans="1:15" s="1" customFormat="1" ht="15" customHeight="1" x14ac:dyDescent="0.25">
      <c r="A2" s="462" t="s">
        <v>34</v>
      </c>
      <c r="B2" s="463"/>
      <c r="C2" s="463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259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64" t="s">
        <v>3</v>
      </c>
      <c r="B7" s="467" t="s">
        <v>0</v>
      </c>
      <c r="C7" s="467" t="s">
        <v>1</v>
      </c>
      <c r="D7" s="65"/>
      <c r="E7" s="65"/>
      <c r="F7" s="460"/>
      <c r="G7" s="460"/>
      <c r="H7" s="460"/>
      <c r="I7" s="460"/>
      <c r="J7" s="460"/>
      <c r="K7" s="461"/>
      <c r="L7" s="69"/>
      <c r="M7" s="4"/>
      <c r="N7" s="4"/>
    </row>
    <row r="8" spans="1:15" x14ac:dyDescent="0.2">
      <c r="A8" s="465"/>
      <c r="B8" s="468"/>
      <c r="C8" s="468"/>
      <c r="D8" s="66"/>
      <c r="E8" s="66">
        <v>2006</v>
      </c>
      <c r="F8" s="3">
        <v>2020</v>
      </c>
      <c r="G8" s="3">
        <v>2021</v>
      </c>
      <c r="H8" s="470">
        <v>2021</v>
      </c>
      <c r="I8" s="471"/>
      <c r="J8" s="471"/>
      <c r="K8" s="472"/>
      <c r="L8" s="68">
        <v>2015</v>
      </c>
      <c r="M8" s="5">
        <v>2016</v>
      </c>
      <c r="N8" s="5"/>
    </row>
    <row r="9" spans="1:15" ht="33.75" customHeight="1" thickBot="1" x14ac:dyDescent="0.25">
      <c r="A9" s="466"/>
      <c r="B9" s="469"/>
      <c r="C9" s="469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5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/>
      <c r="H11" s="85">
        <v>0</v>
      </c>
      <c r="I11" s="53"/>
      <c r="J11" s="54"/>
      <c r="K11" s="83"/>
      <c r="L11" s="70"/>
      <c r="M11" s="33"/>
      <c r="N11" s="109"/>
      <c r="O11" s="120"/>
    </row>
    <row r="12" spans="1:15" s="10" customFormat="1" ht="12" x14ac:dyDescent="0.2">
      <c r="A12" s="8" t="s">
        <v>48</v>
      </c>
      <c r="B12" s="31" t="s">
        <v>4</v>
      </c>
      <c r="C12" s="31" t="s">
        <v>7</v>
      </c>
      <c r="D12" s="31"/>
      <c r="E12" s="32"/>
      <c r="F12" s="53">
        <v>62</v>
      </c>
      <c r="G12" s="85">
        <v>75</v>
      </c>
      <c r="H12" s="85">
        <v>22</v>
      </c>
      <c r="I12" s="53">
        <v>13</v>
      </c>
      <c r="J12" s="54"/>
      <c r="K12" s="83"/>
      <c r="L12" s="70"/>
      <c r="M12" s="33"/>
      <c r="N12" s="109"/>
      <c r="O12" s="120"/>
    </row>
    <row r="13" spans="1:15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36</v>
      </c>
      <c r="G13" s="122">
        <v>0</v>
      </c>
      <c r="H13" s="123">
        <v>0</v>
      </c>
      <c r="I13" s="124">
        <v>0</v>
      </c>
      <c r="J13" s="125"/>
      <c r="K13" s="126"/>
      <c r="L13" s="71"/>
      <c r="M13" s="16"/>
      <c r="N13" s="110"/>
      <c r="O13" s="120"/>
    </row>
    <row r="14" spans="1:15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188</v>
      </c>
      <c r="G14" s="85">
        <v>200</v>
      </c>
      <c r="H14" s="87">
        <v>53</v>
      </c>
      <c r="I14" s="86">
        <v>43</v>
      </c>
      <c r="J14" s="88"/>
      <c r="K14" s="82"/>
      <c r="L14" s="71"/>
      <c r="M14" s="16"/>
      <c r="N14" s="110"/>
      <c r="O14" s="120"/>
    </row>
    <row r="15" spans="1:15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10</v>
      </c>
      <c r="G15" s="85">
        <v>15</v>
      </c>
      <c r="H15" s="87">
        <v>2</v>
      </c>
      <c r="I15" s="86">
        <v>0</v>
      </c>
      <c r="J15" s="88"/>
      <c r="K15" s="82"/>
      <c r="L15" s="72"/>
      <c r="M15" s="15"/>
      <c r="N15" s="111"/>
      <c r="O15" s="120"/>
    </row>
    <row r="16" spans="1:15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38</v>
      </c>
      <c r="G16" s="85">
        <v>50</v>
      </c>
      <c r="H16" s="87">
        <v>13</v>
      </c>
      <c r="I16" s="86">
        <v>7</v>
      </c>
      <c r="J16" s="88"/>
      <c r="K16" s="82"/>
      <c r="L16" s="72"/>
      <c r="M16" s="15"/>
      <c r="N16" s="111"/>
      <c r="O16" s="120"/>
    </row>
    <row r="17" spans="1:15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557</v>
      </c>
      <c r="G17" s="85">
        <v>800</v>
      </c>
      <c r="H17" s="87">
        <v>198</v>
      </c>
      <c r="I17" s="86">
        <v>180</v>
      </c>
      <c r="J17" s="88"/>
      <c r="K17" s="82"/>
      <c r="L17" s="71"/>
      <c r="M17" s="15"/>
      <c r="N17" s="111"/>
      <c r="O17" s="120"/>
    </row>
    <row r="18" spans="1:15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39</v>
      </c>
      <c r="G18" s="85">
        <v>70</v>
      </c>
      <c r="H18" s="87">
        <v>17</v>
      </c>
      <c r="I18" s="86">
        <v>16</v>
      </c>
      <c r="J18" s="88"/>
      <c r="K18" s="82"/>
      <c r="L18" s="72"/>
      <c r="M18" s="15"/>
      <c r="N18" s="111"/>
      <c r="O18" s="120"/>
    </row>
    <row r="19" spans="1:15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45</v>
      </c>
      <c r="G19" s="85">
        <v>45</v>
      </c>
      <c r="H19" s="89">
        <v>10</v>
      </c>
      <c r="I19" s="55">
        <v>12</v>
      </c>
      <c r="J19" s="56"/>
      <c r="K19" s="84"/>
      <c r="L19" s="73"/>
      <c r="M19" s="21"/>
      <c r="N19" s="112"/>
      <c r="O19" s="120"/>
    </row>
    <row r="20" spans="1:15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19</v>
      </c>
      <c r="G20" s="85">
        <v>20</v>
      </c>
      <c r="H20" s="87">
        <v>4</v>
      </c>
      <c r="I20" s="86">
        <v>5</v>
      </c>
      <c r="J20" s="88"/>
      <c r="K20" s="82"/>
      <c r="L20" s="72"/>
      <c r="M20" s="15"/>
      <c r="N20" s="111"/>
      <c r="O20" s="120"/>
    </row>
    <row r="21" spans="1:15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212</v>
      </c>
      <c r="G21" s="85">
        <v>450</v>
      </c>
      <c r="H21" s="87">
        <v>119</v>
      </c>
      <c r="I21" s="86">
        <v>36</v>
      </c>
      <c r="J21" s="88"/>
      <c r="K21" s="82"/>
      <c r="L21" s="72"/>
      <c r="M21" s="15"/>
      <c r="N21" s="111"/>
      <c r="O21" s="120"/>
    </row>
    <row r="22" spans="1:15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47</v>
      </c>
      <c r="G22" s="85">
        <v>20</v>
      </c>
      <c r="H22" s="89">
        <v>4</v>
      </c>
      <c r="I22" s="55">
        <v>8</v>
      </c>
      <c r="J22" s="56"/>
      <c r="K22" s="84"/>
      <c r="L22" s="73"/>
      <c r="M22" s="21"/>
      <c r="N22" s="112"/>
      <c r="O22" s="120"/>
    </row>
    <row r="23" spans="1:15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</row>
    <row r="24" spans="1:15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</row>
    <row r="25" spans="1:15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</row>
    <row r="26" spans="1:15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</row>
    <row r="27" spans="1:15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</row>
    <row r="28" spans="1:15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</row>
    <row r="29" spans="1:15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</row>
    <row r="30" spans="1:15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</row>
    <row r="31" spans="1:15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</row>
    <row r="32" spans="1:15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815</v>
      </c>
      <c r="G34" s="85">
        <v>785</v>
      </c>
      <c r="H34" s="86">
        <v>200</v>
      </c>
      <c r="I34" s="86">
        <v>220</v>
      </c>
      <c r="J34" s="88"/>
      <c r="K34" s="82"/>
      <c r="L34" s="76"/>
      <c r="M34" s="17"/>
      <c r="N34" s="116"/>
      <c r="O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355</v>
      </c>
      <c r="G35" s="85">
        <v>628</v>
      </c>
      <c r="H35" s="86">
        <v>217</v>
      </c>
      <c r="I35" s="86">
        <v>200</v>
      </c>
      <c r="J35" s="88"/>
      <c r="K35" s="82"/>
      <c r="L35" s="77"/>
      <c r="M35" s="17"/>
      <c r="N35" s="116"/>
      <c r="O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157</v>
      </c>
      <c r="G36" s="85">
        <v>250</v>
      </c>
      <c r="H36" s="86">
        <v>65</v>
      </c>
      <c r="I36" s="86">
        <v>90</v>
      </c>
      <c r="J36" s="88"/>
      <c r="K36" s="82"/>
      <c r="L36" s="76"/>
      <c r="M36" s="17"/>
      <c r="N36" s="116"/>
      <c r="O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194</v>
      </c>
      <c r="G37" s="85">
        <v>660</v>
      </c>
      <c r="H37" s="86">
        <v>200</v>
      </c>
      <c r="I37" s="86">
        <v>200</v>
      </c>
      <c r="J37" s="88"/>
      <c r="K37" s="82"/>
      <c r="L37" s="76"/>
      <c r="M37" s="17"/>
      <c r="N37" s="116"/>
      <c r="O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56</v>
      </c>
      <c r="G38" s="85">
        <v>45</v>
      </c>
      <c r="H38" s="86">
        <v>24</v>
      </c>
      <c r="I38" s="103">
        <v>30</v>
      </c>
      <c r="J38" s="104"/>
      <c r="K38" s="105"/>
      <c r="L38" s="78"/>
      <c r="M38" s="18"/>
      <c r="N38" s="117"/>
      <c r="O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1505</v>
      </c>
      <c r="G40" s="85">
        <v>1656</v>
      </c>
      <c r="H40" s="86">
        <v>1357</v>
      </c>
      <c r="I40" s="130">
        <v>1002</v>
      </c>
      <c r="J40" s="54"/>
      <c r="K40" s="83"/>
      <c r="L40" s="79"/>
      <c r="M40" s="37"/>
      <c r="N40" s="118"/>
      <c r="O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2646</v>
      </c>
      <c r="G41" s="86">
        <v>2911</v>
      </c>
      <c r="H41" s="86">
        <v>998</v>
      </c>
      <c r="I41" s="131">
        <v>1083</v>
      </c>
      <c r="J41" s="88"/>
      <c r="K41" s="88"/>
      <c r="L41" s="80"/>
      <c r="M41" s="40"/>
      <c r="N41" s="119"/>
      <c r="O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286</v>
      </c>
      <c r="G42" s="86">
        <v>300</v>
      </c>
      <c r="H42" s="86">
        <v>99</v>
      </c>
      <c r="I42" s="131">
        <v>101</v>
      </c>
      <c r="J42" s="88"/>
      <c r="K42" s="88"/>
      <c r="L42" s="128"/>
      <c r="M42" s="129"/>
      <c r="N42" s="127"/>
      <c r="O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273</v>
      </c>
      <c r="G43" s="86">
        <v>287</v>
      </c>
      <c r="H43" s="86">
        <v>68</v>
      </c>
      <c r="I43" s="131">
        <v>86</v>
      </c>
      <c r="J43" s="88"/>
      <c r="K43" s="88"/>
      <c r="L43" s="128"/>
      <c r="M43" s="129"/>
      <c r="N43" s="127"/>
      <c r="O43" s="120"/>
    </row>
    <row r="44" spans="1:17" s="2" customFormat="1" x14ac:dyDescent="0.2">
      <c r="A44" s="22" t="s">
        <v>41</v>
      </c>
      <c r="B44" s="9" t="s">
        <v>4</v>
      </c>
      <c r="C44" s="9" t="s">
        <v>21</v>
      </c>
      <c r="D44" s="9"/>
      <c r="E44" s="9"/>
      <c r="F44" s="86">
        <v>475</v>
      </c>
      <c r="G44" s="86">
        <v>499</v>
      </c>
      <c r="H44" s="86">
        <v>157</v>
      </c>
      <c r="I44" s="131">
        <v>150</v>
      </c>
      <c r="J44" s="88"/>
      <c r="K44" s="88"/>
      <c r="L44" s="128"/>
      <c r="M44" s="129"/>
      <c r="N44" s="127"/>
      <c r="O44" s="120"/>
    </row>
    <row r="45" spans="1:17" s="2" customFormat="1" x14ac:dyDescent="0.2">
      <c r="A45" s="22" t="s">
        <v>42</v>
      </c>
      <c r="B45" s="9" t="s">
        <v>4</v>
      </c>
      <c r="C45" s="9" t="s">
        <v>21</v>
      </c>
      <c r="D45" s="9"/>
      <c r="E45" s="9"/>
      <c r="F45" s="86">
        <v>154</v>
      </c>
      <c r="G45" s="86">
        <v>162</v>
      </c>
      <c r="H45" s="86">
        <v>41</v>
      </c>
      <c r="I45" s="131">
        <v>47</v>
      </c>
      <c r="J45" s="88"/>
      <c r="K45" s="88"/>
      <c r="L45" s="128"/>
      <c r="M45" s="129"/>
      <c r="N45" s="127"/>
      <c r="O45" s="120"/>
    </row>
    <row r="46" spans="1:17" s="2" customFormat="1" x14ac:dyDescent="0.2">
      <c r="A46" s="22" t="s">
        <v>43</v>
      </c>
      <c r="B46" s="9" t="s">
        <v>4</v>
      </c>
      <c r="C46" s="9" t="s">
        <v>21</v>
      </c>
      <c r="D46" s="9"/>
      <c r="E46" s="9"/>
      <c r="F46" s="86">
        <v>5</v>
      </c>
      <c r="G46" s="86">
        <v>5</v>
      </c>
      <c r="H46" s="86">
        <v>2</v>
      </c>
      <c r="I46" s="131">
        <v>4</v>
      </c>
      <c r="J46" s="88"/>
      <c r="K46" s="88"/>
      <c r="L46" s="128"/>
      <c r="M46" s="129"/>
      <c r="N46" s="127"/>
      <c r="O46" s="120"/>
    </row>
    <row r="47" spans="1:17" s="2" customFormat="1" x14ac:dyDescent="0.2">
      <c r="A47" s="22" t="s">
        <v>44</v>
      </c>
      <c r="B47" s="9" t="s">
        <v>4</v>
      </c>
      <c r="C47" s="9" t="s">
        <v>21</v>
      </c>
      <c r="D47" s="9"/>
      <c r="E47" s="9"/>
      <c r="F47" s="86">
        <v>285</v>
      </c>
      <c r="G47" s="86">
        <v>299</v>
      </c>
      <c r="H47" s="86">
        <v>256</v>
      </c>
      <c r="I47" s="131">
        <v>632</v>
      </c>
      <c r="J47" s="88"/>
      <c r="K47" s="88"/>
      <c r="L47" s="128"/>
      <c r="M47" s="129"/>
      <c r="N47" s="127"/>
      <c r="O47" s="120"/>
    </row>
    <row r="48" spans="1:17" s="2" customFormat="1" x14ac:dyDescent="0.2">
      <c r="A48" s="22" t="s">
        <v>45</v>
      </c>
      <c r="B48" s="9" t="s">
        <v>4</v>
      </c>
      <c r="C48" s="9" t="s">
        <v>21</v>
      </c>
      <c r="D48" s="9"/>
      <c r="E48" s="9"/>
      <c r="F48" s="86">
        <v>108</v>
      </c>
      <c r="G48" s="86">
        <v>113</v>
      </c>
      <c r="H48" s="86">
        <v>66</v>
      </c>
      <c r="I48" s="131">
        <v>60</v>
      </c>
      <c r="J48" s="88"/>
      <c r="K48" s="88"/>
      <c r="L48" s="128"/>
      <c r="M48" s="129"/>
      <c r="N48" s="127"/>
      <c r="O48" s="120"/>
    </row>
    <row r="49" spans="1:15" s="2" customFormat="1" x14ac:dyDescent="0.2">
      <c r="A49" s="22" t="s">
        <v>46</v>
      </c>
      <c r="B49" s="9" t="s">
        <v>4</v>
      </c>
      <c r="C49" s="9" t="s">
        <v>21</v>
      </c>
      <c r="D49" s="9"/>
      <c r="E49" s="9"/>
      <c r="F49" s="86">
        <v>49</v>
      </c>
      <c r="G49" s="86">
        <v>51</v>
      </c>
      <c r="H49" s="86">
        <v>16</v>
      </c>
      <c r="I49" s="131">
        <v>0</v>
      </c>
      <c r="J49" s="88"/>
      <c r="K49" s="88"/>
      <c r="L49" s="128"/>
      <c r="M49" s="129"/>
      <c r="N49" s="127"/>
      <c r="O49" s="120"/>
    </row>
    <row r="50" spans="1:15" s="2" customFormat="1" x14ac:dyDescent="0.2">
      <c r="A50" s="22" t="s">
        <v>47</v>
      </c>
      <c r="B50" s="9" t="s">
        <v>4</v>
      </c>
      <c r="C50" s="9" t="s">
        <v>21</v>
      </c>
      <c r="D50" s="9"/>
      <c r="E50" s="9"/>
      <c r="F50" s="86">
        <v>0</v>
      </c>
      <c r="G50" s="86">
        <v>2</v>
      </c>
      <c r="H50" s="86">
        <v>0</v>
      </c>
      <c r="I50" s="131">
        <v>0</v>
      </c>
      <c r="J50" s="88"/>
      <c r="K50" s="88"/>
      <c r="L50" s="128"/>
      <c r="M50" s="129"/>
      <c r="N50" s="127"/>
      <c r="O50" s="120"/>
    </row>
    <row r="51" spans="1:15" ht="27" customHeight="1" thickBot="1" x14ac:dyDescent="0.25">
      <c r="A51" s="454" t="s">
        <v>36</v>
      </c>
      <c r="B51" s="455"/>
      <c r="C51" s="455"/>
      <c r="D51" s="455"/>
      <c r="E51" s="455"/>
      <c r="F51" s="455"/>
      <c r="G51" s="455"/>
      <c r="H51" s="455"/>
      <c r="I51" s="455"/>
      <c r="J51" s="455"/>
      <c r="K51" s="456"/>
    </row>
    <row r="54" spans="1:15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51:K51"/>
    <mergeCell ref="A1:N1"/>
    <mergeCell ref="F7:K7"/>
    <mergeCell ref="A2:C2"/>
    <mergeCell ref="A7:A9"/>
    <mergeCell ref="B7:B9"/>
    <mergeCell ref="C7:C9"/>
    <mergeCell ref="H8:K8"/>
  </mergeCells>
  <phoneticPr fontId="26" type="noConversion"/>
  <printOptions horizontalCentered="1"/>
  <pageMargins left="3.937007874015748E-2" right="0.19685039370078741" top="0.43307086614173229" bottom="0" header="0" footer="0"/>
  <pageSetup paperSize="9" orientation="landscape" horizontalDpi="4294967295" verticalDpi="4294967295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="75" zoomScaleNormal="75" zoomScaleSheetLayoutView="85" workbookViewId="0">
      <selection activeCell="A51" sqref="A51:K51"/>
    </sheetView>
  </sheetViews>
  <sheetFormatPr baseColWidth="10" defaultColWidth="11.42578125" defaultRowHeight="12.75" x14ac:dyDescent="0.2"/>
  <cols>
    <col min="1" max="1" width="76.7109375" style="157" bestFit="1" customWidth="1"/>
    <col min="2" max="2" width="17" style="157" customWidth="1"/>
    <col min="3" max="3" width="13.5703125" style="157" customWidth="1"/>
    <col min="4" max="4" width="14.7109375" style="157" hidden="1" customWidth="1"/>
    <col min="5" max="5" width="13.5703125" style="157" customWidth="1"/>
    <col min="6" max="6" width="13.140625" style="157" customWidth="1"/>
    <col min="7" max="7" width="14" style="157" customWidth="1"/>
    <col min="8" max="8" width="14.28515625" style="157" customWidth="1"/>
    <col min="9" max="16384" width="11.42578125" style="157"/>
  </cols>
  <sheetData>
    <row r="1" spans="1:8" s="152" customFormat="1" ht="24.75" x14ac:dyDescent="0.25">
      <c r="A1" s="151" t="s">
        <v>27</v>
      </c>
      <c r="B1" s="151"/>
      <c r="C1" s="151"/>
      <c r="D1" s="151"/>
      <c r="E1" s="151"/>
      <c r="F1" s="151"/>
      <c r="G1" s="151"/>
    </row>
    <row r="2" spans="1:8" s="152" customFormat="1" ht="15" customHeight="1" x14ac:dyDescent="0.25">
      <c r="A2" s="410"/>
      <c r="B2" s="410"/>
      <c r="C2" s="153"/>
    </row>
    <row r="3" spans="1:8" s="152" customFormat="1" ht="15" customHeight="1" x14ac:dyDescent="0.25">
      <c r="A3" s="473" t="s">
        <v>112</v>
      </c>
      <c r="B3" s="473"/>
      <c r="C3" s="473"/>
    </row>
    <row r="4" spans="1:8" s="152" customFormat="1" ht="15" customHeight="1" x14ac:dyDescent="0.25">
      <c r="A4" s="154" t="s">
        <v>113</v>
      </c>
      <c r="B4" s="410"/>
      <c r="C4" s="153"/>
    </row>
    <row r="5" spans="1:8" s="152" customFormat="1" ht="15" customHeight="1" x14ac:dyDescent="0.25">
      <c r="A5" s="154" t="s">
        <v>114</v>
      </c>
      <c r="B5" s="410"/>
      <c r="C5" s="153"/>
    </row>
    <row r="6" spans="1:8" s="152" customFormat="1" ht="15" customHeight="1" x14ac:dyDescent="0.25">
      <c r="A6" s="154"/>
      <c r="B6" s="410"/>
      <c r="C6" s="153"/>
    </row>
    <row r="7" spans="1:8" s="152" customFormat="1" ht="15" customHeight="1" x14ac:dyDescent="0.25">
      <c r="A7" s="154" t="s">
        <v>50</v>
      </c>
      <c r="B7" s="410"/>
      <c r="C7" s="153"/>
    </row>
    <row r="8" spans="1:8" ht="15" customHeight="1" thickBot="1" x14ac:dyDescent="0.25">
      <c r="A8" s="154"/>
      <c r="B8" s="155"/>
      <c r="C8" s="156"/>
    </row>
    <row r="9" spans="1:8" ht="15.75" x14ac:dyDescent="0.2">
      <c r="A9" s="474" t="s">
        <v>3</v>
      </c>
      <c r="B9" s="477" t="s">
        <v>0</v>
      </c>
      <c r="C9" s="480" t="s">
        <v>1</v>
      </c>
      <c r="D9" s="483" t="s">
        <v>115</v>
      </c>
      <c r="E9" s="484"/>
      <c r="F9" s="484"/>
      <c r="G9" s="484"/>
      <c r="H9" s="485"/>
    </row>
    <row r="10" spans="1:8" ht="16.5" thickBot="1" x14ac:dyDescent="0.25">
      <c r="A10" s="475"/>
      <c r="B10" s="478"/>
      <c r="C10" s="481"/>
      <c r="D10" s="486" t="s">
        <v>116</v>
      </c>
      <c r="E10" s="487"/>
      <c r="F10" s="487"/>
      <c r="G10" s="487"/>
      <c r="H10" s="488"/>
    </row>
    <row r="11" spans="1:8" ht="26.25" thickBot="1" x14ac:dyDescent="0.25">
      <c r="A11" s="476"/>
      <c r="B11" s="479"/>
      <c r="C11" s="482"/>
      <c r="D11" s="158" t="s">
        <v>2</v>
      </c>
      <c r="E11" s="159" t="s">
        <v>23</v>
      </c>
      <c r="F11" s="159" t="s">
        <v>25</v>
      </c>
      <c r="G11" s="159" t="s">
        <v>26</v>
      </c>
      <c r="H11" s="160" t="s">
        <v>117</v>
      </c>
    </row>
    <row r="12" spans="1:8" s="166" customFormat="1" ht="24.95" customHeight="1" x14ac:dyDescent="0.2">
      <c r="A12" s="161" t="s">
        <v>118</v>
      </c>
      <c r="B12" s="162" t="s">
        <v>4</v>
      </c>
      <c r="C12" s="162" t="s">
        <v>119</v>
      </c>
      <c r="D12" s="163">
        <v>1770</v>
      </c>
      <c r="E12" s="163">
        <v>213</v>
      </c>
      <c r="F12" s="163">
        <v>396</v>
      </c>
      <c r="G12" s="164">
        <v>0</v>
      </c>
      <c r="H12" s="165">
        <v>0</v>
      </c>
    </row>
    <row r="13" spans="1:8" s="166" customFormat="1" ht="24.95" customHeight="1" x14ac:dyDescent="0.2">
      <c r="A13" s="167" t="s">
        <v>120</v>
      </c>
      <c r="B13" s="168" t="s">
        <v>4</v>
      </c>
      <c r="C13" s="168" t="s">
        <v>119</v>
      </c>
      <c r="D13" s="163">
        <v>1300</v>
      </c>
      <c r="E13" s="169">
        <v>162</v>
      </c>
      <c r="F13" s="169">
        <v>153</v>
      </c>
      <c r="G13" s="170">
        <v>0</v>
      </c>
      <c r="H13" s="171">
        <v>0</v>
      </c>
    </row>
    <row r="14" spans="1:8" s="166" customFormat="1" ht="24.95" customHeight="1" x14ac:dyDescent="0.2">
      <c r="A14" s="167" t="s">
        <v>121</v>
      </c>
      <c r="B14" s="168" t="s">
        <v>4</v>
      </c>
      <c r="C14" s="168" t="s">
        <v>119</v>
      </c>
      <c r="D14" s="163">
        <v>160</v>
      </c>
      <c r="E14" s="169">
        <v>23</v>
      </c>
      <c r="F14" s="169">
        <v>19</v>
      </c>
      <c r="G14" s="170">
        <v>0</v>
      </c>
      <c r="H14" s="171">
        <v>0</v>
      </c>
    </row>
    <row r="15" spans="1:8" ht="24.95" customHeight="1" x14ac:dyDescent="0.2">
      <c r="A15" s="172" t="s">
        <v>122</v>
      </c>
      <c r="B15" s="168" t="s">
        <v>4</v>
      </c>
      <c r="C15" s="168" t="s">
        <v>119</v>
      </c>
      <c r="D15" s="173">
        <f>SUM(D12:D14)</f>
        <v>3230</v>
      </c>
      <c r="E15" s="174">
        <f>SUM(E12:E14)</f>
        <v>398</v>
      </c>
      <c r="F15" s="174">
        <f>SUM(F12:F14)</f>
        <v>568</v>
      </c>
      <c r="G15" s="174">
        <f>SUM(G12:G14)</f>
        <v>0</v>
      </c>
      <c r="H15" s="175">
        <f>SUM(H12:H14)</f>
        <v>0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8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opLeftCell="A16" workbookViewId="0">
      <selection activeCell="A51" sqref="A51:K51"/>
    </sheetView>
  </sheetViews>
  <sheetFormatPr baseColWidth="10" defaultRowHeight="14.25" x14ac:dyDescent="0.2"/>
  <cols>
    <col min="1" max="1" width="33.42578125" style="176" customWidth="1"/>
    <col min="2" max="4" width="11.42578125" style="176"/>
    <col min="5" max="10" width="0" style="176" hidden="1" customWidth="1"/>
    <col min="11" max="12" width="15.28515625" style="176" customWidth="1"/>
    <col min="13" max="14" width="16.42578125" style="176" customWidth="1"/>
    <col min="15" max="15" width="16.140625" style="176" bestFit="1" customWidth="1"/>
    <col min="16" max="16" width="14.140625" style="176" bestFit="1" customWidth="1"/>
    <col min="17" max="16384" width="11.42578125" style="176"/>
  </cols>
  <sheetData>
    <row r="1" spans="1:18" ht="15.75" x14ac:dyDescent="0.2">
      <c r="A1" s="489" t="s">
        <v>27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</row>
    <row r="2" spans="1:18" ht="23.25" x14ac:dyDescent="0.2">
      <c r="A2" s="177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9"/>
    </row>
    <row r="3" spans="1:18" ht="15.75" x14ac:dyDescent="0.2">
      <c r="A3" s="180" t="s">
        <v>260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411"/>
    </row>
    <row r="4" spans="1:18" ht="15.75" x14ac:dyDescent="0.2">
      <c r="A4" s="180" t="s">
        <v>123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411"/>
    </row>
    <row r="5" spans="1:18" ht="15.75" x14ac:dyDescent="0.2">
      <c r="A5" s="180" t="s">
        <v>124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411"/>
    </row>
    <row r="6" spans="1:18" x14ac:dyDescent="0.2">
      <c r="A6" s="178"/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9"/>
    </row>
    <row r="7" spans="1:18" ht="16.5" thickBot="1" x14ac:dyDescent="0.25">
      <c r="A7" s="182" t="s">
        <v>50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</row>
    <row r="8" spans="1:18" ht="15" customHeight="1" thickBot="1" x14ac:dyDescent="0.25">
      <c r="A8" s="490" t="s">
        <v>125</v>
      </c>
      <c r="B8" s="493" t="s">
        <v>126</v>
      </c>
      <c r="C8" s="493" t="s">
        <v>127</v>
      </c>
      <c r="D8" s="493" t="s">
        <v>128</v>
      </c>
      <c r="E8" s="183" t="s">
        <v>129</v>
      </c>
      <c r="F8" s="183"/>
      <c r="G8" s="183"/>
      <c r="H8" s="183"/>
      <c r="I8" s="183"/>
      <c r="J8" s="496"/>
      <c r="K8" s="496"/>
      <c r="L8" s="496"/>
      <c r="M8" s="497"/>
      <c r="N8" s="497"/>
      <c r="O8" s="497"/>
      <c r="P8" s="497"/>
      <c r="Q8" s="497"/>
      <c r="R8" s="498"/>
    </row>
    <row r="9" spans="1:18" ht="15" thickBot="1" x14ac:dyDescent="0.25">
      <c r="A9" s="491"/>
      <c r="B9" s="494"/>
      <c r="C9" s="494"/>
      <c r="D9" s="494"/>
      <c r="E9" s="184">
        <v>2002</v>
      </c>
      <c r="F9" s="184">
        <v>2003</v>
      </c>
      <c r="G9" s="184">
        <v>2004</v>
      </c>
      <c r="H9" s="184">
        <v>2005</v>
      </c>
      <c r="I9" s="185">
        <v>2006</v>
      </c>
      <c r="J9" s="186">
        <v>2016</v>
      </c>
      <c r="K9" s="186">
        <v>2017</v>
      </c>
      <c r="L9" s="187">
        <v>2018</v>
      </c>
      <c r="M9" s="187">
        <v>2019</v>
      </c>
      <c r="N9" s="187">
        <v>2020</v>
      </c>
      <c r="O9" s="499">
        <v>2021</v>
      </c>
      <c r="P9" s="500"/>
      <c r="Q9" s="500"/>
      <c r="R9" s="501"/>
    </row>
    <row r="10" spans="1:18" ht="36.75" thickBot="1" x14ac:dyDescent="0.25">
      <c r="A10" s="492"/>
      <c r="B10" s="495"/>
      <c r="C10" s="495"/>
      <c r="D10" s="495"/>
      <c r="E10" s="412" t="s">
        <v>130</v>
      </c>
      <c r="F10" s="412" t="s">
        <v>130</v>
      </c>
      <c r="G10" s="412" t="s">
        <v>130</v>
      </c>
      <c r="H10" s="412" t="s">
        <v>131</v>
      </c>
      <c r="I10" s="188" t="s">
        <v>22</v>
      </c>
      <c r="J10" s="189" t="s">
        <v>22</v>
      </c>
      <c r="K10" s="189" t="s">
        <v>22</v>
      </c>
      <c r="L10" s="190" t="s">
        <v>22</v>
      </c>
      <c r="M10" s="190" t="s">
        <v>22</v>
      </c>
      <c r="N10" s="190" t="s">
        <v>22</v>
      </c>
      <c r="O10" s="189" t="s">
        <v>23</v>
      </c>
      <c r="P10" s="189" t="s">
        <v>25</v>
      </c>
      <c r="Q10" s="189" t="s">
        <v>26</v>
      </c>
      <c r="R10" s="189" t="s">
        <v>28</v>
      </c>
    </row>
    <row r="11" spans="1:18" x14ac:dyDescent="0.2">
      <c r="A11" s="191" t="s">
        <v>132</v>
      </c>
      <c r="B11" s="192" t="s">
        <v>4</v>
      </c>
      <c r="C11" s="192" t="s">
        <v>133</v>
      </c>
      <c r="D11" s="192" t="s">
        <v>134</v>
      </c>
      <c r="E11" s="193" t="s">
        <v>135</v>
      </c>
      <c r="F11" s="193" t="s">
        <v>135</v>
      </c>
      <c r="G11" s="193" t="s">
        <v>135</v>
      </c>
      <c r="H11" s="194">
        <v>150</v>
      </c>
      <c r="I11" s="195">
        <v>100</v>
      </c>
      <c r="J11" s="196">
        <v>75</v>
      </c>
      <c r="K11" s="196">
        <v>75</v>
      </c>
      <c r="L11" s="197">
        <v>69</v>
      </c>
      <c r="M11" s="197">
        <v>65</v>
      </c>
      <c r="N11" s="198">
        <v>56</v>
      </c>
      <c r="O11" s="199">
        <v>56</v>
      </c>
      <c r="P11" s="199">
        <v>56</v>
      </c>
      <c r="Q11" s="417"/>
      <c r="R11" s="199"/>
    </row>
    <row r="12" spans="1:18" x14ac:dyDescent="0.2">
      <c r="A12" s="191" t="s">
        <v>136</v>
      </c>
      <c r="B12" s="192" t="s">
        <v>4</v>
      </c>
      <c r="C12" s="192" t="s">
        <v>133</v>
      </c>
      <c r="D12" s="192" t="s">
        <v>134</v>
      </c>
      <c r="E12" s="193" t="s">
        <v>135</v>
      </c>
      <c r="F12" s="193" t="s">
        <v>135</v>
      </c>
      <c r="G12" s="193" t="s">
        <v>135</v>
      </c>
      <c r="H12" s="192">
        <v>130</v>
      </c>
      <c r="I12" s="200">
        <v>122</v>
      </c>
      <c r="J12" s="201">
        <v>405</v>
      </c>
      <c r="K12" s="201">
        <v>405</v>
      </c>
      <c r="L12" s="202">
        <v>405</v>
      </c>
      <c r="M12" s="202">
        <v>405</v>
      </c>
      <c r="N12" s="202">
        <v>417</v>
      </c>
      <c r="O12" s="203">
        <v>417</v>
      </c>
      <c r="P12" s="203">
        <v>417</v>
      </c>
      <c r="Q12" s="204"/>
      <c r="R12" s="203"/>
    </row>
    <row r="13" spans="1:18" x14ac:dyDescent="0.2">
      <c r="A13" s="191" t="s">
        <v>137</v>
      </c>
      <c r="B13" s="192" t="s">
        <v>4</v>
      </c>
      <c r="C13" s="192" t="s">
        <v>138</v>
      </c>
      <c r="D13" s="192" t="s">
        <v>134</v>
      </c>
      <c r="E13" s="193" t="s">
        <v>135</v>
      </c>
      <c r="F13" s="193" t="s">
        <v>135</v>
      </c>
      <c r="G13" s="193" t="s">
        <v>135</v>
      </c>
      <c r="H13" s="193" t="s">
        <v>135</v>
      </c>
      <c r="I13" s="205" t="s">
        <v>139</v>
      </c>
      <c r="J13" s="206">
        <v>0</v>
      </c>
      <c r="K13" s="206">
        <v>0</v>
      </c>
      <c r="L13" s="207">
        <v>0</v>
      </c>
      <c r="M13" s="207">
        <v>0</v>
      </c>
      <c r="N13" s="207">
        <v>0</v>
      </c>
      <c r="O13" s="208">
        <v>0</v>
      </c>
      <c r="P13" s="209">
        <v>0</v>
      </c>
      <c r="Q13" s="209"/>
      <c r="R13" s="208"/>
    </row>
    <row r="14" spans="1:18" x14ac:dyDescent="0.2">
      <c r="A14" s="191" t="s">
        <v>140</v>
      </c>
      <c r="B14" s="192" t="s">
        <v>4</v>
      </c>
      <c r="C14" s="192" t="s">
        <v>138</v>
      </c>
      <c r="D14" s="192" t="s">
        <v>134</v>
      </c>
      <c r="E14" s="193" t="s">
        <v>135</v>
      </c>
      <c r="F14" s="193" t="s">
        <v>135</v>
      </c>
      <c r="G14" s="193" t="s">
        <v>135</v>
      </c>
      <c r="H14" s="193" t="s">
        <v>135</v>
      </c>
      <c r="I14" s="205" t="s">
        <v>139</v>
      </c>
      <c r="J14" s="206">
        <v>0</v>
      </c>
      <c r="K14" s="206">
        <v>0</v>
      </c>
      <c r="L14" s="207">
        <v>0</v>
      </c>
      <c r="M14" s="207">
        <v>0</v>
      </c>
      <c r="N14" s="207">
        <v>0</v>
      </c>
      <c r="O14" s="210">
        <v>0</v>
      </c>
      <c r="P14" s="209">
        <v>0</v>
      </c>
      <c r="Q14" s="211"/>
      <c r="R14" s="210"/>
    </row>
    <row r="15" spans="1:18" x14ac:dyDescent="0.2">
      <c r="A15" s="191" t="s">
        <v>140</v>
      </c>
      <c r="B15" s="192" t="s">
        <v>67</v>
      </c>
      <c r="C15" s="192" t="s">
        <v>138</v>
      </c>
      <c r="D15" s="192" t="s">
        <v>134</v>
      </c>
      <c r="E15" s="193" t="s">
        <v>135</v>
      </c>
      <c r="F15" s="193" t="s">
        <v>135</v>
      </c>
      <c r="G15" s="193" t="s">
        <v>135</v>
      </c>
      <c r="H15" s="193" t="s">
        <v>135</v>
      </c>
      <c r="I15" s="205" t="s">
        <v>139</v>
      </c>
      <c r="J15" s="206">
        <v>0</v>
      </c>
      <c r="K15" s="206">
        <v>0</v>
      </c>
      <c r="L15" s="207">
        <v>0</v>
      </c>
      <c r="M15" s="207">
        <v>0</v>
      </c>
      <c r="N15" s="207">
        <v>0</v>
      </c>
      <c r="O15" s="208">
        <v>0</v>
      </c>
      <c r="P15" s="209">
        <v>0</v>
      </c>
      <c r="Q15" s="209"/>
      <c r="R15" s="208"/>
    </row>
    <row r="16" spans="1:18" x14ac:dyDescent="0.2">
      <c r="A16" s="191" t="s">
        <v>141</v>
      </c>
      <c r="B16" s="192" t="s">
        <v>67</v>
      </c>
      <c r="C16" s="192" t="s">
        <v>142</v>
      </c>
      <c r="D16" s="192" t="s">
        <v>134</v>
      </c>
      <c r="E16" s="212">
        <v>6026929</v>
      </c>
      <c r="F16" s="212">
        <v>4858726</v>
      </c>
      <c r="G16" s="212">
        <v>4801465</v>
      </c>
      <c r="H16" s="213">
        <v>5760000</v>
      </c>
      <c r="I16" s="214">
        <v>9200000</v>
      </c>
      <c r="J16" s="215">
        <v>3369154.7</v>
      </c>
      <c r="K16" s="216">
        <v>4261945.1900000004</v>
      </c>
      <c r="L16" s="217">
        <v>1374927.11</v>
      </c>
      <c r="M16" s="217">
        <v>5065811.18</v>
      </c>
      <c r="N16" s="217">
        <v>3183798.46</v>
      </c>
      <c r="O16" s="218">
        <v>691690.44</v>
      </c>
      <c r="P16" s="418">
        <v>17409924.789999999</v>
      </c>
      <c r="Q16" s="219"/>
      <c r="R16" s="218"/>
    </row>
    <row r="17" spans="1:18" x14ac:dyDescent="0.2">
      <c r="A17" s="191" t="s">
        <v>143</v>
      </c>
      <c r="B17" s="192" t="s">
        <v>67</v>
      </c>
      <c r="C17" s="192" t="s">
        <v>133</v>
      </c>
      <c r="D17" s="192" t="s">
        <v>134</v>
      </c>
      <c r="E17" s="220">
        <v>14280</v>
      </c>
      <c r="F17" s="220">
        <v>14280</v>
      </c>
      <c r="G17" s="220">
        <v>14280</v>
      </c>
      <c r="H17" s="221">
        <v>14280</v>
      </c>
      <c r="I17" s="222">
        <v>14280</v>
      </c>
      <c r="J17" s="223">
        <v>0</v>
      </c>
      <c r="K17" s="223">
        <v>0</v>
      </c>
      <c r="L17" s="224">
        <v>0</v>
      </c>
      <c r="M17" s="224">
        <v>0</v>
      </c>
      <c r="N17" s="224">
        <v>0</v>
      </c>
      <c r="O17" s="225">
        <v>0</v>
      </c>
      <c r="P17" s="225">
        <v>0</v>
      </c>
      <c r="Q17" s="225"/>
      <c r="R17" s="225"/>
    </row>
    <row r="18" spans="1:18" x14ac:dyDescent="0.2">
      <c r="A18" s="191" t="s">
        <v>144</v>
      </c>
      <c r="B18" s="192" t="s">
        <v>67</v>
      </c>
      <c r="C18" s="192" t="s">
        <v>138</v>
      </c>
      <c r="D18" s="192" t="s">
        <v>134</v>
      </c>
      <c r="E18" s="220">
        <v>20492</v>
      </c>
      <c r="F18" s="220">
        <v>971505</v>
      </c>
      <c r="G18" s="220">
        <v>3837</v>
      </c>
      <c r="H18" s="193" t="s">
        <v>135</v>
      </c>
      <c r="I18" s="226"/>
      <c r="J18" s="227">
        <v>137704</v>
      </c>
      <c r="K18" s="223">
        <v>1026762</v>
      </c>
      <c r="L18" s="224">
        <v>12573148</v>
      </c>
      <c r="M18" s="223">
        <v>27404862.989999998</v>
      </c>
      <c r="N18" s="223">
        <v>28451346.449999999</v>
      </c>
      <c r="O18" s="218">
        <f>5057680.72+1988846.1</f>
        <v>7046526.8200000003</v>
      </c>
      <c r="P18" s="418">
        <v>2190996.79</v>
      </c>
      <c r="Q18" s="219"/>
      <c r="R18" s="218"/>
    </row>
    <row r="19" spans="1:18" ht="15" thickBot="1" x14ac:dyDescent="0.25">
      <c r="A19" s="191"/>
      <c r="B19" s="192"/>
      <c r="C19" s="192"/>
      <c r="D19" s="192"/>
      <c r="E19" s="192"/>
      <c r="F19" s="192"/>
      <c r="G19" s="192"/>
      <c r="H19" s="192"/>
      <c r="I19" s="200"/>
      <c r="J19" s="228"/>
      <c r="K19" s="228"/>
      <c r="L19" s="229"/>
      <c r="M19" s="230"/>
      <c r="N19" s="230"/>
      <c r="O19" s="228"/>
      <c r="P19" s="231"/>
      <c r="Q19" s="232"/>
      <c r="R19" s="233" t="s">
        <v>115</v>
      </c>
    </row>
    <row r="20" spans="1:18" ht="15" thickBot="1" x14ac:dyDescent="0.25">
      <c r="A20" s="234"/>
      <c r="B20" s="235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</row>
    <row r="21" spans="1:18" ht="15.75" thickTop="1" thickBot="1" x14ac:dyDescent="0.25">
      <c r="A21" s="236" t="s">
        <v>145</v>
      </c>
      <c r="B21" s="237"/>
      <c r="C21" s="237"/>
      <c r="D21" s="237"/>
      <c r="E21" s="237"/>
      <c r="F21" s="237"/>
      <c r="G21" s="237"/>
      <c r="H21" s="237"/>
      <c r="I21" s="238"/>
      <c r="J21" s="239"/>
      <c r="K21" s="239"/>
      <c r="L21" s="240"/>
      <c r="M21" s="240"/>
      <c r="N21" s="241"/>
      <c r="O21" s="242"/>
      <c r="P21" s="242"/>
      <c r="Q21" s="242"/>
      <c r="R21" s="242"/>
    </row>
    <row r="22" spans="1:18" ht="15" thickTop="1" x14ac:dyDescent="0.2">
      <c r="A22" s="243" t="s">
        <v>146</v>
      </c>
      <c r="B22" s="192" t="s">
        <v>4</v>
      </c>
      <c r="C22" s="192" t="s">
        <v>147</v>
      </c>
      <c r="D22" s="192" t="s">
        <v>148</v>
      </c>
      <c r="E22" s="192">
        <v>33</v>
      </c>
      <c r="F22" s="192">
        <v>33</v>
      </c>
      <c r="G22" s="192">
        <v>48</v>
      </c>
      <c r="H22" s="192">
        <v>48</v>
      </c>
      <c r="I22" s="200">
        <v>47</v>
      </c>
      <c r="J22" s="201">
        <v>34</v>
      </c>
      <c r="K22" s="244">
        <f>+K23+K27+K28+K30+K34</f>
        <v>33</v>
      </c>
      <c r="L22" s="245">
        <v>28</v>
      </c>
      <c r="M22" s="245">
        <v>24</v>
      </c>
      <c r="N22" s="246">
        <v>22</v>
      </c>
      <c r="O22" s="247">
        <v>22</v>
      </c>
      <c r="P22" s="248">
        <v>2</v>
      </c>
      <c r="Q22" s="248"/>
      <c r="R22" s="249"/>
    </row>
    <row r="23" spans="1:18" x14ac:dyDescent="0.2">
      <c r="A23" s="243" t="s">
        <v>149</v>
      </c>
      <c r="B23" s="192" t="s">
        <v>4</v>
      </c>
      <c r="C23" s="192" t="s">
        <v>147</v>
      </c>
      <c r="D23" s="192" t="s">
        <v>148</v>
      </c>
      <c r="E23" s="192">
        <v>16</v>
      </c>
      <c r="F23" s="192">
        <v>16</v>
      </c>
      <c r="G23" s="192">
        <v>22</v>
      </c>
      <c r="H23" s="192">
        <v>22</v>
      </c>
      <c r="I23" s="200">
        <v>19</v>
      </c>
      <c r="J23" s="201">
        <v>17</v>
      </c>
      <c r="K23" s="250">
        <f>SUM(K24:K26)</f>
        <v>16</v>
      </c>
      <c r="L23" s="251">
        <v>17</v>
      </c>
      <c r="M23" s="251">
        <v>15</v>
      </c>
      <c r="N23" s="252">
        <v>15</v>
      </c>
      <c r="O23" s="253">
        <v>15</v>
      </c>
      <c r="P23" s="254">
        <v>15</v>
      </c>
      <c r="Q23" s="254"/>
      <c r="R23" s="255"/>
    </row>
    <row r="24" spans="1:18" x14ac:dyDescent="0.2">
      <c r="A24" s="191" t="s">
        <v>150</v>
      </c>
      <c r="B24" s="192" t="s">
        <v>4</v>
      </c>
      <c r="C24" s="192" t="s">
        <v>147</v>
      </c>
      <c r="D24" s="192" t="s">
        <v>148</v>
      </c>
      <c r="E24" s="192">
        <v>1</v>
      </c>
      <c r="F24" s="192">
        <v>1</v>
      </c>
      <c r="G24" s="192">
        <v>1</v>
      </c>
      <c r="H24" s="192">
        <v>1</v>
      </c>
      <c r="I24" s="200">
        <v>1</v>
      </c>
      <c r="J24" s="201">
        <v>2</v>
      </c>
      <c r="K24" s="250">
        <v>2</v>
      </c>
      <c r="L24" s="256">
        <v>2</v>
      </c>
      <c r="M24" s="256">
        <v>3</v>
      </c>
      <c r="N24" s="252">
        <v>3</v>
      </c>
      <c r="O24" s="253">
        <v>3</v>
      </c>
      <c r="P24" s="254">
        <v>3</v>
      </c>
      <c r="Q24" s="254"/>
      <c r="R24" s="255"/>
    </row>
    <row r="25" spans="1:18" x14ac:dyDescent="0.2">
      <c r="A25" s="191" t="s">
        <v>151</v>
      </c>
      <c r="B25" s="192" t="s">
        <v>4</v>
      </c>
      <c r="C25" s="192" t="s">
        <v>147</v>
      </c>
      <c r="D25" s="192" t="s">
        <v>148</v>
      </c>
      <c r="E25" s="192">
        <v>5</v>
      </c>
      <c r="F25" s="192">
        <v>5</v>
      </c>
      <c r="G25" s="192">
        <v>6</v>
      </c>
      <c r="H25" s="192">
        <v>6</v>
      </c>
      <c r="I25" s="200">
        <v>5</v>
      </c>
      <c r="J25" s="201">
        <v>2</v>
      </c>
      <c r="K25" s="250">
        <v>2</v>
      </c>
      <c r="L25" s="256">
        <v>2</v>
      </c>
      <c r="M25" s="256">
        <v>1</v>
      </c>
      <c r="N25" s="252">
        <v>1</v>
      </c>
      <c r="O25" s="253">
        <v>1</v>
      </c>
      <c r="P25" s="254">
        <v>1</v>
      </c>
      <c r="Q25" s="254"/>
      <c r="R25" s="255"/>
    </row>
    <row r="26" spans="1:18" x14ac:dyDescent="0.2">
      <c r="A26" s="191" t="s">
        <v>152</v>
      </c>
      <c r="B26" s="192" t="s">
        <v>4</v>
      </c>
      <c r="C26" s="192" t="s">
        <v>147</v>
      </c>
      <c r="D26" s="192" t="s">
        <v>148</v>
      </c>
      <c r="E26" s="192">
        <v>10</v>
      </c>
      <c r="F26" s="192">
        <v>10</v>
      </c>
      <c r="G26" s="192">
        <v>15</v>
      </c>
      <c r="H26" s="192">
        <v>15</v>
      </c>
      <c r="I26" s="200">
        <v>13</v>
      </c>
      <c r="J26" s="201">
        <v>13</v>
      </c>
      <c r="K26" s="250">
        <v>12</v>
      </c>
      <c r="L26" s="251">
        <v>13</v>
      </c>
      <c r="M26" s="251">
        <v>13</v>
      </c>
      <c r="N26" s="252">
        <v>13</v>
      </c>
      <c r="O26" s="253">
        <v>13</v>
      </c>
      <c r="P26" s="254">
        <v>13</v>
      </c>
      <c r="Q26" s="254"/>
      <c r="R26" s="255"/>
    </row>
    <row r="27" spans="1:18" x14ac:dyDescent="0.2">
      <c r="A27" s="243" t="s">
        <v>153</v>
      </c>
      <c r="B27" s="192" t="s">
        <v>4</v>
      </c>
      <c r="C27" s="192" t="s">
        <v>147</v>
      </c>
      <c r="D27" s="192" t="s">
        <v>148</v>
      </c>
      <c r="E27" s="192">
        <v>15</v>
      </c>
      <c r="F27" s="192">
        <v>15</v>
      </c>
      <c r="G27" s="192">
        <v>24</v>
      </c>
      <c r="H27" s="192">
        <v>24</v>
      </c>
      <c r="I27" s="200">
        <v>26</v>
      </c>
      <c r="J27" s="201">
        <v>15</v>
      </c>
      <c r="K27" s="250">
        <v>14</v>
      </c>
      <c r="L27" s="251">
        <v>9</v>
      </c>
      <c r="M27" s="251">
        <v>7</v>
      </c>
      <c r="N27" s="252">
        <v>5</v>
      </c>
      <c r="O27" s="253">
        <v>5</v>
      </c>
      <c r="P27" s="254">
        <v>5</v>
      </c>
      <c r="Q27" s="254"/>
      <c r="R27" s="255"/>
    </row>
    <row r="28" spans="1:18" x14ac:dyDescent="0.2">
      <c r="A28" s="191" t="s">
        <v>154</v>
      </c>
      <c r="B28" s="192" t="s">
        <v>4</v>
      </c>
      <c r="C28" s="192" t="s">
        <v>147</v>
      </c>
      <c r="D28" s="192" t="s">
        <v>148</v>
      </c>
      <c r="E28" s="192">
        <v>2</v>
      </c>
      <c r="F28" s="192">
        <v>2</v>
      </c>
      <c r="G28" s="192">
        <v>2</v>
      </c>
      <c r="H28" s="192">
        <v>2</v>
      </c>
      <c r="I28" s="200">
        <v>2</v>
      </c>
      <c r="J28" s="201">
        <v>1</v>
      </c>
      <c r="K28" s="250">
        <v>1</v>
      </c>
      <c r="L28" s="251">
        <v>0</v>
      </c>
      <c r="M28" s="251">
        <v>0</v>
      </c>
      <c r="N28" s="252">
        <v>0</v>
      </c>
      <c r="O28" s="253">
        <v>0</v>
      </c>
      <c r="P28" s="254">
        <v>0</v>
      </c>
      <c r="Q28" s="254"/>
      <c r="R28" s="255"/>
    </row>
    <row r="29" spans="1:18" x14ac:dyDescent="0.2">
      <c r="A29" s="191" t="s">
        <v>155</v>
      </c>
      <c r="B29" s="192" t="s">
        <v>4</v>
      </c>
      <c r="C29" s="192" t="s">
        <v>147</v>
      </c>
      <c r="D29" s="192" t="s">
        <v>148</v>
      </c>
      <c r="E29" s="192">
        <v>35</v>
      </c>
      <c r="F29" s="192">
        <v>33</v>
      </c>
      <c r="G29" s="192">
        <v>48</v>
      </c>
      <c r="H29" s="192">
        <v>48</v>
      </c>
      <c r="I29" s="200">
        <v>47</v>
      </c>
      <c r="J29" s="201">
        <v>34</v>
      </c>
      <c r="K29" s="250">
        <f>SUM(K24:K28)</f>
        <v>31</v>
      </c>
      <c r="L29" s="251">
        <v>28</v>
      </c>
      <c r="M29" s="251">
        <v>24</v>
      </c>
      <c r="N29" s="252">
        <v>22</v>
      </c>
      <c r="O29" s="253">
        <v>22</v>
      </c>
      <c r="P29" s="254">
        <v>22</v>
      </c>
      <c r="Q29" s="254"/>
      <c r="R29" s="255"/>
    </row>
    <row r="30" spans="1:18" x14ac:dyDescent="0.2">
      <c r="A30" s="191" t="s">
        <v>156</v>
      </c>
      <c r="B30" s="192" t="s">
        <v>4</v>
      </c>
      <c r="C30" s="192" t="s">
        <v>147</v>
      </c>
      <c r="D30" s="192" t="s">
        <v>148</v>
      </c>
      <c r="E30" s="192">
        <v>1</v>
      </c>
      <c r="F30" s="192">
        <v>1</v>
      </c>
      <c r="G30" s="192">
        <v>1</v>
      </c>
      <c r="H30" s="192">
        <v>1</v>
      </c>
      <c r="I30" s="200">
        <v>1</v>
      </c>
      <c r="J30" s="201">
        <v>1</v>
      </c>
      <c r="K30" s="250">
        <v>1</v>
      </c>
      <c r="L30" s="251">
        <v>1</v>
      </c>
      <c r="M30" s="251">
        <v>1</v>
      </c>
      <c r="N30" s="252">
        <v>1</v>
      </c>
      <c r="O30" s="253">
        <v>1</v>
      </c>
      <c r="P30" s="254">
        <v>1</v>
      </c>
      <c r="Q30" s="254"/>
      <c r="R30" s="255"/>
    </row>
    <row r="31" spans="1:18" x14ac:dyDescent="0.2">
      <c r="A31" s="191" t="s">
        <v>157</v>
      </c>
      <c r="B31" s="192" t="s">
        <v>4</v>
      </c>
      <c r="C31" s="192" t="s">
        <v>147</v>
      </c>
      <c r="D31" s="192" t="s">
        <v>148</v>
      </c>
      <c r="E31" s="192">
        <v>6</v>
      </c>
      <c r="F31" s="192">
        <v>6</v>
      </c>
      <c r="G31" s="192">
        <v>28</v>
      </c>
      <c r="H31" s="192">
        <v>30</v>
      </c>
      <c r="I31" s="200">
        <v>30</v>
      </c>
      <c r="J31" s="201">
        <v>24</v>
      </c>
      <c r="K31" s="257">
        <v>23</v>
      </c>
      <c r="L31" s="258">
        <v>24</v>
      </c>
      <c r="M31" s="258">
        <v>20</v>
      </c>
      <c r="N31" s="252">
        <v>18</v>
      </c>
      <c r="O31" s="253">
        <v>18</v>
      </c>
      <c r="P31" s="254">
        <v>18</v>
      </c>
      <c r="Q31" s="254"/>
      <c r="R31" s="255"/>
    </row>
    <row r="32" spans="1:18" x14ac:dyDescent="0.2">
      <c r="A32" s="191" t="s">
        <v>158</v>
      </c>
      <c r="B32" s="192" t="s">
        <v>4</v>
      </c>
      <c r="C32" s="192" t="s">
        <v>147</v>
      </c>
      <c r="D32" s="192" t="s">
        <v>148</v>
      </c>
      <c r="E32" s="192">
        <v>22</v>
      </c>
      <c r="F32" s="192">
        <v>22</v>
      </c>
      <c r="G32" s="192">
        <v>2</v>
      </c>
      <c r="H32" s="192">
        <v>2</v>
      </c>
      <c r="I32" s="200">
        <v>3</v>
      </c>
      <c r="J32" s="201">
        <v>2</v>
      </c>
      <c r="K32" s="250">
        <v>2</v>
      </c>
      <c r="L32" s="251">
        <v>0</v>
      </c>
      <c r="M32" s="251">
        <v>0</v>
      </c>
      <c r="N32" s="252">
        <v>0</v>
      </c>
      <c r="O32" s="253">
        <v>0</v>
      </c>
      <c r="P32" s="254">
        <v>0</v>
      </c>
      <c r="Q32" s="254"/>
      <c r="R32" s="255"/>
    </row>
    <row r="33" spans="1:18" x14ac:dyDescent="0.2">
      <c r="A33" s="191" t="s">
        <v>159</v>
      </c>
      <c r="B33" s="192" t="s">
        <v>4</v>
      </c>
      <c r="C33" s="192" t="s">
        <v>147</v>
      </c>
      <c r="D33" s="192" t="s">
        <v>148</v>
      </c>
      <c r="E33" s="192">
        <v>2</v>
      </c>
      <c r="F33" s="192">
        <v>2</v>
      </c>
      <c r="G33" s="192">
        <v>4</v>
      </c>
      <c r="H33" s="192">
        <v>2</v>
      </c>
      <c r="I33" s="200">
        <v>3</v>
      </c>
      <c r="J33" s="201">
        <v>2</v>
      </c>
      <c r="K33" s="250">
        <v>3</v>
      </c>
      <c r="L33" s="251">
        <v>3</v>
      </c>
      <c r="M33" s="251">
        <v>3</v>
      </c>
      <c r="N33" s="252">
        <v>3</v>
      </c>
      <c r="O33" s="253">
        <v>3</v>
      </c>
      <c r="P33" s="254">
        <v>3</v>
      </c>
      <c r="Q33" s="254"/>
      <c r="R33" s="255"/>
    </row>
    <row r="34" spans="1:18" x14ac:dyDescent="0.2">
      <c r="A34" s="191" t="s">
        <v>160</v>
      </c>
      <c r="B34" s="192" t="s">
        <v>4</v>
      </c>
      <c r="C34" s="192" t="s">
        <v>147</v>
      </c>
      <c r="D34" s="192" t="s">
        <v>148</v>
      </c>
      <c r="E34" s="192">
        <v>2</v>
      </c>
      <c r="F34" s="192">
        <v>2</v>
      </c>
      <c r="G34" s="192">
        <v>13</v>
      </c>
      <c r="H34" s="192">
        <v>13</v>
      </c>
      <c r="I34" s="200">
        <v>13</v>
      </c>
      <c r="J34" s="201">
        <v>1</v>
      </c>
      <c r="K34" s="250">
        <v>1</v>
      </c>
      <c r="L34" s="251">
        <v>2</v>
      </c>
      <c r="M34" s="251">
        <v>3</v>
      </c>
      <c r="N34" s="252">
        <v>3</v>
      </c>
      <c r="O34" s="253">
        <v>3</v>
      </c>
      <c r="P34" s="254">
        <v>3</v>
      </c>
      <c r="Q34" s="254"/>
      <c r="R34" s="255"/>
    </row>
    <row r="35" spans="1:18" x14ac:dyDescent="0.2">
      <c r="A35" s="191" t="s">
        <v>161</v>
      </c>
      <c r="B35" s="192" t="s">
        <v>4</v>
      </c>
      <c r="C35" s="192" t="s">
        <v>147</v>
      </c>
      <c r="D35" s="192" t="s">
        <v>148</v>
      </c>
      <c r="E35" s="192">
        <v>0</v>
      </c>
      <c r="F35" s="192">
        <v>0</v>
      </c>
      <c r="G35" s="192">
        <v>0</v>
      </c>
      <c r="H35" s="192">
        <v>0</v>
      </c>
      <c r="I35" s="200">
        <v>0</v>
      </c>
      <c r="J35" s="201">
        <v>0</v>
      </c>
      <c r="K35" s="250">
        <v>0</v>
      </c>
      <c r="L35" s="251">
        <v>0</v>
      </c>
      <c r="M35" s="251">
        <v>0</v>
      </c>
      <c r="N35" s="252">
        <v>0</v>
      </c>
      <c r="O35" s="253">
        <v>0</v>
      </c>
      <c r="P35" s="254">
        <v>0</v>
      </c>
      <c r="Q35" s="254"/>
      <c r="R35" s="255"/>
    </row>
    <row r="36" spans="1:18" x14ac:dyDescent="0.2">
      <c r="A36" s="191" t="s">
        <v>162</v>
      </c>
      <c r="B36" s="192" t="s">
        <v>4</v>
      </c>
      <c r="C36" s="192"/>
      <c r="D36" s="192" t="s">
        <v>148</v>
      </c>
      <c r="E36" s="192">
        <v>2</v>
      </c>
      <c r="F36" s="192">
        <v>2</v>
      </c>
      <c r="G36" s="192">
        <v>2</v>
      </c>
      <c r="H36" s="192">
        <v>2</v>
      </c>
      <c r="I36" s="200">
        <v>0</v>
      </c>
      <c r="J36" s="201">
        <v>0</v>
      </c>
      <c r="K36" s="250">
        <v>0</v>
      </c>
      <c r="L36" s="251">
        <v>0</v>
      </c>
      <c r="M36" s="251">
        <v>0</v>
      </c>
      <c r="N36" s="252">
        <v>0</v>
      </c>
      <c r="O36" s="253">
        <v>0</v>
      </c>
      <c r="P36" s="254"/>
      <c r="Q36" s="254"/>
      <c r="R36" s="255"/>
    </row>
    <row r="37" spans="1:18" x14ac:dyDescent="0.2">
      <c r="A37" s="236" t="s">
        <v>163</v>
      </c>
      <c r="B37" s="237"/>
      <c r="C37" s="237"/>
      <c r="D37" s="237"/>
      <c r="E37" s="237"/>
      <c r="F37" s="237"/>
      <c r="G37" s="237"/>
      <c r="H37" s="237"/>
      <c r="I37" s="238"/>
      <c r="J37" s="259"/>
      <c r="K37" s="260"/>
      <c r="L37" s="259"/>
      <c r="M37" s="259"/>
      <c r="N37" s="260"/>
      <c r="O37" s="261"/>
      <c r="P37" s="262"/>
      <c r="Q37" s="262"/>
      <c r="R37" s="263"/>
    </row>
    <row r="38" spans="1:18" x14ac:dyDescent="0.2">
      <c r="A38" s="243" t="s">
        <v>164</v>
      </c>
      <c r="B38" s="192" t="s">
        <v>4</v>
      </c>
      <c r="C38" s="192" t="s">
        <v>147</v>
      </c>
      <c r="D38" s="192" t="s">
        <v>134</v>
      </c>
      <c r="E38" s="192">
        <v>0</v>
      </c>
      <c r="F38" s="192">
        <v>0</v>
      </c>
      <c r="G38" s="192">
        <v>0</v>
      </c>
      <c r="H38" s="192">
        <v>0</v>
      </c>
      <c r="I38" s="200">
        <v>0</v>
      </c>
      <c r="J38" s="201">
        <v>0</v>
      </c>
      <c r="K38" s="250">
        <v>0</v>
      </c>
      <c r="L38" s="256">
        <v>0</v>
      </c>
      <c r="M38" s="256">
        <v>0</v>
      </c>
      <c r="N38" s="250">
        <v>0</v>
      </c>
      <c r="O38" s="264">
        <v>0</v>
      </c>
      <c r="P38" s="254"/>
      <c r="Q38" s="254"/>
      <c r="R38" s="255"/>
    </row>
    <row r="39" spans="1:18" x14ac:dyDescent="0.2">
      <c r="A39" s="243" t="s">
        <v>165</v>
      </c>
      <c r="B39" s="192" t="s">
        <v>4</v>
      </c>
      <c r="C39" s="192" t="s">
        <v>147</v>
      </c>
      <c r="D39" s="192" t="s">
        <v>148</v>
      </c>
      <c r="E39" s="192">
        <v>77</v>
      </c>
      <c r="F39" s="192">
        <v>77</v>
      </c>
      <c r="G39" s="192">
        <v>83</v>
      </c>
      <c r="H39" s="192">
        <v>111</v>
      </c>
      <c r="I39" s="200">
        <v>99</v>
      </c>
      <c r="J39" s="201">
        <v>109</v>
      </c>
      <c r="K39" s="264">
        <f>118+35</f>
        <v>153</v>
      </c>
      <c r="L39" s="256">
        <f>118+35</f>
        <v>153</v>
      </c>
      <c r="M39" s="256">
        <f>118+35</f>
        <v>153</v>
      </c>
      <c r="N39" s="250">
        <v>59</v>
      </c>
      <c r="O39" s="264">
        <v>59</v>
      </c>
      <c r="P39" s="254">
        <v>59</v>
      </c>
      <c r="Q39" s="254"/>
      <c r="R39" s="255"/>
    </row>
    <row r="40" spans="1:18" x14ac:dyDescent="0.2">
      <c r="A40" s="191" t="s">
        <v>166</v>
      </c>
      <c r="B40" s="192" t="s">
        <v>4</v>
      </c>
      <c r="C40" s="192" t="s">
        <v>147</v>
      </c>
      <c r="D40" s="192" t="s">
        <v>148</v>
      </c>
      <c r="E40" s="192">
        <v>58</v>
      </c>
      <c r="F40" s="192">
        <v>58</v>
      </c>
      <c r="G40" s="192">
        <v>64</v>
      </c>
      <c r="H40" s="192">
        <v>87</v>
      </c>
      <c r="I40" s="200">
        <v>80</v>
      </c>
      <c r="J40" s="201">
        <v>78</v>
      </c>
      <c r="K40" s="250">
        <f>78+14+26</f>
        <v>118</v>
      </c>
      <c r="L40" s="256">
        <v>118</v>
      </c>
      <c r="M40" s="256">
        <v>118</v>
      </c>
      <c r="N40" s="250">
        <v>51</v>
      </c>
      <c r="O40" s="264">
        <v>51</v>
      </c>
      <c r="P40" s="254">
        <v>51</v>
      </c>
      <c r="Q40" s="254"/>
      <c r="R40" s="255"/>
    </row>
    <row r="41" spans="1:18" ht="15" thickBot="1" x14ac:dyDescent="0.25">
      <c r="A41" s="265" t="s">
        <v>167</v>
      </c>
      <c r="B41" s="266" t="s">
        <v>4</v>
      </c>
      <c r="C41" s="266" t="s">
        <v>147</v>
      </c>
      <c r="D41" s="266" t="s">
        <v>148</v>
      </c>
      <c r="E41" s="266">
        <v>19</v>
      </c>
      <c r="F41" s="266">
        <v>19</v>
      </c>
      <c r="G41" s="266">
        <v>19</v>
      </c>
      <c r="H41" s="266">
        <v>24</v>
      </c>
      <c r="I41" s="267">
        <v>19</v>
      </c>
      <c r="J41" s="228">
        <v>31</v>
      </c>
      <c r="K41" s="268">
        <f>31+4</f>
        <v>35</v>
      </c>
      <c r="L41" s="233">
        <v>35</v>
      </c>
      <c r="M41" s="269">
        <v>35</v>
      </c>
      <c r="N41" s="268">
        <v>8</v>
      </c>
      <c r="O41" s="270">
        <v>8</v>
      </c>
      <c r="P41" s="271">
        <v>8</v>
      </c>
      <c r="Q41" s="271"/>
      <c r="R41" s="272"/>
    </row>
  </sheetData>
  <mergeCells count="7">
    <mergeCell ref="A1:R1"/>
    <mergeCell ref="A8:A10"/>
    <mergeCell ref="B8:B10"/>
    <mergeCell ref="C8:C10"/>
    <mergeCell ref="D8:D10"/>
    <mergeCell ref="J8:R8"/>
    <mergeCell ref="O9:R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zoomScaleNormal="75" zoomScaleSheetLayoutView="100" workbookViewId="0">
      <selection activeCell="A51" sqref="A51:K51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57" t="s">
        <v>27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9"/>
    </row>
    <row r="2" spans="1:15" s="1" customFormat="1" ht="15" customHeight="1" x14ac:dyDescent="0.25">
      <c r="A2" s="462" t="s">
        <v>106</v>
      </c>
      <c r="B2" s="463"/>
      <c r="C2" s="463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132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107</v>
      </c>
      <c r="B4" s="132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258</v>
      </c>
      <c r="B5" s="132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64" t="s">
        <v>3</v>
      </c>
      <c r="B7" s="467" t="s">
        <v>0</v>
      </c>
      <c r="C7" s="467" t="s">
        <v>1</v>
      </c>
      <c r="D7" s="133"/>
      <c r="E7" s="133"/>
      <c r="F7" s="460"/>
      <c r="G7" s="460"/>
      <c r="H7" s="460"/>
      <c r="I7" s="460"/>
      <c r="J7" s="460"/>
      <c r="K7" s="461"/>
      <c r="L7" s="69"/>
      <c r="M7" s="4"/>
      <c r="N7" s="4"/>
    </row>
    <row r="8" spans="1:15" x14ac:dyDescent="0.2">
      <c r="A8" s="465"/>
      <c r="B8" s="468"/>
      <c r="C8" s="468"/>
      <c r="D8" s="134"/>
      <c r="E8" s="134">
        <v>2006</v>
      </c>
      <c r="F8" s="3">
        <v>2020</v>
      </c>
      <c r="G8" s="3">
        <v>2021</v>
      </c>
      <c r="H8" s="470">
        <v>2021</v>
      </c>
      <c r="I8" s="471"/>
      <c r="J8" s="471"/>
      <c r="K8" s="472"/>
      <c r="L8" s="136">
        <v>2015</v>
      </c>
      <c r="M8" s="5">
        <v>2016</v>
      </c>
      <c r="N8" s="5"/>
    </row>
    <row r="9" spans="1:15" ht="33.75" customHeight="1" thickBot="1" x14ac:dyDescent="0.25">
      <c r="A9" s="466"/>
      <c r="B9" s="469"/>
      <c r="C9" s="469"/>
      <c r="D9" s="135"/>
      <c r="E9" s="135" t="s">
        <v>22</v>
      </c>
      <c r="F9" s="135" t="s">
        <v>22</v>
      </c>
      <c r="G9" s="135" t="s">
        <v>2</v>
      </c>
      <c r="H9" s="135" t="s">
        <v>23</v>
      </c>
      <c r="I9" s="135" t="s">
        <v>25</v>
      </c>
      <c r="J9" s="135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108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140" customFormat="1" x14ac:dyDescent="0.2">
      <c r="A11" s="52" t="s">
        <v>109</v>
      </c>
      <c r="B11" s="31" t="s">
        <v>4</v>
      </c>
      <c r="C11" s="31" t="s">
        <v>110</v>
      </c>
      <c r="D11" s="31"/>
      <c r="E11" s="32"/>
      <c r="F11" s="53">
        <v>375</v>
      </c>
      <c r="G11" s="85">
        <v>220</v>
      </c>
      <c r="H11" s="85">
        <v>69</v>
      </c>
      <c r="I11" s="53">
        <v>90</v>
      </c>
      <c r="J11" s="54"/>
      <c r="K11" s="83"/>
      <c r="L11" s="137"/>
      <c r="M11" s="138"/>
      <c r="N11" s="139"/>
      <c r="O11" s="120"/>
    </row>
    <row r="12" spans="1:15" s="140" customFormat="1" ht="13.5" thickBot="1" x14ac:dyDescent="0.25">
      <c r="A12" s="141" t="s">
        <v>111</v>
      </c>
      <c r="B12" s="142" t="s">
        <v>4</v>
      </c>
      <c r="C12" s="142" t="s">
        <v>110</v>
      </c>
      <c r="D12" s="142"/>
      <c r="E12" s="143"/>
      <c r="F12" s="144">
        <v>700</v>
      </c>
      <c r="G12" s="145">
        <v>500</v>
      </c>
      <c r="H12" s="145">
        <v>150</v>
      </c>
      <c r="I12" s="144">
        <v>150</v>
      </c>
      <c r="J12" s="146"/>
      <c r="K12" s="147"/>
      <c r="L12" s="148"/>
      <c r="M12" s="149"/>
      <c r="N12" s="150"/>
      <c r="O12" s="120"/>
    </row>
    <row r="13" spans="1:15" ht="27" customHeight="1" thickBot="1" x14ac:dyDescent="0.25">
      <c r="A13" s="502"/>
      <c r="B13" s="503"/>
      <c r="C13" s="503"/>
      <c r="D13" s="503"/>
      <c r="E13" s="503"/>
      <c r="F13" s="503"/>
      <c r="G13" s="503"/>
      <c r="H13" s="503"/>
      <c r="I13" s="503"/>
      <c r="J13" s="503"/>
      <c r="K13" s="504"/>
    </row>
    <row r="24" ht="24.75" customHeight="1" x14ac:dyDescent="0.2"/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workbookViewId="0">
      <selection activeCell="A51" sqref="A51:K51"/>
    </sheetView>
  </sheetViews>
  <sheetFormatPr baseColWidth="10" defaultRowHeight="15" x14ac:dyDescent="0.25"/>
  <cols>
    <col min="1" max="1" width="12.5703125" style="419" customWidth="1"/>
    <col min="2" max="2" width="51.28515625" style="419" customWidth="1"/>
    <col min="3" max="3" width="9.85546875" style="419" customWidth="1"/>
    <col min="4" max="4" width="11" style="419" customWidth="1"/>
    <col min="5" max="6" width="17.5703125" style="419" bestFit="1" customWidth="1"/>
    <col min="7" max="7" width="17.5703125" style="450" bestFit="1" customWidth="1"/>
    <col min="8" max="8" width="17.5703125" style="419" bestFit="1" customWidth="1"/>
    <col min="9" max="9" width="18.140625" style="419" customWidth="1"/>
    <col min="10" max="12" width="17.5703125" style="419" bestFit="1" customWidth="1"/>
    <col min="13" max="14" width="18.5703125" style="419" bestFit="1" customWidth="1"/>
    <col min="15" max="15" width="17.5703125" style="419" bestFit="1" customWidth="1"/>
    <col min="16" max="16384" width="11.42578125" style="419"/>
  </cols>
  <sheetData>
    <row r="1" spans="1:16" x14ac:dyDescent="0.25">
      <c r="A1" s="508" t="s">
        <v>49</v>
      </c>
      <c r="B1" s="509"/>
      <c r="C1" s="510" t="s">
        <v>50</v>
      </c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512"/>
    </row>
    <row r="2" spans="1:16" x14ac:dyDescent="0.25">
      <c r="A2" s="508" t="s">
        <v>51</v>
      </c>
      <c r="B2" s="509"/>
      <c r="C2" s="513"/>
      <c r="D2" s="514"/>
      <c r="E2" s="514"/>
      <c r="F2" s="514"/>
      <c r="G2" s="514"/>
      <c r="H2" s="514"/>
      <c r="I2" s="514"/>
      <c r="J2" s="514"/>
      <c r="K2" s="514"/>
      <c r="L2" s="514"/>
      <c r="M2" s="514"/>
      <c r="N2" s="515"/>
    </row>
    <row r="3" spans="1:16" x14ac:dyDescent="0.25">
      <c r="A3" s="508" t="s">
        <v>52</v>
      </c>
      <c r="B3" s="509"/>
      <c r="C3" s="516" t="s">
        <v>53</v>
      </c>
      <c r="D3" s="517"/>
      <c r="E3" s="517"/>
      <c r="F3" s="517"/>
      <c r="G3" s="517"/>
      <c r="H3" s="517"/>
      <c r="I3" s="517"/>
      <c r="J3" s="517"/>
      <c r="K3" s="517"/>
      <c r="L3" s="517"/>
      <c r="M3" s="517"/>
      <c r="N3" s="518"/>
    </row>
    <row r="4" spans="1:16" x14ac:dyDescent="0.25">
      <c r="A4" s="507" t="s">
        <v>54</v>
      </c>
      <c r="B4" s="519"/>
      <c r="C4" s="521" t="s">
        <v>55</v>
      </c>
      <c r="D4" s="521" t="s">
        <v>56</v>
      </c>
      <c r="E4" s="505">
        <v>2019</v>
      </c>
      <c r="F4" s="505">
        <v>2020</v>
      </c>
      <c r="G4" s="505">
        <v>2021</v>
      </c>
      <c r="H4" s="510">
        <v>2021</v>
      </c>
      <c r="I4" s="511"/>
      <c r="J4" s="511"/>
      <c r="K4" s="511"/>
      <c r="L4" s="527">
        <v>2021</v>
      </c>
      <c r="M4" s="505">
        <v>2022</v>
      </c>
      <c r="N4" s="505">
        <v>2023</v>
      </c>
    </row>
    <row r="5" spans="1:16" x14ac:dyDescent="0.25">
      <c r="A5" s="520"/>
      <c r="B5" s="519"/>
      <c r="C5" s="522"/>
      <c r="D5" s="523"/>
      <c r="E5" s="506"/>
      <c r="F5" s="506"/>
      <c r="G5" s="506"/>
      <c r="H5" s="516"/>
      <c r="I5" s="517"/>
      <c r="J5" s="517"/>
      <c r="K5" s="517"/>
      <c r="L5" s="527"/>
      <c r="M5" s="506"/>
      <c r="N5" s="506"/>
    </row>
    <row r="6" spans="1:16" ht="25.5" x14ac:dyDescent="0.25">
      <c r="A6" s="520"/>
      <c r="B6" s="519"/>
      <c r="C6" s="522"/>
      <c r="D6" s="523"/>
      <c r="E6" s="420" t="s">
        <v>57</v>
      </c>
      <c r="F6" s="420" t="s">
        <v>57</v>
      </c>
      <c r="G6" s="420" t="s">
        <v>58</v>
      </c>
      <c r="H6" s="420" t="s">
        <v>59</v>
      </c>
      <c r="I6" s="420" t="s">
        <v>60</v>
      </c>
      <c r="J6" s="420" t="s">
        <v>61</v>
      </c>
      <c r="K6" s="420" t="s">
        <v>62</v>
      </c>
      <c r="L6" s="420" t="s">
        <v>57</v>
      </c>
      <c r="M6" s="420" t="s">
        <v>58</v>
      </c>
      <c r="N6" s="420" t="s">
        <v>58</v>
      </c>
    </row>
    <row r="7" spans="1:16" x14ac:dyDescent="0.25">
      <c r="A7" s="507" t="s">
        <v>63</v>
      </c>
      <c r="B7" s="421" t="s">
        <v>64</v>
      </c>
      <c r="C7" s="422" t="s">
        <v>4</v>
      </c>
      <c r="D7" s="422" t="s">
        <v>65</v>
      </c>
      <c r="E7" s="423">
        <v>27792952</v>
      </c>
      <c r="F7" s="424">
        <v>22558218</v>
      </c>
      <c r="G7" s="423">
        <v>27069861.599999998</v>
      </c>
      <c r="H7" s="425">
        <v>6430912</v>
      </c>
      <c r="I7" s="426">
        <v>5874539</v>
      </c>
      <c r="J7" s="426"/>
      <c r="K7" s="426"/>
      <c r="L7" s="424">
        <v>12305451</v>
      </c>
      <c r="M7" s="427">
        <f>+G7*1.2</f>
        <v>32483833.919999994</v>
      </c>
      <c r="N7" s="427">
        <f>+M7*1.2</f>
        <v>38980600.703999989</v>
      </c>
      <c r="O7" s="428"/>
      <c r="P7" s="429"/>
    </row>
    <row r="8" spans="1:16" x14ac:dyDescent="0.25">
      <c r="A8" s="507"/>
      <c r="B8" s="421" t="s">
        <v>66</v>
      </c>
      <c r="C8" s="422" t="s">
        <v>67</v>
      </c>
      <c r="D8" s="422" t="s">
        <v>65</v>
      </c>
      <c r="E8" s="423">
        <v>2730325741.7536659</v>
      </c>
      <c r="F8" s="430">
        <v>3127702346.7522068</v>
      </c>
      <c r="G8" s="430">
        <v>4378783285.4530897</v>
      </c>
      <c r="H8" s="430">
        <v>1273595017.05</v>
      </c>
      <c r="I8" s="430">
        <v>1202315029.2</v>
      </c>
      <c r="J8" s="430"/>
      <c r="K8" s="430"/>
      <c r="L8" s="424">
        <v>2475910046.25</v>
      </c>
      <c r="M8" s="430">
        <f>+G8*1.3</f>
        <v>5692418271.0890169</v>
      </c>
      <c r="N8" s="430">
        <f>+M8*1.3</f>
        <v>7400143752.4157219</v>
      </c>
      <c r="O8" s="428"/>
      <c r="P8" s="429"/>
    </row>
    <row r="9" spans="1:16" x14ac:dyDescent="0.25">
      <c r="A9" s="507"/>
      <c r="B9" s="421" t="s">
        <v>68</v>
      </c>
      <c r="C9" s="422" t="s">
        <v>67</v>
      </c>
      <c r="D9" s="422" t="s">
        <v>65</v>
      </c>
      <c r="E9" s="430">
        <v>190143025</v>
      </c>
      <c r="F9" s="430">
        <v>42984695</v>
      </c>
      <c r="G9" s="430">
        <v>190143025</v>
      </c>
      <c r="H9" s="431">
        <v>54129690</v>
      </c>
      <c r="I9" s="430">
        <v>32694810</v>
      </c>
      <c r="J9" s="432"/>
      <c r="K9" s="430"/>
      <c r="L9" s="424">
        <v>86824500</v>
      </c>
      <c r="M9" s="430">
        <f>+G9*1.3</f>
        <v>247185932.5</v>
      </c>
      <c r="N9" s="430">
        <f>+M9*1.3</f>
        <v>321341712.25</v>
      </c>
      <c r="O9" s="428"/>
      <c r="P9" s="429"/>
    </row>
    <row r="10" spans="1:16" x14ac:dyDescent="0.25">
      <c r="A10" s="507"/>
      <c r="B10" s="433" t="s">
        <v>69</v>
      </c>
      <c r="C10" s="434" t="s">
        <v>4</v>
      </c>
      <c r="D10" s="434" t="s">
        <v>65</v>
      </c>
      <c r="E10" s="435">
        <v>603</v>
      </c>
      <c r="F10" s="435">
        <v>603</v>
      </c>
      <c r="G10" s="435">
        <v>603</v>
      </c>
      <c r="H10" s="435">
        <v>603</v>
      </c>
      <c r="I10" s="435">
        <v>603</v>
      </c>
      <c r="J10" s="435"/>
      <c r="K10" s="435"/>
      <c r="L10" s="435">
        <v>603</v>
      </c>
      <c r="M10" s="435">
        <v>603</v>
      </c>
      <c r="N10" s="435">
        <v>603</v>
      </c>
      <c r="O10" s="428"/>
    </row>
    <row r="11" spans="1:16" x14ac:dyDescent="0.25">
      <c r="A11" s="507"/>
      <c r="B11" s="421" t="s">
        <v>70</v>
      </c>
      <c r="C11" s="422" t="s">
        <v>67</v>
      </c>
      <c r="D11" s="422" t="s">
        <v>65</v>
      </c>
      <c r="E11" s="436">
        <v>1677691190</v>
      </c>
      <c r="F11" s="430">
        <v>612422540</v>
      </c>
      <c r="G11" s="430">
        <v>2348767666</v>
      </c>
      <c r="H11" s="430">
        <v>518875120</v>
      </c>
      <c r="I11" s="430">
        <v>238711510</v>
      </c>
      <c r="J11" s="430"/>
      <c r="K11" s="437"/>
      <c r="L11" s="430">
        <v>757586630</v>
      </c>
      <c r="M11" s="430">
        <f>+G11*1.3</f>
        <v>3053397965.8000002</v>
      </c>
      <c r="N11" s="430">
        <f>+M11*1.3</f>
        <v>3969417355.5400004</v>
      </c>
      <c r="O11" s="428"/>
    </row>
    <row r="12" spans="1:16" x14ac:dyDescent="0.25">
      <c r="A12" s="507"/>
      <c r="B12" s="421" t="s">
        <v>71</v>
      </c>
      <c r="C12" s="422" t="s">
        <v>72</v>
      </c>
      <c r="D12" s="422" t="s">
        <v>65</v>
      </c>
      <c r="E12" s="436">
        <v>2782240.7794361524</v>
      </c>
      <c r="F12" s="436">
        <v>1015626.1028192372</v>
      </c>
      <c r="G12" s="430">
        <v>3895137.0912106135</v>
      </c>
      <c r="H12" s="430">
        <v>860489.4195688226</v>
      </c>
      <c r="I12" s="430">
        <v>395873.15091210615</v>
      </c>
      <c r="J12" s="430"/>
      <c r="K12" s="430"/>
      <c r="L12" s="430">
        <v>1256362.5704809288</v>
      </c>
      <c r="M12" s="430">
        <f>+M11/M10</f>
        <v>5063678.2185737984</v>
      </c>
      <c r="N12" s="430">
        <f>+N11/N10</f>
        <v>6582781.6841459377</v>
      </c>
      <c r="O12" s="428"/>
    </row>
    <row r="13" spans="1:16" x14ac:dyDescent="0.25">
      <c r="A13" s="507"/>
      <c r="B13" s="433" t="s">
        <v>73</v>
      </c>
      <c r="C13" s="434" t="s">
        <v>4</v>
      </c>
      <c r="D13" s="434" t="s">
        <v>65</v>
      </c>
      <c r="E13" s="435">
        <v>1148</v>
      </c>
      <c r="F13" s="435">
        <v>1148</v>
      </c>
      <c r="G13" s="435">
        <v>1021</v>
      </c>
      <c r="H13" s="438">
        <v>1148</v>
      </c>
      <c r="I13" s="435">
        <v>1148</v>
      </c>
      <c r="J13" s="435"/>
      <c r="K13" s="435"/>
      <c r="L13" s="435">
        <v>1148</v>
      </c>
      <c r="M13" s="435">
        <v>1021</v>
      </c>
      <c r="N13" s="435">
        <v>1021</v>
      </c>
      <c r="O13" s="428"/>
    </row>
    <row r="14" spans="1:16" x14ac:dyDescent="0.25">
      <c r="A14" s="507"/>
      <c r="B14" s="421" t="s">
        <v>74</v>
      </c>
      <c r="C14" s="422" t="s">
        <v>67</v>
      </c>
      <c r="D14" s="422" t="s">
        <v>65</v>
      </c>
      <c r="E14" s="439">
        <v>3194863339</v>
      </c>
      <c r="F14" s="437">
        <v>1193498025</v>
      </c>
      <c r="G14" s="430">
        <v>4472808674.5999994</v>
      </c>
      <c r="H14" s="437">
        <v>1123442250</v>
      </c>
      <c r="I14" s="436">
        <v>436387685</v>
      </c>
      <c r="J14" s="436"/>
      <c r="K14" s="437"/>
      <c r="L14" s="437">
        <v>1559829935</v>
      </c>
      <c r="M14" s="437">
        <f>+G14*1.3</f>
        <v>5814651276.9799995</v>
      </c>
      <c r="N14" s="430">
        <f>+M14*1.3</f>
        <v>7559046660.0739994</v>
      </c>
      <c r="O14" s="428"/>
    </row>
    <row r="15" spans="1:16" x14ac:dyDescent="0.25">
      <c r="A15" s="507"/>
      <c r="B15" s="421" t="s">
        <v>75</v>
      </c>
      <c r="C15" s="422" t="s">
        <v>72</v>
      </c>
      <c r="D15" s="422" t="s">
        <v>76</v>
      </c>
      <c r="E15" s="439">
        <v>2782982.0026132404</v>
      </c>
      <c r="F15" s="437">
        <v>1039632.4259581881</v>
      </c>
      <c r="G15" s="437">
        <v>4380811.6303623896</v>
      </c>
      <c r="H15" s="437">
        <v>978608.23170731706</v>
      </c>
      <c r="I15" s="437">
        <v>380128.64547038329</v>
      </c>
      <c r="J15" s="437"/>
      <c r="K15" s="437"/>
      <c r="L15" s="437">
        <v>1358736.8771777004</v>
      </c>
      <c r="M15" s="437">
        <f>+M14/M13</f>
        <v>5695055.1194711067</v>
      </c>
      <c r="N15" s="437">
        <f>+N14/N13</f>
        <v>7403571.6553124385</v>
      </c>
      <c r="O15" s="428"/>
    </row>
    <row r="16" spans="1:16" x14ac:dyDescent="0.25">
      <c r="A16" s="507"/>
      <c r="B16" s="421" t="s">
        <v>77</v>
      </c>
      <c r="C16" s="422" t="s">
        <v>4</v>
      </c>
      <c r="D16" s="440" t="s">
        <v>65</v>
      </c>
      <c r="E16" s="423">
        <v>0</v>
      </c>
      <c r="F16" s="440">
        <v>0</v>
      </c>
      <c r="G16" s="423">
        <v>0</v>
      </c>
      <c r="H16" s="423">
        <v>0</v>
      </c>
      <c r="I16" s="423">
        <v>0</v>
      </c>
      <c r="J16" s="423">
        <v>0</v>
      </c>
      <c r="K16" s="440">
        <v>0</v>
      </c>
      <c r="L16" s="440">
        <v>0</v>
      </c>
      <c r="M16" s="440">
        <v>0</v>
      </c>
      <c r="N16" s="440">
        <v>0</v>
      </c>
      <c r="O16" s="428"/>
    </row>
    <row r="17" spans="1:16" x14ac:dyDescent="0.25">
      <c r="A17" s="507"/>
      <c r="B17" s="421" t="s">
        <v>78</v>
      </c>
      <c r="C17" s="422" t="s">
        <v>4</v>
      </c>
      <c r="D17" s="422" t="s">
        <v>65</v>
      </c>
      <c r="E17" s="423">
        <v>17</v>
      </c>
      <c r="F17" s="423">
        <v>5</v>
      </c>
      <c r="G17" s="423">
        <v>17</v>
      </c>
      <c r="H17" s="441">
        <v>0</v>
      </c>
      <c r="I17" s="423">
        <v>6</v>
      </c>
      <c r="J17" s="423"/>
      <c r="K17" s="423"/>
      <c r="L17" s="423">
        <v>6</v>
      </c>
      <c r="M17" s="423">
        <v>20</v>
      </c>
      <c r="N17" s="423">
        <v>20</v>
      </c>
      <c r="O17" s="428"/>
    </row>
    <row r="18" spans="1:16" x14ac:dyDescent="0.25">
      <c r="A18" s="507"/>
      <c r="B18" s="421" t="s">
        <v>79</v>
      </c>
      <c r="C18" s="442" t="s">
        <v>67</v>
      </c>
      <c r="D18" s="442" t="s">
        <v>65</v>
      </c>
      <c r="E18" s="439">
        <v>7937580.0999999996</v>
      </c>
      <c r="F18" s="439">
        <v>5895974.6299999999</v>
      </c>
      <c r="G18" s="430">
        <v>11112612.139999999</v>
      </c>
      <c r="H18" s="430">
        <v>0</v>
      </c>
      <c r="I18" s="430">
        <v>13943381.859999999</v>
      </c>
      <c r="J18" s="430"/>
      <c r="K18" s="437"/>
      <c r="L18" s="430">
        <v>13943381.859999999</v>
      </c>
      <c r="M18" s="443">
        <f>+G18*1.3</f>
        <v>14446395.782</v>
      </c>
      <c r="N18" s="430">
        <f>+M18*1.3</f>
        <v>18780314.516600002</v>
      </c>
      <c r="O18" s="428"/>
    </row>
    <row r="19" spans="1:16" x14ac:dyDescent="0.25">
      <c r="A19" s="507"/>
      <c r="B19" s="421" t="s">
        <v>80</v>
      </c>
      <c r="C19" s="422" t="s">
        <v>4</v>
      </c>
      <c r="D19" s="422" t="s">
        <v>65</v>
      </c>
      <c r="E19" s="423">
        <v>393</v>
      </c>
      <c r="F19" s="423">
        <v>155</v>
      </c>
      <c r="G19" s="444">
        <v>280</v>
      </c>
      <c r="H19" s="441">
        <v>60</v>
      </c>
      <c r="I19" s="423">
        <v>70</v>
      </c>
      <c r="J19" s="423"/>
      <c r="K19" s="423"/>
      <c r="L19" s="423">
        <v>130</v>
      </c>
      <c r="M19" s="423">
        <v>360</v>
      </c>
      <c r="N19" s="423">
        <v>370</v>
      </c>
      <c r="O19" s="428"/>
      <c r="P19" s="445"/>
    </row>
    <row r="20" spans="1:16" x14ac:dyDescent="0.25">
      <c r="A20" s="507"/>
      <c r="B20" s="421" t="s">
        <v>81</v>
      </c>
      <c r="C20" s="422" t="s">
        <v>4</v>
      </c>
      <c r="D20" s="422" t="s">
        <v>65</v>
      </c>
      <c r="E20" s="423">
        <v>380</v>
      </c>
      <c r="F20" s="423">
        <v>180</v>
      </c>
      <c r="G20" s="444">
        <v>300</v>
      </c>
      <c r="H20" s="441">
        <v>75</v>
      </c>
      <c r="I20" s="423">
        <v>70</v>
      </c>
      <c r="J20" s="423"/>
      <c r="K20" s="423"/>
      <c r="L20" s="423">
        <v>145</v>
      </c>
      <c r="M20" s="423">
        <v>380</v>
      </c>
      <c r="N20" s="423">
        <v>390</v>
      </c>
      <c r="O20" s="428"/>
    </row>
    <row r="21" spans="1:16" x14ac:dyDescent="0.25">
      <c r="A21" s="524" t="s">
        <v>82</v>
      </c>
      <c r="B21" s="433" t="s">
        <v>83</v>
      </c>
      <c r="C21" s="434"/>
      <c r="D21" s="446"/>
      <c r="E21" s="434"/>
      <c r="F21" s="434"/>
      <c r="G21" s="435"/>
      <c r="H21" s="447"/>
      <c r="I21" s="434"/>
      <c r="J21" s="434"/>
      <c r="K21" s="434"/>
      <c r="L21" s="434"/>
      <c r="M21" s="434"/>
      <c r="N21" s="434"/>
      <c r="O21" s="428"/>
    </row>
    <row r="22" spans="1:16" x14ac:dyDescent="0.25">
      <c r="A22" s="524"/>
      <c r="B22" s="421" t="s">
        <v>84</v>
      </c>
      <c r="C22" s="442" t="s">
        <v>4</v>
      </c>
      <c r="D22" s="442" t="s">
        <v>65</v>
      </c>
      <c r="E22" s="444">
        <v>582</v>
      </c>
      <c r="F22" s="423">
        <v>565</v>
      </c>
      <c r="G22" s="448">
        <v>568</v>
      </c>
      <c r="H22" s="448">
        <v>558</v>
      </c>
      <c r="I22" s="423">
        <v>544</v>
      </c>
      <c r="J22" s="423"/>
      <c r="K22" s="444"/>
      <c r="L22" s="423">
        <v>544</v>
      </c>
      <c r="M22" s="444">
        <v>558</v>
      </c>
      <c r="N22" s="444">
        <v>558</v>
      </c>
      <c r="O22" s="428"/>
    </row>
    <row r="23" spans="1:16" x14ac:dyDescent="0.25">
      <c r="A23" s="524"/>
      <c r="B23" s="421" t="s">
        <v>85</v>
      </c>
      <c r="C23" s="442" t="s">
        <v>4</v>
      </c>
      <c r="D23" s="442" t="s">
        <v>65</v>
      </c>
      <c r="E23" s="444">
        <v>70</v>
      </c>
      <c r="F23" s="423">
        <v>121</v>
      </c>
      <c r="G23" s="448">
        <v>121</v>
      </c>
      <c r="H23" s="448">
        <v>121</v>
      </c>
      <c r="I23" s="423">
        <v>121</v>
      </c>
      <c r="J23" s="423"/>
      <c r="K23" s="444"/>
      <c r="L23" s="423">
        <v>121</v>
      </c>
      <c r="M23" s="444">
        <v>121</v>
      </c>
      <c r="N23" s="444">
        <v>121</v>
      </c>
      <c r="O23" s="428"/>
    </row>
    <row r="24" spans="1:16" x14ac:dyDescent="0.25">
      <c r="A24" s="524"/>
      <c r="B24" s="421" t="s">
        <v>86</v>
      </c>
      <c r="C24" s="442" t="s">
        <v>4</v>
      </c>
      <c r="D24" s="442" t="s">
        <v>65</v>
      </c>
      <c r="E24" s="444">
        <v>104</v>
      </c>
      <c r="F24" s="423">
        <v>102</v>
      </c>
      <c r="G24" s="448">
        <v>101</v>
      </c>
      <c r="H24" s="448">
        <v>101</v>
      </c>
      <c r="I24" s="423">
        <v>96</v>
      </c>
      <c r="J24" s="423"/>
      <c r="K24" s="444"/>
      <c r="L24" s="423">
        <v>96</v>
      </c>
      <c r="M24" s="444">
        <v>101</v>
      </c>
      <c r="N24" s="444">
        <v>101</v>
      </c>
      <c r="O24" s="428"/>
    </row>
    <row r="25" spans="1:16" x14ac:dyDescent="0.25">
      <c r="A25" s="524"/>
      <c r="B25" s="421" t="s">
        <v>87</v>
      </c>
      <c r="C25" s="442" t="s">
        <v>4</v>
      </c>
      <c r="D25" s="442" t="s">
        <v>65</v>
      </c>
      <c r="E25" s="444">
        <v>440</v>
      </c>
      <c r="F25" s="423">
        <v>463</v>
      </c>
      <c r="G25" s="448">
        <v>433</v>
      </c>
      <c r="H25" s="448">
        <v>433</v>
      </c>
      <c r="I25" s="423">
        <v>426</v>
      </c>
      <c r="J25" s="423"/>
      <c r="K25" s="444"/>
      <c r="L25" s="423">
        <v>426</v>
      </c>
      <c r="M25" s="444">
        <v>433</v>
      </c>
      <c r="N25" s="444">
        <v>433</v>
      </c>
      <c r="O25" s="428"/>
    </row>
    <row r="26" spans="1:16" x14ac:dyDescent="0.25">
      <c r="A26" s="524"/>
      <c r="B26" s="421" t="s">
        <v>88</v>
      </c>
      <c r="C26" s="442" t="s">
        <v>4</v>
      </c>
      <c r="D26" s="442" t="s">
        <v>65</v>
      </c>
      <c r="E26" s="444">
        <v>584</v>
      </c>
      <c r="F26" s="423">
        <v>565</v>
      </c>
      <c r="G26" s="448">
        <v>534</v>
      </c>
      <c r="H26" s="448">
        <v>534</v>
      </c>
      <c r="I26" s="444">
        <v>522</v>
      </c>
      <c r="J26" s="444"/>
      <c r="K26" s="444"/>
      <c r="L26" s="444">
        <v>522</v>
      </c>
      <c r="M26" s="444">
        <v>534</v>
      </c>
      <c r="N26" s="444">
        <v>534</v>
      </c>
      <c r="O26" s="428"/>
    </row>
    <row r="27" spans="1:16" x14ac:dyDescent="0.25">
      <c r="A27" s="524"/>
      <c r="B27" s="421" t="s">
        <v>89</v>
      </c>
      <c r="C27" s="442" t="s">
        <v>4</v>
      </c>
      <c r="D27" s="442" t="s">
        <v>65</v>
      </c>
      <c r="E27" s="444">
        <v>5</v>
      </c>
      <c r="F27" s="423">
        <v>5</v>
      </c>
      <c r="G27" s="448">
        <v>5</v>
      </c>
      <c r="H27" s="448">
        <v>5</v>
      </c>
      <c r="I27" s="423">
        <v>5</v>
      </c>
      <c r="J27" s="423"/>
      <c r="K27" s="444"/>
      <c r="L27" s="423">
        <v>5</v>
      </c>
      <c r="M27" s="444">
        <v>5</v>
      </c>
      <c r="N27" s="444">
        <v>5</v>
      </c>
      <c r="O27" s="428"/>
    </row>
    <row r="28" spans="1:16" x14ac:dyDescent="0.25">
      <c r="A28" s="524"/>
      <c r="B28" s="421" t="s">
        <v>90</v>
      </c>
      <c r="C28" s="442" t="s">
        <v>4</v>
      </c>
      <c r="D28" s="442" t="s">
        <v>65</v>
      </c>
      <c r="E28" s="444">
        <v>544</v>
      </c>
      <c r="F28" s="423">
        <v>530</v>
      </c>
      <c r="G28" s="448">
        <v>524</v>
      </c>
      <c r="H28" s="448">
        <v>524</v>
      </c>
      <c r="I28" s="423">
        <v>511</v>
      </c>
      <c r="J28" s="423"/>
      <c r="K28" s="444"/>
      <c r="L28" s="423">
        <v>511</v>
      </c>
      <c r="M28" s="444">
        <v>524</v>
      </c>
      <c r="N28" s="444">
        <v>524</v>
      </c>
      <c r="O28" s="428"/>
    </row>
    <row r="29" spans="1:16" x14ac:dyDescent="0.25">
      <c r="A29" s="524"/>
      <c r="B29" s="421" t="s">
        <v>91</v>
      </c>
      <c r="C29" s="442" t="s">
        <v>4</v>
      </c>
      <c r="D29" s="442" t="s">
        <v>65</v>
      </c>
      <c r="E29" s="444">
        <v>12</v>
      </c>
      <c r="F29" s="423">
        <v>10</v>
      </c>
      <c r="G29" s="448">
        <v>10</v>
      </c>
      <c r="H29" s="448">
        <v>10</v>
      </c>
      <c r="I29" s="423">
        <v>10</v>
      </c>
      <c r="J29" s="423"/>
      <c r="K29" s="444"/>
      <c r="L29" s="423">
        <v>10</v>
      </c>
      <c r="M29" s="444">
        <v>10</v>
      </c>
      <c r="N29" s="444">
        <v>10</v>
      </c>
      <c r="O29" s="428"/>
    </row>
    <row r="30" spans="1:16" x14ac:dyDescent="0.25">
      <c r="A30" s="524"/>
      <c r="B30" s="421" t="s">
        <v>92</v>
      </c>
      <c r="C30" s="442" t="s">
        <v>4</v>
      </c>
      <c r="D30" s="442" t="s">
        <v>65</v>
      </c>
      <c r="E30" s="444">
        <v>3</v>
      </c>
      <c r="F30" s="423">
        <v>2</v>
      </c>
      <c r="G30" s="448">
        <v>2</v>
      </c>
      <c r="H30" s="448">
        <v>2</v>
      </c>
      <c r="I30" s="423">
        <v>2</v>
      </c>
      <c r="J30" s="423"/>
      <c r="K30" s="444"/>
      <c r="L30" s="423">
        <v>2</v>
      </c>
      <c r="M30" s="444">
        <v>2</v>
      </c>
      <c r="N30" s="444">
        <v>2</v>
      </c>
      <c r="O30" s="428"/>
    </row>
    <row r="31" spans="1:16" x14ac:dyDescent="0.25">
      <c r="A31" s="524"/>
      <c r="B31" s="421" t="s">
        <v>93</v>
      </c>
      <c r="C31" s="442" t="s">
        <v>4</v>
      </c>
      <c r="D31" s="442" t="s">
        <v>65</v>
      </c>
      <c r="E31" s="444">
        <v>18</v>
      </c>
      <c r="F31" s="423">
        <v>18</v>
      </c>
      <c r="G31" s="448">
        <v>27</v>
      </c>
      <c r="H31" s="448">
        <v>17</v>
      </c>
      <c r="I31" s="423">
        <v>15</v>
      </c>
      <c r="J31" s="423"/>
      <c r="K31" s="444"/>
      <c r="L31" s="423">
        <v>15</v>
      </c>
      <c r="M31" s="444">
        <v>17</v>
      </c>
      <c r="N31" s="444">
        <v>17</v>
      </c>
      <c r="O31" s="428"/>
    </row>
    <row r="32" spans="1:16" x14ac:dyDescent="0.25">
      <c r="A32" s="524"/>
      <c r="B32" s="421" t="s">
        <v>94</v>
      </c>
      <c r="C32" s="442" t="s">
        <v>4</v>
      </c>
      <c r="D32" s="442" t="s">
        <v>65</v>
      </c>
      <c r="E32" s="444">
        <v>2</v>
      </c>
      <c r="F32" s="423">
        <v>2</v>
      </c>
      <c r="G32" s="448">
        <v>2</v>
      </c>
      <c r="H32" s="448">
        <v>2</v>
      </c>
      <c r="I32" s="423">
        <v>3</v>
      </c>
      <c r="J32" s="423"/>
      <c r="K32" s="444"/>
      <c r="L32" s="423">
        <v>3</v>
      </c>
      <c r="M32" s="444">
        <v>2</v>
      </c>
      <c r="N32" s="444">
        <v>2</v>
      </c>
      <c r="O32" s="428"/>
    </row>
    <row r="33" spans="1:15" x14ac:dyDescent="0.25">
      <c r="A33" s="524"/>
      <c r="B33" s="433" t="s">
        <v>95</v>
      </c>
      <c r="C33" s="434"/>
      <c r="D33" s="446"/>
      <c r="E33" s="435"/>
      <c r="F33" s="435"/>
      <c r="G33" s="435"/>
      <c r="H33" s="447"/>
      <c r="I33" s="435"/>
      <c r="J33" s="435"/>
      <c r="K33" s="435"/>
      <c r="L33" s="435"/>
      <c r="M33" s="435"/>
      <c r="N33" s="435"/>
      <c r="O33" s="428"/>
    </row>
    <row r="34" spans="1:15" x14ac:dyDescent="0.25">
      <c r="A34" s="524"/>
      <c r="B34" s="421" t="s">
        <v>96</v>
      </c>
      <c r="C34" s="422" t="s">
        <v>4</v>
      </c>
      <c r="D34" s="422" t="s">
        <v>65</v>
      </c>
      <c r="E34" s="423">
        <v>8</v>
      </c>
      <c r="F34" s="423">
        <v>8</v>
      </c>
      <c r="G34" s="448">
        <v>8</v>
      </c>
      <c r="H34" s="423">
        <v>8</v>
      </c>
      <c r="I34" s="423">
        <v>8</v>
      </c>
      <c r="J34" s="423"/>
      <c r="K34" s="423"/>
      <c r="L34" s="423">
        <v>8</v>
      </c>
      <c r="M34" s="423">
        <v>8</v>
      </c>
      <c r="N34" s="423">
        <v>8</v>
      </c>
      <c r="O34" s="428"/>
    </row>
    <row r="35" spans="1:15" x14ac:dyDescent="0.25">
      <c r="A35" s="525"/>
      <c r="B35" s="421" t="s">
        <v>97</v>
      </c>
      <c r="C35" s="422" t="s">
        <v>4</v>
      </c>
      <c r="D35" s="422" t="s">
        <v>65</v>
      </c>
      <c r="E35" s="423">
        <v>1049</v>
      </c>
      <c r="F35" s="423">
        <v>1049</v>
      </c>
      <c r="G35" s="423">
        <v>1049</v>
      </c>
      <c r="H35" s="423">
        <v>1049</v>
      </c>
      <c r="I35" s="423">
        <v>628</v>
      </c>
      <c r="J35" s="423">
        <f t="shared" ref="J35:K35" si="0">+J36+J37</f>
        <v>0</v>
      </c>
      <c r="K35" s="423">
        <f t="shared" si="0"/>
        <v>0</v>
      </c>
      <c r="L35" s="423">
        <v>628</v>
      </c>
      <c r="M35" s="423">
        <v>660</v>
      </c>
      <c r="N35" s="423">
        <v>660</v>
      </c>
      <c r="O35" s="428"/>
    </row>
    <row r="36" spans="1:15" x14ac:dyDescent="0.25">
      <c r="A36" s="525"/>
      <c r="B36" s="421" t="s">
        <v>98</v>
      </c>
      <c r="C36" s="422" t="s">
        <v>4</v>
      </c>
      <c r="D36" s="422" t="s">
        <v>65</v>
      </c>
      <c r="E36" s="423">
        <v>810</v>
      </c>
      <c r="F36" s="423">
        <v>810</v>
      </c>
      <c r="G36" s="423">
        <v>810</v>
      </c>
      <c r="H36" s="423">
        <v>810</v>
      </c>
      <c r="I36" s="423">
        <v>530</v>
      </c>
      <c r="J36" s="423"/>
      <c r="K36" s="423"/>
      <c r="L36" s="423">
        <v>530</v>
      </c>
      <c r="M36" s="423">
        <v>550</v>
      </c>
      <c r="N36" s="423">
        <v>550</v>
      </c>
      <c r="O36" s="428"/>
    </row>
    <row r="37" spans="1:15" x14ac:dyDescent="0.25">
      <c r="A37" s="525"/>
      <c r="B37" s="421" t="s">
        <v>99</v>
      </c>
      <c r="C37" s="422" t="s">
        <v>4</v>
      </c>
      <c r="D37" s="422" t="s">
        <v>65</v>
      </c>
      <c r="E37" s="423">
        <v>239</v>
      </c>
      <c r="F37" s="423">
        <v>239</v>
      </c>
      <c r="G37" s="423">
        <v>239</v>
      </c>
      <c r="H37" s="423">
        <v>239</v>
      </c>
      <c r="I37" s="423">
        <v>98</v>
      </c>
      <c r="J37" s="423"/>
      <c r="K37" s="423"/>
      <c r="L37" s="423">
        <v>98</v>
      </c>
      <c r="M37" s="423">
        <v>110</v>
      </c>
      <c r="N37" s="423">
        <v>110</v>
      </c>
      <c r="O37" s="428"/>
    </row>
    <row r="38" spans="1:15" x14ac:dyDescent="0.25">
      <c r="A38" s="525"/>
      <c r="B38" s="433" t="s">
        <v>100</v>
      </c>
      <c r="C38" s="434"/>
      <c r="D38" s="446"/>
      <c r="E38" s="435"/>
      <c r="F38" s="435"/>
      <c r="G38" s="435"/>
      <c r="H38" s="447"/>
      <c r="I38" s="435"/>
      <c r="J38" s="435"/>
      <c r="K38" s="435"/>
      <c r="L38" s="435"/>
      <c r="M38" s="435"/>
      <c r="N38" s="435"/>
      <c r="O38" s="428"/>
    </row>
    <row r="39" spans="1:15" x14ac:dyDescent="0.25">
      <c r="A39" s="525"/>
      <c r="B39" s="421" t="s">
        <v>101</v>
      </c>
      <c r="C39" s="422" t="s">
        <v>67</v>
      </c>
      <c r="D39" s="422" t="s">
        <v>65</v>
      </c>
      <c r="E39" s="430">
        <v>6777657684</v>
      </c>
      <c r="F39" s="430">
        <v>8902263230.1800003</v>
      </c>
      <c r="G39" s="430">
        <v>8022680986.1599998</v>
      </c>
      <c r="H39" s="430">
        <v>8022680986.1599998</v>
      </c>
      <c r="I39" s="430">
        <v>8022680986.1599998</v>
      </c>
      <c r="J39" s="430"/>
      <c r="K39" s="430"/>
      <c r="L39" s="430">
        <v>8022680986.1599998</v>
      </c>
      <c r="M39" s="430">
        <f>+G39*1.3</f>
        <v>10429485282.007999</v>
      </c>
      <c r="N39" s="430">
        <f>+M39*1.3</f>
        <v>13558330866.610399</v>
      </c>
      <c r="O39" s="428"/>
    </row>
    <row r="40" spans="1:15" x14ac:dyDescent="0.25">
      <c r="A40" s="525"/>
      <c r="B40" s="421" t="s">
        <v>102</v>
      </c>
      <c r="C40" s="422" t="s">
        <v>67</v>
      </c>
      <c r="D40" s="422" t="s">
        <v>65</v>
      </c>
      <c r="E40" s="430">
        <v>7788461521.9399996</v>
      </c>
      <c r="F40" s="430">
        <v>9053912631.1299992</v>
      </c>
      <c r="G40" s="430">
        <v>8022680986.1599998</v>
      </c>
      <c r="H40" s="430">
        <v>8022680986.1599998</v>
      </c>
      <c r="I40" s="430">
        <v>8022680986.1599998</v>
      </c>
      <c r="J40" s="430"/>
      <c r="K40" s="430"/>
      <c r="L40" s="430">
        <v>8022680986.1599998</v>
      </c>
      <c r="M40" s="430">
        <f>+M39</f>
        <v>10429485282.007999</v>
      </c>
      <c r="N40" s="430">
        <f t="shared" ref="N40:N41" si="1">+M40*1.3</f>
        <v>13558330866.610399</v>
      </c>
      <c r="O40" s="428"/>
    </row>
    <row r="41" spans="1:15" x14ac:dyDescent="0.25">
      <c r="A41" s="525"/>
      <c r="B41" s="421" t="s">
        <v>103</v>
      </c>
      <c r="C41" s="422" t="s">
        <v>67</v>
      </c>
      <c r="D41" s="422" t="s">
        <v>65</v>
      </c>
      <c r="E41" s="430">
        <v>7327167402.2399998</v>
      </c>
      <c r="F41" s="430">
        <v>4749776980.8000002</v>
      </c>
      <c r="G41" s="430">
        <v>8022680986.1599998</v>
      </c>
      <c r="H41" s="430">
        <v>2538108184.9400001</v>
      </c>
      <c r="I41" s="430">
        <v>4533458898.71</v>
      </c>
      <c r="J41" s="430"/>
      <c r="K41" s="430"/>
      <c r="L41" s="430">
        <v>4533458898.71</v>
      </c>
      <c r="M41" s="430">
        <f>+M40</f>
        <v>10429485282.007999</v>
      </c>
      <c r="N41" s="430">
        <f t="shared" si="1"/>
        <v>13558330866.610399</v>
      </c>
      <c r="O41" s="428"/>
    </row>
    <row r="42" spans="1:15" ht="15.75" thickBot="1" x14ac:dyDescent="0.3">
      <c r="A42" s="526"/>
      <c r="B42" s="421" t="s">
        <v>104</v>
      </c>
      <c r="C42" s="422" t="s">
        <v>105</v>
      </c>
      <c r="D42" s="422" t="s">
        <v>65</v>
      </c>
      <c r="E42" s="449">
        <v>0.94077211290053364</v>
      </c>
      <c r="F42" s="449">
        <v>0.52461042803404989</v>
      </c>
      <c r="G42" s="449">
        <v>1</v>
      </c>
      <c r="H42" s="449">
        <v>0.31636658485093871</v>
      </c>
      <c r="I42" s="449">
        <v>0.56508029005898541</v>
      </c>
      <c r="J42" s="449"/>
      <c r="K42" s="449"/>
      <c r="L42" s="449">
        <v>0.56508029005898541</v>
      </c>
      <c r="M42" s="430">
        <v>0</v>
      </c>
      <c r="N42" s="430">
        <v>0</v>
      </c>
      <c r="O42" s="428"/>
    </row>
    <row r="43" spans="1:15" x14ac:dyDescent="0.25">
      <c r="H43" s="451"/>
      <c r="I43" s="451"/>
      <c r="L43" s="451"/>
    </row>
    <row r="44" spans="1:15" x14ac:dyDescent="0.25">
      <c r="G44" s="452"/>
      <c r="L44" s="451"/>
    </row>
    <row r="45" spans="1:15" x14ac:dyDescent="0.25">
      <c r="G45" s="452"/>
    </row>
    <row r="46" spans="1:15" x14ac:dyDescent="0.25">
      <c r="H46" s="451"/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24" right="0.18" top="0.41" bottom="0.37" header="0.18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abSelected="1" topLeftCell="A100" zoomScale="110" zoomScaleNormal="110" workbookViewId="0">
      <selection activeCell="B122" sqref="B122:L122"/>
    </sheetView>
  </sheetViews>
  <sheetFormatPr baseColWidth="10" defaultColWidth="8.85546875" defaultRowHeight="12.75" x14ac:dyDescent="0.2"/>
  <cols>
    <col min="1" max="1" width="5.85546875" style="273" customWidth="1"/>
    <col min="2" max="2" width="42.5703125" style="274" customWidth="1"/>
    <col min="3" max="4" width="10.7109375" style="275" customWidth="1"/>
    <col min="5" max="5" width="11.5703125" style="275" customWidth="1"/>
    <col min="6" max="6" width="10.5703125" style="275" customWidth="1"/>
    <col min="7" max="7" width="11.28515625" style="275" customWidth="1"/>
    <col min="8" max="8" width="8.5703125" style="275" customWidth="1"/>
    <col min="9" max="11" width="12.7109375" style="275" customWidth="1"/>
    <col min="12" max="12" width="23.42578125" style="275" customWidth="1"/>
    <col min="13" max="16384" width="8.85546875" style="273"/>
  </cols>
  <sheetData>
    <row r="1" spans="1:12" ht="12.75" customHeight="1" x14ac:dyDescent="0.2"/>
    <row r="4" spans="1:12" ht="14.65" customHeight="1" x14ac:dyDescent="0.2">
      <c r="E4" s="276"/>
      <c r="F4" s="276"/>
    </row>
    <row r="6" spans="1:12" ht="14.65" customHeight="1" x14ac:dyDescent="0.2">
      <c r="A6" s="277"/>
      <c r="B6" s="278"/>
      <c r="C6" s="278"/>
      <c r="D6" s="279"/>
      <c r="E6" s="279"/>
      <c r="F6" s="279"/>
      <c r="G6" s="279"/>
      <c r="H6" s="279"/>
      <c r="I6" s="280"/>
      <c r="J6" s="280"/>
      <c r="K6" s="280"/>
    </row>
    <row r="7" spans="1:12" ht="48.2" customHeight="1" x14ac:dyDescent="0.2">
      <c r="A7" s="281"/>
      <c r="B7" s="529" t="s">
        <v>168</v>
      </c>
      <c r="C7" s="529"/>
      <c r="D7" s="529"/>
      <c r="E7" s="529"/>
      <c r="F7" s="529"/>
      <c r="G7" s="529"/>
      <c r="H7" s="529"/>
      <c r="I7" s="529"/>
      <c r="J7" s="529"/>
      <c r="K7" s="529"/>
      <c r="L7" s="529"/>
    </row>
    <row r="8" spans="1:12" ht="19.5" customHeight="1" x14ac:dyDescent="0.2">
      <c r="A8" s="281"/>
      <c r="B8" s="529" t="s">
        <v>261</v>
      </c>
      <c r="C8" s="529"/>
      <c r="D8" s="529"/>
      <c r="E8" s="529"/>
      <c r="F8" s="529"/>
      <c r="G8" s="529"/>
      <c r="H8" s="529"/>
      <c r="I8" s="529"/>
      <c r="J8" s="529"/>
      <c r="K8" s="529"/>
      <c r="L8" s="529"/>
    </row>
    <row r="9" spans="1:12" ht="21" customHeight="1" x14ac:dyDescent="0.2">
      <c r="A9" s="281"/>
      <c r="B9" s="529" t="s">
        <v>169</v>
      </c>
      <c r="C9" s="529"/>
      <c r="D9" s="529"/>
      <c r="E9" s="529"/>
      <c r="F9" s="529"/>
      <c r="G9" s="529"/>
      <c r="H9" s="529"/>
      <c r="I9" s="529"/>
      <c r="J9" s="529"/>
      <c r="K9" s="529"/>
      <c r="L9" s="529"/>
    </row>
    <row r="10" spans="1:12" ht="21" customHeight="1" x14ac:dyDescent="0.2">
      <c r="A10" s="281"/>
      <c r="B10" s="413"/>
      <c r="C10" s="413"/>
      <c r="D10" s="413"/>
      <c r="E10" s="282"/>
      <c r="F10" s="282"/>
      <c r="G10" s="413"/>
      <c r="H10" s="413"/>
      <c r="I10" s="283"/>
      <c r="J10" s="283"/>
      <c r="K10" s="284"/>
      <c r="L10" s="413"/>
    </row>
    <row r="11" spans="1:12" ht="19.5" customHeight="1" x14ac:dyDescent="0.2">
      <c r="A11" s="281"/>
      <c r="B11" s="529" t="s">
        <v>170</v>
      </c>
      <c r="C11" s="529"/>
      <c r="D11" s="529"/>
      <c r="E11" s="529"/>
      <c r="F11" s="529"/>
      <c r="G11" s="529"/>
      <c r="H11" s="529"/>
      <c r="I11" s="529"/>
      <c r="J11" s="529"/>
      <c r="K11" s="529"/>
      <c r="L11" s="529"/>
    </row>
    <row r="12" spans="1:12" ht="16.5" customHeight="1" x14ac:dyDescent="0.2">
      <c r="A12" s="277"/>
      <c r="B12" s="285"/>
      <c r="C12" s="285"/>
      <c r="D12" s="282"/>
      <c r="E12" s="282"/>
      <c r="F12" s="282"/>
      <c r="G12" s="282"/>
      <c r="H12" s="282"/>
      <c r="I12" s="283"/>
      <c r="J12" s="283"/>
      <c r="K12" s="283"/>
      <c r="L12" s="286"/>
    </row>
    <row r="13" spans="1:12" ht="19.5" customHeight="1" x14ac:dyDescent="0.2">
      <c r="A13" s="287"/>
      <c r="B13" s="530" t="s">
        <v>171</v>
      </c>
      <c r="C13" s="531" t="s">
        <v>262</v>
      </c>
      <c r="D13" s="531"/>
      <c r="E13" s="531"/>
      <c r="F13" s="532" t="s">
        <v>263</v>
      </c>
      <c r="G13" s="532"/>
      <c r="H13" s="532"/>
      <c r="I13" s="533" t="s">
        <v>264</v>
      </c>
      <c r="J13" s="533"/>
      <c r="K13" s="533"/>
      <c r="L13" s="532" t="s">
        <v>172</v>
      </c>
    </row>
    <row r="14" spans="1:12" ht="25.7" customHeight="1" x14ac:dyDescent="0.2">
      <c r="A14" s="287"/>
      <c r="B14" s="530"/>
      <c r="C14" s="414" t="s">
        <v>173</v>
      </c>
      <c r="D14" s="414" t="s">
        <v>174</v>
      </c>
      <c r="E14" s="414" t="s">
        <v>175</v>
      </c>
      <c r="F14" s="415" t="s">
        <v>173</v>
      </c>
      <c r="G14" s="415" t="s">
        <v>174</v>
      </c>
      <c r="H14" s="415" t="s">
        <v>175</v>
      </c>
      <c r="I14" s="414" t="s">
        <v>173</v>
      </c>
      <c r="J14" s="414" t="s">
        <v>174</v>
      </c>
      <c r="K14" s="416" t="s">
        <v>175</v>
      </c>
      <c r="L14" s="532"/>
    </row>
    <row r="15" spans="1:12" ht="14.25" customHeight="1" x14ac:dyDescent="0.2">
      <c r="A15" s="288"/>
      <c r="B15" s="289"/>
      <c r="C15" s="290"/>
      <c r="D15" s="414"/>
      <c r="E15" s="414"/>
      <c r="F15" s="291"/>
      <c r="G15" s="291"/>
      <c r="H15" s="291"/>
      <c r="I15" s="292"/>
      <c r="J15" s="292"/>
      <c r="K15" s="292"/>
      <c r="L15" s="286"/>
    </row>
    <row r="16" spans="1:12" ht="14.65" customHeight="1" x14ac:dyDescent="0.2">
      <c r="A16" s="293"/>
      <c r="B16" s="294" t="s">
        <v>176</v>
      </c>
      <c r="C16" s="295"/>
      <c r="D16" s="296"/>
      <c r="E16" s="296"/>
      <c r="F16" s="297"/>
      <c r="G16" s="297"/>
      <c r="H16" s="297"/>
      <c r="I16" s="297"/>
      <c r="J16" s="297"/>
      <c r="K16" s="297"/>
      <c r="L16" s="298"/>
    </row>
    <row r="17" spans="1:12" ht="9" customHeight="1" x14ac:dyDescent="0.2">
      <c r="A17" s="288"/>
      <c r="B17" s="289"/>
      <c r="C17" s="290"/>
      <c r="D17" s="414"/>
      <c r="E17" s="414"/>
      <c r="F17" s="291"/>
      <c r="G17" s="291"/>
      <c r="H17" s="291"/>
      <c r="I17" s="292"/>
      <c r="J17" s="292"/>
      <c r="K17" s="292"/>
      <c r="L17" s="286"/>
    </row>
    <row r="18" spans="1:12" ht="14.85" customHeight="1" x14ac:dyDescent="0.2">
      <c r="A18" s="299"/>
      <c r="B18" s="300" t="s">
        <v>177</v>
      </c>
      <c r="C18" s="301">
        <v>1.9</v>
      </c>
      <c r="D18" s="301">
        <v>1.95</v>
      </c>
      <c r="E18" s="302">
        <f>+D18/C18*100</f>
        <v>102.63157894736842</v>
      </c>
      <c r="F18" s="303">
        <v>1.9</v>
      </c>
      <c r="G18" s="303">
        <v>2</v>
      </c>
      <c r="H18" s="304">
        <f t="shared" ref="H18:H52" si="0">+G18*100/F18</f>
        <v>105.26315789473685</v>
      </c>
      <c r="I18" s="305">
        <v>1.9</v>
      </c>
      <c r="J18" s="305">
        <v>2</v>
      </c>
      <c r="K18" s="306">
        <f t="shared" ref="K18:K52" si="1">+J18*100/I18</f>
        <v>105.26315789473685</v>
      </c>
      <c r="L18" s="306">
        <f t="shared" ref="L18:L52" si="2">+(E18+H18+K18)/3</f>
        <v>104.3859649122807</v>
      </c>
    </row>
    <row r="19" spans="1:12" ht="26.45" customHeight="1" x14ac:dyDescent="0.2">
      <c r="A19" s="277"/>
      <c r="B19" s="307" t="s">
        <v>178</v>
      </c>
      <c r="C19" s="308">
        <v>2.91</v>
      </c>
      <c r="D19" s="308">
        <v>2.9712000000000001</v>
      </c>
      <c r="E19" s="302">
        <f>+D19/C19*100</f>
        <v>102.10309278350516</v>
      </c>
      <c r="F19" s="309">
        <v>2.91</v>
      </c>
      <c r="G19" s="309">
        <v>2.9588999999999999</v>
      </c>
      <c r="H19" s="310">
        <f t="shared" si="0"/>
        <v>101.68041237113401</v>
      </c>
      <c r="I19" s="311">
        <v>2.91</v>
      </c>
      <c r="J19" s="311">
        <v>2.9643999999999999</v>
      </c>
      <c r="K19" s="453">
        <f t="shared" si="1"/>
        <v>101.86941580756013</v>
      </c>
      <c r="L19" s="453">
        <f t="shared" si="2"/>
        <v>101.88430698739977</v>
      </c>
    </row>
    <row r="20" spans="1:12" ht="20.45" customHeight="1" x14ac:dyDescent="0.2">
      <c r="A20" s="312"/>
      <c r="B20" s="300" t="s">
        <v>179</v>
      </c>
      <c r="C20" s="301">
        <v>1.9</v>
      </c>
      <c r="D20" s="301">
        <v>2</v>
      </c>
      <c r="E20" s="313">
        <f t="shared" ref="E20:E52" si="3">+D20*100/C20</f>
        <v>105.26315789473685</v>
      </c>
      <c r="F20" s="303">
        <v>1.9</v>
      </c>
      <c r="G20" s="303">
        <v>2</v>
      </c>
      <c r="H20" s="304">
        <f t="shared" si="0"/>
        <v>105.26315789473685</v>
      </c>
      <c r="I20" s="305">
        <v>1.9</v>
      </c>
      <c r="J20" s="305">
        <v>2</v>
      </c>
      <c r="K20" s="306">
        <f t="shared" si="1"/>
        <v>105.26315789473685</v>
      </c>
      <c r="L20" s="306">
        <f t="shared" si="2"/>
        <v>105.26315789473684</v>
      </c>
    </row>
    <row r="21" spans="1:12" ht="27.2" customHeight="1" x14ac:dyDescent="0.2">
      <c r="A21" s="277"/>
      <c r="B21" s="307" t="s">
        <v>180</v>
      </c>
      <c r="C21" s="314">
        <v>4.97</v>
      </c>
      <c r="D21" s="314">
        <v>4.9408000000000003</v>
      </c>
      <c r="E21" s="302">
        <f t="shared" si="3"/>
        <v>99.412474849094579</v>
      </c>
      <c r="F21" s="309">
        <v>4.97</v>
      </c>
      <c r="G21" s="309">
        <v>4.9806999999999997</v>
      </c>
      <c r="H21" s="310">
        <f t="shared" si="0"/>
        <v>100.21529175050303</v>
      </c>
      <c r="I21" s="311">
        <v>4.97</v>
      </c>
      <c r="J21" s="311">
        <v>4.9480000000000004</v>
      </c>
      <c r="K21" s="453">
        <f t="shared" si="1"/>
        <v>99.557344064386342</v>
      </c>
      <c r="L21" s="453">
        <f t="shared" si="2"/>
        <v>99.728370221327978</v>
      </c>
    </row>
    <row r="22" spans="1:12" ht="27.2" customHeight="1" x14ac:dyDescent="0.2">
      <c r="A22" s="312"/>
      <c r="B22" s="315" t="s">
        <v>181</v>
      </c>
      <c r="C22" s="301">
        <v>5.6</v>
      </c>
      <c r="D22" s="301">
        <v>5.7846000000000002</v>
      </c>
      <c r="E22" s="313">
        <f t="shared" si="3"/>
        <v>103.29642857142858</v>
      </c>
      <c r="F22" s="316">
        <v>5.6</v>
      </c>
      <c r="G22" s="316">
        <v>5.9005999999999998</v>
      </c>
      <c r="H22" s="304">
        <f t="shared" si="0"/>
        <v>105.36785714285713</v>
      </c>
      <c r="I22" s="305">
        <v>5.6</v>
      </c>
      <c r="J22" s="305">
        <v>5.8936999999999999</v>
      </c>
      <c r="K22" s="306">
        <f t="shared" si="1"/>
        <v>105.24464285714286</v>
      </c>
      <c r="L22" s="306">
        <f t="shared" si="2"/>
        <v>104.63630952380953</v>
      </c>
    </row>
    <row r="23" spans="1:12" ht="27.2" customHeight="1" x14ac:dyDescent="0.2">
      <c r="A23" s="317"/>
      <c r="B23" s="318" t="s">
        <v>182</v>
      </c>
      <c r="C23" s="314">
        <v>7.35</v>
      </c>
      <c r="D23" s="314">
        <v>8.5419</v>
      </c>
      <c r="E23" s="302">
        <f t="shared" si="3"/>
        <v>116.21632653061226</v>
      </c>
      <c r="F23" s="319">
        <v>7.35</v>
      </c>
      <c r="G23" s="319">
        <v>8.9065999999999992</v>
      </c>
      <c r="H23" s="310">
        <f t="shared" si="0"/>
        <v>121.17823129251701</v>
      </c>
      <c r="I23" s="311">
        <v>7.35</v>
      </c>
      <c r="J23" s="311">
        <v>8.9884000000000004</v>
      </c>
      <c r="K23" s="453">
        <f t="shared" si="1"/>
        <v>122.29115646258505</v>
      </c>
      <c r="L23" s="453">
        <f t="shared" si="2"/>
        <v>119.8952380952381</v>
      </c>
    </row>
    <row r="24" spans="1:12" ht="14.85" customHeight="1" x14ac:dyDescent="0.2">
      <c r="A24" s="320"/>
      <c r="B24" s="321" t="s">
        <v>183</v>
      </c>
      <c r="C24" s="301">
        <v>7</v>
      </c>
      <c r="D24" s="301">
        <v>7</v>
      </c>
      <c r="E24" s="313">
        <f t="shared" si="3"/>
        <v>100</v>
      </c>
      <c r="F24" s="322">
        <v>6</v>
      </c>
      <c r="G24" s="322">
        <v>6</v>
      </c>
      <c r="H24" s="304">
        <f t="shared" si="0"/>
        <v>100</v>
      </c>
      <c r="I24" s="305">
        <v>6</v>
      </c>
      <c r="J24" s="305">
        <v>5.9756</v>
      </c>
      <c r="K24" s="306">
        <f t="shared" si="1"/>
        <v>99.59333333333332</v>
      </c>
      <c r="L24" s="306">
        <f t="shared" si="2"/>
        <v>99.86444444444443</v>
      </c>
    </row>
    <row r="25" spans="1:12" ht="27.2" customHeight="1" x14ac:dyDescent="0.2">
      <c r="A25" s="317"/>
      <c r="B25" s="318" t="s">
        <v>184</v>
      </c>
      <c r="C25" s="323">
        <v>4.08</v>
      </c>
      <c r="D25" s="323">
        <v>4.093</v>
      </c>
      <c r="E25" s="324">
        <f t="shared" si="3"/>
        <v>100.31862745098039</v>
      </c>
      <c r="F25" s="319">
        <v>4.08</v>
      </c>
      <c r="G25" s="319">
        <v>4.0896999999999997</v>
      </c>
      <c r="H25" s="310">
        <f t="shared" si="0"/>
        <v>100.23774509803921</v>
      </c>
      <c r="I25" s="311">
        <v>4.08</v>
      </c>
      <c r="J25" s="311">
        <v>4.0861999999999998</v>
      </c>
      <c r="K25" s="453">
        <f t="shared" si="1"/>
        <v>100.15196078431373</v>
      </c>
      <c r="L25" s="453">
        <f t="shared" si="2"/>
        <v>100.23611111111113</v>
      </c>
    </row>
    <row r="26" spans="1:12" ht="14.85" customHeight="1" x14ac:dyDescent="0.2">
      <c r="A26" s="312"/>
      <c r="B26" s="300" t="s">
        <v>185</v>
      </c>
      <c r="C26" s="325">
        <v>2.64</v>
      </c>
      <c r="D26" s="325">
        <v>2.6869000000000001</v>
      </c>
      <c r="E26" s="326">
        <f t="shared" si="3"/>
        <v>101.77651515151514</v>
      </c>
      <c r="F26" s="316">
        <v>2.69</v>
      </c>
      <c r="G26" s="316">
        <v>3.0078</v>
      </c>
      <c r="H26" s="304">
        <f t="shared" si="0"/>
        <v>111.81412639405205</v>
      </c>
      <c r="I26" s="305">
        <v>2.54</v>
      </c>
      <c r="J26" s="305">
        <v>3.5028999999999999</v>
      </c>
      <c r="K26" s="306">
        <f t="shared" si="1"/>
        <v>137.90944881889763</v>
      </c>
      <c r="L26" s="306">
        <f t="shared" si="2"/>
        <v>117.16669678815494</v>
      </c>
    </row>
    <row r="27" spans="1:12" ht="14.85" customHeight="1" x14ac:dyDescent="0.2">
      <c r="A27" s="317"/>
      <c r="B27" s="318" t="s">
        <v>186</v>
      </c>
      <c r="C27" s="327">
        <v>1</v>
      </c>
      <c r="D27" s="327">
        <v>1</v>
      </c>
      <c r="E27" s="324">
        <f t="shared" si="3"/>
        <v>100</v>
      </c>
      <c r="F27" s="328">
        <v>1</v>
      </c>
      <c r="G27" s="328">
        <v>1</v>
      </c>
      <c r="H27" s="310">
        <f t="shared" si="0"/>
        <v>100</v>
      </c>
      <c r="I27" s="311">
        <v>1</v>
      </c>
      <c r="J27" s="311">
        <v>1</v>
      </c>
      <c r="K27" s="453">
        <f t="shared" si="1"/>
        <v>100</v>
      </c>
      <c r="L27" s="453">
        <f t="shared" si="2"/>
        <v>100</v>
      </c>
    </row>
    <row r="28" spans="1:12" ht="14.85" customHeight="1" x14ac:dyDescent="0.2">
      <c r="A28" s="312"/>
      <c r="B28" s="300" t="s">
        <v>187</v>
      </c>
      <c r="C28" s="329">
        <v>0.9</v>
      </c>
      <c r="D28" s="329">
        <v>0.95150000000000001</v>
      </c>
      <c r="E28" s="313">
        <f t="shared" si="3"/>
        <v>105.72222222222223</v>
      </c>
      <c r="F28" s="330">
        <v>0.9</v>
      </c>
      <c r="G28" s="330">
        <v>0.93759999999999999</v>
      </c>
      <c r="H28" s="304">
        <f t="shared" si="0"/>
        <v>104.17777777777778</v>
      </c>
      <c r="I28" s="305">
        <v>0.9</v>
      </c>
      <c r="J28" s="305">
        <v>0.9768</v>
      </c>
      <c r="K28" s="306">
        <f t="shared" si="1"/>
        <v>108.53333333333333</v>
      </c>
      <c r="L28" s="306">
        <f t="shared" si="2"/>
        <v>106.14444444444445</v>
      </c>
    </row>
    <row r="29" spans="1:12" ht="14.85" customHeight="1" x14ac:dyDescent="0.2">
      <c r="A29" s="317"/>
      <c r="B29" s="318" t="s">
        <v>188</v>
      </c>
      <c r="C29" s="327">
        <v>1.9</v>
      </c>
      <c r="D29" s="327">
        <v>1.964</v>
      </c>
      <c r="E29" s="324">
        <f t="shared" si="3"/>
        <v>103.36842105263159</v>
      </c>
      <c r="F29" s="328">
        <v>1.9</v>
      </c>
      <c r="G29" s="328">
        <v>1.9964999999999999</v>
      </c>
      <c r="H29" s="310">
        <f t="shared" si="0"/>
        <v>105.07894736842105</v>
      </c>
      <c r="I29" s="311">
        <v>1.9</v>
      </c>
      <c r="J29" s="311">
        <v>1.9895</v>
      </c>
      <c r="K29" s="453">
        <f t="shared" si="1"/>
        <v>104.71052631578949</v>
      </c>
      <c r="L29" s="453">
        <f t="shared" si="2"/>
        <v>104.38596491228071</v>
      </c>
    </row>
    <row r="30" spans="1:12" ht="14.85" customHeight="1" x14ac:dyDescent="0.2">
      <c r="A30" s="312"/>
      <c r="B30" s="300" t="s">
        <v>189</v>
      </c>
      <c r="C30" s="329">
        <v>1</v>
      </c>
      <c r="D30" s="329">
        <v>1</v>
      </c>
      <c r="E30" s="313">
        <f t="shared" si="3"/>
        <v>100</v>
      </c>
      <c r="F30" s="330">
        <v>1</v>
      </c>
      <c r="G30" s="330">
        <v>1</v>
      </c>
      <c r="H30" s="304">
        <f t="shared" si="0"/>
        <v>100</v>
      </c>
      <c r="I30" s="305">
        <v>1</v>
      </c>
      <c r="J30" s="305">
        <v>1</v>
      </c>
      <c r="K30" s="306">
        <f t="shared" si="1"/>
        <v>100</v>
      </c>
      <c r="L30" s="306">
        <f t="shared" si="2"/>
        <v>100</v>
      </c>
    </row>
    <row r="31" spans="1:12" ht="14.85" customHeight="1" x14ac:dyDescent="0.2">
      <c r="A31" s="317"/>
      <c r="B31" s="318" t="s">
        <v>190</v>
      </c>
      <c r="C31" s="327">
        <v>1</v>
      </c>
      <c r="D31" s="327">
        <v>1</v>
      </c>
      <c r="E31" s="324">
        <f t="shared" si="3"/>
        <v>100</v>
      </c>
      <c r="F31" s="328">
        <v>1</v>
      </c>
      <c r="G31" s="328">
        <v>1</v>
      </c>
      <c r="H31" s="310">
        <f t="shared" si="0"/>
        <v>100</v>
      </c>
      <c r="I31" s="311">
        <v>1</v>
      </c>
      <c r="J31" s="311">
        <v>1</v>
      </c>
      <c r="K31" s="453">
        <f t="shared" si="1"/>
        <v>100</v>
      </c>
      <c r="L31" s="453">
        <f t="shared" si="2"/>
        <v>100</v>
      </c>
    </row>
    <row r="32" spans="1:12" ht="14.85" customHeight="1" x14ac:dyDescent="0.2">
      <c r="A32" s="312"/>
      <c r="B32" s="300" t="s">
        <v>191</v>
      </c>
      <c r="C32" s="329">
        <v>1</v>
      </c>
      <c r="D32" s="329">
        <v>1</v>
      </c>
      <c r="E32" s="313">
        <f t="shared" si="3"/>
        <v>100</v>
      </c>
      <c r="F32" s="330">
        <v>1</v>
      </c>
      <c r="G32" s="330">
        <v>1</v>
      </c>
      <c r="H32" s="304">
        <f t="shared" si="0"/>
        <v>100</v>
      </c>
      <c r="I32" s="305">
        <v>1</v>
      </c>
      <c r="J32" s="305">
        <v>1</v>
      </c>
      <c r="K32" s="306">
        <f t="shared" si="1"/>
        <v>100</v>
      </c>
      <c r="L32" s="306">
        <f t="shared" si="2"/>
        <v>100</v>
      </c>
    </row>
    <row r="33" spans="1:12" ht="14.85" customHeight="1" x14ac:dyDescent="0.2">
      <c r="A33" s="317"/>
      <c r="B33" s="318" t="s">
        <v>192</v>
      </c>
      <c r="C33" s="327">
        <v>1</v>
      </c>
      <c r="D33" s="327">
        <v>1</v>
      </c>
      <c r="E33" s="324">
        <f t="shared" si="3"/>
        <v>100</v>
      </c>
      <c r="F33" s="328">
        <v>1</v>
      </c>
      <c r="G33" s="328">
        <v>1</v>
      </c>
      <c r="H33" s="310">
        <f t="shared" si="0"/>
        <v>100</v>
      </c>
      <c r="I33" s="311">
        <v>1</v>
      </c>
      <c r="J33" s="311">
        <v>1</v>
      </c>
      <c r="K33" s="453">
        <f t="shared" si="1"/>
        <v>100</v>
      </c>
      <c r="L33" s="453">
        <f t="shared" si="2"/>
        <v>100</v>
      </c>
    </row>
    <row r="34" spans="1:12" ht="14.85" customHeight="1" x14ac:dyDescent="0.2">
      <c r="A34" s="312"/>
      <c r="B34" s="300" t="s">
        <v>193</v>
      </c>
      <c r="C34" s="329">
        <v>2.375</v>
      </c>
      <c r="D34" s="329">
        <v>2.39</v>
      </c>
      <c r="E34" s="313">
        <f t="shared" si="3"/>
        <v>100.63157894736842</v>
      </c>
      <c r="F34" s="330">
        <v>2.367</v>
      </c>
      <c r="G34" s="330">
        <v>2.3874</v>
      </c>
      <c r="H34" s="304">
        <f t="shared" si="0"/>
        <v>100.86185044359949</v>
      </c>
      <c r="I34" s="305">
        <v>3.3849999999999998</v>
      </c>
      <c r="J34" s="305">
        <v>3.407</v>
      </c>
      <c r="K34" s="306">
        <f t="shared" si="1"/>
        <v>100.64992614475628</v>
      </c>
      <c r="L34" s="306">
        <f t="shared" si="2"/>
        <v>100.7144518452414</v>
      </c>
    </row>
    <row r="35" spans="1:12" ht="14.85" customHeight="1" x14ac:dyDescent="0.2">
      <c r="A35" s="331"/>
      <c r="B35" s="332" t="s">
        <v>194</v>
      </c>
      <c r="C35" s="333">
        <v>1</v>
      </c>
      <c r="D35" s="333">
        <v>1</v>
      </c>
      <c r="E35" s="324">
        <f t="shared" si="3"/>
        <v>100</v>
      </c>
      <c r="F35" s="328">
        <v>1</v>
      </c>
      <c r="G35" s="328">
        <v>1</v>
      </c>
      <c r="H35" s="310">
        <f t="shared" si="0"/>
        <v>100</v>
      </c>
      <c r="I35" s="311">
        <v>1</v>
      </c>
      <c r="J35" s="311">
        <v>1</v>
      </c>
      <c r="K35" s="453">
        <f t="shared" si="1"/>
        <v>100</v>
      </c>
      <c r="L35" s="453">
        <f t="shared" si="2"/>
        <v>100</v>
      </c>
    </row>
    <row r="36" spans="1:12" ht="14.85" customHeight="1" x14ac:dyDescent="0.2">
      <c r="A36" s="312"/>
      <c r="B36" s="300" t="s">
        <v>195</v>
      </c>
      <c r="C36" s="301">
        <v>1</v>
      </c>
      <c r="D36" s="301">
        <v>1</v>
      </c>
      <c r="E36" s="313">
        <f t="shared" si="3"/>
        <v>100</v>
      </c>
      <c r="F36" s="334">
        <v>1</v>
      </c>
      <c r="G36" s="334">
        <v>1</v>
      </c>
      <c r="H36" s="304">
        <f t="shared" si="0"/>
        <v>100</v>
      </c>
      <c r="I36" s="305">
        <v>1</v>
      </c>
      <c r="J36" s="305">
        <v>1</v>
      </c>
      <c r="K36" s="306">
        <f t="shared" si="1"/>
        <v>100</v>
      </c>
      <c r="L36" s="306">
        <f t="shared" si="2"/>
        <v>100</v>
      </c>
    </row>
    <row r="37" spans="1:12" ht="14.85" customHeight="1" x14ac:dyDescent="0.2">
      <c r="A37" s="317"/>
      <c r="B37" s="318" t="s">
        <v>196</v>
      </c>
      <c r="C37" s="323">
        <v>1</v>
      </c>
      <c r="D37" s="323">
        <v>1</v>
      </c>
      <c r="E37" s="324">
        <f t="shared" si="3"/>
        <v>100</v>
      </c>
      <c r="F37" s="335">
        <v>1.88</v>
      </c>
      <c r="G37" s="335">
        <v>1.8522000000000001</v>
      </c>
      <c r="H37" s="310">
        <f t="shared" si="0"/>
        <v>98.521276595744681</v>
      </c>
      <c r="I37" s="311">
        <v>1.88</v>
      </c>
      <c r="J37" s="311">
        <v>1.8772</v>
      </c>
      <c r="K37" s="453">
        <f t="shared" si="1"/>
        <v>99.851063829787236</v>
      </c>
      <c r="L37" s="453">
        <f t="shared" si="2"/>
        <v>99.457446808510625</v>
      </c>
    </row>
    <row r="38" spans="1:12" ht="14.85" customHeight="1" x14ac:dyDescent="0.2">
      <c r="A38" s="312"/>
      <c r="B38" s="300" t="s">
        <v>197</v>
      </c>
      <c r="C38" s="301">
        <v>0.95</v>
      </c>
      <c r="D38" s="301">
        <v>0.97499999999999998</v>
      </c>
      <c r="E38" s="313">
        <f t="shared" si="3"/>
        <v>102.63157894736842</v>
      </c>
      <c r="F38" s="334">
        <v>0.95</v>
      </c>
      <c r="G38" s="334">
        <v>0.97</v>
      </c>
      <c r="H38" s="304">
        <f t="shared" si="0"/>
        <v>102.10526315789474</v>
      </c>
      <c r="I38" s="305">
        <v>0.95</v>
      </c>
      <c r="J38" s="305">
        <v>0.95</v>
      </c>
      <c r="K38" s="306">
        <f t="shared" si="1"/>
        <v>100</v>
      </c>
      <c r="L38" s="306">
        <f t="shared" si="2"/>
        <v>101.57894736842105</v>
      </c>
    </row>
    <row r="39" spans="1:12" ht="14.85" customHeight="1" x14ac:dyDescent="0.2">
      <c r="A39" s="317"/>
      <c r="B39" s="318" t="s">
        <v>198</v>
      </c>
      <c r="C39" s="327">
        <v>0.95</v>
      </c>
      <c r="D39" s="327">
        <v>0.96</v>
      </c>
      <c r="E39" s="324">
        <f t="shared" si="3"/>
        <v>101.05263157894737</v>
      </c>
      <c r="F39" s="328">
        <v>0.95</v>
      </c>
      <c r="G39" s="328">
        <v>0.93879999999999997</v>
      </c>
      <c r="H39" s="310">
        <f t="shared" si="0"/>
        <v>98.821052631578951</v>
      </c>
      <c r="I39" s="311">
        <v>0.95</v>
      </c>
      <c r="J39" s="311">
        <v>0.96</v>
      </c>
      <c r="K39" s="453">
        <f t="shared" si="1"/>
        <v>101.05263157894737</v>
      </c>
      <c r="L39" s="453">
        <f t="shared" si="2"/>
        <v>100.30877192982457</v>
      </c>
    </row>
    <row r="40" spans="1:12" ht="14.85" customHeight="1" x14ac:dyDescent="0.2">
      <c r="A40" s="312"/>
      <c r="B40" s="300" t="s">
        <v>199</v>
      </c>
      <c r="C40" s="325">
        <v>0.9</v>
      </c>
      <c r="D40" s="325">
        <v>0.88890000000000002</v>
      </c>
      <c r="E40" s="313">
        <f t="shared" si="3"/>
        <v>98.766666666666666</v>
      </c>
      <c r="F40" s="334">
        <v>0.9</v>
      </c>
      <c r="G40" s="334">
        <v>0.9</v>
      </c>
      <c r="H40" s="304">
        <f t="shared" si="0"/>
        <v>100</v>
      </c>
      <c r="I40" s="305">
        <v>0.9</v>
      </c>
      <c r="J40" s="305">
        <v>0.89239999999999997</v>
      </c>
      <c r="K40" s="306">
        <f t="shared" si="1"/>
        <v>99.155555555555551</v>
      </c>
      <c r="L40" s="306">
        <f t="shared" si="2"/>
        <v>99.30740740740741</v>
      </c>
    </row>
    <row r="41" spans="1:12" ht="14.85" customHeight="1" x14ac:dyDescent="0.2">
      <c r="A41" s="317"/>
      <c r="B41" s="318" t="s">
        <v>200</v>
      </c>
      <c r="C41" s="323">
        <v>2.57</v>
      </c>
      <c r="D41" s="323">
        <v>3.6509</v>
      </c>
      <c r="E41" s="324">
        <f t="shared" si="3"/>
        <v>142.05836575875489</v>
      </c>
      <c r="F41" s="328">
        <v>2.57</v>
      </c>
      <c r="G41" s="328">
        <v>3.1524999999999999</v>
      </c>
      <c r="H41" s="310">
        <f t="shared" si="0"/>
        <v>122.66536964980546</v>
      </c>
      <c r="I41" s="311">
        <v>3.57</v>
      </c>
      <c r="J41" s="311">
        <v>4.49</v>
      </c>
      <c r="K41" s="453">
        <f t="shared" si="1"/>
        <v>125.77030812324931</v>
      </c>
      <c r="L41" s="453">
        <f t="shared" si="2"/>
        <v>130.1646811772699</v>
      </c>
    </row>
    <row r="42" spans="1:12" ht="14.85" customHeight="1" x14ac:dyDescent="0.2">
      <c r="A42" s="312"/>
      <c r="B42" s="300" t="s">
        <v>201</v>
      </c>
      <c r="C42" s="301">
        <v>2</v>
      </c>
      <c r="D42" s="301">
        <v>2.5</v>
      </c>
      <c r="E42" s="313">
        <f t="shared" si="3"/>
        <v>125</v>
      </c>
      <c r="F42" s="334">
        <v>2</v>
      </c>
      <c r="G42" s="334">
        <v>2.5</v>
      </c>
      <c r="H42" s="304">
        <f t="shared" si="0"/>
        <v>125</v>
      </c>
      <c r="I42" s="305">
        <v>2</v>
      </c>
      <c r="J42" s="305">
        <v>2.5</v>
      </c>
      <c r="K42" s="306">
        <f t="shared" si="1"/>
        <v>125</v>
      </c>
      <c r="L42" s="306">
        <f t="shared" si="2"/>
        <v>125</v>
      </c>
    </row>
    <row r="43" spans="1:12" ht="14.85" customHeight="1" x14ac:dyDescent="0.2">
      <c r="A43" s="317"/>
      <c r="B43" s="318" t="s">
        <v>202</v>
      </c>
      <c r="C43" s="314">
        <v>2</v>
      </c>
      <c r="D43" s="314">
        <v>2.5</v>
      </c>
      <c r="E43" s="324">
        <f t="shared" si="3"/>
        <v>125</v>
      </c>
      <c r="F43" s="335">
        <v>2</v>
      </c>
      <c r="G43" s="335">
        <v>2.5</v>
      </c>
      <c r="H43" s="310">
        <f t="shared" si="0"/>
        <v>125</v>
      </c>
      <c r="I43" s="311">
        <v>2</v>
      </c>
      <c r="J43" s="311">
        <v>2.5</v>
      </c>
      <c r="K43" s="453">
        <f t="shared" si="1"/>
        <v>125</v>
      </c>
      <c r="L43" s="453">
        <f t="shared" si="2"/>
        <v>125</v>
      </c>
    </row>
    <row r="44" spans="1:12" ht="14.85" customHeight="1" x14ac:dyDescent="0.2">
      <c r="A44" s="312"/>
      <c r="B44" s="300" t="s">
        <v>203</v>
      </c>
      <c r="C44" s="301">
        <v>2</v>
      </c>
      <c r="D44" s="301">
        <v>2.5</v>
      </c>
      <c r="E44" s="313">
        <f t="shared" si="3"/>
        <v>125</v>
      </c>
      <c r="F44" s="334">
        <v>2</v>
      </c>
      <c r="G44" s="334">
        <v>2.5</v>
      </c>
      <c r="H44" s="304">
        <f t="shared" si="0"/>
        <v>125</v>
      </c>
      <c r="I44" s="305">
        <v>2</v>
      </c>
      <c r="J44" s="305">
        <v>2.5</v>
      </c>
      <c r="K44" s="306">
        <f t="shared" si="1"/>
        <v>125</v>
      </c>
      <c r="L44" s="306">
        <f t="shared" si="2"/>
        <v>125</v>
      </c>
    </row>
    <row r="45" spans="1:12" ht="14.85" customHeight="1" x14ac:dyDescent="0.2">
      <c r="A45" s="317"/>
      <c r="B45" s="318" t="s">
        <v>204</v>
      </c>
      <c r="C45" s="314">
        <v>2</v>
      </c>
      <c r="D45" s="314">
        <v>2.5</v>
      </c>
      <c r="E45" s="324">
        <f t="shared" si="3"/>
        <v>125</v>
      </c>
      <c r="F45" s="335">
        <v>2</v>
      </c>
      <c r="G45" s="335">
        <v>2.5</v>
      </c>
      <c r="H45" s="310">
        <f t="shared" si="0"/>
        <v>125</v>
      </c>
      <c r="I45" s="311">
        <v>2</v>
      </c>
      <c r="J45" s="311">
        <v>2.5</v>
      </c>
      <c r="K45" s="453">
        <f t="shared" si="1"/>
        <v>125</v>
      </c>
      <c r="L45" s="453">
        <f t="shared" si="2"/>
        <v>125</v>
      </c>
    </row>
    <row r="46" spans="1:12" ht="14.85" customHeight="1" x14ac:dyDescent="0.2">
      <c r="A46" s="312"/>
      <c r="B46" s="300" t="s">
        <v>205</v>
      </c>
      <c r="C46" s="301">
        <v>1</v>
      </c>
      <c r="D46" s="301">
        <v>1</v>
      </c>
      <c r="E46" s="313">
        <f t="shared" si="3"/>
        <v>100</v>
      </c>
      <c r="F46" s="334">
        <v>1</v>
      </c>
      <c r="G46" s="334">
        <v>1</v>
      </c>
      <c r="H46" s="304">
        <f t="shared" si="0"/>
        <v>100</v>
      </c>
      <c r="I46" s="305">
        <v>1</v>
      </c>
      <c r="J46" s="305">
        <v>1</v>
      </c>
      <c r="K46" s="306">
        <f t="shared" si="1"/>
        <v>100</v>
      </c>
      <c r="L46" s="306">
        <f t="shared" si="2"/>
        <v>100</v>
      </c>
    </row>
    <row r="47" spans="1:12" ht="14.85" customHeight="1" x14ac:dyDescent="0.2">
      <c r="A47" s="317"/>
      <c r="B47" s="318" t="s">
        <v>206</v>
      </c>
      <c r="C47" s="314">
        <v>2</v>
      </c>
      <c r="D47" s="314">
        <v>2.5</v>
      </c>
      <c r="E47" s="324">
        <f t="shared" si="3"/>
        <v>125</v>
      </c>
      <c r="F47" s="335">
        <v>2</v>
      </c>
      <c r="G47" s="335">
        <v>2.5</v>
      </c>
      <c r="H47" s="310">
        <f t="shared" si="0"/>
        <v>125</v>
      </c>
      <c r="I47" s="311">
        <v>2</v>
      </c>
      <c r="J47" s="311">
        <v>2.5</v>
      </c>
      <c r="K47" s="453">
        <f t="shared" si="1"/>
        <v>125</v>
      </c>
      <c r="L47" s="453">
        <f t="shared" si="2"/>
        <v>125</v>
      </c>
    </row>
    <row r="48" spans="1:12" ht="14.85" customHeight="1" x14ac:dyDescent="0.2">
      <c r="A48" s="312"/>
      <c r="B48" s="300" t="s">
        <v>207</v>
      </c>
      <c r="C48" s="329">
        <v>4.38</v>
      </c>
      <c r="D48" s="329">
        <v>4.5339</v>
      </c>
      <c r="E48" s="313">
        <f t="shared" si="3"/>
        <v>103.51369863013699</v>
      </c>
      <c r="F48" s="330">
        <v>4.28</v>
      </c>
      <c r="G48" s="330">
        <v>4.6298000000000004</v>
      </c>
      <c r="H48" s="304">
        <f t="shared" si="0"/>
        <v>108.17289719626169</v>
      </c>
      <c r="I48" s="305">
        <v>4.28</v>
      </c>
      <c r="J48" s="305">
        <v>4.6203000000000003</v>
      </c>
      <c r="K48" s="306">
        <f t="shared" si="1"/>
        <v>107.95093457943925</v>
      </c>
      <c r="L48" s="306">
        <f t="shared" si="2"/>
        <v>106.54584346861265</v>
      </c>
    </row>
    <row r="49" spans="1:12" ht="14.85" customHeight="1" x14ac:dyDescent="0.2">
      <c r="A49" s="317"/>
      <c r="B49" s="318" t="s">
        <v>208</v>
      </c>
      <c r="C49" s="314">
        <v>2.5</v>
      </c>
      <c r="D49" s="314">
        <v>2.3570000000000002</v>
      </c>
      <c r="E49" s="324">
        <f t="shared" si="3"/>
        <v>94.28</v>
      </c>
      <c r="F49" s="335">
        <v>2.5</v>
      </c>
      <c r="G49" s="335">
        <v>2.3220000000000001</v>
      </c>
      <c r="H49" s="310">
        <f t="shared" si="0"/>
        <v>92.88000000000001</v>
      </c>
      <c r="I49" s="311">
        <v>2.5</v>
      </c>
      <c r="J49" s="311">
        <v>2.5</v>
      </c>
      <c r="K49" s="453">
        <f t="shared" si="1"/>
        <v>100</v>
      </c>
      <c r="L49" s="453">
        <f t="shared" si="2"/>
        <v>95.720000000000013</v>
      </c>
    </row>
    <row r="50" spans="1:12" ht="14.85" customHeight="1" x14ac:dyDescent="0.2">
      <c r="A50" s="312"/>
      <c r="B50" s="300" t="s">
        <v>209</v>
      </c>
      <c r="C50" s="301">
        <v>2.5</v>
      </c>
      <c r="D50" s="301">
        <v>2.3708</v>
      </c>
      <c r="E50" s="313">
        <f t="shared" si="3"/>
        <v>94.832000000000008</v>
      </c>
      <c r="F50" s="334">
        <v>2.5</v>
      </c>
      <c r="G50" s="334">
        <v>2.4329000000000001</v>
      </c>
      <c r="H50" s="304">
        <f t="shared" si="0"/>
        <v>97.316000000000003</v>
      </c>
      <c r="I50" s="305">
        <v>2.5</v>
      </c>
      <c r="J50" s="305">
        <v>2.4329000000000001</v>
      </c>
      <c r="K50" s="306">
        <f t="shared" si="1"/>
        <v>97.316000000000003</v>
      </c>
      <c r="L50" s="306">
        <f t="shared" si="2"/>
        <v>96.488000000000014</v>
      </c>
    </row>
    <row r="51" spans="1:12" ht="14.85" customHeight="1" x14ac:dyDescent="0.2">
      <c r="A51" s="317"/>
      <c r="B51" s="318" t="s">
        <v>210</v>
      </c>
      <c r="C51" s="314">
        <v>2.61</v>
      </c>
      <c r="D51" s="314">
        <v>2.6393</v>
      </c>
      <c r="E51" s="324">
        <f t="shared" si="3"/>
        <v>101.12260536398468</v>
      </c>
      <c r="F51" s="328">
        <v>2.61</v>
      </c>
      <c r="G51" s="328">
        <v>2.6288</v>
      </c>
      <c r="H51" s="310">
        <f t="shared" si="0"/>
        <v>100.72030651340997</v>
      </c>
      <c r="I51" s="311">
        <v>2.61</v>
      </c>
      <c r="J51" s="311">
        <v>2.6193</v>
      </c>
      <c r="K51" s="453">
        <f t="shared" si="1"/>
        <v>100.35632183908046</v>
      </c>
      <c r="L51" s="453">
        <f t="shared" si="2"/>
        <v>100.7330779054917</v>
      </c>
    </row>
    <row r="52" spans="1:12" ht="27.2" customHeight="1" x14ac:dyDescent="0.2">
      <c r="A52" s="312"/>
      <c r="B52" s="300" t="s">
        <v>211</v>
      </c>
      <c r="C52" s="336">
        <v>3.15</v>
      </c>
      <c r="D52" s="336">
        <v>3.11</v>
      </c>
      <c r="E52" s="313">
        <f t="shared" si="3"/>
        <v>98.730158730158735</v>
      </c>
      <c r="F52" s="316">
        <v>3.15</v>
      </c>
      <c r="G52" s="316">
        <v>3.1012</v>
      </c>
      <c r="H52" s="304">
        <f t="shared" si="0"/>
        <v>98.450793650793656</v>
      </c>
      <c r="I52" s="305">
        <v>3.15</v>
      </c>
      <c r="J52" s="305">
        <v>3.2429999999999999</v>
      </c>
      <c r="K52" s="306">
        <f t="shared" si="1"/>
        <v>102.95238095238096</v>
      </c>
      <c r="L52" s="306">
        <f t="shared" si="2"/>
        <v>100.04444444444444</v>
      </c>
    </row>
    <row r="53" spans="1:12" ht="14.65" customHeight="1" x14ac:dyDescent="0.2">
      <c r="A53" s="277"/>
      <c r="B53" s="337"/>
      <c r="C53" s="338"/>
      <c r="D53" s="338"/>
      <c r="E53" s="339"/>
      <c r="F53" s="340"/>
      <c r="G53" s="340"/>
      <c r="H53" s="341"/>
      <c r="I53" s="342"/>
      <c r="J53" s="342"/>
      <c r="K53" s="343"/>
      <c r="L53" s="286"/>
    </row>
    <row r="54" spans="1:12" ht="14.85" customHeight="1" x14ac:dyDescent="0.2">
      <c r="A54" s="293"/>
      <c r="B54" s="344" t="s">
        <v>212</v>
      </c>
      <c r="C54" s="295"/>
      <c r="D54" s="345"/>
      <c r="E54" s="345"/>
      <c r="F54" s="344"/>
      <c r="G54" s="344"/>
      <c r="H54" s="344"/>
      <c r="I54" s="344"/>
      <c r="J54" s="344"/>
      <c r="K54" s="344"/>
      <c r="L54" s="298"/>
    </row>
    <row r="55" spans="1:12" ht="13.5" customHeight="1" x14ac:dyDescent="0.2">
      <c r="A55" s="277"/>
      <c r="B55" s="337"/>
      <c r="C55" s="338"/>
      <c r="D55" s="338"/>
      <c r="E55" s="339"/>
      <c r="F55" s="340"/>
      <c r="G55" s="340"/>
      <c r="H55" s="341"/>
      <c r="I55" s="342"/>
      <c r="J55" s="342"/>
      <c r="K55" s="343"/>
      <c r="L55" s="286"/>
    </row>
    <row r="56" spans="1:12" ht="14.85" customHeight="1" x14ac:dyDescent="0.2">
      <c r="A56" s="312"/>
      <c r="B56" s="300" t="s">
        <v>213</v>
      </c>
      <c r="C56" s="346">
        <v>2.68</v>
      </c>
      <c r="D56" s="346">
        <v>2.7875000000000001</v>
      </c>
      <c r="E56" s="313">
        <f t="shared" ref="E56:E66" si="4">+D56*100/C56</f>
        <v>104.01119402985074</v>
      </c>
      <c r="F56" s="316">
        <v>2.6</v>
      </c>
      <c r="G56" s="316">
        <v>2.7292000000000001</v>
      </c>
      <c r="H56" s="347">
        <f t="shared" ref="H56:H66" si="5">+G56*100/F56</f>
        <v>104.96923076923078</v>
      </c>
      <c r="I56" s="316">
        <v>2.64</v>
      </c>
      <c r="J56" s="316">
        <v>2.7608999999999999</v>
      </c>
      <c r="K56" s="306">
        <f t="shared" ref="K56:K66" si="6">+J56*100/I56</f>
        <v>104.57954545454544</v>
      </c>
      <c r="L56" s="306">
        <f t="shared" ref="L56:L66" si="7">+(E56+H56+K56)/3</f>
        <v>104.51999008454231</v>
      </c>
    </row>
    <row r="57" spans="1:12" ht="14.85" customHeight="1" x14ac:dyDescent="0.2">
      <c r="A57" s="277"/>
      <c r="B57" s="307" t="s">
        <v>214</v>
      </c>
      <c r="C57" s="348">
        <v>2.65</v>
      </c>
      <c r="D57" s="348">
        <v>2.8462999999999998</v>
      </c>
      <c r="E57" s="324">
        <f t="shared" si="4"/>
        <v>107.40754716981132</v>
      </c>
      <c r="F57" s="349">
        <v>2.6</v>
      </c>
      <c r="G57" s="349">
        <v>2.8462999999999998</v>
      </c>
      <c r="H57" s="350">
        <f t="shared" si="5"/>
        <v>109.47307692307692</v>
      </c>
      <c r="I57" s="349">
        <v>2.6</v>
      </c>
      <c r="J57" s="349">
        <v>2.7631000000000001</v>
      </c>
      <c r="K57" s="453">
        <f t="shared" si="6"/>
        <v>106.27307692307691</v>
      </c>
      <c r="L57" s="453">
        <f t="shared" si="7"/>
        <v>107.71790033865506</v>
      </c>
    </row>
    <row r="58" spans="1:12" ht="14.85" customHeight="1" x14ac:dyDescent="0.2">
      <c r="A58" s="312"/>
      <c r="B58" s="300" t="s">
        <v>215</v>
      </c>
      <c r="C58" s="346">
        <v>2.2999999999999998</v>
      </c>
      <c r="D58" s="346">
        <v>2.5175999999999998</v>
      </c>
      <c r="E58" s="313">
        <f t="shared" si="4"/>
        <v>109.46086956521739</v>
      </c>
      <c r="F58" s="316">
        <v>2.65</v>
      </c>
      <c r="G58" s="316">
        <v>3.5344000000000002</v>
      </c>
      <c r="H58" s="347">
        <f t="shared" si="5"/>
        <v>133.37358490566038</v>
      </c>
      <c r="I58" s="316">
        <v>2.5499999999999998</v>
      </c>
      <c r="J58" s="316">
        <v>2.8616999999999999</v>
      </c>
      <c r="K58" s="306">
        <f t="shared" si="6"/>
        <v>112.22352941176472</v>
      </c>
      <c r="L58" s="306">
        <f t="shared" si="7"/>
        <v>118.35266129421416</v>
      </c>
    </row>
    <row r="59" spans="1:12" ht="14.85" customHeight="1" x14ac:dyDescent="0.2">
      <c r="A59" s="277"/>
      <c r="B59" s="307" t="s">
        <v>216</v>
      </c>
      <c r="C59" s="348">
        <v>7.6</v>
      </c>
      <c r="D59" s="348">
        <v>7.95</v>
      </c>
      <c r="E59" s="324">
        <f t="shared" si="4"/>
        <v>104.60526315789474</v>
      </c>
      <c r="F59" s="351">
        <v>6.65</v>
      </c>
      <c r="G59" s="351">
        <v>6.93</v>
      </c>
      <c r="H59" s="350">
        <f t="shared" si="5"/>
        <v>104.21052631578947</v>
      </c>
      <c r="I59" s="351">
        <v>6.65</v>
      </c>
      <c r="J59" s="351">
        <v>6.95</v>
      </c>
      <c r="K59" s="453">
        <f t="shared" si="6"/>
        <v>104.51127819548871</v>
      </c>
      <c r="L59" s="453">
        <f t="shared" si="7"/>
        <v>104.44235588972431</v>
      </c>
    </row>
    <row r="60" spans="1:12" ht="14.85" customHeight="1" x14ac:dyDescent="0.2">
      <c r="A60" s="312"/>
      <c r="B60" s="300" t="s">
        <v>217</v>
      </c>
      <c r="C60" s="352">
        <v>12</v>
      </c>
      <c r="D60" s="352">
        <v>12.0412</v>
      </c>
      <c r="E60" s="326">
        <f t="shared" si="4"/>
        <v>100.34333333333332</v>
      </c>
      <c r="F60" s="316">
        <v>12</v>
      </c>
      <c r="G60" s="316">
        <v>1.9514</v>
      </c>
      <c r="H60" s="347">
        <f t="shared" si="5"/>
        <v>16.261666666666667</v>
      </c>
      <c r="I60" s="316">
        <v>11</v>
      </c>
      <c r="J60" s="316">
        <v>11.0556</v>
      </c>
      <c r="K60" s="306">
        <f t="shared" si="6"/>
        <v>100.50545454545454</v>
      </c>
      <c r="L60" s="306">
        <f t="shared" si="7"/>
        <v>72.370151515151505</v>
      </c>
    </row>
    <row r="61" spans="1:12" ht="14.85" customHeight="1" x14ac:dyDescent="0.2">
      <c r="A61" s="277"/>
      <c r="B61" s="307" t="s">
        <v>200</v>
      </c>
      <c r="C61" s="348">
        <v>2.4</v>
      </c>
      <c r="D61" s="348">
        <v>2.5672999999999999</v>
      </c>
      <c r="E61" s="324">
        <f t="shared" si="4"/>
        <v>106.97083333333335</v>
      </c>
      <c r="F61" s="351">
        <v>2.4</v>
      </c>
      <c r="G61" s="351">
        <v>2.6381999999999999</v>
      </c>
      <c r="H61" s="310">
        <f t="shared" si="5"/>
        <v>109.925</v>
      </c>
      <c r="I61" s="351">
        <v>2.4</v>
      </c>
      <c r="J61" s="351">
        <v>2.6606999999999998</v>
      </c>
      <c r="K61" s="453">
        <f t="shared" si="6"/>
        <v>110.8625</v>
      </c>
      <c r="L61" s="453">
        <f t="shared" si="7"/>
        <v>109.25277777777778</v>
      </c>
    </row>
    <row r="62" spans="1:12" ht="14.85" customHeight="1" x14ac:dyDescent="0.2">
      <c r="A62" s="312"/>
      <c r="B62" s="300" t="s">
        <v>218</v>
      </c>
      <c r="C62" s="346">
        <v>2.4</v>
      </c>
      <c r="D62" s="346">
        <v>2.4698000000000002</v>
      </c>
      <c r="E62" s="324">
        <f t="shared" si="4"/>
        <v>102.90833333333335</v>
      </c>
      <c r="F62" s="316">
        <v>2.4</v>
      </c>
      <c r="G62" s="316">
        <v>2.4895999999999998</v>
      </c>
      <c r="H62" s="310">
        <f t="shared" si="5"/>
        <v>103.73333333333333</v>
      </c>
      <c r="I62" s="316">
        <v>2.4</v>
      </c>
      <c r="J62" s="316">
        <v>2.5939999999999999</v>
      </c>
      <c r="K62" s="306">
        <f t="shared" si="6"/>
        <v>108.08333333333333</v>
      </c>
      <c r="L62" s="306">
        <f t="shared" si="7"/>
        <v>104.90833333333335</v>
      </c>
    </row>
    <row r="63" spans="1:12" ht="14.85" customHeight="1" x14ac:dyDescent="0.2">
      <c r="A63" s="277"/>
      <c r="B63" s="307" t="s">
        <v>219</v>
      </c>
      <c r="C63" s="348">
        <v>2.4</v>
      </c>
      <c r="D63" s="348">
        <v>2.46</v>
      </c>
      <c r="E63" s="324">
        <f t="shared" si="4"/>
        <v>102.5</v>
      </c>
      <c r="F63" s="351">
        <v>2.4</v>
      </c>
      <c r="G63" s="351">
        <v>2.46</v>
      </c>
      <c r="H63" s="310">
        <f t="shared" si="5"/>
        <v>102.5</v>
      </c>
      <c r="I63" s="351">
        <v>2.4</v>
      </c>
      <c r="J63" s="351">
        <v>2.46</v>
      </c>
      <c r="K63" s="453">
        <f t="shared" si="6"/>
        <v>102.5</v>
      </c>
      <c r="L63" s="453">
        <f t="shared" si="7"/>
        <v>102.5</v>
      </c>
    </row>
    <row r="64" spans="1:12" ht="14.85" customHeight="1" x14ac:dyDescent="0.2">
      <c r="A64" s="312"/>
      <c r="B64" s="300" t="s">
        <v>220</v>
      </c>
      <c r="C64" s="346">
        <v>2.8</v>
      </c>
      <c r="D64" s="346">
        <v>2.7063999999999999</v>
      </c>
      <c r="E64" s="313">
        <f t="shared" si="4"/>
        <v>96.657142857142858</v>
      </c>
      <c r="F64" s="316">
        <v>3.2</v>
      </c>
      <c r="G64" s="316">
        <v>3.3666999999999998</v>
      </c>
      <c r="H64" s="304">
        <f t="shared" si="5"/>
        <v>105.20937499999998</v>
      </c>
      <c r="I64" s="316">
        <v>3.1</v>
      </c>
      <c r="J64" s="316">
        <v>3.4</v>
      </c>
      <c r="K64" s="306">
        <f t="shared" si="6"/>
        <v>109.6774193548387</v>
      </c>
      <c r="L64" s="306">
        <f t="shared" si="7"/>
        <v>103.84797907066051</v>
      </c>
    </row>
    <row r="65" spans="1:12" ht="14.85" customHeight="1" x14ac:dyDescent="0.2">
      <c r="A65" s="277"/>
      <c r="B65" s="307" t="s">
        <v>221</v>
      </c>
      <c r="C65" s="314">
        <v>1.51</v>
      </c>
      <c r="D65" s="314">
        <v>1.51</v>
      </c>
      <c r="E65" s="324">
        <f t="shared" si="4"/>
        <v>100</v>
      </c>
      <c r="F65" s="351">
        <v>2.5</v>
      </c>
      <c r="G65" s="351">
        <v>3.3222</v>
      </c>
      <c r="H65" s="310">
        <f t="shared" si="5"/>
        <v>132.88800000000001</v>
      </c>
      <c r="I65" s="351">
        <v>3.5</v>
      </c>
      <c r="J65" s="351">
        <v>3.6111</v>
      </c>
      <c r="K65" s="453">
        <f t="shared" si="6"/>
        <v>103.17428571428572</v>
      </c>
      <c r="L65" s="453">
        <f t="shared" si="7"/>
        <v>112.02076190476191</v>
      </c>
    </row>
    <row r="66" spans="1:12" ht="14.85" customHeight="1" x14ac:dyDescent="0.2">
      <c r="A66" s="353"/>
      <c r="B66" s="300" t="s">
        <v>222</v>
      </c>
      <c r="C66" s="301">
        <v>1.9</v>
      </c>
      <c r="D66" s="301">
        <v>1.9267000000000001</v>
      </c>
      <c r="E66" s="313">
        <f t="shared" si="4"/>
        <v>101.40526315789475</v>
      </c>
      <c r="F66" s="316">
        <v>1.9</v>
      </c>
      <c r="G66" s="316">
        <v>1.9056</v>
      </c>
      <c r="H66" s="304">
        <f t="shared" si="5"/>
        <v>100.29473684210527</v>
      </c>
      <c r="I66" s="316">
        <v>1.9</v>
      </c>
      <c r="J66" s="316">
        <v>1.9156</v>
      </c>
      <c r="K66" s="306">
        <f t="shared" si="6"/>
        <v>100.82105263157895</v>
      </c>
      <c r="L66" s="306">
        <f t="shared" si="7"/>
        <v>100.84035087719299</v>
      </c>
    </row>
    <row r="67" spans="1:12" ht="14.65" customHeight="1" x14ac:dyDescent="0.2">
      <c r="A67" s="277"/>
      <c r="B67" s="337"/>
      <c r="C67" s="338"/>
      <c r="D67" s="354"/>
      <c r="E67" s="355"/>
      <c r="F67" s="356"/>
      <c r="G67" s="356"/>
      <c r="H67" s="357"/>
      <c r="I67" s="358"/>
      <c r="J67" s="358"/>
      <c r="K67" s="359"/>
      <c r="L67" s="286"/>
    </row>
    <row r="68" spans="1:12" ht="14.85" customHeight="1" x14ac:dyDescent="0.2">
      <c r="A68" s="360"/>
      <c r="B68" s="344" t="s">
        <v>223</v>
      </c>
      <c r="C68" s="295"/>
      <c r="D68" s="345"/>
      <c r="E68" s="345"/>
      <c r="F68" s="344"/>
      <c r="G68" s="344"/>
      <c r="H68" s="344"/>
      <c r="I68" s="344"/>
      <c r="J68" s="344"/>
      <c r="K68" s="344"/>
      <c r="L68" s="298"/>
    </row>
    <row r="69" spans="1:12" ht="9.75" customHeight="1" x14ac:dyDescent="0.2">
      <c r="A69" s="277"/>
      <c r="B69" s="337"/>
      <c r="C69" s="338"/>
      <c r="D69" s="361"/>
      <c r="E69" s="362"/>
      <c r="F69" s="363"/>
      <c r="G69" s="363"/>
      <c r="H69" s="364"/>
      <c r="I69" s="365"/>
      <c r="J69" s="365"/>
      <c r="K69" s="366"/>
      <c r="L69" s="286"/>
    </row>
    <row r="70" spans="1:12" ht="14.85" customHeight="1" x14ac:dyDescent="0.2">
      <c r="A70" s="277"/>
      <c r="B70" s="307" t="s">
        <v>224</v>
      </c>
      <c r="C70" s="314">
        <v>2</v>
      </c>
      <c r="D70" s="314">
        <v>2</v>
      </c>
      <c r="E70" s="324">
        <f>+D70*100/C70</f>
        <v>100</v>
      </c>
      <c r="F70" s="351">
        <v>2</v>
      </c>
      <c r="G70" s="351">
        <v>2</v>
      </c>
      <c r="H70" s="310">
        <f>+G70*100/F70</f>
        <v>100</v>
      </c>
      <c r="I70" s="351">
        <v>2</v>
      </c>
      <c r="J70" s="351">
        <v>2</v>
      </c>
      <c r="K70" s="453">
        <f>+J70*100/I70</f>
        <v>100</v>
      </c>
      <c r="L70" s="453">
        <f>+(E70+H70+K70)/3</f>
        <v>100</v>
      </c>
    </row>
    <row r="71" spans="1:12" ht="14.85" customHeight="1" x14ac:dyDescent="0.2">
      <c r="A71" s="312"/>
      <c r="B71" s="300" t="s">
        <v>225</v>
      </c>
      <c r="C71" s="301">
        <v>1.9</v>
      </c>
      <c r="D71" s="301">
        <v>2.9266999999999999</v>
      </c>
      <c r="E71" s="313">
        <f>+D71*100/C71</f>
        <v>154.03684210526313</v>
      </c>
      <c r="F71" s="316">
        <v>1.9</v>
      </c>
      <c r="G71" s="316">
        <v>1.9537</v>
      </c>
      <c r="H71" s="304">
        <f>+G71*100/F71</f>
        <v>102.8263157894737</v>
      </c>
      <c r="I71" s="305">
        <v>2</v>
      </c>
      <c r="J71" s="305">
        <v>2</v>
      </c>
      <c r="K71" s="306">
        <f>+J71*100/I71</f>
        <v>100</v>
      </c>
      <c r="L71" s="306">
        <f>+(E71+H71+K71)/3</f>
        <v>118.95438596491228</v>
      </c>
    </row>
    <row r="72" spans="1:12" ht="12.75" customHeight="1" x14ac:dyDescent="0.2">
      <c r="A72" s="277"/>
      <c r="B72" s="367"/>
      <c r="C72" s="338"/>
      <c r="D72" s="368"/>
      <c r="E72" s="369"/>
      <c r="F72" s="367"/>
      <c r="G72" s="367"/>
      <c r="H72" s="370"/>
      <c r="I72" s="371"/>
      <c r="J72" s="371"/>
      <c r="K72" s="372"/>
      <c r="L72" s="285"/>
    </row>
    <row r="73" spans="1:12" ht="14.85" customHeight="1" x14ac:dyDescent="0.2">
      <c r="A73" s="360"/>
      <c r="B73" s="373" t="s">
        <v>226</v>
      </c>
      <c r="C73" s="374"/>
      <c r="D73" s="375"/>
      <c r="E73" s="375"/>
      <c r="F73" s="376"/>
      <c r="G73" s="376"/>
      <c r="H73" s="376"/>
      <c r="I73" s="376"/>
      <c r="J73" s="376"/>
      <c r="K73" s="376"/>
      <c r="L73" s="298"/>
    </row>
    <row r="74" spans="1:12" ht="11.25" customHeight="1" x14ac:dyDescent="0.2">
      <c r="A74" s="277"/>
      <c r="B74" s="377"/>
      <c r="D74" s="338"/>
      <c r="E74" s="355"/>
      <c r="F74" s="356"/>
      <c r="G74" s="356"/>
      <c r="H74" s="357"/>
      <c r="I74" s="358"/>
      <c r="J74" s="358"/>
      <c r="K74" s="359"/>
      <c r="L74" s="286"/>
    </row>
    <row r="75" spans="1:12" ht="14.85" customHeight="1" x14ac:dyDescent="0.2">
      <c r="A75" s="277"/>
      <c r="B75" s="307" t="s">
        <v>227</v>
      </c>
      <c r="C75" s="378">
        <v>1.9</v>
      </c>
      <c r="D75" s="379">
        <v>1.9375</v>
      </c>
      <c r="E75" s="324">
        <f>+D75*100/D75</f>
        <v>100</v>
      </c>
      <c r="F75" s="351">
        <v>1.9</v>
      </c>
      <c r="G75" s="351">
        <v>1.9091</v>
      </c>
      <c r="H75" s="310">
        <f>+G75*100/F75</f>
        <v>100.47894736842106</v>
      </c>
      <c r="I75" s="311">
        <v>1.9</v>
      </c>
      <c r="J75" s="311">
        <v>1.907</v>
      </c>
      <c r="K75" s="453">
        <f>+J75*100/I75</f>
        <v>100.36842105263158</v>
      </c>
      <c r="L75" s="453">
        <f>+(E75+H75+K75)/3</f>
        <v>100.28245614035087</v>
      </c>
    </row>
    <row r="76" spans="1:12" ht="14.85" customHeight="1" x14ac:dyDescent="0.2">
      <c r="A76" s="312"/>
      <c r="B76" s="300" t="s">
        <v>228</v>
      </c>
      <c r="C76" s="352">
        <v>1.84</v>
      </c>
      <c r="D76" s="352">
        <v>1.8342000000000001</v>
      </c>
      <c r="E76" s="313">
        <f>+D76*100/C76</f>
        <v>99.684782608695656</v>
      </c>
      <c r="F76" s="316">
        <v>1.84</v>
      </c>
      <c r="G76" s="316">
        <v>1.9091</v>
      </c>
      <c r="H76" s="304">
        <f>+G76*100/F76</f>
        <v>103.75543478260869</v>
      </c>
      <c r="I76" s="305">
        <v>1.84</v>
      </c>
      <c r="J76" s="305">
        <v>1.9162999999999999</v>
      </c>
      <c r="K76" s="306">
        <f>+J76*100/I76</f>
        <v>104.14673913043478</v>
      </c>
      <c r="L76" s="306">
        <f>+(E76+H76+K76)/3</f>
        <v>102.52898550724638</v>
      </c>
    </row>
    <row r="77" spans="1:12" ht="14.85" customHeight="1" x14ac:dyDescent="0.2">
      <c r="A77" s="277"/>
      <c r="B77" s="307" t="s">
        <v>229</v>
      </c>
      <c r="C77" s="314">
        <v>1.85</v>
      </c>
      <c r="D77" s="314">
        <v>1.9231</v>
      </c>
      <c r="E77" s="324">
        <f>+D77*100/C77</f>
        <v>103.95135135135135</v>
      </c>
      <c r="F77" s="351">
        <v>1.85</v>
      </c>
      <c r="G77" s="351">
        <v>1.9091</v>
      </c>
      <c r="H77" s="310">
        <f>+G77*100/F77</f>
        <v>103.19459459459459</v>
      </c>
      <c r="I77" s="311">
        <v>1.85</v>
      </c>
      <c r="J77" s="311">
        <v>1.9333</v>
      </c>
      <c r="K77" s="453">
        <f>+J77*100/I77</f>
        <v>104.50270270270271</v>
      </c>
      <c r="L77" s="453">
        <f>+(E77+H77+K77)/3</f>
        <v>103.88288288288288</v>
      </c>
    </row>
    <row r="78" spans="1:12" ht="14.85" customHeight="1" x14ac:dyDescent="0.2">
      <c r="A78" s="312"/>
      <c r="B78" s="300" t="s">
        <v>230</v>
      </c>
      <c r="C78" s="301">
        <v>1.1599999999999999</v>
      </c>
      <c r="D78" s="301">
        <v>1.1667000000000001</v>
      </c>
      <c r="E78" s="313">
        <f>+D78*100/C78</f>
        <v>100.57758620689656</v>
      </c>
      <c r="F78" s="316">
        <v>1</v>
      </c>
      <c r="G78" s="316">
        <v>1</v>
      </c>
      <c r="H78" s="304">
        <f>+G78*100/F78</f>
        <v>100</v>
      </c>
      <c r="I78" s="305">
        <v>1.1599999999999999</v>
      </c>
      <c r="J78" s="305">
        <v>1.1667000000000001</v>
      </c>
      <c r="K78" s="306">
        <f>+J78*100/I78</f>
        <v>100.57758620689656</v>
      </c>
      <c r="L78" s="306">
        <f>+(E78+H78+K78)/3</f>
        <v>100.38505747126437</v>
      </c>
    </row>
    <row r="79" spans="1:12" ht="14.85" customHeight="1" x14ac:dyDescent="0.2">
      <c r="A79" s="277"/>
      <c r="B79" s="380" t="s">
        <v>231</v>
      </c>
      <c r="C79" s="333">
        <v>1.3671</v>
      </c>
      <c r="D79" s="333">
        <v>1.4651000000000001</v>
      </c>
      <c r="E79" s="324">
        <f>+D79*100/C79</f>
        <v>107.16845878136202</v>
      </c>
      <c r="F79" s="349">
        <v>1.3671</v>
      </c>
      <c r="G79" s="349">
        <v>1.4419</v>
      </c>
      <c r="H79" s="310">
        <f>+G79*100/F79</f>
        <v>105.47143588618243</v>
      </c>
      <c r="I79" s="349">
        <v>1.3671</v>
      </c>
      <c r="J79" s="349">
        <v>1.4883999999999999</v>
      </c>
      <c r="K79" s="453">
        <f>+J79*100/I79</f>
        <v>108.87279643040011</v>
      </c>
      <c r="L79" s="453">
        <f>+(E79+H79+K79)/3</f>
        <v>107.1708970326482</v>
      </c>
    </row>
    <row r="80" spans="1:12" ht="14.65" customHeight="1" x14ac:dyDescent="0.2">
      <c r="A80" s="277"/>
      <c r="B80" s="337"/>
      <c r="C80" s="338"/>
      <c r="D80" s="354"/>
      <c r="E80" s="355"/>
      <c r="F80" s="356"/>
      <c r="G80" s="356"/>
      <c r="H80" s="357"/>
      <c r="I80" s="358"/>
      <c r="J80" s="358"/>
      <c r="K80" s="359"/>
      <c r="L80" s="286"/>
    </row>
    <row r="81" spans="1:12" ht="27.2" customHeight="1" x14ac:dyDescent="0.2">
      <c r="A81" s="360"/>
      <c r="B81" s="373" t="s">
        <v>232</v>
      </c>
      <c r="C81" s="374"/>
      <c r="D81" s="381"/>
      <c r="E81" s="382"/>
      <c r="F81" s="383"/>
      <c r="G81" s="383"/>
      <c r="H81" s="384"/>
      <c r="I81" s="383"/>
      <c r="J81" s="383"/>
      <c r="K81" s="384"/>
      <c r="L81" s="298"/>
    </row>
    <row r="82" spans="1:12" ht="12" customHeight="1" x14ac:dyDescent="0.2">
      <c r="A82" s="277"/>
      <c r="B82" s="337"/>
      <c r="C82" s="338"/>
      <c r="D82" s="354"/>
      <c r="E82" s="355"/>
      <c r="F82" s="356"/>
      <c r="G82" s="356"/>
      <c r="H82" s="357"/>
      <c r="I82" s="358"/>
      <c r="J82" s="358"/>
      <c r="K82" s="359"/>
      <c r="L82" s="286"/>
    </row>
    <row r="83" spans="1:12" ht="14.85" customHeight="1" x14ac:dyDescent="0.2">
      <c r="A83" s="312"/>
      <c r="B83" s="300" t="s">
        <v>233</v>
      </c>
      <c r="C83" s="301">
        <v>0.1</v>
      </c>
      <c r="D83" s="301">
        <v>9.5200000000000007E-2</v>
      </c>
      <c r="E83" s="313">
        <f>+D83*100/C83</f>
        <v>95.2</v>
      </c>
      <c r="F83" s="316">
        <v>0.1</v>
      </c>
      <c r="G83" s="316">
        <v>0.1053</v>
      </c>
      <c r="H83" s="304">
        <f>+G83*100/F83</f>
        <v>105.30000000000001</v>
      </c>
      <c r="I83" s="316">
        <v>0.1</v>
      </c>
      <c r="J83" s="316">
        <v>0.1081</v>
      </c>
      <c r="K83" s="306">
        <f>+J83*100/I83</f>
        <v>108.1</v>
      </c>
      <c r="L83" s="306">
        <f>+(E83+H83+K83)/3</f>
        <v>102.86666666666667</v>
      </c>
    </row>
    <row r="84" spans="1:12" ht="14.85" customHeight="1" x14ac:dyDescent="0.2">
      <c r="A84" s="277"/>
      <c r="B84" s="307" t="s">
        <v>234</v>
      </c>
      <c r="C84" s="314">
        <v>1.2</v>
      </c>
      <c r="D84" s="314">
        <v>1.1954</v>
      </c>
      <c r="E84" s="302">
        <f>+D84*100/C84</f>
        <v>99.616666666666674</v>
      </c>
      <c r="F84" s="351">
        <v>0.7</v>
      </c>
      <c r="G84" s="351">
        <v>0.68600000000000005</v>
      </c>
      <c r="H84" s="310">
        <f>+G84*100/F84</f>
        <v>98.000000000000014</v>
      </c>
      <c r="I84" s="351">
        <v>2.2000000000000002</v>
      </c>
      <c r="J84" s="351">
        <v>2.1979000000000002</v>
      </c>
      <c r="K84" s="306">
        <f>+J84*100/I84</f>
        <v>99.904545454545456</v>
      </c>
      <c r="L84" s="306">
        <f>+(E84+H84+K84)/3</f>
        <v>99.173737373737367</v>
      </c>
    </row>
    <row r="85" spans="1:12" ht="14.85" customHeight="1" x14ac:dyDescent="0.2">
      <c r="A85" s="385"/>
      <c r="B85" s="300" t="s">
        <v>235</v>
      </c>
      <c r="C85" s="346">
        <v>1.0226999999999999</v>
      </c>
      <c r="D85" s="346">
        <v>1.0666</v>
      </c>
      <c r="E85" s="313">
        <f>+D85*100/C85</f>
        <v>104.29255891268213</v>
      </c>
      <c r="F85" s="316">
        <v>1.0226999999999999</v>
      </c>
      <c r="G85" s="316">
        <v>1.0679000000000001</v>
      </c>
      <c r="H85" s="304">
        <f>+G85*100/F85</f>
        <v>104.41967341351327</v>
      </c>
      <c r="I85" s="316">
        <v>2.2726999999999999</v>
      </c>
      <c r="J85" s="316">
        <v>2.2324000000000002</v>
      </c>
      <c r="K85" s="306">
        <f>+J85*100/I85</f>
        <v>98.226778721344658</v>
      </c>
      <c r="L85" s="306">
        <f>+(E85+H85+K85)/3</f>
        <v>102.31300368251334</v>
      </c>
    </row>
    <row r="86" spans="1:12" ht="14.85" customHeight="1" x14ac:dyDescent="0.2">
      <c r="A86" s="386"/>
      <c r="B86" s="318" t="s">
        <v>236</v>
      </c>
      <c r="C86" s="348">
        <v>1.86</v>
      </c>
      <c r="D86" s="348">
        <v>2.8</v>
      </c>
      <c r="E86" s="324">
        <f>+D86*100/C86</f>
        <v>150.53763440860214</v>
      </c>
      <c r="F86" s="319">
        <v>2.79</v>
      </c>
      <c r="G86" s="319">
        <v>4.4523999999999999</v>
      </c>
      <c r="H86" s="387">
        <f>+G86*100/F86</f>
        <v>159.584229390681</v>
      </c>
      <c r="I86" s="319">
        <v>2.72</v>
      </c>
      <c r="J86" s="319">
        <v>6.3289</v>
      </c>
      <c r="K86" s="306">
        <f>+J86*100/I86</f>
        <v>232.68014705882351</v>
      </c>
      <c r="L86" s="306">
        <f>+(E86+H86+K86)/3</f>
        <v>180.93400361936889</v>
      </c>
    </row>
    <row r="87" spans="1:12" ht="14.85" customHeight="1" x14ac:dyDescent="0.2">
      <c r="A87" s="385"/>
      <c r="B87" s="300" t="s">
        <v>237</v>
      </c>
      <c r="C87" s="346">
        <v>1.65</v>
      </c>
      <c r="D87" s="346">
        <v>2</v>
      </c>
      <c r="E87" s="313">
        <f>+D87*100/C87</f>
        <v>121.21212121212122</v>
      </c>
      <c r="F87" s="316">
        <v>1.65</v>
      </c>
      <c r="G87" s="316">
        <v>1.65</v>
      </c>
      <c r="H87" s="304">
        <f>+G87*100/F87</f>
        <v>100</v>
      </c>
      <c r="I87" s="316">
        <v>1.65</v>
      </c>
      <c r="J87" s="316">
        <v>1.8571</v>
      </c>
      <c r="K87" s="306">
        <f>+J87*100/I87</f>
        <v>112.55151515151516</v>
      </c>
      <c r="L87" s="306">
        <f>+(E87+H87+K87)/3</f>
        <v>111.25454545454545</v>
      </c>
    </row>
    <row r="88" spans="1:12" ht="14.85" customHeight="1" x14ac:dyDescent="0.2">
      <c r="A88" s="386"/>
      <c r="B88" s="318"/>
      <c r="C88" s="338"/>
      <c r="D88" s="354"/>
      <c r="E88" s="324"/>
      <c r="F88" s="388"/>
      <c r="G88" s="388"/>
      <c r="H88" s="387"/>
      <c r="I88" s="388"/>
      <c r="J88" s="388"/>
      <c r="K88" s="387"/>
      <c r="L88" s="389"/>
    </row>
    <row r="89" spans="1:12" ht="14.65" customHeight="1" x14ac:dyDescent="0.2">
      <c r="A89" s="277"/>
      <c r="B89" s="390"/>
      <c r="C89" s="338"/>
      <c r="D89" s="354"/>
      <c r="E89" s="355"/>
      <c r="F89" s="358"/>
      <c r="G89" s="358"/>
      <c r="H89" s="359"/>
      <c r="I89" s="358"/>
      <c r="J89" s="358"/>
      <c r="K89" s="359"/>
      <c r="L89" s="286"/>
    </row>
    <row r="90" spans="1:12" ht="26.25" customHeight="1" x14ac:dyDescent="0.2">
      <c r="A90" s="360"/>
      <c r="B90" s="373" t="s">
        <v>238</v>
      </c>
      <c r="C90" s="374"/>
      <c r="D90" s="381"/>
      <c r="E90" s="382"/>
      <c r="F90" s="383"/>
      <c r="G90" s="383"/>
      <c r="H90" s="384"/>
      <c r="I90" s="383"/>
      <c r="J90" s="383"/>
      <c r="K90" s="384"/>
      <c r="L90" s="298"/>
    </row>
    <row r="91" spans="1:12" ht="9" customHeight="1" x14ac:dyDescent="0.2">
      <c r="A91" s="277"/>
      <c r="B91" s="337"/>
      <c r="C91" s="338"/>
      <c r="D91" s="354"/>
      <c r="E91" s="355"/>
      <c r="F91" s="356"/>
      <c r="G91" s="356"/>
      <c r="H91" s="357"/>
      <c r="I91" s="358"/>
      <c r="J91" s="358"/>
      <c r="K91" s="359"/>
      <c r="L91" s="286"/>
    </row>
    <row r="92" spans="1:12" ht="14.85" customHeight="1" x14ac:dyDescent="0.2">
      <c r="A92" s="277"/>
      <c r="B92" s="307" t="s">
        <v>239</v>
      </c>
      <c r="C92" s="323">
        <v>1.92</v>
      </c>
      <c r="D92" s="323">
        <v>1.9951000000000001</v>
      </c>
      <c r="E92" s="324">
        <f>+D92*100/C92</f>
        <v>103.91145833333334</v>
      </c>
      <c r="F92" s="351">
        <v>1.92</v>
      </c>
      <c r="G92" s="351">
        <v>2</v>
      </c>
      <c r="H92" s="310">
        <f>+G92*100/F92</f>
        <v>104.16666666666667</v>
      </c>
      <c r="I92" s="351">
        <v>1.92</v>
      </c>
      <c r="J92" s="351">
        <v>2</v>
      </c>
      <c r="K92" s="306">
        <f>+J92*100/I92</f>
        <v>104.16666666666667</v>
      </c>
      <c r="L92" s="306">
        <f>+(E92+H92+K92)/3</f>
        <v>104.08159722222223</v>
      </c>
    </row>
    <row r="93" spans="1:12" ht="14.85" customHeight="1" x14ac:dyDescent="0.2">
      <c r="A93" s="312"/>
      <c r="B93" s="300" t="s">
        <v>240</v>
      </c>
      <c r="C93" s="346">
        <v>1.7</v>
      </c>
      <c r="D93" s="346">
        <v>1.8153999999999999</v>
      </c>
      <c r="E93" s="313">
        <f>+D93*100/C93</f>
        <v>106.78823529411764</v>
      </c>
      <c r="F93" s="316">
        <v>1.92</v>
      </c>
      <c r="G93" s="316">
        <v>2</v>
      </c>
      <c r="H93" s="304">
        <f>+G93*100/F93</f>
        <v>104.16666666666667</v>
      </c>
      <c r="I93" s="316">
        <v>1.7</v>
      </c>
      <c r="J93" s="316">
        <v>1.6778</v>
      </c>
      <c r="K93" s="306">
        <f>+J93*100/I93</f>
        <v>98.694117647058832</v>
      </c>
      <c r="L93" s="306">
        <f>+(E93+H93+K93)/3</f>
        <v>103.21633986928104</v>
      </c>
    </row>
    <row r="94" spans="1:12" ht="14.85" customHeight="1" x14ac:dyDescent="0.2">
      <c r="A94" s="317"/>
      <c r="B94" s="318" t="s">
        <v>241</v>
      </c>
      <c r="C94" s="348">
        <v>2</v>
      </c>
      <c r="D94" s="348">
        <v>2</v>
      </c>
      <c r="E94" s="324">
        <f>+D94*100/C94</f>
        <v>100</v>
      </c>
      <c r="F94" s="335">
        <v>2</v>
      </c>
      <c r="G94" s="335">
        <v>2</v>
      </c>
      <c r="H94" s="310">
        <f>+G94*100/F94</f>
        <v>100</v>
      </c>
      <c r="I94" s="335">
        <v>2</v>
      </c>
      <c r="J94" s="335">
        <v>2</v>
      </c>
      <c r="K94" s="306">
        <f>+J94*100/I94</f>
        <v>100</v>
      </c>
      <c r="L94" s="306">
        <f>+(E94+H94+K94)/3</f>
        <v>100</v>
      </c>
    </row>
    <row r="95" spans="1:12" ht="14.85" customHeight="1" x14ac:dyDescent="0.2">
      <c r="A95" s="312" t="s">
        <v>242</v>
      </c>
      <c r="B95" s="300" t="s">
        <v>243</v>
      </c>
      <c r="C95" s="346">
        <v>2.1</v>
      </c>
      <c r="D95" s="346">
        <v>2.5</v>
      </c>
      <c r="E95" s="313">
        <f>+D95*100/C95</f>
        <v>119.04761904761904</v>
      </c>
      <c r="F95" s="334">
        <v>2.1</v>
      </c>
      <c r="G95" s="334">
        <v>3</v>
      </c>
      <c r="H95" s="304">
        <f>+G95*100/F95</f>
        <v>142.85714285714286</v>
      </c>
      <c r="I95" s="334">
        <v>2.1</v>
      </c>
      <c r="J95" s="334">
        <v>2.5</v>
      </c>
      <c r="K95" s="306">
        <f>+J95*100/I95</f>
        <v>119.04761904761904</v>
      </c>
      <c r="L95" s="306">
        <f>+(E95+H95+K95)/3</f>
        <v>126.98412698412699</v>
      </c>
    </row>
    <row r="96" spans="1:12" ht="13.7" customHeight="1" x14ac:dyDescent="0.2">
      <c r="A96" s="277"/>
      <c r="B96" s="367"/>
      <c r="C96" s="338"/>
      <c r="D96" s="368"/>
      <c r="E96" s="369"/>
      <c r="F96" s="367"/>
      <c r="G96" s="367"/>
      <c r="H96" s="370"/>
      <c r="I96" s="371"/>
      <c r="J96" s="371"/>
      <c r="K96" s="372"/>
      <c r="L96" s="286"/>
    </row>
    <row r="97" spans="1:12" ht="27.2" customHeight="1" x14ac:dyDescent="0.2">
      <c r="A97" s="360"/>
      <c r="B97" s="373" t="s">
        <v>244</v>
      </c>
      <c r="C97" s="374"/>
      <c r="D97" s="381"/>
      <c r="E97" s="382"/>
      <c r="F97" s="383"/>
      <c r="G97" s="383"/>
      <c r="H97" s="384"/>
      <c r="I97" s="383"/>
      <c r="J97" s="383"/>
      <c r="K97" s="384"/>
      <c r="L97" s="391"/>
    </row>
    <row r="98" spans="1:12" ht="10.5" customHeight="1" x14ac:dyDescent="0.2">
      <c r="A98" s="277"/>
      <c r="B98" s="377"/>
      <c r="C98" s="338"/>
      <c r="D98" s="354"/>
      <c r="E98" s="355"/>
      <c r="F98" s="356"/>
      <c r="G98" s="356"/>
      <c r="H98" s="357"/>
      <c r="I98" s="358"/>
      <c r="J98" s="358"/>
      <c r="K98" s="359"/>
      <c r="L98" s="286"/>
    </row>
    <row r="99" spans="1:12" ht="14.85" customHeight="1" x14ac:dyDescent="0.2">
      <c r="A99" s="277"/>
      <c r="B99" s="307" t="s">
        <v>245</v>
      </c>
      <c r="C99" s="348">
        <v>3</v>
      </c>
      <c r="D99" s="348">
        <v>3</v>
      </c>
      <c r="E99" s="324">
        <f>+D99*100/C99</f>
        <v>100</v>
      </c>
      <c r="F99" s="351">
        <v>3</v>
      </c>
      <c r="G99" s="351">
        <v>3</v>
      </c>
      <c r="H99" s="310">
        <f>+G99*100/F99</f>
        <v>100</v>
      </c>
      <c r="I99" s="351">
        <v>3</v>
      </c>
      <c r="J99" s="351">
        <v>3</v>
      </c>
      <c r="K99" s="306">
        <f>+J99*100/I99</f>
        <v>100</v>
      </c>
      <c r="L99" s="306">
        <f>+(E99+H99+K99)/3</f>
        <v>100</v>
      </c>
    </row>
    <row r="100" spans="1:12" ht="14.85" customHeight="1" x14ac:dyDescent="0.2">
      <c r="A100" s="312"/>
      <c r="B100" s="300" t="s">
        <v>246</v>
      </c>
      <c r="C100" s="346">
        <v>3</v>
      </c>
      <c r="D100" s="346">
        <v>3</v>
      </c>
      <c r="E100" s="313">
        <f>+D100*100/C100</f>
        <v>100</v>
      </c>
      <c r="F100" s="316">
        <v>3</v>
      </c>
      <c r="G100" s="316">
        <v>3</v>
      </c>
      <c r="H100" s="304">
        <f>+G100*100/F100</f>
        <v>100</v>
      </c>
      <c r="I100" s="316">
        <v>3</v>
      </c>
      <c r="J100" s="316">
        <v>3</v>
      </c>
      <c r="K100" s="306">
        <f>+J100*100/I100</f>
        <v>100</v>
      </c>
      <c r="L100" s="306">
        <f>+(E100+H100+K100)/3</f>
        <v>100</v>
      </c>
    </row>
    <row r="101" spans="1:12" ht="14.85" customHeight="1" x14ac:dyDescent="0.2">
      <c r="A101" s="277"/>
      <c r="B101" s="307" t="s">
        <v>247</v>
      </c>
      <c r="C101" s="348">
        <v>1</v>
      </c>
      <c r="D101" s="348">
        <v>1</v>
      </c>
      <c r="E101" s="324">
        <f>+D101*100/C101</f>
        <v>100</v>
      </c>
      <c r="F101" s="351">
        <v>1</v>
      </c>
      <c r="G101" s="351">
        <v>1</v>
      </c>
      <c r="H101" s="310">
        <f>+G101*100/F101</f>
        <v>100</v>
      </c>
      <c r="I101" s="351">
        <v>1</v>
      </c>
      <c r="J101" s="351">
        <v>0.83330000000000004</v>
      </c>
      <c r="K101" s="306">
        <f>+J101*100/I101</f>
        <v>83.33</v>
      </c>
      <c r="L101" s="306">
        <f>+(E101+H101+K101)/3</f>
        <v>94.443333333333328</v>
      </c>
    </row>
    <row r="102" spans="1:12" ht="14.65" customHeight="1" x14ac:dyDescent="0.2">
      <c r="A102" s="277"/>
      <c r="B102" s="337"/>
      <c r="C102" s="338"/>
      <c r="D102" s="354"/>
      <c r="E102" s="355"/>
      <c r="F102" s="356"/>
      <c r="G102" s="356"/>
      <c r="H102" s="357"/>
      <c r="I102" s="358"/>
      <c r="J102" s="358"/>
      <c r="K102" s="359"/>
      <c r="L102" s="286"/>
    </row>
    <row r="103" spans="1:12" ht="27.2" customHeight="1" x14ac:dyDescent="0.2">
      <c r="A103" s="360"/>
      <c r="B103" s="373" t="s">
        <v>248</v>
      </c>
      <c r="C103" s="374"/>
      <c r="D103" s="381"/>
      <c r="E103" s="382"/>
      <c r="F103" s="383"/>
      <c r="G103" s="383"/>
      <c r="H103" s="384"/>
      <c r="I103" s="383"/>
      <c r="J103" s="383"/>
      <c r="K103" s="384"/>
      <c r="L103" s="298"/>
    </row>
    <row r="104" spans="1:12" ht="9" customHeight="1" x14ac:dyDescent="0.2">
      <c r="A104" s="277"/>
      <c r="B104" s="337"/>
      <c r="C104" s="338"/>
      <c r="D104" s="354"/>
      <c r="E104" s="355"/>
      <c r="F104" s="356"/>
      <c r="G104" s="356"/>
      <c r="H104" s="357"/>
      <c r="I104" s="358"/>
      <c r="J104" s="358"/>
      <c r="K104" s="359"/>
      <c r="L104" s="286"/>
    </row>
    <row r="105" spans="1:12" ht="14.85" customHeight="1" x14ac:dyDescent="0.2">
      <c r="A105" s="312"/>
      <c r="B105" s="300" t="s">
        <v>224</v>
      </c>
      <c r="C105" s="325">
        <v>1</v>
      </c>
      <c r="D105" s="325">
        <v>1</v>
      </c>
      <c r="E105" s="313">
        <f>+D105*100/C105</f>
        <v>100</v>
      </c>
      <c r="F105" s="316">
        <v>1</v>
      </c>
      <c r="G105" s="316">
        <v>1</v>
      </c>
      <c r="H105" s="304">
        <f>+G105*100/F105</f>
        <v>100</v>
      </c>
      <c r="I105" s="316">
        <v>1</v>
      </c>
      <c r="J105" s="316">
        <v>1</v>
      </c>
      <c r="K105" s="306">
        <f>+J105*100/I105</f>
        <v>100</v>
      </c>
      <c r="L105" s="306">
        <f>+(E105+H105+K105)/3</f>
        <v>100</v>
      </c>
    </row>
    <row r="106" spans="1:12" ht="14.85" customHeight="1" x14ac:dyDescent="0.2">
      <c r="A106" s="277"/>
      <c r="B106" s="307" t="s">
        <v>249</v>
      </c>
      <c r="C106" s="323">
        <v>4.8</v>
      </c>
      <c r="D106" s="323">
        <v>5</v>
      </c>
      <c r="E106" s="324">
        <f>+D106*100/C106</f>
        <v>104.16666666666667</v>
      </c>
      <c r="F106" s="351">
        <v>4.8</v>
      </c>
      <c r="G106" s="351">
        <v>5</v>
      </c>
      <c r="H106" s="310">
        <f>+G106*100/F106</f>
        <v>104.16666666666667</v>
      </c>
      <c r="I106" s="351">
        <v>3.8</v>
      </c>
      <c r="J106" s="351">
        <v>3.8</v>
      </c>
      <c r="K106" s="306">
        <f>+J106*100/I106</f>
        <v>100</v>
      </c>
      <c r="L106" s="306">
        <f>+(E106+H106+K106)/3</f>
        <v>102.77777777777779</v>
      </c>
    </row>
    <row r="107" spans="1:12" ht="14.85" customHeight="1" x14ac:dyDescent="0.2">
      <c r="A107" s="312"/>
      <c r="B107" s="300" t="s">
        <v>250</v>
      </c>
      <c r="C107" s="325">
        <v>4.3</v>
      </c>
      <c r="D107" s="325">
        <v>4.4161000000000001</v>
      </c>
      <c r="E107" s="313">
        <f>+D107*100/C107</f>
        <v>102.7</v>
      </c>
      <c r="F107" s="316">
        <v>4.3</v>
      </c>
      <c r="G107" s="316">
        <v>4.3962000000000003</v>
      </c>
      <c r="H107" s="304">
        <f>+G107*100/F107</f>
        <v>102.23720930232558</v>
      </c>
      <c r="I107" s="316">
        <v>4.3</v>
      </c>
      <c r="J107" s="316">
        <v>4.4358000000000004</v>
      </c>
      <c r="K107" s="306">
        <f>+J107*100/I107</f>
        <v>103.15813953488373</v>
      </c>
      <c r="L107" s="306">
        <f>+(E107+H107+K107)/3</f>
        <v>102.69844961240311</v>
      </c>
    </row>
    <row r="108" spans="1:12" ht="14.65" customHeight="1" x14ac:dyDescent="0.2">
      <c r="A108" s="277"/>
      <c r="B108" s="337"/>
      <c r="C108" s="338"/>
      <c r="D108" s="354"/>
      <c r="E108" s="355"/>
      <c r="F108" s="356"/>
      <c r="G108" s="356"/>
      <c r="H108" s="357"/>
      <c r="I108" s="358"/>
      <c r="J108" s="358"/>
      <c r="K108" s="359"/>
      <c r="L108" s="286"/>
    </row>
    <row r="109" spans="1:12" ht="14.85" customHeight="1" x14ac:dyDescent="0.2">
      <c r="A109" s="360"/>
      <c r="B109" s="373" t="s">
        <v>251</v>
      </c>
      <c r="C109" s="374"/>
      <c r="D109" s="381"/>
      <c r="E109" s="382"/>
      <c r="F109" s="383"/>
      <c r="G109" s="383"/>
      <c r="H109" s="384"/>
      <c r="I109" s="383"/>
      <c r="J109" s="383"/>
      <c r="K109" s="384"/>
      <c r="L109" s="298"/>
    </row>
    <row r="110" spans="1:12" ht="8.25" customHeight="1" x14ac:dyDescent="0.2">
      <c r="A110" s="277"/>
      <c r="B110" s="377"/>
      <c r="C110" s="338"/>
      <c r="D110" s="354"/>
      <c r="E110" s="355"/>
      <c r="F110" s="356"/>
      <c r="G110" s="356"/>
      <c r="H110" s="357"/>
      <c r="I110" s="358"/>
      <c r="J110" s="358"/>
      <c r="K110" s="359"/>
      <c r="L110" s="286"/>
    </row>
    <row r="111" spans="1:12" ht="14.85" customHeight="1" x14ac:dyDescent="0.2">
      <c r="A111" s="312"/>
      <c r="B111" s="300" t="s">
        <v>252</v>
      </c>
      <c r="C111" s="325">
        <v>4.22</v>
      </c>
      <c r="D111" s="325">
        <v>4.7996999999999996</v>
      </c>
      <c r="E111" s="313">
        <f>+D111*100/C111</f>
        <v>113.73696682464455</v>
      </c>
      <c r="F111" s="316">
        <v>4.22</v>
      </c>
      <c r="G111" s="316">
        <v>4.8266</v>
      </c>
      <c r="H111" s="304">
        <f>+G111*100/F111</f>
        <v>114.3744075829384</v>
      </c>
      <c r="I111" s="316">
        <v>4.12</v>
      </c>
      <c r="J111" s="316">
        <v>4.9314</v>
      </c>
      <c r="K111" s="306">
        <f>+J111*100/I111</f>
        <v>119.69417475728154</v>
      </c>
      <c r="L111" s="306">
        <f>+(E111+H111+K111)/3</f>
        <v>115.93518305495483</v>
      </c>
    </row>
    <row r="112" spans="1:12" ht="14.85" customHeight="1" x14ac:dyDescent="0.2">
      <c r="A112" s="317"/>
      <c r="B112" s="318" t="s">
        <v>253</v>
      </c>
      <c r="C112" s="323">
        <v>2</v>
      </c>
      <c r="D112" s="323">
        <v>2</v>
      </c>
      <c r="E112" s="324">
        <f>+D112*100/C112</f>
        <v>100</v>
      </c>
      <c r="F112" s="335">
        <v>2</v>
      </c>
      <c r="G112" s="335">
        <v>2</v>
      </c>
      <c r="H112" s="387">
        <f>+G112*100/F112</f>
        <v>100</v>
      </c>
      <c r="I112" s="335">
        <v>2</v>
      </c>
      <c r="J112" s="335">
        <v>2</v>
      </c>
      <c r="K112" s="306">
        <f>+J112*100/I112</f>
        <v>100</v>
      </c>
      <c r="L112" s="306">
        <f>+(E112+H112+K112)/3</f>
        <v>100</v>
      </c>
    </row>
    <row r="113" spans="1:12" ht="14.85" customHeight="1" x14ac:dyDescent="0.2">
      <c r="A113" s="312"/>
      <c r="B113" s="300" t="s">
        <v>254</v>
      </c>
      <c r="C113" s="325" t="s">
        <v>242</v>
      </c>
      <c r="D113" s="325" t="s">
        <v>242</v>
      </c>
      <c r="E113" s="325" t="s">
        <v>242</v>
      </c>
      <c r="F113" s="325" t="s">
        <v>242</v>
      </c>
      <c r="G113" s="325" t="s">
        <v>242</v>
      </c>
      <c r="H113" s="304">
        <v>0</v>
      </c>
      <c r="I113" s="325" t="s">
        <v>242</v>
      </c>
      <c r="J113" s="325" t="s">
        <v>242</v>
      </c>
      <c r="K113" s="325" t="s">
        <v>242</v>
      </c>
      <c r="L113" s="325" t="s">
        <v>242</v>
      </c>
    </row>
    <row r="114" spans="1:12" ht="14.85" customHeight="1" x14ac:dyDescent="0.2">
      <c r="A114" s="317"/>
      <c r="B114" s="318"/>
      <c r="C114" s="338"/>
      <c r="D114" s="354"/>
      <c r="E114" s="324"/>
      <c r="F114" s="392"/>
      <c r="G114" s="388"/>
      <c r="H114" s="387"/>
      <c r="I114" s="392"/>
      <c r="J114" s="388"/>
      <c r="K114" s="387"/>
      <c r="L114" s="389"/>
    </row>
    <row r="115" spans="1:12" ht="14.65" customHeight="1" x14ac:dyDescent="0.2">
      <c r="A115" s="277"/>
      <c r="B115" s="377"/>
      <c r="C115" s="338"/>
      <c r="D115" s="314"/>
      <c r="E115" s="393"/>
      <c r="F115" s="282"/>
      <c r="G115" s="282"/>
      <c r="H115" s="394"/>
      <c r="I115" s="283"/>
      <c r="J115" s="283"/>
      <c r="K115" s="395"/>
      <c r="L115" s="286"/>
    </row>
    <row r="116" spans="1:12" ht="14.85" customHeight="1" x14ac:dyDescent="0.2">
      <c r="A116" s="396"/>
      <c r="B116" s="373" t="s">
        <v>255</v>
      </c>
      <c r="C116" s="374"/>
      <c r="D116" s="381"/>
      <c r="E116" s="382"/>
      <c r="F116" s="383"/>
      <c r="G116" s="383"/>
      <c r="H116" s="384"/>
      <c r="I116" s="383"/>
      <c r="J116" s="383"/>
      <c r="K116" s="384"/>
      <c r="L116" s="298"/>
    </row>
    <row r="117" spans="1:12" ht="8.25" customHeight="1" x14ac:dyDescent="0.2">
      <c r="A117" s="277"/>
      <c r="B117" s="377"/>
      <c r="C117" s="338"/>
      <c r="D117" s="314"/>
      <c r="E117" s="393"/>
      <c r="F117" s="282"/>
      <c r="G117" s="282"/>
      <c r="H117" s="394"/>
      <c r="I117" s="283"/>
      <c r="J117" s="283"/>
      <c r="K117" s="395"/>
      <c r="L117" s="286"/>
    </row>
    <row r="118" spans="1:12" ht="14.65" customHeight="1" x14ac:dyDescent="0.2">
      <c r="B118" s="397"/>
      <c r="C118" s="398"/>
      <c r="D118" s="399"/>
      <c r="E118" s="400"/>
      <c r="F118" s="401"/>
      <c r="G118" s="401"/>
      <c r="H118" s="402"/>
      <c r="I118" s="403"/>
      <c r="J118" s="403"/>
      <c r="K118" s="404"/>
      <c r="L118" s="286"/>
    </row>
    <row r="119" spans="1:12" ht="14.85" customHeight="1" x14ac:dyDescent="0.2">
      <c r="A119" s="312"/>
      <c r="B119" s="300" t="s">
        <v>256</v>
      </c>
      <c r="C119" s="405">
        <v>5</v>
      </c>
      <c r="D119" s="405">
        <v>5</v>
      </c>
      <c r="E119" s="326">
        <f>+D119*100/C119</f>
        <v>100</v>
      </c>
      <c r="F119" s="334">
        <v>5</v>
      </c>
      <c r="G119" s="334">
        <v>5</v>
      </c>
      <c r="H119" s="347">
        <f>+G119*100/F119</f>
        <v>100</v>
      </c>
      <c r="I119" s="305">
        <v>5</v>
      </c>
      <c r="J119" s="305">
        <v>5</v>
      </c>
      <c r="K119" s="306">
        <f>+J119*100/I119</f>
        <v>100</v>
      </c>
      <c r="L119" s="306">
        <f>+(E119+H119+K119)/3</f>
        <v>100</v>
      </c>
    </row>
    <row r="122" spans="1:12" ht="24.4" customHeight="1" x14ac:dyDescent="0.2">
      <c r="A122" s="406" t="s">
        <v>242</v>
      </c>
      <c r="B122" s="528" t="s">
        <v>257</v>
      </c>
      <c r="C122" s="528"/>
      <c r="D122" s="528"/>
      <c r="E122" s="528"/>
      <c r="F122" s="528"/>
      <c r="G122" s="528"/>
      <c r="H122" s="528"/>
      <c r="I122" s="528"/>
      <c r="J122" s="528"/>
      <c r="K122" s="528"/>
      <c r="L122" s="528"/>
    </row>
    <row r="123" spans="1:12" x14ac:dyDescent="0.2">
      <c r="A123" s="407"/>
      <c r="B123" s="408"/>
      <c r="C123" s="409"/>
      <c r="D123" s="409"/>
      <c r="E123" s="409"/>
      <c r="F123" s="409"/>
      <c r="G123" s="409"/>
      <c r="H123" s="409"/>
      <c r="I123" s="409"/>
      <c r="J123" s="409"/>
      <c r="K123" s="409"/>
      <c r="L123" s="409"/>
    </row>
  </sheetData>
  <mergeCells count="10">
    <mergeCell ref="B122:L122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55118110236220474" right="0.43307086614173229" top="0.15748031496062992" bottom="0.98425196850393704" header="0.51181102362204722" footer="0"/>
  <pageSetup paperSize="9" scale="80" firstPageNumber="0" orientation="landscape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10601</vt:lpstr>
      <vt:lpstr>10602</vt:lpstr>
      <vt:lpstr>10610</vt:lpstr>
      <vt:lpstr>10614</vt:lpstr>
      <vt:lpstr>50603</vt:lpstr>
      <vt:lpstr>50604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2021-08-17T12:58:07Z</cp:lastPrinted>
  <dcterms:created xsi:type="dcterms:W3CDTF">2005-11-28T14:59:09Z</dcterms:created>
  <dcterms:modified xsi:type="dcterms:W3CDTF">2021-08-18T13:14:25Z</dcterms:modified>
</cp:coreProperties>
</file>