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7" r:id="rId2"/>
    <sheet name="10610" sheetId="8" r:id="rId3"/>
    <sheet name="10614" sheetId="9" r:id="rId4"/>
    <sheet name="50603" sheetId="10" r:id="rId5"/>
    <sheet name="50604" sheetId="11" r:id="rId6"/>
  </sheets>
  <externalReferences>
    <externalReference r:id="rId7"/>
  </externalReferences>
  <definedNames>
    <definedName name="_xlnm.Print_Area" localSheetId="1">'10602'!$A$1:$G$15</definedName>
    <definedName name="_xlnm.Print_Area" localSheetId="2">'10610'!$A$1:$S$41</definedName>
    <definedName name="_xlnm.Print_Area" localSheetId="4">'50603'!$A$1:$N$42</definedName>
    <definedName name="_xlnm.Print_Area" localSheetId="5">'[1]anexo 30 general 4º trimestre 2'!$B$1:$L$119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  <definedName name="_xlnm.Print_Titles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L119" i="11" l="1"/>
  <c r="K119" i="11"/>
  <c r="H119" i="11"/>
  <c r="E119" i="11"/>
  <c r="E113" i="11"/>
  <c r="K112" i="11"/>
  <c r="H112" i="11"/>
  <c r="E112" i="11"/>
  <c r="L112" i="11" s="1"/>
  <c r="K111" i="11"/>
  <c r="H111" i="11"/>
  <c r="E111" i="11"/>
  <c r="L111" i="11" s="1"/>
  <c r="K107" i="11"/>
  <c r="H107" i="11"/>
  <c r="E107" i="11"/>
  <c r="L107" i="11" s="1"/>
  <c r="K106" i="11"/>
  <c r="H106" i="11"/>
  <c r="E106" i="11"/>
  <c r="L106" i="11" s="1"/>
  <c r="K105" i="11"/>
  <c r="H105" i="11"/>
  <c r="E105" i="11"/>
  <c r="L105" i="11" s="1"/>
  <c r="K101" i="11"/>
  <c r="L101" i="11" s="1"/>
  <c r="H101" i="11"/>
  <c r="L100" i="11"/>
  <c r="K100" i="11"/>
  <c r="H100" i="11"/>
  <c r="E100" i="11"/>
  <c r="L99" i="11"/>
  <c r="K99" i="11"/>
  <c r="H99" i="11"/>
  <c r="E99" i="11"/>
  <c r="L95" i="11"/>
  <c r="K95" i="11"/>
  <c r="H95" i="11"/>
  <c r="E95" i="11"/>
  <c r="L94" i="11"/>
  <c r="K94" i="11"/>
  <c r="H94" i="11"/>
  <c r="E94" i="11"/>
  <c r="L93" i="11"/>
  <c r="K93" i="11"/>
  <c r="H93" i="11"/>
  <c r="E93" i="11"/>
  <c r="L92" i="11"/>
  <c r="K92" i="11"/>
  <c r="H92" i="11"/>
  <c r="E92" i="11"/>
  <c r="L87" i="11"/>
  <c r="K87" i="11"/>
  <c r="H87" i="11"/>
  <c r="E87" i="11"/>
  <c r="L86" i="11"/>
  <c r="K86" i="11"/>
  <c r="H86" i="11"/>
  <c r="E86" i="11"/>
  <c r="L85" i="11"/>
  <c r="K85" i="11"/>
  <c r="H85" i="11"/>
  <c r="E85" i="11"/>
  <c r="L84" i="11"/>
  <c r="K84" i="11"/>
  <c r="H84" i="11"/>
  <c r="E84" i="11"/>
  <c r="L83" i="11"/>
  <c r="K83" i="11"/>
  <c r="H83" i="11"/>
  <c r="E83" i="11"/>
  <c r="L79" i="11"/>
  <c r="K79" i="11"/>
  <c r="H79" i="11"/>
  <c r="E79" i="11"/>
  <c r="L78" i="11"/>
  <c r="K78" i="11"/>
  <c r="H78" i="11"/>
  <c r="E78" i="11"/>
  <c r="L77" i="11"/>
  <c r="K77" i="11"/>
  <c r="H77" i="11"/>
  <c r="E77" i="11"/>
  <c r="L76" i="11"/>
  <c r="K76" i="11"/>
  <c r="H76" i="11"/>
  <c r="E76" i="11"/>
  <c r="L75" i="11"/>
  <c r="K75" i="11"/>
  <c r="H75" i="11"/>
  <c r="E75" i="11"/>
  <c r="L71" i="11"/>
  <c r="K71" i="11"/>
  <c r="H71" i="11"/>
  <c r="E71" i="11"/>
  <c r="L70" i="11"/>
  <c r="K70" i="11"/>
  <c r="H70" i="11"/>
  <c r="E70" i="11"/>
  <c r="L66" i="11"/>
  <c r="K66" i="11"/>
  <c r="H66" i="11"/>
  <c r="E66" i="11"/>
  <c r="L65" i="11"/>
  <c r="K65" i="11"/>
  <c r="H65" i="11"/>
  <c r="E65" i="11"/>
  <c r="L64" i="11"/>
  <c r="K64" i="11"/>
  <c r="H64" i="11"/>
  <c r="E64" i="11"/>
  <c r="L63" i="11"/>
  <c r="K63" i="11"/>
  <c r="H63" i="11"/>
  <c r="E63" i="11"/>
  <c r="L62" i="11"/>
  <c r="K62" i="11"/>
  <c r="H62" i="11"/>
  <c r="E62" i="11"/>
  <c r="L61" i="11"/>
  <c r="K61" i="11"/>
  <c r="H61" i="11"/>
  <c r="E61" i="11"/>
  <c r="L60" i="11"/>
  <c r="K60" i="11"/>
  <c r="H60" i="11"/>
  <c r="E60" i="11"/>
  <c r="L59" i="11"/>
  <c r="K59" i="11"/>
  <c r="H59" i="11"/>
  <c r="E59" i="11"/>
  <c r="L58" i="11"/>
  <c r="K58" i="11"/>
  <c r="H58" i="11"/>
  <c r="E58" i="11"/>
  <c r="L57" i="11"/>
  <c r="K57" i="11"/>
  <c r="H57" i="11"/>
  <c r="E57" i="11"/>
  <c r="L56" i="11"/>
  <c r="K56" i="11"/>
  <c r="H56" i="11"/>
  <c r="E56" i="11"/>
  <c r="L52" i="11"/>
  <c r="K52" i="11"/>
  <c r="H52" i="11"/>
  <c r="E52" i="11"/>
  <c r="L51" i="11"/>
  <c r="K51" i="11"/>
  <c r="H51" i="11"/>
  <c r="E51" i="11"/>
  <c r="L50" i="11"/>
  <c r="K50" i="11"/>
  <c r="H50" i="11"/>
  <c r="E50" i="11"/>
  <c r="L49" i="11"/>
  <c r="K49" i="11"/>
  <c r="H49" i="11"/>
  <c r="E49" i="11"/>
  <c r="L48" i="11"/>
  <c r="K48" i="11"/>
  <c r="H48" i="11"/>
  <c r="E48" i="11"/>
  <c r="L47" i="11"/>
  <c r="K47" i="11"/>
  <c r="H47" i="11"/>
  <c r="E47" i="11"/>
  <c r="L46" i="11"/>
  <c r="K46" i="11"/>
  <c r="H46" i="11"/>
  <c r="E46" i="11"/>
  <c r="L45" i="11"/>
  <c r="K45" i="11"/>
  <c r="H45" i="11"/>
  <c r="E45" i="11"/>
  <c r="L44" i="11"/>
  <c r="K44" i="11"/>
  <c r="H44" i="11"/>
  <c r="E44" i="11"/>
  <c r="L43" i="11"/>
  <c r="K43" i="11"/>
  <c r="H43" i="11"/>
  <c r="E43" i="11"/>
  <c r="L42" i="11"/>
  <c r="K42" i="11"/>
  <c r="H42" i="11"/>
  <c r="E42" i="11"/>
  <c r="L41" i="11"/>
  <c r="K41" i="11"/>
  <c r="H41" i="11"/>
  <c r="E41" i="11"/>
  <c r="L40" i="11"/>
  <c r="K40" i="11"/>
  <c r="H40" i="11"/>
  <c r="E40" i="11"/>
  <c r="L39" i="11"/>
  <c r="K39" i="11"/>
  <c r="H39" i="11"/>
  <c r="E39" i="11"/>
  <c r="L38" i="11"/>
  <c r="K38" i="11"/>
  <c r="H38" i="11"/>
  <c r="E38" i="11"/>
  <c r="L37" i="11"/>
  <c r="K37" i="11"/>
  <c r="H37" i="11"/>
  <c r="E37" i="11"/>
  <c r="L36" i="11"/>
  <c r="K36" i="11"/>
  <c r="H36" i="11"/>
  <c r="E36" i="11"/>
  <c r="L35" i="11"/>
  <c r="K35" i="11"/>
  <c r="H35" i="11"/>
  <c r="E35" i="11"/>
  <c r="L34" i="11"/>
  <c r="K34" i="11"/>
  <c r="H34" i="11"/>
  <c r="E34" i="11"/>
  <c r="L31" i="11"/>
  <c r="K31" i="11"/>
  <c r="H31" i="11"/>
  <c r="E31" i="11"/>
  <c r="L30" i="11"/>
  <c r="K30" i="11"/>
  <c r="H30" i="11"/>
  <c r="E30" i="11"/>
  <c r="L29" i="11"/>
  <c r="K29" i="11"/>
  <c r="H29" i="11"/>
  <c r="E29" i="11"/>
  <c r="L26" i="11"/>
  <c r="K26" i="11"/>
  <c r="H26" i="11"/>
  <c r="E26" i="11"/>
  <c r="L25" i="11"/>
  <c r="K25" i="11"/>
  <c r="H25" i="11"/>
  <c r="E25" i="11"/>
  <c r="L24" i="11"/>
  <c r="K24" i="11"/>
  <c r="H24" i="11"/>
  <c r="E24" i="11"/>
  <c r="L23" i="11"/>
  <c r="K23" i="11"/>
  <c r="H23" i="11"/>
  <c r="E23" i="11"/>
  <c r="L22" i="11"/>
  <c r="K22" i="11"/>
  <c r="H22" i="11"/>
  <c r="E22" i="11"/>
  <c r="L21" i="11"/>
  <c r="K21" i="11"/>
  <c r="H21" i="11"/>
  <c r="E21" i="11"/>
  <c r="L20" i="11"/>
  <c r="K20" i="11"/>
  <c r="H20" i="11"/>
  <c r="E20" i="11"/>
  <c r="L19" i="11"/>
  <c r="K19" i="11"/>
  <c r="H19" i="11"/>
  <c r="E19" i="11"/>
  <c r="L18" i="11"/>
  <c r="K18" i="11"/>
  <c r="H18" i="11"/>
  <c r="E18" i="11"/>
  <c r="K41" i="8" l="1"/>
  <c r="K40" i="8"/>
  <c r="M39" i="8"/>
  <c r="L39" i="8"/>
  <c r="K39" i="8"/>
  <c r="K29" i="8"/>
  <c r="K23" i="8"/>
  <c r="K22" i="8" s="1"/>
  <c r="H15" i="7" l="1"/>
  <c r="G15" i="7"/>
  <c r="F15" i="7"/>
  <c r="E15" i="7"/>
  <c r="D15" i="7"/>
  <c r="G21" i="6" l="1"/>
  <c r="G20" i="6" l="1"/>
  <c r="G18" i="6"/>
  <c r="G16" i="6"/>
  <c r="H22" i="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<sst xmlns="http://schemas.openxmlformats.org/spreadsheetml/2006/main" count="583" uniqueCount="267">
  <si>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</si>
  <si>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</si>
  <si>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</si>
  <si>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</si>
  <si>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</si>
  <si>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</si>
  <si>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</si>
  <si>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</si>
  <si>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</si>
  <si>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</si>
  <si>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</si>
  <si>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</si>
  <si>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</si>
  <si>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</si>
  <si>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</si>
  <si>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</si>
  <si>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</si>
  <si>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</si>
  <si>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</si>
  <si>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</si>
  <si>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</si>
  <si>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</si>
  <si>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</si>
  <si>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</si>
  <si>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</si>
  <si>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</si>
  <si>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</si>
  <si>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</si>
  <si>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</si>
  <si>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</si>
  <si>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</si>
  <si>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</si>
  <si>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</si>
  <si>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</si>
  <si>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</si>
  <si>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</si>
  <si>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</si>
  <si>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</si>
  <si>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</si>
  <si>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</si>
  <si>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</si>
  <si>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</si>
  <si>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</si>
  <si>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</si>
  <si>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</si>
  <si>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</si>
  <si>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</si>
  <si>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</si>
  <si>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</si>
  <si>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CUADRO DE INDICADORES Y METAS  - META ANUAL y   1er TRIMESTRE 2022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</si>
  <si>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</si>
  <si>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</si>
  <si>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</si>
  <si>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</si>
  <si>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</si>
  <si>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2022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</si>
  <si>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</si>
  <si>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</si>
  <si>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</si>
  <si>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</si>
  <si>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</si>
  <si>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</si>
  <si>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C.J.U.O. 1 - 06 - 10 - 1º TRIMESTE 2022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</si>
  <si>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</si>
  <si>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</si>
  <si>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</si>
  <si>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</si>
  <si>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</si>
  <si>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</si>
  <si>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</si>
  <si>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</si>
  <si>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</si>
  <si>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</si>
  <si>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</si>
  <si>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</si>
  <si>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</si>
  <si>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</si>
  <si>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</si>
  <si>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</si>
  <si>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</si>
  <si>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</si>
  <si>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</si>
  <si>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</si>
  <si>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</si>
  <si>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</si>
  <si>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</si>
  <si>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</si>
  <si>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</si>
  <si>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</si>
  <si>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</si>
  <si>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</si>
  <si>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</si>
  <si>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</si>
  <si>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</si>
  <si>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</si>
  <si>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</si>
  <si>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</si>
  <si>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</si>
  <si>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</si>
  <si>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</si>
  <si>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</si>
  <si>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</si>
  <si>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</si>
  <si>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</si>
  <si>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</si>
  <si>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</si>
  <si>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</si>
  <si>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</si>
  <si>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</si>
  <si>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 xml:space="preserve">C.JU.O. : 1.06.14 - </t>
  </si>
  <si>
    <t>DIRECCION ASUNTOS LEGALES</t>
  </si>
  <si>
    <t>CUADRO DE INDICADORES Y METAS  - META ANUAL   1er TRIMESTRE 2022</t>
  </si>
  <si>
    <t>Dirección de Asuntos Legales</t>
  </si>
  <si>
    <t>Dictamenes Emitidos en el Periodo</t>
  </si>
  <si>
    <t>H30667</t>
  </si>
  <si>
    <t xml:space="preserve">Consultas por asistencia jurídica en el Periodo 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</si>
  <si>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</si>
  <si>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</si>
  <si>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</si>
  <si>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</si>
  <si>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</si>
  <si>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</si>
  <si>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</si>
  <si>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</si>
  <si>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</si>
  <si>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</si>
  <si>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</si>
  <si>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</si>
  <si>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</si>
  <si>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</si>
  <si>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</si>
  <si>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</si>
  <si>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</si>
  <si>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</si>
  <si>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</si>
  <si>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</si>
  <si>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</si>
  <si>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</si>
  <si>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</si>
  <si>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</si>
  <si>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</si>
  <si>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</si>
  <si>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</si>
  <si>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</si>
  <si>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</si>
  <si>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</si>
  <si>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</si>
  <si>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</si>
  <si>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</si>
  <si>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</si>
  <si>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</si>
  <si>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</si>
  <si>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</si>
  <si>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</si>
  <si>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</si>
  <si>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</si>
  <si>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</si>
  <si>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</si>
  <si>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</si>
  <si>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</si>
  <si>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</si>
  <si>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</si>
  <si>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</si>
  <si>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</si>
  <si>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</si>
  <si>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</si>
  <si>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</si>
  <si>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</si>
  <si>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</si>
  <si>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</si>
  <si>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</si>
  <si>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</si>
  <si>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2022</t>
    </r>
  </si>
  <si>
    <t>RESOLUCIÓN INTERNA ATM Nº 06/22 - INDICADORES DE GESTIÓN</t>
  </si>
  <si>
    <t>INFORME CONSOLIDADO DE INDICADORES</t>
  </si>
  <si>
    <t>AREA</t>
  </si>
  <si>
    <t>ENERO</t>
  </si>
  <si>
    <t>FEBRERO</t>
  </si>
  <si>
    <t>MARZO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</si>
  <si>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</si>
  <si>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</si>
  <si>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</si>
  <si>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</si>
  <si>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</si>
  <si>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</si>
  <si>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</si>
  <si>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FISCALIZACIÓN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</si>
  <si>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</si>
  <si>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</si>
  <si>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</si>
  <si>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</si>
  <si>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</si>
  <si>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</si>
  <si>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</si>
  <si>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(*)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</si>
  <si>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</si>
  <si>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</si>
  <si>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</si>
  <si>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</si>
  <si>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</si>
  <si>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</si>
  <si>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</si>
  <si>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</si>
  <si>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</si>
  <si>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</si>
  <si>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</si>
  <si>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</si>
  <si>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</si>
  <si>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</si>
  <si>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</si>
  <si>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</si>
  <si>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</si>
  <si>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</si>
  <si>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</si>
  <si>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</si>
  <si>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</si>
  <si>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</si>
  <si>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</si>
  <si>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</si>
  <si>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</si>
  <si>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</si>
  <si>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</si>
  <si>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</si>
  <si>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</si>
  <si>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</si>
  <si>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</si>
  <si>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</si>
  <si>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</si>
  <si>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</si>
  <si>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</si>
  <si>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</si>
  <si>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</si>
  <si>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</si>
  <si>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</si>
  <si>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</si>
  <si>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</si>
  <si>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</si>
  <si>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</si>
  <si>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</si>
  <si>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</si>
  <si>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</si>
  <si>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</si>
  <si>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</si>
  <si>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</si>
  <si>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</si>
  <si>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</si>
  <si>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</si>
  <si>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</si>
  <si>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</si>
  <si>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</si>
  <si>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</si>
  <si>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</si>
  <si>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</si>
  <si>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</si>
  <si>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</si>
  <si>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</si>
  <si>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</si>
  <si>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</si>
  <si>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</si>
  <si>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</si>
  <si>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</si>
  <si>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</si>
  <si>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(*1)</t>
  </si>
  <si>
    <t>DEPARTAMENTO CONSEJO LOTEOS</t>
  </si>
  <si>
    <t>CONSEJO DE LOTEOS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</si>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</sst>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#,##0\ _p_t_a"/>
    <numFmt numFmtId="168" formatCode="_-* #,##0\ _€_-;\-* #,##0\ _€_-;_-* &quot;-&quot;??\ _€_-;_-@_-"/>
    <numFmt numFmtId="169" formatCode="#,##0_ ;\-#,##0\ "/>
    <numFmt numFmtId="170" formatCode="_-* #,##0.00\ _€_-;\-* #,##0.00\ _€_-;_-* &quot;-&quot;??\ _€_-;_-@_-"/>
    <numFmt numFmtId="171" formatCode="#,##0.00\ _€"/>
    <numFmt numFmtId="172" formatCode="0_ ;\-0\ "/>
    <numFmt numFmtId="173" formatCode="0.00\ %"/>
    <numFmt numFmtId="174" formatCode="0.0"/>
  </numFmts>
  <fonts count="8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1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6" fillId="4" borderId="0" applyNumberFormat="0" applyBorder="0" applyAlignment="0" applyProtection="0"/>
    <xf numFmtId="0" fontId="37" fillId="16" borderId="1" applyNumberFormat="0" applyAlignment="0" applyProtection="0"/>
    <xf numFmtId="0" fontId="38" fillId="1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21" borderId="0" applyNumberFormat="0" applyBorder="0" applyAlignment="0" applyProtection="0"/>
    <xf numFmtId="0" fontId="41" fillId="7" borderId="1" applyNumberFormat="0" applyAlignment="0" applyProtection="0"/>
    <xf numFmtId="0" fontId="42" fillId="3" borderId="0" applyNumberFormat="0" applyBorder="0" applyAlignment="0" applyProtection="0"/>
    <xf numFmtId="165" fontId="26" fillId="0" borderId="0" applyFont="0" applyFill="0" applyBorder="0" applyAlignment="0" applyProtection="0"/>
    <xf numFmtId="0" fontId="43" fillId="22" borderId="0" applyNumberFormat="0" applyBorder="0" applyAlignment="0" applyProtection="0"/>
    <xf numFmtId="0" fontId="26" fillId="23" borderId="4" applyNumberFormat="0" applyFont="0" applyAlignment="0" applyProtection="0"/>
    <xf numFmtId="0" fontId="44" fillId="16" borderId="5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40" fillId="0" borderId="8" applyNumberFormat="0" applyFill="0" applyAlignment="0" applyProtection="0"/>
    <xf numFmtId="0" fontId="50" fillId="0" borderId="9" applyNumberFormat="0" applyFill="0" applyAlignment="0" applyProtection="0"/>
    <xf numFmtId="0" fontId="31" fillId="0" borderId="0"/>
    <xf numFmtId="165" fontId="31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4" fillId="0" borderId="0"/>
    <xf numFmtId="9" fontId="34" fillId="0" borderId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26" fillId="0" borderId="0"/>
    <xf numFmtId="0" fontId="26" fillId="0" borderId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51" fillId="0" borderId="0"/>
    <xf numFmtId="9" fontId="26" fillId="0" borderId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53" fillId="0" borderId="0"/>
    <xf numFmtId="0" fontId="54" fillId="0" borderId="0"/>
    <xf numFmtId="9" fontId="53" fillId="0" borderId="0" applyBorder="0" applyProtection="0"/>
    <xf numFmtId="0" fontId="55" fillId="0" borderId="0"/>
    <xf numFmtId="44" fontId="55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6" fontId="53" fillId="0" borderId="0" applyBorder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44">
    <xf numFmtId="0" fontId="0" fillId="0" borderId="0" xfId="0"/>
    <xf numFmtId="0" fontId="30" fillId="0" borderId="0" xfId="0" applyFont="1"/>
    <xf numFmtId="0" fontId="31" fillId="0" borderId="0" xfId="0" applyFont="1"/>
    <xf numFmtId="1" fontId="32" fillId="24" borderId="11" xfId="32" applyNumberFormat="1" applyFont="1" applyFill="1" applyBorder="1" applyAlignment="1">
      <alignment horizontal="center" vertical="center"/>
    </xf>
    <xf numFmtId="0" fontId="27" fillId="24" borderId="13" xfId="0" applyFont="1" applyFill="1" applyBorder="1"/>
    <xf numFmtId="1" fontId="32" fillId="24" borderId="14" xfId="32" applyNumberFormat="1" applyFont="1" applyFill="1" applyBorder="1" applyAlignment="1">
      <alignment horizontal="center" vertical="center"/>
    </xf>
    <xf numFmtId="0" fontId="32" fillId="24" borderId="15" xfId="0" applyFont="1" applyFill="1" applyBorder="1" applyAlignment="1">
      <alignment horizontal="center" vertical="center" wrapText="1"/>
    </xf>
    <xf numFmtId="0" fontId="30" fillId="0" borderId="0" xfId="0" applyFont="1" applyBorder="1"/>
    <xf numFmtId="0" fontId="33" fillId="0" borderId="16" xfId="0" applyFont="1" applyBorder="1" applyAlignment="1"/>
    <xf numFmtId="0" fontId="33" fillId="0" borderId="11" xfId="0" applyFont="1" applyBorder="1"/>
    <xf numFmtId="0" fontId="33" fillId="0" borderId="0" xfId="0" applyFont="1"/>
    <xf numFmtId="0" fontId="33" fillId="0" borderId="16" xfId="0" applyFont="1" applyFill="1" applyBorder="1" applyAlignment="1"/>
    <xf numFmtId="0" fontId="33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3" fillId="26" borderId="14" xfId="0" applyFont="1" applyFill="1" applyBorder="1"/>
    <xf numFmtId="1" fontId="33" fillId="26" borderId="14" xfId="0" applyNumberFormat="1" applyFont="1" applyFill="1" applyBorder="1"/>
    <xf numFmtId="0" fontId="31" fillId="26" borderId="14" xfId="0" applyFont="1" applyFill="1" applyBorder="1"/>
    <xf numFmtId="0" fontId="31" fillId="26" borderId="15" xfId="0" applyFont="1" applyFill="1" applyBorder="1"/>
    <xf numFmtId="0" fontId="33" fillId="0" borderId="23" xfId="0" applyFont="1" applyBorder="1"/>
    <xf numFmtId="0" fontId="33" fillId="0" borderId="24" xfId="0" applyFont="1" applyBorder="1"/>
    <xf numFmtId="0" fontId="33" fillId="26" borderId="25" xfId="0" applyFont="1" applyFill="1" applyBorder="1"/>
    <xf numFmtId="0" fontId="33" fillId="0" borderId="11" xfId="0" applyFont="1" applyFill="1" applyBorder="1"/>
    <xf numFmtId="0" fontId="33" fillId="0" borderId="19" xfId="0" applyFont="1" applyBorder="1"/>
    <xf numFmtId="0" fontId="33" fillId="0" borderId="26" xfId="0" applyFont="1" applyBorder="1"/>
    <xf numFmtId="0" fontId="30" fillId="0" borderId="0" xfId="0" applyFont="1" applyBorder="1" applyAlignment="1"/>
    <xf numFmtId="0" fontId="30" fillId="0" borderId="30" xfId="0" applyFont="1" applyBorder="1"/>
    <xf numFmtId="0" fontId="28" fillId="0" borderId="0" xfId="0" applyFont="1" applyBorder="1" applyAlignment="1">
      <alignment horizontal="center"/>
    </xf>
    <xf numFmtId="0" fontId="28" fillId="0" borderId="29" xfId="0" applyFont="1" applyBorder="1" applyAlignment="1">
      <alignment vertical="center"/>
    </xf>
    <xf numFmtId="0" fontId="33" fillId="0" borderId="16" xfId="0" applyFont="1" applyBorder="1"/>
    <xf numFmtId="0" fontId="33" fillId="0" borderId="32" xfId="0" applyFont="1" applyBorder="1" applyAlignment="1"/>
    <xf numFmtId="0" fontId="33" fillId="0" borderId="28" xfId="0" applyFont="1" applyBorder="1"/>
    <xf numFmtId="0" fontId="33" fillId="0" borderId="33" xfId="0" applyFont="1" applyBorder="1"/>
    <xf numFmtId="0" fontId="33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31" fillId="26" borderId="22" xfId="0" applyFont="1" applyFill="1" applyBorder="1"/>
    <xf numFmtId="0" fontId="27" fillId="25" borderId="35" xfId="0" applyFont="1" applyFill="1" applyBorder="1"/>
    <xf numFmtId="0" fontId="27" fillId="25" borderId="36" xfId="0" applyFont="1" applyFill="1" applyBorder="1"/>
    <xf numFmtId="0" fontId="31" fillId="26" borderId="25" xfId="0" applyFont="1" applyFill="1" applyBorder="1"/>
    <xf numFmtId="0" fontId="32" fillId="25" borderId="39" xfId="0" applyFont="1" applyFill="1" applyBorder="1" applyAlignment="1"/>
    <xf numFmtId="0" fontId="33" fillId="25" borderId="35" xfId="0" applyFont="1" applyFill="1" applyBorder="1"/>
    <xf numFmtId="0" fontId="32" fillId="25" borderId="40" xfId="0" applyFont="1" applyFill="1" applyBorder="1"/>
    <xf numFmtId="0" fontId="33" fillId="25" borderId="41" xfId="0" applyFont="1" applyFill="1" applyBorder="1"/>
    <xf numFmtId="0" fontId="33" fillId="25" borderId="37" xfId="0" applyFont="1" applyFill="1" applyBorder="1"/>
    <xf numFmtId="0" fontId="33" fillId="0" borderId="32" xfId="0" applyFont="1" applyBorder="1"/>
    <xf numFmtId="0" fontId="33" fillId="0" borderId="18" xfId="0" applyFont="1" applyBorder="1"/>
    <xf numFmtId="0" fontId="33" fillId="0" borderId="12" xfId="0" applyFont="1" applyFill="1" applyBorder="1"/>
    <xf numFmtId="0" fontId="33" fillId="0" borderId="12" xfId="0" applyFont="1" applyBorder="1"/>
    <xf numFmtId="0" fontId="33" fillId="0" borderId="20" xfId="0" applyFont="1" applyBorder="1"/>
    <xf numFmtId="0" fontId="32" fillId="25" borderId="39" xfId="0" applyFont="1" applyFill="1" applyBorder="1"/>
    <xf numFmtId="0" fontId="33" fillId="0" borderId="32" xfId="0" applyFont="1" applyFill="1" applyBorder="1"/>
    <xf numFmtId="3" fontId="33" fillId="26" borderId="28" xfId="0" applyNumberFormat="1" applyFont="1" applyFill="1" applyBorder="1"/>
    <xf numFmtId="3" fontId="33" fillId="0" borderId="28" xfId="0" applyNumberFormat="1" applyFont="1" applyFill="1" applyBorder="1"/>
    <xf numFmtId="3" fontId="33" fillId="26" borderId="24" xfId="0" applyNumberFormat="1" applyFont="1" applyFill="1" applyBorder="1"/>
    <xf numFmtId="3" fontId="33" fillId="0" borderId="24" xfId="0" applyNumberFormat="1" applyFont="1" applyFill="1" applyBorder="1"/>
    <xf numFmtId="4" fontId="31" fillId="0" borderId="0" xfId="0" applyNumberFormat="1" applyFont="1"/>
    <xf numFmtId="0" fontId="32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8" fillId="0" borderId="0" xfId="0" applyFont="1" applyBorder="1" applyAlignment="1"/>
    <xf numFmtId="0" fontId="32" fillId="24" borderId="10" xfId="0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" fontId="32" fillId="24" borderId="48" xfId="32" applyNumberFormat="1" applyFont="1" applyFill="1" applyBorder="1" applyAlignment="1">
      <alignment horizontal="center" vertical="center"/>
    </xf>
    <xf numFmtId="0" fontId="32" fillId="24" borderId="49" xfId="0" applyFont="1" applyFill="1" applyBorder="1" applyAlignment="1">
      <alignment horizontal="center"/>
    </xf>
    <xf numFmtId="0" fontId="33" fillId="0" borderId="50" xfId="0" applyFont="1" applyFill="1" applyBorder="1"/>
    <xf numFmtId="1" fontId="33" fillId="0" borderId="48" xfId="0" applyNumberFormat="1" applyFont="1" applyFill="1" applyBorder="1"/>
    <xf numFmtId="0" fontId="33" fillId="0" borderId="48" xfId="0" applyFont="1" applyFill="1" applyBorder="1"/>
    <xf numFmtId="0" fontId="33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31" fillId="0" borderId="48" xfId="0" applyFont="1" applyFill="1" applyBorder="1"/>
    <xf numFmtId="3" fontId="31" fillId="0" borderId="48" xfId="0" applyNumberFormat="1" applyFont="1" applyFill="1" applyBorder="1"/>
    <xf numFmtId="0" fontId="31" fillId="0" borderId="52" xfId="0" applyFont="1" applyFill="1" applyBorder="1"/>
    <xf numFmtId="3" fontId="31" fillId="0" borderId="50" xfId="0" applyNumberFormat="1" applyFont="1" applyFill="1" applyBorder="1"/>
    <xf numFmtId="3" fontId="31" fillId="0" borderId="51" xfId="0" applyNumberFormat="1" applyFont="1" applyFill="1" applyBorder="1"/>
    <xf numFmtId="0" fontId="33" fillId="25" borderId="36" xfId="0" applyFont="1" applyFill="1" applyBorder="1"/>
    <xf numFmtId="3" fontId="33" fillId="0" borderId="14" xfId="0" applyNumberFormat="1" applyFont="1" applyFill="1" applyBorder="1"/>
    <xf numFmtId="3" fontId="33" fillId="0" borderId="22" xfId="0" applyNumberFormat="1" applyFont="1" applyFill="1" applyBorder="1"/>
    <xf numFmtId="3" fontId="33" fillId="0" borderId="25" xfId="0" applyNumberFormat="1" applyFont="1" applyFill="1" applyBorder="1"/>
    <xf numFmtId="3" fontId="33" fillId="26" borderId="34" xfId="0" applyNumberFormat="1" applyFont="1" applyFill="1" applyBorder="1"/>
    <xf numFmtId="3" fontId="33" fillId="26" borderId="11" xfId="0" applyNumberFormat="1" applyFont="1" applyFill="1" applyBorder="1"/>
    <xf numFmtId="3" fontId="33" fillId="26" borderId="27" xfId="0" applyNumberFormat="1" applyFont="1" applyFill="1" applyBorder="1"/>
    <xf numFmtId="3" fontId="33" fillId="0" borderId="11" xfId="0" applyNumberFormat="1" applyFont="1" applyFill="1" applyBorder="1"/>
    <xf numFmtId="3" fontId="33" fillId="26" borderId="31" xfId="0" applyNumberFormat="1" applyFont="1" applyFill="1" applyBorder="1"/>
    <xf numFmtId="3" fontId="33" fillId="25" borderId="41" xfId="0" applyNumberFormat="1" applyFont="1" applyFill="1" applyBorder="1"/>
    <xf numFmtId="3" fontId="33" fillId="25" borderId="42" xfId="0" applyNumberFormat="1" applyFont="1" applyFill="1" applyBorder="1"/>
    <xf numFmtId="3" fontId="32" fillId="25" borderId="42" xfId="0" applyNumberFormat="1" applyFont="1" applyFill="1" applyBorder="1"/>
    <xf numFmtId="3" fontId="32" fillId="25" borderId="41" xfId="0" applyNumberFormat="1" applyFont="1" applyFill="1" applyBorder="1"/>
    <xf numFmtId="3" fontId="33" fillId="25" borderId="38" xfId="0" applyNumberFormat="1" applyFont="1" applyFill="1" applyBorder="1"/>
    <xf numFmtId="3" fontId="33" fillId="0" borderId="34" xfId="0" applyNumberFormat="1" applyFont="1" applyBorder="1"/>
    <xf numFmtId="3" fontId="32" fillId="25" borderId="34" xfId="0" applyNumberFormat="1" applyFont="1" applyFill="1" applyBorder="1"/>
    <xf numFmtId="3" fontId="32" fillId="25" borderId="28" xfId="0" applyNumberFormat="1" applyFont="1" applyFill="1" applyBorder="1"/>
    <xf numFmtId="3" fontId="33" fillId="25" borderId="22" xfId="0" applyNumberFormat="1" applyFont="1" applyFill="1" applyBorder="1"/>
    <xf numFmtId="3" fontId="33" fillId="0" borderId="27" xfId="0" applyNumberFormat="1" applyFont="1" applyBorder="1"/>
    <xf numFmtId="3" fontId="32" fillId="25" borderId="27" xfId="0" applyNumberFormat="1" applyFont="1" applyFill="1" applyBorder="1"/>
    <xf numFmtId="3" fontId="32" fillId="25" borderId="11" xfId="0" applyNumberFormat="1" applyFont="1" applyFill="1" applyBorder="1"/>
    <xf numFmtId="3" fontId="33" fillId="25" borderId="14" xfId="0" applyNumberFormat="1" applyFont="1" applyFill="1" applyBorder="1"/>
    <xf numFmtId="3" fontId="33" fillId="26" borderId="12" xfId="0" applyNumberFormat="1" applyFont="1" applyFill="1" applyBorder="1"/>
    <xf numFmtId="3" fontId="33" fillId="0" borderId="12" xfId="0" applyNumberFormat="1" applyFont="1" applyFill="1" applyBorder="1"/>
    <xf numFmtId="3" fontId="33" fillId="0" borderId="15" xfId="0" applyNumberFormat="1" applyFont="1" applyFill="1" applyBorder="1"/>
    <xf numFmtId="3" fontId="33" fillId="25" borderId="35" xfId="0" applyNumberFormat="1" applyFont="1" applyFill="1" applyBorder="1"/>
    <xf numFmtId="3" fontId="32" fillId="25" borderId="35" xfId="0" applyNumberFormat="1" applyFont="1" applyFill="1" applyBorder="1"/>
    <xf numFmtId="3" fontId="32" fillId="25" borderId="36" xfId="0" applyNumberFormat="1" applyFont="1" applyFill="1" applyBorder="1"/>
    <xf numFmtId="0" fontId="33" fillId="26" borderId="33" xfId="0" applyFont="1" applyFill="1" applyBorder="1"/>
    <xf numFmtId="1" fontId="33" fillId="26" borderId="19" xfId="0" applyNumberFormat="1" applyFont="1" applyFill="1" applyBorder="1"/>
    <xf numFmtId="0" fontId="33" fillId="26" borderId="19" xfId="0" applyFont="1" applyFill="1" applyBorder="1"/>
    <xf numFmtId="0" fontId="33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31" fillId="26" borderId="19" xfId="0" applyFont="1" applyFill="1" applyBorder="1"/>
    <xf numFmtId="0" fontId="31" fillId="26" borderId="20" xfId="0" applyFont="1" applyFill="1" applyBorder="1"/>
    <xf numFmtId="0" fontId="31" fillId="26" borderId="33" xfId="0" applyFont="1" applyFill="1" applyBorder="1"/>
    <xf numFmtId="0" fontId="31" fillId="26" borderId="26" xfId="0" applyFont="1" applyFill="1" applyBorder="1"/>
    <xf numFmtId="3" fontId="33" fillId="0" borderId="0" xfId="0" applyNumberFormat="1" applyFont="1"/>
    <xf numFmtId="3" fontId="33" fillId="26" borderId="28" xfId="0" applyNumberFormat="1" applyFont="1" applyFill="1" applyBorder="1" applyAlignment="1"/>
    <xf numFmtId="3" fontId="33" fillId="26" borderId="27" xfId="0" applyNumberFormat="1" applyFont="1" applyFill="1" applyBorder="1" applyAlignment="1"/>
    <xf numFmtId="3" fontId="33" fillId="26" borderId="11" xfId="0" applyNumberFormat="1" applyFont="1" applyFill="1" applyBorder="1" applyAlignment="1"/>
    <xf numFmtId="3" fontId="33" fillId="0" borderId="11" xfId="0" applyNumberFormat="1" applyFont="1" applyFill="1" applyBorder="1" applyAlignment="1"/>
    <xf numFmtId="3" fontId="33" fillId="0" borderId="14" xfId="0" applyNumberFormat="1" applyFont="1" applyFill="1" applyBorder="1" applyAlignment="1"/>
    <xf numFmtId="0" fontId="31" fillId="26" borderId="0" xfId="0" applyFont="1" applyFill="1" applyBorder="1"/>
    <xf numFmtId="3" fontId="31" fillId="0" borderId="0" xfId="0" applyNumberFormat="1" applyFont="1" applyFill="1" applyBorder="1"/>
    <xf numFmtId="0" fontId="31" fillId="26" borderId="30" xfId="0" applyFont="1" applyFill="1" applyBorder="1"/>
    <xf numFmtId="3" fontId="32" fillId="26" borderId="28" xfId="0" applyNumberFormat="1" applyFont="1" applyFill="1" applyBorder="1"/>
    <xf numFmtId="3" fontId="32" fillId="26" borderId="11" xfId="0" applyNumberFormat="1" applyFont="1" applyFill="1" applyBorder="1"/>
    <xf numFmtId="3" fontId="33" fillId="27" borderId="11" xfId="0" applyNumberFormat="1" applyFont="1" applyFill="1" applyBorder="1"/>
    <xf numFmtId="3" fontId="32" fillId="27" borderId="11" xfId="0" applyNumberFormat="1" applyFont="1" applyFill="1" applyBorder="1"/>
    <xf numFmtId="0" fontId="28" fillId="0" borderId="0" xfId="0" applyFont="1" applyBorder="1" applyAlignment="1"/>
    <xf numFmtId="0" fontId="32" fillId="24" borderId="10" xfId="0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" fontId="32" fillId="24" borderId="48" xfId="32" applyNumberFormat="1" applyFont="1" applyFill="1" applyBorder="1" applyAlignment="1">
      <alignment horizontal="center" vertical="center"/>
    </xf>
    <xf numFmtId="0" fontId="33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8" fillId="0" borderId="39" xfId="0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32" fillId="24" borderId="10" xfId="0" applyFont="1" applyFill="1" applyBorder="1" applyAlignment="1">
      <alignment horizontal="center"/>
    </xf>
    <xf numFmtId="0" fontId="32" fillId="24" borderId="13" xfId="0" applyFont="1" applyFill="1" applyBorder="1" applyAlignment="1">
      <alignment horizontal="center"/>
    </xf>
    <xf numFmtId="0" fontId="28" fillId="0" borderId="29" xfId="0" applyFont="1" applyBorder="1" applyAlignment="1"/>
    <xf numFmtId="0" fontId="28" fillId="0" borderId="0" xfId="0" applyFont="1" applyBorder="1" applyAlignment="1"/>
    <xf numFmtId="0" fontId="32" fillId="24" borderId="21" xfId="0" applyFont="1" applyFill="1" applyBorder="1" applyAlignment="1">
      <alignment horizontal="center" vertical="center"/>
    </xf>
    <xf numFmtId="0" fontId="32" fillId="24" borderId="16" xfId="0" applyFont="1" applyFill="1" applyBorder="1" applyAlignment="1">
      <alignment horizontal="center" vertical="center"/>
    </xf>
    <xf numFmtId="0" fontId="32" fillId="24" borderId="18" xfId="0" applyFont="1" applyFill="1" applyBorder="1" applyAlignment="1">
      <alignment horizontal="center" vertical="center"/>
    </xf>
    <xf numFmtId="0" fontId="32" fillId="24" borderId="10" xfId="0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" fontId="32" fillId="24" borderId="19" xfId="32" applyNumberFormat="1" applyFont="1" applyFill="1" applyBorder="1" applyAlignment="1">
      <alignment horizontal="center" vertical="center"/>
    </xf>
    <xf numFmtId="1" fontId="32" fillId="24" borderId="48" xfId="32" applyNumberFormat="1" applyFont="1" applyFill="1" applyBorder="1" applyAlignment="1">
      <alignment horizontal="center" vertical="center"/>
    </xf>
    <xf numFmtId="1" fontId="32" fillId="24" borderId="17" xfId="32" applyNumberFormat="1" applyFont="1" applyFill="1" applyBorder="1" applyAlignment="1">
      <alignment horizontal="center" vertical="center"/>
    </xf>
    <xf numFmtId="0" fontId="56" fillId="0" borderId="0" xfId="0" applyFont="1" applyAlignment="1">
      <alignment horizontal="left" vertical="center"/>
    </xf>
    <xf numFmtId="0" fontId="57" fillId="0" borderId="0" xfId="0" applyFont="1"/>
    <xf numFmtId="0" fontId="58" fillId="0" borderId="0" xfId="0" applyFont="1" applyAlignment="1"/>
    <xf numFmtId="0" fontId="57" fillId="0" borderId="0" xfId="0" applyFont="1" applyAlignment="1"/>
    <xf numFmtId="0" fontId="58" fillId="0" borderId="0" xfId="0" applyFont="1" applyAlignment="1"/>
    <xf numFmtId="0" fontId="58" fillId="0" borderId="0" xfId="0" applyFont="1" applyAlignment="1">
      <alignment vertical="center"/>
    </xf>
    <xf numFmtId="0" fontId="59" fillId="0" borderId="0" xfId="0" applyFont="1" applyAlignment="1"/>
    <xf numFmtId="0" fontId="60" fillId="0" borderId="0" xfId="0" applyFont="1" applyAlignment="1"/>
    <xf numFmtId="0" fontId="60" fillId="0" borderId="0" xfId="0" applyFont="1"/>
    <xf numFmtId="0" fontId="58" fillId="24" borderId="21" xfId="0" applyFont="1" applyFill="1" applyBorder="1" applyAlignment="1">
      <alignment horizontal="center" vertical="center"/>
    </xf>
    <xf numFmtId="0" fontId="58" fillId="24" borderId="53" xfId="0" applyFont="1" applyFill="1" applyBorder="1" applyAlignment="1">
      <alignment horizontal="center" vertical="center" wrapText="1"/>
    </xf>
    <xf numFmtId="0" fontId="59" fillId="24" borderId="10" xfId="0" applyFont="1" applyFill="1" applyBorder="1" applyAlignment="1">
      <alignment horizontal="center" vertical="center" wrapText="1"/>
    </xf>
    <xf numFmtId="2" fontId="58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58" fillId="24" borderId="16" xfId="0" applyFont="1" applyFill="1" applyBorder="1" applyAlignment="1">
      <alignment horizontal="center" vertical="center"/>
    </xf>
    <xf numFmtId="0" fontId="58" fillId="24" borderId="27" xfId="0" applyFont="1" applyFill="1" applyBorder="1" applyAlignment="1">
      <alignment horizontal="center" vertical="center" wrapText="1"/>
    </xf>
    <xf numFmtId="0" fontId="59" fillId="24" borderId="11" xfId="0" applyFont="1" applyFill="1" applyBorder="1" applyAlignment="1">
      <alignment horizontal="center" vertical="center" wrapText="1"/>
    </xf>
    <xf numFmtId="2" fontId="58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8" fillId="24" borderId="18" xfId="0" applyFont="1" applyFill="1" applyBorder="1" applyAlignment="1">
      <alignment horizontal="center" vertical="center"/>
    </xf>
    <xf numFmtId="0" fontId="58" fillId="24" borderId="57" xfId="0" applyFont="1" applyFill="1" applyBorder="1" applyAlignment="1">
      <alignment horizontal="center" vertical="center" wrapText="1"/>
    </xf>
    <xf numFmtId="0" fontId="59" fillId="24" borderId="12" xfId="0" applyFont="1" applyFill="1" applyBorder="1" applyAlignment="1">
      <alignment horizontal="center" vertical="center" wrapText="1"/>
    </xf>
    <xf numFmtId="0" fontId="59" fillId="24" borderId="43" xfId="0" applyFont="1" applyFill="1" applyBorder="1" applyAlignment="1">
      <alignment horizontal="center" vertical="center" wrapText="1"/>
    </xf>
    <xf numFmtId="0" fontId="59" fillId="24" borderId="58" xfId="0" applyFont="1" applyFill="1" applyBorder="1" applyAlignment="1">
      <alignment horizontal="center" vertical="center" wrapText="1"/>
    </xf>
    <xf numFmtId="0" fontId="59" fillId="24" borderId="38" xfId="0" applyFont="1" applyFill="1" applyBorder="1" applyAlignment="1">
      <alignment horizontal="center" vertical="center" wrapText="1"/>
    </xf>
    <xf numFmtId="0" fontId="61" fillId="0" borderId="32" xfId="0" applyFont="1" applyBorder="1" applyAlignment="1"/>
    <xf numFmtId="0" fontId="61" fillId="0" borderId="28" xfId="0" applyFont="1" applyBorder="1" applyAlignment="1">
      <alignment horizontal="center"/>
    </xf>
    <xf numFmtId="1" fontId="61" fillId="0" borderId="28" xfId="0" applyNumberFormat="1" applyFont="1" applyBorder="1"/>
    <xf numFmtId="1" fontId="61" fillId="26" borderId="28" xfId="0" applyNumberFormat="1" applyFont="1" applyFill="1" applyBorder="1"/>
    <xf numFmtId="1" fontId="61" fillId="0" borderId="22" xfId="0" applyNumberFormat="1" applyFont="1" applyFill="1" applyBorder="1"/>
    <xf numFmtId="0" fontId="62" fillId="0" borderId="0" xfId="0" applyFont="1"/>
    <xf numFmtId="0" fontId="61" fillId="0" borderId="16" xfId="0" applyFont="1" applyBorder="1" applyAlignment="1"/>
    <xf numFmtId="0" fontId="61" fillId="0" borderId="11" xfId="0" applyFont="1" applyBorder="1" applyAlignment="1">
      <alignment horizontal="center"/>
    </xf>
    <xf numFmtId="1" fontId="61" fillId="0" borderId="11" xfId="0" applyNumberFormat="1" applyFont="1" applyBorder="1"/>
    <xf numFmtId="1" fontId="61" fillId="26" borderId="11" xfId="0" applyNumberFormat="1" applyFont="1" applyFill="1" applyBorder="1"/>
    <xf numFmtId="1" fontId="61" fillId="0" borderId="14" xfId="0" applyNumberFormat="1" applyFont="1" applyFill="1" applyBorder="1"/>
    <xf numFmtId="0" fontId="61" fillId="0" borderId="16" xfId="0" applyFont="1" applyFill="1" applyBorder="1" applyAlignment="1"/>
    <xf numFmtId="1" fontId="63" fillId="0" borderId="11" xfId="0" applyNumberFormat="1" applyFont="1" applyBorder="1"/>
    <xf numFmtId="1" fontId="63" fillId="28" borderId="11" xfId="0" applyNumberFormat="1" applyFont="1" applyFill="1" applyBorder="1"/>
    <xf numFmtId="1" fontId="63" fillId="28" borderId="14" xfId="0" applyNumberFormat="1" applyFont="1" applyFill="1" applyBorder="1"/>
    <xf numFmtId="0" fontId="28" fillId="0" borderId="0" xfId="53" applyFont="1" applyAlignment="1">
      <alignment horizontal="center" vertical="center"/>
    </xf>
    <xf numFmtId="0" fontId="55" fillId="0" borderId="0" xfId="92"/>
    <xf numFmtId="0" fontId="64" fillId="0" borderId="0" xfId="53" applyFont="1" applyAlignment="1">
      <alignment horizontal="left" vertical="center"/>
    </xf>
    <xf numFmtId="0" fontId="26" fillId="0" borderId="0" xfId="53" applyAlignment="1">
      <alignment horizontal="center" vertical="center"/>
    </xf>
    <xf numFmtId="0" fontId="27" fillId="0" borderId="0" xfId="53" applyFont="1" applyAlignment="1">
      <alignment horizontal="center" vertical="center"/>
    </xf>
    <xf numFmtId="0" fontId="28" fillId="0" borderId="0" xfId="53" applyFont="1" applyAlignment="1">
      <alignment horizontal="left" vertical="center"/>
    </xf>
    <xf numFmtId="0" fontId="30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center"/>
    </xf>
    <xf numFmtId="0" fontId="28" fillId="0" borderId="0" xfId="53" applyFont="1" applyBorder="1" applyAlignment="1">
      <alignment horizontal="left" vertical="center"/>
    </xf>
    <xf numFmtId="0" fontId="32" fillId="24" borderId="21" xfId="53" applyFont="1" applyFill="1" applyBorder="1" applyAlignment="1">
      <alignment horizontal="center" vertical="center" wrapText="1"/>
    </xf>
    <xf numFmtId="0" fontId="32" fillId="24" borderId="10" xfId="53" applyFont="1" applyFill="1" applyBorder="1" applyAlignment="1">
      <alignment horizontal="center" vertical="center" wrapText="1"/>
    </xf>
    <xf numFmtId="0" fontId="26" fillId="0" borderId="55" xfId="53" applyBorder="1"/>
    <xf numFmtId="1" fontId="32" fillId="24" borderId="35" xfId="54" applyNumberFormat="1" applyFont="1" applyFill="1" applyBorder="1" applyAlignment="1">
      <alignment horizontal="center" vertical="center"/>
    </xf>
    <xf numFmtId="1" fontId="32" fillId="24" borderId="55" xfId="54" applyNumberFormat="1" applyFont="1" applyFill="1" applyBorder="1" applyAlignment="1">
      <alignment horizontal="center" vertical="center"/>
    </xf>
    <xf numFmtId="1" fontId="32" fillId="24" borderId="56" xfId="54" applyNumberFormat="1" applyFont="1" applyFill="1" applyBorder="1" applyAlignment="1">
      <alignment horizontal="center" vertical="center"/>
    </xf>
    <xf numFmtId="0" fontId="32" fillId="24" borderId="16" xfId="53" applyFont="1" applyFill="1" applyBorder="1" applyAlignment="1">
      <alignment horizontal="center" vertical="center" wrapText="1"/>
    </xf>
    <xf numFmtId="0" fontId="32" fillId="24" borderId="11" xfId="53" applyFont="1" applyFill="1" applyBorder="1" applyAlignment="1">
      <alignment horizontal="center" vertical="center" wrapText="1"/>
    </xf>
    <xf numFmtId="0" fontId="32" fillId="24" borderId="11" xfId="53" applyFont="1" applyFill="1" applyBorder="1" applyAlignment="1">
      <alignment horizontal="center" vertical="center"/>
    </xf>
    <xf numFmtId="0" fontId="32" fillId="24" borderId="19" xfId="53" applyFont="1" applyFill="1" applyBorder="1" applyAlignment="1">
      <alignment horizontal="center" vertical="center" wrapText="1"/>
    </xf>
    <xf numFmtId="1" fontId="32" fillId="24" borderId="59" xfId="54" applyNumberFormat="1" applyFont="1" applyFill="1" applyBorder="1" applyAlignment="1">
      <alignment horizontal="center" vertical="center"/>
    </xf>
    <xf numFmtId="1" fontId="32" fillId="24" borderId="60" xfId="54" applyNumberFormat="1" applyFont="1" applyFill="1" applyBorder="1" applyAlignment="1">
      <alignment horizontal="center" vertical="center"/>
    </xf>
    <xf numFmtId="1" fontId="32" fillId="24" borderId="61" xfId="54" applyNumberFormat="1" applyFont="1" applyFill="1" applyBorder="1" applyAlignment="1">
      <alignment horizontal="center" vertical="center"/>
    </xf>
    <xf numFmtId="1" fontId="32" fillId="24" borderId="62" xfId="54" applyNumberFormat="1" applyFont="1" applyFill="1" applyBorder="1" applyAlignment="1">
      <alignment horizontal="center" vertical="center"/>
    </xf>
    <xf numFmtId="1" fontId="32" fillId="24" borderId="63" xfId="54" applyNumberFormat="1" applyFont="1" applyFill="1" applyBorder="1" applyAlignment="1">
      <alignment horizontal="center" vertical="center"/>
    </xf>
    <xf numFmtId="0" fontId="32" fillId="24" borderId="18" xfId="53" applyFont="1" applyFill="1" applyBorder="1" applyAlignment="1">
      <alignment horizontal="center" vertical="center" wrapText="1"/>
    </xf>
    <xf numFmtId="0" fontId="32" fillId="24" borderId="12" xfId="53" applyFont="1" applyFill="1" applyBorder="1" applyAlignment="1">
      <alignment horizontal="center" vertical="center" wrapText="1"/>
    </xf>
    <xf numFmtId="0" fontId="32" fillId="24" borderId="12" xfId="53" applyFont="1" applyFill="1" applyBorder="1" applyAlignment="1">
      <alignment horizontal="center" vertical="center" wrapText="1"/>
    </xf>
    <xf numFmtId="0" fontId="32" fillId="24" borderId="20" xfId="53" applyFont="1" applyFill="1" applyBorder="1" applyAlignment="1">
      <alignment horizontal="center" vertical="center" wrapText="1"/>
    </xf>
    <xf numFmtId="0" fontId="32" fillId="24" borderId="64" xfId="53" applyFont="1" applyFill="1" applyBorder="1" applyAlignment="1">
      <alignment horizontal="center" vertical="center" wrapText="1"/>
    </xf>
    <xf numFmtId="0" fontId="32" fillId="24" borderId="39" xfId="53" applyFont="1" applyFill="1" applyBorder="1" applyAlignment="1">
      <alignment horizontal="center" vertical="center" wrapText="1"/>
    </xf>
    <xf numFmtId="0" fontId="33" fillId="0" borderId="16" xfId="53" applyFont="1" applyBorder="1" applyAlignment="1">
      <alignment horizontal="left" vertical="center"/>
    </xf>
    <xf numFmtId="0" fontId="33" fillId="0" borderId="11" xfId="53" applyFont="1" applyBorder="1" applyAlignment="1">
      <alignment horizontal="center" vertical="center"/>
    </xf>
    <xf numFmtId="0" fontId="33" fillId="0" borderId="11" xfId="53" quotePrefix="1" applyFont="1" applyBorder="1" applyAlignment="1">
      <alignment horizontal="center" vertical="center" wrapText="1"/>
    </xf>
    <xf numFmtId="0" fontId="33" fillId="0" borderId="11" xfId="53" applyFont="1" applyBorder="1" applyAlignment="1">
      <alignment horizontal="center" vertical="center" wrapText="1"/>
    </xf>
    <xf numFmtId="0" fontId="33" fillId="0" borderId="19" xfId="53" applyFont="1" applyBorder="1" applyAlignment="1">
      <alignment horizontal="center" vertical="center" wrapText="1"/>
    </xf>
    <xf numFmtId="0" fontId="33" fillId="0" borderId="65" xfId="53" applyFont="1" applyBorder="1" applyAlignment="1">
      <alignment horizontal="center" vertical="center"/>
    </xf>
    <xf numFmtId="0" fontId="33" fillId="0" borderId="66" xfId="53" applyFont="1" applyBorder="1" applyAlignment="1">
      <alignment horizontal="center" vertical="center"/>
    </xf>
    <xf numFmtId="0" fontId="33" fillId="0" borderId="67" xfId="53" applyFont="1" applyBorder="1" applyAlignment="1">
      <alignment horizontal="center" vertical="center"/>
    </xf>
    <xf numFmtId="0" fontId="33" fillId="27" borderId="65" xfId="53" quotePrefix="1" applyFont="1" applyFill="1" applyBorder="1" applyAlignment="1">
      <alignment horizontal="right" vertical="center" wrapText="1"/>
    </xf>
    <xf numFmtId="0" fontId="33" fillId="26" borderId="65" xfId="53" applyFont="1" applyFill="1" applyBorder="1" applyAlignment="1">
      <alignment horizontal="right" vertical="center" wrapText="1"/>
    </xf>
    <xf numFmtId="0" fontId="33" fillId="0" borderId="19" xfId="53" applyFont="1" applyBorder="1" applyAlignment="1">
      <alignment horizontal="center" vertical="center"/>
    </xf>
    <xf numFmtId="0" fontId="33" fillId="0" borderId="68" xfId="53" applyFont="1" applyBorder="1" applyAlignment="1">
      <alignment horizontal="center" vertical="center"/>
    </xf>
    <xf numFmtId="0" fontId="33" fillId="0" borderId="69" xfId="53" applyFont="1" applyBorder="1" applyAlignment="1">
      <alignment horizontal="center" vertical="center"/>
    </xf>
    <xf numFmtId="0" fontId="33" fillId="27" borderId="68" xfId="53" applyFont="1" applyFill="1" applyBorder="1" applyAlignment="1">
      <alignment horizontal="right" vertical="center"/>
    </xf>
    <xf numFmtId="0" fontId="33" fillId="26" borderId="68" xfId="53" applyFont="1" applyFill="1" applyBorder="1" applyAlignment="1">
      <alignment horizontal="right" vertical="center"/>
    </xf>
    <xf numFmtId="0" fontId="33" fillId="0" borderId="19" xfId="53" quotePrefix="1" applyFont="1" applyBorder="1" applyAlignment="1">
      <alignment horizontal="center" vertical="center" wrapText="1"/>
    </xf>
    <xf numFmtId="0" fontId="33" fillId="0" borderId="68" xfId="53" quotePrefix="1" applyFont="1" applyBorder="1" applyAlignment="1">
      <alignment horizontal="center" vertical="center" wrapText="1"/>
    </xf>
    <xf numFmtId="0" fontId="33" fillId="0" borderId="69" xfId="53" quotePrefix="1" applyFont="1" applyBorder="1" applyAlignment="1">
      <alignment horizontal="center" vertical="center" wrapText="1"/>
    </xf>
    <xf numFmtId="0" fontId="33" fillId="27" borderId="68" xfId="53" quotePrefix="1" applyFont="1" applyFill="1" applyBorder="1" applyAlignment="1">
      <alignment horizontal="right" vertical="center" wrapText="1"/>
    </xf>
    <xf numFmtId="0" fontId="33" fillId="26" borderId="68" xfId="53" quotePrefix="1" applyFont="1" applyFill="1" applyBorder="1" applyAlignment="1">
      <alignment horizontal="right" vertical="center" wrapText="1"/>
    </xf>
    <xf numFmtId="0" fontId="33" fillId="27" borderId="68" xfId="53" applyFont="1" applyFill="1" applyBorder="1" applyAlignment="1">
      <alignment horizontal="right" vertical="center" wrapText="1"/>
    </xf>
    <xf numFmtId="0" fontId="33" fillId="26" borderId="68" xfId="53" applyFont="1" applyFill="1" applyBorder="1" applyAlignment="1">
      <alignment horizontal="right" vertical="center" wrapText="1"/>
    </xf>
    <xf numFmtId="3" fontId="33" fillId="0" borderId="11" xfId="55" quotePrefix="1" applyNumberFormat="1" applyFont="1" applyBorder="1" applyAlignment="1">
      <alignment horizontal="right" vertical="center" wrapText="1"/>
    </xf>
    <xf numFmtId="3" fontId="33" fillId="0" borderId="11" xfId="55" applyNumberFormat="1" applyFont="1" applyBorder="1" applyAlignment="1">
      <alignment horizontal="right" vertical="center"/>
    </xf>
    <xf numFmtId="3" fontId="33" fillId="0" borderId="19" xfId="55" applyNumberFormat="1" applyFont="1" applyBorder="1" applyAlignment="1">
      <alignment horizontal="right" vertical="center"/>
    </xf>
    <xf numFmtId="44" fontId="33" fillId="0" borderId="70" xfId="93" applyFont="1" applyBorder="1" applyAlignment="1">
      <alignment horizontal="center" vertical="center"/>
    </xf>
    <xf numFmtId="44" fontId="33" fillId="0" borderId="70" xfId="93" applyFont="1" applyBorder="1" applyAlignment="1">
      <alignment horizontal="right" vertical="center"/>
    </xf>
    <xf numFmtId="44" fontId="33" fillId="0" borderId="29" xfId="93" applyFont="1" applyBorder="1" applyAlignment="1">
      <alignment horizontal="right" vertical="center"/>
    </xf>
    <xf numFmtId="44" fontId="0" fillId="0" borderId="0" xfId="93" applyFont="1"/>
    <xf numFmtId="44" fontId="0" fillId="0" borderId="68" xfId="93" applyFont="1" applyBorder="1"/>
    <xf numFmtId="3" fontId="33" fillId="0" borderId="11" xfId="53" quotePrefix="1" applyNumberFormat="1" applyFont="1" applyBorder="1" applyAlignment="1">
      <alignment horizontal="right" vertical="center" wrapText="1"/>
    </xf>
    <xf numFmtId="3" fontId="33" fillId="0" borderId="11" xfId="53" applyNumberFormat="1" applyFont="1" applyBorder="1" applyAlignment="1">
      <alignment horizontal="right" vertical="center"/>
    </xf>
    <xf numFmtId="3" fontId="33" fillId="0" borderId="19" xfId="53" applyNumberFormat="1" applyFont="1" applyBorder="1" applyAlignment="1">
      <alignment horizontal="right" vertical="center"/>
    </xf>
    <xf numFmtId="44" fontId="33" fillId="0" borderId="68" xfId="93" applyFont="1" applyBorder="1" applyAlignment="1">
      <alignment vertical="center"/>
    </xf>
    <xf numFmtId="44" fontId="33" fillId="0" borderId="69" xfId="93" applyFont="1" applyBorder="1" applyAlignment="1">
      <alignment vertical="center"/>
    </xf>
    <xf numFmtId="44" fontId="33" fillId="26" borderId="68" xfId="93" applyFont="1" applyFill="1" applyBorder="1" applyAlignment="1">
      <alignment horizontal="right" vertical="center"/>
    </xf>
    <xf numFmtId="167" fontId="33" fillId="0" borderId="19" xfId="53" quotePrefix="1" applyNumberFormat="1" applyFont="1" applyBorder="1" applyAlignment="1">
      <alignment horizontal="right" vertical="center" wrapText="1"/>
    </xf>
    <xf numFmtId="44" fontId="33" fillId="0" borderId="68" xfId="93" applyFont="1" applyBorder="1" applyAlignment="1">
      <alignment horizontal="right" vertical="center"/>
    </xf>
    <xf numFmtId="0" fontId="33" fillId="0" borderId="71" xfId="53" applyFont="1" applyBorder="1" applyAlignment="1">
      <alignment horizontal="center" vertical="center"/>
    </xf>
    <xf numFmtId="0" fontId="33" fillId="0" borderId="72" xfId="53" applyFont="1" applyBorder="1" applyAlignment="1">
      <alignment horizontal="center" vertical="center"/>
    </xf>
    <xf numFmtId="0" fontId="33" fillId="0" borderId="45" xfId="53" applyFont="1" applyBorder="1" applyAlignment="1">
      <alignment horizontal="center" vertical="center"/>
    </xf>
    <xf numFmtId="0" fontId="33" fillId="26" borderId="71" xfId="53" applyFont="1" applyFill="1" applyBorder="1" applyAlignment="1">
      <alignment horizontal="right" vertical="center"/>
    </xf>
    <xf numFmtId="0" fontId="33" fillId="26" borderId="71" xfId="53" applyFont="1" applyFill="1" applyBorder="1" applyAlignment="1">
      <alignment horizontal="center" vertical="center"/>
    </xf>
    <xf numFmtId="0" fontId="33" fillId="27" borderId="71" xfId="53" applyFont="1" applyFill="1" applyBorder="1" applyAlignment="1">
      <alignment horizontal="center" vertical="center"/>
    </xf>
    <xf numFmtId="0" fontId="32" fillId="0" borderId="29" xfId="53" applyFont="1" applyBorder="1" applyAlignment="1">
      <alignment vertical="center" wrapText="1"/>
    </xf>
    <xf numFmtId="0" fontId="32" fillId="0" borderId="0" xfId="53" applyFont="1" applyBorder="1" applyAlignment="1">
      <alignment vertical="center" wrapText="1"/>
    </xf>
    <xf numFmtId="0" fontId="32" fillId="25" borderId="16" xfId="53" applyFont="1" applyFill="1" applyBorder="1" applyAlignment="1">
      <alignment horizontal="left" vertical="center"/>
    </xf>
    <xf numFmtId="0" fontId="33" fillId="25" borderId="11" xfId="53" applyFont="1" applyFill="1" applyBorder="1" applyAlignment="1">
      <alignment horizontal="center" vertical="center"/>
    </xf>
    <xf numFmtId="0" fontId="33" fillId="25" borderId="19" xfId="53" applyFont="1" applyFill="1" applyBorder="1" applyAlignment="1">
      <alignment horizontal="center" vertical="center"/>
    </xf>
    <xf numFmtId="0" fontId="33" fillId="25" borderId="65" xfId="53" applyFont="1" applyFill="1" applyBorder="1" applyAlignment="1">
      <alignment horizontal="center" vertical="center"/>
    </xf>
    <xf numFmtId="0" fontId="33" fillId="25" borderId="64" xfId="53" applyFont="1" applyFill="1" applyBorder="1" applyAlignment="1">
      <alignment horizontal="center" vertical="center"/>
    </xf>
    <xf numFmtId="0" fontId="33" fillId="25" borderId="39" xfId="53" applyFont="1" applyFill="1" applyBorder="1" applyAlignment="1">
      <alignment horizontal="center" vertical="center"/>
    </xf>
    <xf numFmtId="0" fontId="33" fillId="25" borderId="73" xfId="53" applyFont="1" applyFill="1" applyBorder="1" applyAlignment="1">
      <alignment horizontal="center" vertical="center"/>
    </xf>
    <xf numFmtId="0" fontId="32" fillId="0" borderId="16" xfId="53" applyFont="1" applyBorder="1" applyAlignment="1">
      <alignment horizontal="left" vertical="center"/>
    </xf>
    <xf numFmtId="0" fontId="33" fillId="27" borderId="74" xfId="53" applyFont="1" applyFill="1" applyBorder="1" applyAlignment="1">
      <alignment horizontal="center" vertical="center"/>
    </xf>
    <xf numFmtId="0" fontId="33" fillId="26" borderId="59" xfId="53" applyFont="1" applyFill="1" applyBorder="1" applyAlignment="1">
      <alignment horizontal="center" vertical="center"/>
    </xf>
    <xf numFmtId="0" fontId="33" fillId="26" borderId="66" xfId="53" applyFont="1" applyFill="1" applyBorder="1" applyAlignment="1">
      <alignment horizontal="center" vertical="center"/>
    </xf>
    <xf numFmtId="0" fontId="33" fillId="26" borderId="75" xfId="53" applyFont="1" applyFill="1" applyBorder="1" applyAlignment="1">
      <alignment horizontal="center" vertical="center"/>
    </xf>
    <xf numFmtId="0" fontId="33" fillId="26" borderId="76" xfId="53" applyFont="1" applyFill="1" applyBorder="1" applyAlignment="1">
      <alignment horizontal="center" vertical="center"/>
    </xf>
    <xf numFmtId="0" fontId="33" fillId="27" borderId="77" xfId="53" applyFont="1" applyFill="1" applyBorder="1" applyAlignment="1">
      <alignment horizontal="center" vertical="center"/>
    </xf>
    <xf numFmtId="0" fontId="33" fillId="27" borderId="78" xfId="53" applyFont="1" applyFill="1" applyBorder="1" applyAlignment="1">
      <alignment horizontal="center" vertical="center"/>
    </xf>
    <xf numFmtId="0" fontId="33" fillId="27" borderId="69" xfId="53" applyFont="1" applyFill="1" applyBorder="1" applyAlignment="1">
      <alignment horizontal="center" vertical="center"/>
    </xf>
    <xf numFmtId="0" fontId="33" fillId="26" borderId="68" xfId="53" applyFont="1" applyFill="1" applyBorder="1" applyAlignment="1">
      <alignment horizontal="center" vertical="center"/>
    </xf>
    <xf numFmtId="0" fontId="33" fillId="26" borderId="69" xfId="53" applyFont="1" applyFill="1" applyBorder="1" applyAlignment="1">
      <alignment horizontal="center" vertical="center"/>
    </xf>
    <xf numFmtId="0" fontId="33" fillId="26" borderId="79" xfId="53" applyFont="1" applyFill="1" applyBorder="1" applyAlignment="1">
      <alignment horizontal="center" vertical="center"/>
    </xf>
    <xf numFmtId="0" fontId="33" fillId="27" borderId="80" xfId="53" applyFont="1" applyFill="1" applyBorder="1" applyAlignment="1">
      <alignment horizontal="center" vertical="center"/>
    </xf>
    <xf numFmtId="0" fontId="33" fillId="27" borderId="81" xfId="53" applyFont="1" applyFill="1" applyBorder="1" applyAlignment="1">
      <alignment horizontal="center" vertical="center"/>
    </xf>
    <xf numFmtId="0" fontId="33" fillId="27" borderId="68" xfId="53" applyFont="1" applyFill="1" applyBorder="1" applyAlignment="1">
      <alignment horizontal="center" vertical="center"/>
    </xf>
    <xf numFmtId="0" fontId="33" fillId="27" borderId="67" xfId="53" applyFont="1" applyFill="1" applyBorder="1" applyAlignment="1">
      <alignment horizontal="center" vertical="center"/>
    </xf>
    <xf numFmtId="0" fontId="33" fillId="26" borderId="82" xfId="53" applyFont="1" applyFill="1" applyBorder="1" applyAlignment="1">
      <alignment horizontal="center" vertical="center"/>
    </xf>
    <xf numFmtId="0" fontId="33" fillId="25" borderId="68" xfId="53" applyFont="1" applyFill="1" applyBorder="1" applyAlignment="1">
      <alignment horizontal="center" vertical="center"/>
    </xf>
    <xf numFmtId="0" fontId="33" fillId="25" borderId="69" xfId="53" applyFont="1" applyFill="1" applyBorder="1" applyAlignment="1">
      <alignment horizontal="center" vertical="center"/>
    </xf>
    <xf numFmtId="0" fontId="33" fillId="25" borderId="75" xfId="53" applyFont="1" applyFill="1" applyBorder="1" applyAlignment="1">
      <alignment horizontal="center" vertical="center"/>
    </xf>
    <xf numFmtId="0" fontId="33" fillId="25" borderId="79" xfId="53" applyFont="1" applyFill="1" applyBorder="1" applyAlignment="1">
      <alignment horizontal="center" vertical="center"/>
    </xf>
    <xf numFmtId="0" fontId="33" fillId="25" borderId="80" xfId="53" applyFont="1" applyFill="1" applyBorder="1" applyAlignment="1">
      <alignment horizontal="center" vertical="center"/>
    </xf>
    <xf numFmtId="0" fontId="33" fillId="25" borderId="81" xfId="53" applyFont="1" applyFill="1" applyBorder="1" applyAlignment="1">
      <alignment horizontal="center" vertical="center"/>
    </xf>
    <xf numFmtId="0" fontId="33" fillId="27" borderId="75" xfId="53" applyFont="1" applyFill="1" applyBorder="1" applyAlignment="1">
      <alignment horizontal="center" vertical="center"/>
    </xf>
    <xf numFmtId="0" fontId="33" fillId="27" borderId="79" xfId="53" applyFont="1" applyFill="1" applyBorder="1" applyAlignment="1">
      <alignment horizontal="center" vertical="center"/>
    </xf>
    <xf numFmtId="0" fontId="33" fillId="0" borderId="18" xfId="53" applyFont="1" applyBorder="1" applyAlignment="1">
      <alignment horizontal="left" vertical="center"/>
    </xf>
    <xf numFmtId="0" fontId="33" fillId="0" borderId="12" xfId="53" applyFont="1" applyBorder="1" applyAlignment="1">
      <alignment horizontal="center" vertical="center"/>
    </xf>
    <xf numFmtId="0" fontId="33" fillId="0" borderId="20" xfId="53" applyFont="1" applyBorder="1" applyAlignment="1">
      <alignment horizontal="center" vertical="center"/>
    </xf>
    <xf numFmtId="0" fontId="33" fillId="27" borderId="72" xfId="53" applyFont="1" applyFill="1" applyBorder="1" applyAlignment="1">
      <alignment horizontal="center" vertical="center"/>
    </xf>
    <xf numFmtId="0" fontId="33" fillId="27" borderId="83" xfId="53" applyFont="1" applyFill="1" applyBorder="1" applyAlignment="1">
      <alignment horizontal="center" vertical="center"/>
    </xf>
    <xf numFmtId="0" fontId="33" fillId="27" borderId="84" xfId="53" applyFont="1" applyFill="1" applyBorder="1" applyAlignment="1">
      <alignment horizontal="center" vertical="center"/>
    </xf>
    <xf numFmtId="0" fontId="33" fillId="27" borderId="85" xfId="53" applyFont="1" applyFill="1" applyBorder="1" applyAlignment="1">
      <alignment horizontal="center" vertical="center"/>
    </xf>
    <xf numFmtId="0" fontId="33" fillId="27" borderId="86" xfId="53" applyFont="1" applyFill="1" applyBorder="1" applyAlignment="1">
      <alignment horizontal="center" vertical="center"/>
    </xf>
    <xf numFmtId="0" fontId="33" fillId="27" borderId="87" xfId="53" applyFont="1" applyFill="1" applyBorder="1" applyAlignment="1">
      <alignment horizontal="center" vertical="center"/>
    </xf>
    <xf numFmtId="0" fontId="26" fillId="0" borderId="50" xfId="0" applyFont="1" applyFill="1" applyBorder="1"/>
    <xf numFmtId="0" fontId="26" fillId="26" borderId="22" xfId="0" applyFont="1" applyFill="1" applyBorder="1"/>
    <xf numFmtId="0" fontId="26" fillId="26" borderId="33" xfId="0" applyFont="1" applyFill="1" applyBorder="1"/>
    <xf numFmtId="0" fontId="26" fillId="0" borderId="0" xfId="0" applyFont="1"/>
    <xf numFmtId="0" fontId="33" fillId="0" borderId="88" xfId="0" applyFont="1" applyFill="1" applyBorder="1"/>
    <xf numFmtId="0" fontId="33" fillId="0" borderId="89" xfId="0" applyFont="1" applyBorder="1"/>
    <xf numFmtId="0" fontId="33" fillId="0" borderId="90" xfId="0" applyFont="1" applyBorder="1"/>
    <xf numFmtId="3" fontId="33" fillId="26" borderId="89" xfId="0" applyNumberFormat="1" applyFont="1" applyFill="1" applyBorder="1"/>
    <xf numFmtId="3" fontId="33" fillId="26" borderId="91" xfId="0" applyNumberFormat="1" applyFont="1" applyFill="1" applyBorder="1"/>
    <xf numFmtId="3" fontId="33" fillId="0" borderId="89" xfId="0" applyNumberFormat="1" applyFont="1" applyFill="1" applyBorder="1"/>
    <xf numFmtId="3" fontId="33" fillId="0" borderId="92" xfId="0" applyNumberFormat="1" applyFont="1" applyFill="1" applyBorder="1"/>
    <xf numFmtId="0" fontId="26" fillId="0" borderId="46" xfId="0" applyFont="1" applyFill="1" applyBorder="1"/>
    <xf numFmtId="0" fontId="26" fillId="26" borderId="93" xfId="0" applyFont="1" applyFill="1" applyBorder="1"/>
    <xf numFmtId="0" fontId="26" fillId="26" borderId="94" xfId="0" applyFont="1" applyFill="1" applyBorder="1"/>
    <xf numFmtId="0" fontId="33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65" fillId="25" borderId="16" xfId="109" applyFont="1" applyFill="1" applyBorder="1" applyAlignment="1"/>
    <xf numFmtId="0" fontId="65" fillId="25" borderId="11" xfId="109" applyFont="1" applyFill="1" applyBorder="1" applyAlignment="1"/>
    <xf numFmtId="0" fontId="65" fillId="25" borderId="26" xfId="109" applyFont="1" applyFill="1" applyBorder="1" applyAlignment="1">
      <alignment horizontal="center" vertical="center"/>
    </xf>
    <xf numFmtId="0" fontId="65" fillId="25" borderId="51" xfId="109" applyFont="1" applyFill="1" applyBorder="1" applyAlignment="1">
      <alignment horizontal="center" vertical="center"/>
    </xf>
    <xf numFmtId="0" fontId="65" fillId="25" borderId="31" xfId="109" applyFont="1" applyFill="1" applyBorder="1" applyAlignment="1">
      <alignment horizontal="center" vertical="center"/>
    </xf>
    <xf numFmtId="0" fontId="1" fillId="0" borderId="0" xfId="109"/>
    <xf numFmtId="0" fontId="65" fillId="25" borderId="90" xfId="109" applyFont="1" applyFill="1" applyBorder="1" applyAlignment="1">
      <alignment horizontal="center" vertical="center"/>
    </xf>
    <xf numFmtId="0" fontId="65" fillId="25" borderId="0" xfId="109" applyFont="1" applyFill="1" applyBorder="1" applyAlignment="1">
      <alignment horizontal="center" vertical="center"/>
    </xf>
    <xf numFmtId="0" fontId="65" fillId="25" borderId="91" xfId="109" applyFont="1" applyFill="1" applyBorder="1" applyAlignment="1">
      <alignment horizontal="center" vertical="center"/>
    </xf>
    <xf numFmtId="0" fontId="65" fillId="25" borderId="33" xfId="109" applyFont="1" applyFill="1" applyBorder="1" applyAlignment="1">
      <alignment horizontal="center" vertical="center"/>
    </xf>
    <xf numFmtId="0" fontId="65" fillId="25" borderId="50" xfId="109" applyFont="1" applyFill="1" applyBorder="1" applyAlignment="1">
      <alignment horizontal="center" vertical="center"/>
    </xf>
    <xf numFmtId="0" fontId="65" fillId="25" borderId="34" xfId="109" applyFont="1" applyFill="1" applyBorder="1" applyAlignment="1">
      <alignment horizontal="center" vertical="center"/>
    </xf>
    <xf numFmtId="0" fontId="65" fillId="25" borderId="16" xfId="109" applyFont="1" applyFill="1" applyBorder="1" applyAlignment="1">
      <alignment horizontal="center" vertical="center" wrapText="1"/>
    </xf>
    <xf numFmtId="0" fontId="65" fillId="25" borderId="11" xfId="109" applyFont="1" applyFill="1" applyBorder="1" applyAlignment="1">
      <alignment wrapText="1"/>
    </xf>
    <xf numFmtId="0" fontId="66" fillId="25" borderId="28" xfId="109" applyFont="1" applyFill="1" applyBorder="1" applyAlignment="1">
      <alignment horizontal="center" vertical="center" wrapText="1"/>
    </xf>
    <xf numFmtId="0" fontId="65" fillId="25" borderId="24" xfId="109" applyFont="1" applyFill="1" applyBorder="1" applyAlignment="1">
      <alignment horizontal="center" vertical="center"/>
    </xf>
    <xf numFmtId="0" fontId="65" fillId="25" borderId="11" xfId="109" applyFont="1" applyFill="1" applyBorder="1" applyAlignment="1">
      <alignment horizontal="center" vertical="center"/>
    </xf>
    <xf numFmtId="0" fontId="65" fillId="25" borderId="16" xfId="109" applyFont="1" applyFill="1" applyBorder="1" applyAlignment="1">
      <alignment wrapText="1"/>
    </xf>
    <xf numFmtId="0" fontId="66" fillId="25" borderId="11" xfId="109" applyFont="1" applyFill="1" applyBorder="1" applyAlignment="1"/>
    <xf numFmtId="0" fontId="66" fillId="25" borderId="11" xfId="109" applyFont="1" applyFill="1" applyBorder="1" applyAlignment="1">
      <alignment wrapText="1"/>
    </xf>
    <xf numFmtId="0" fontId="65" fillId="25" borderId="28" xfId="109" applyFont="1" applyFill="1" applyBorder="1" applyAlignment="1">
      <alignment horizontal="center" vertical="center"/>
    </xf>
    <xf numFmtId="0" fontId="66" fillId="25" borderId="11" xfId="109" applyFont="1" applyFill="1" applyBorder="1" applyAlignment="1">
      <alignment horizontal="center" vertical="center" wrapText="1"/>
    </xf>
    <xf numFmtId="0" fontId="65" fillId="0" borderId="11" xfId="109" applyFont="1" applyFill="1" applyBorder="1"/>
    <xf numFmtId="0" fontId="66" fillId="0" borderId="11" xfId="109" applyFont="1" applyFill="1" applyBorder="1" applyAlignment="1">
      <alignment horizontal="center"/>
    </xf>
    <xf numFmtId="168" fontId="66" fillId="0" borderId="11" xfId="109" applyNumberFormat="1" applyFont="1" applyFill="1" applyBorder="1" applyAlignment="1">
      <alignment horizontal="center"/>
    </xf>
    <xf numFmtId="3" fontId="66" fillId="0" borderId="11" xfId="109" applyNumberFormat="1" applyFont="1" applyFill="1" applyBorder="1" applyAlignment="1">
      <alignment horizontal="center"/>
    </xf>
    <xf numFmtId="169" fontId="66" fillId="0" borderId="0" xfId="109" applyNumberFormat="1" applyFont="1" applyAlignment="1">
      <alignment horizontal="center"/>
    </xf>
    <xf numFmtId="169" fontId="66" fillId="0" borderId="11" xfId="109" applyNumberFormat="1" applyFont="1" applyBorder="1" applyAlignment="1">
      <alignment horizontal="center"/>
    </xf>
    <xf numFmtId="170" fontId="66" fillId="0" borderId="0" xfId="109" applyNumberFormat="1" applyFont="1" applyFill="1" applyBorder="1" applyAlignment="1">
      <alignment horizontal="center"/>
    </xf>
    <xf numFmtId="0" fontId="1" fillId="0" borderId="0" xfId="109" applyBorder="1"/>
    <xf numFmtId="170" fontId="66" fillId="0" borderId="11" xfId="109" applyNumberFormat="1" applyFont="1" applyFill="1" applyBorder="1" applyAlignment="1">
      <alignment horizontal="center"/>
    </xf>
    <xf numFmtId="170" fontId="66" fillId="0" borderId="0" xfId="109" applyNumberFormat="1" applyFont="1" applyAlignment="1">
      <alignment horizontal="center"/>
    </xf>
    <xf numFmtId="170" fontId="66" fillId="0" borderId="11" xfId="109" applyNumberFormat="1" applyFont="1" applyBorder="1" applyAlignment="1">
      <alignment horizontal="center"/>
    </xf>
    <xf numFmtId="0" fontId="67" fillId="29" borderId="11" xfId="109" applyFont="1" applyFill="1" applyBorder="1"/>
    <xf numFmtId="0" fontId="66" fillId="29" borderId="11" xfId="109" applyFont="1" applyFill="1" applyBorder="1" applyAlignment="1">
      <alignment horizontal="center"/>
    </xf>
    <xf numFmtId="3" fontId="66" fillId="29" borderId="11" xfId="109" applyNumberFormat="1" applyFont="1" applyFill="1" applyBorder="1" applyAlignment="1">
      <alignment horizontal="center"/>
    </xf>
    <xf numFmtId="171" fontId="66" fillId="0" borderId="11" xfId="109" applyNumberFormat="1" applyFont="1" applyFill="1" applyBorder="1" applyAlignment="1">
      <alignment horizontal="center"/>
    </xf>
    <xf numFmtId="170" fontId="66" fillId="0" borderId="11" xfId="109" applyNumberFormat="1" applyFont="1" applyFill="1" applyBorder="1" applyAlignment="1"/>
    <xf numFmtId="169" fontId="65" fillId="29" borderId="11" xfId="109" applyNumberFormat="1" applyFont="1" applyFill="1" applyBorder="1" applyAlignment="1">
      <alignment horizontal="center"/>
    </xf>
    <xf numFmtId="172" fontId="66" fillId="0" borderId="11" xfId="109" applyNumberFormat="1" applyFont="1" applyFill="1" applyBorder="1" applyAlignment="1">
      <alignment horizontal="center"/>
    </xf>
    <xf numFmtId="0" fontId="66" fillId="0" borderId="11" xfId="109" applyNumberFormat="1" applyFont="1" applyFill="1" applyBorder="1" applyAlignment="1">
      <alignment horizontal="center"/>
    </xf>
    <xf numFmtId="0" fontId="65" fillId="0" borderId="11" xfId="109" applyFont="1" applyFill="1" applyBorder="1" applyAlignment="1">
      <alignment horizontal="center"/>
    </xf>
    <xf numFmtId="4" fontId="66" fillId="0" borderId="11" xfId="109" applyNumberFormat="1" applyFont="1" applyFill="1" applyBorder="1" applyAlignment="1">
      <alignment horizontal="center"/>
    </xf>
    <xf numFmtId="170" fontId="65" fillId="0" borderId="11" xfId="109" applyNumberFormat="1" applyFont="1" applyFill="1" applyBorder="1" applyAlignment="1"/>
    <xf numFmtId="3" fontId="65" fillId="0" borderId="11" xfId="109" applyNumberFormat="1" applyFont="1" applyFill="1" applyBorder="1" applyAlignment="1">
      <alignment horizontal="center"/>
    </xf>
    <xf numFmtId="3" fontId="1" fillId="0" borderId="0" xfId="109" applyNumberFormat="1"/>
    <xf numFmtId="0" fontId="66" fillId="25" borderId="16" xfId="109" applyFont="1" applyFill="1" applyBorder="1" applyAlignment="1">
      <alignment horizontal="center" vertical="center" wrapText="1"/>
    </xf>
    <xf numFmtId="0" fontId="66" fillId="29" borderId="11" xfId="109" applyFont="1" applyFill="1" applyBorder="1"/>
    <xf numFmtId="170" fontId="66" fillId="29" borderId="11" xfId="109" applyNumberFormat="1" applyFont="1" applyFill="1" applyBorder="1" applyAlignment="1">
      <alignment horizontal="center"/>
    </xf>
    <xf numFmtId="0" fontId="65" fillId="0" borderId="11" xfId="109" applyNumberFormat="1" applyFont="1" applyFill="1" applyBorder="1" applyAlignment="1">
      <alignment horizontal="center"/>
    </xf>
    <xf numFmtId="0" fontId="66" fillId="25" borderId="16" xfId="109" applyFont="1" applyFill="1" applyBorder="1" applyAlignment="1">
      <alignment wrapText="1"/>
    </xf>
    <xf numFmtId="0" fontId="66" fillId="25" borderId="18" xfId="109" applyFont="1" applyFill="1" applyBorder="1" applyAlignment="1">
      <alignment wrapText="1"/>
    </xf>
    <xf numFmtId="9" fontId="66" fillId="0" borderId="11" xfId="110" applyFont="1" applyFill="1" applyBorder="1" applyAlignment="1">
      <alignment horizontal="center"/>
    </xf>
    <xf numFmtId="0" fontId="1" fillId="0" borderId="0" xfId="109" applyAlignment="1">
      <alignment horizontal="center"/>
    </xf>
    <xf numFmtId="170" fontId="1" fillId="0" borderId="0" xfId="109" applyNumberFormat="1"/>
    <xf numFmtId="170" fontId="1" fillId="0" borderId="0" xfId="109" applyNumberFormat="1" applyAlignment="1">
      <alignment horizontal="center"/>
    </xf>
    <xf numFmtId="0" fontId="53" fillId="0" borderId="0" xfId="89"/>
    <xf numFmtId="0" fontId="53" fillId="0" borderId="0" xfId="89" applyFont="1"/>
    <xf numFmtId="0" fontId="53" fillId="0" borderId="0" xfId="89" applyFont="1" applyAlignment="1">
      <alignment horizontal="center"/>
    </xf>
    <xf numFmtId="173" fontId="68" fillId="0" borderId="0" xfId="89" applyNumberFormat="1" applyFont="1" applyBorder="1" applyAlignment="1">
      <alignment horizontal="center" vertical="center"/>
    </xf>
    <xf numFmtId="0" fontId="69" fillId="0" borderId="0" xfId="89" applyFont="1" applyAlignment="1">
      <alignment vertical="center"/>
    </xf>
    <xf numFmtId="0" fontId="70" fillId="0" borderId="0" xfId="89" applyFont="1" applyAlignment="1">
      <alignment horizontal="center" vertical="center"/>
    </xf>
    <xf numFmtId="173" fontId="70" fillId="0" borderId="0" xfId="89" applyNumberFormat="1" applyFont="1" applyAlignment="1">
      <alignment horizontal="center" vertical="center"/>
    </xf>
    <xf numFmtId="173" fontId="70" fillId="30" borderId="0" xfId="89" applyNumberFormat="1" applyFont="1" applyFill="1" applyAlignment="1">
      <alignment horizontal="center" vertical="center"/>
    </xf>
    <xf numFmtId="0" fontId="71" fillId="0" borderId="0" xfId="89" applyFont="1" applyAlignment="1">
      <alignment vertical="center" wrapText="1"/>
    </xf>
    <xf numFmtId="0" fontId="72" fillId="0" borderId="0" xfId="89" applyFont="1" applyBorder="1" applyAlignment="1">
      <alignment horizontal="center" vertical="center" wrapText="1"/>
    </xf>
    <xf numFmtId="0" fontId="72" fillId="0" borderId="0" xfId="89" applyFont="1" applyBorder="1" applyAlignment="1">
      <alignment horizontal="center" vertical="center" wrapText="1"/>
    </xf>
    <xf numFmtId="173" fontId="74" fillId="0" borderId="0" xfId="89" applyNumberFormat="1" applyFont="1" applyAlignment="1">
      <alignment horizontal="center" vertical="center"/>
    </xf>
    <xf numFmtId="173" fontId="74" fillId="30" borderId="0" xfId="89" applyNumberFormat="1" applyFont="1" applyFill="1" applyAlignment="1">
      <alignment horizontal="center" vertical="center"/>
    </xf>
    <xf numFmtId="0" fontId="72" fillId="30" borderId="0" xfId="89" applyFont="1" applyFill="1" applyBorder="1" applyAlignment="1">
      <alignment horizontal="center" vertical="center" wrapText="1"/>
    </xf>
    <xf numFmtId="0" fontId="74" fillId="0" borderId="0" xfId="89" applyFont="1" applyAlignment="1">
      <alignment horizontal="center" vertical="center"/>
    </xf>
    <xf numFmtId="0" fontId="75" fillId="0" borderId="0" xfId="89" applyFont="1" applyAlignment="1">
      <alignment horizontal="center"/>
    </xf>
    <xf numFmtId="0" fontId="69" fillId="0" borderId="0" xfId="89" applyFont="1" applyAlignment="1">
      <alignment horizontal="center" vertical="center"/>
    </xf>
    <xf numFmtId="0" fontId="72" fillId="31" borderId="11" xfId="89" applyFont="1" applyFill="1" applyBorder="1" applyAlignment="1">
      <alignment horizontal="center" vertical="center" wrapText="1"/>
    </xf>
    <xf numFmtId="173" fontId="76" fillId="30" borderId="95" xfId="89" applyNumberFormat="1" applyFont="1" applyFill="1" applyBorder="1" applyAlignment="1">
      <alignment horizontal="center" vertical="center" wrapText="1"/>
    </xf>
    <xf numFmtId="173" fontId="76" fillId="31" borderId="11" xfId="89" applyNumberFormat="1" applyFont="1" applyFill="1" applyBorder="1" applyAlignment="1">
      <alignment horizontal="center" vertical="center" wrapText="1"/>
    </xf>
    <xf numFmtId="173" fontId="76" fillId="30" borderId="11" xfId="89" applyNumberFormat="1" applyFont="1" applyFill="1" applyBorder="1" applyAlignment="1">
      <alignment horizontal="center" vertical="center" wrapText="1"/>
    </xf>
    <xf numFmtId="173" fontId="76" fillId="30" borderId="95" xfId="89" applyNumberFormat="1" applyFont="1" applyFill="1" applyBorder="1" applyAlignment="1">
      <alignment horizontal="center" vertical="center" wrapText="1"/>
    </xf>
    <xf numFmtId="173" fontId="76" fillId="31" borderId="11" xfId="89" applyNumberFormat="1" applyFont="1" applyFill="1" applyBorder="1" applyAlignment="1">
      <alignment horizontal="center" vertical="center" wrapText="1"/>
    </xf>
    <xf numFmtId="173" fontId="76" fillId="30" borderId="11" xfId="89" applyNumberFormat="1" applyFont="1" applyFill="1" applyBorder="1" applyAlignment="1">
      <alignment horizontal="center" vertical="center" wrapText="1"/>
    </xf>
    <xf numFmtId="0" fontId="77" fillId="0" borderId="0" xfId="89" applyFont="1" applyBorder="1" applyAlignment="1">
      <alignment horizontal="center" vertical="center"/>
    </xf>
    <xf numFmtId="0" fontId="76" fillId="0" borderId="0" xfId="89" applyFont="1" applyBorder="1" applyAlignment="1">
      <alignment horizontal="center" vertical="center"/>
    </xf>
    <xf numFmtId="0" fontId="76" fillId="30" borderId="95" xfId="89" applyFont="1" applyFill="1" applyBorder="1" applyAlignment="1">
      <alignment horizontal="center" vertical="center"/>
    </xf>
    <xf numFmtId="173" fontId="76" fillId="0" borderId="0" xfId="89" applyNumberFormat="1" applyFont="1" applyBorder="1" applyAlignment="1">
      <alignment horizontal="center" vertical="center" wrapText="1"/>
    </xf>
    <xf numFmtId="173" fontId="76" fillId="30" borderId="0" xfId="89" applyNumberFormat="1" applyFont="1" applyFill="1" applyBorder="1" applyAlignment="1">
      <alignment horizontal="center" vertical="center" wrapText="1"/>
    </xf>
    <xf numFmtId="0" fontId="77" fillId="31" borderId="0" xfId="89" applyFont="1" applyFill="1" applyBorder="1" applyAlignment="1">
      <alignment horizontal="center" vertical="center"/>
    </xf>
    <xf numFmtId="0" fontId="76" fillId="31" borderId="0" xfId="89" applyFont="1" applyFill="1" applyBorder="1" applyAlignment="1">
      <alignment horizontal="center" vertical="center"/>
    </xf>
    <xf numFmtId="0" fontId="76" fillId="31" borderId="95" xfId="89" applyFont="1" applyFill="1" applyBorder="1" applyAlignment="1">
      <alignment horizontal="center" vertical="center"/>
    </xf>
    <xf numFmtId="173" fontId="76" fillId="31" borderId="95" xfId="89" applyNumberFormat="1" applyFont="1" applyFill="1" applyBorder="1" applyAlignment="1">
      <alignment horizontal="center" vertical="center" wrapText="1"/>
    </xf>
    <xf numFmtId="173" fontId="76" fillId="31" borderId="0" xfId="89" applyNumberFormat="1" applyFont="1" applyFill="1" applyBorder="1" applyAlignment="1">
      <alignment horizontal="center" vertical="center" wrapText="1"/>
    </xf>
    <xf numFmtId="0" fontId="75" fillId="31" borderId="0" xfId="89" applyFont="1" applyFill="1" applyAlignment="1">
      <alignment horizontal="center"/>
    </xf>
    <xf numFmtId="0" fontId="69" fillId="32" borderId="0" xfId="89" applyFont="1" applyFill="1" applyAlignment="1">
      <alignment horizontal="center" vertical="center"/>
    </xf>
    <xf numFmtId="0" fontId="74" fillId="32" borderId="11" xfId="89" applyFont="1" applyFill="1" applyBorder="1" applyAlignment="1">
      <alignment horizontal="left" vertical="center" wrapText="1"/>
    </xf>
    <xf numFmtId="173" fontId="74" fillId="32" borderId="95" xfId="89" applyNumberFormat="1" applyFont="1" applyFill="1" applyBorder="1" applyAlignment="1">
      <alignment horizontal="center" vertical="center"/>
    </xf>
    <xf numFmtId="174" fontId="76" fillId="32" borderId="95" xfId="89" applyNumberFormat="1" applyFont="1" applyFill="1" applyBorder="1" applyAlignment="1">
      <alignment horizontal="center" vertical="center"/>
    </xf>
    <xf numFmtId="173" fontId="75" fillId="32" borderId="11" xfId="89" applyNumberFormat="1" applyFont="1" applyFill="1" applyBorder="1" applyAlignment="1">
      <alignment horizontal="center" vertical="center"/>
    </xf>
    <xf numFmtId="174" fontId="76" fillId="32" borderId="11" xfId="89" applyNumberFormat="1" applyFont="1" applyFill="1" applyBorder="1" applyAlignment="1">
      <alignment horizontal="center" vertical="center"/>
    </xf>
    <xf numFmtId="173" fontId="75" fillId="32" borderId="11" xfId="89" applyNumberFormat="1" applyFont="1" applyFill="1" applyBorder="1" applyAlignment="1">
      <alignment horizontal="center"/>
    </xf>
    <xf numFmtId="2" fontId="76" fillId="32" borderId="11" xfId="89" applyNumberFormat="1" applyFont="1" applyFill="1" applyBorder="1" applyAlignment="1">
      <alignment horizontal="center"/>
    </xf>
    <xf numFmtId="0" fontId="74" fillId="0" borderId="11" xfId="89" applyFont="1" applyBorder="1" applyAlignment="1">
      <alignment horizontal="left" vertical="center" wrapText="1"/>
    </xf>
    <xf numFmtId="173" fontId="74" fillId="0" borderId="95" xfId="89" applyNumberFormat="1" applyFont="1" applyBorder="1" applyAlignment="1">
      <alignment horizontal="center" vertical="center"/>
    </xf>
    <xf numFmtId="174" fontId="76" fillId="0" borderId="95" xfId="89" applyNumberFormat="1" applyFont="1" applyBorder="1" applyAlignment="1">
      <alignment horizontal="center" vertical="center"/>
    </xf>
    <xf numFmtId="173" fontId="75" fillId="0" borderId="11" xfId="89" applyNumberFormat="1" applyFont="1" applyBorder="1" applyAlignment="1">
      <alignment horizontal="center" vertical="center"/>
    </xf>
    <xf numFmtId="174" fontId="76" fillId="0" borderId="11" xfId="89" applyNumberFormat="1" applyFont="1" applyBorder="1" applyAlignment="1">
      <alignment horizontal="center" vertical="center"/>
    </xf>
    <xf numFmtId="173" fontId="75" fillId="0" borderId="11" xfId="89" applyNumberFormat="1" applyFont="1" applyBorder="1" applyAlignment="1">
      <alignment horizontal="center"/>
    </xf>
    <xf numFmtId="2" fontId="76" fillId="0" borderId="11" xfId="89" applyNumberFormat="1" applyFont="1" applyBorder="1" applyAlignment="1">
      <alignment horizontal="center"/>
    </xf>
    <xf numFmtId="0" fontId="69" fillId="32" borderId="0" xfId="89" applyFont="1" applyFill="1" applyAlignment="1">
      <alignment vertical="center"/>
    </xf>
    <xf numFmtId="173" fontId="74" fillId="30" borderId="95" xfId="89" applyNumberFormat="1" applyFont="1" applyFill="1" applyBorder="1" applyAlignment="1">
      <alignment horizontal="center" vertical="center"/>
    </xf>
    <xf numFmtId="0" fontId="74" fillId="32" borderId="95" xfId="89" applyFont="1" applyFill="1" applyBorder="1" applyAlignment="1">
      <alignment horizontal="left" wrapText="1"/>
    </xf>
    <xf numFmtId="173" fontId="74" fillId="32" borderId="11" xfId="100" applyNumberFormat="1" applyFont="1" applyFill="1" applyBorder="1" applyAlignment="1" applyProtection="1">
      <alignment horizontal="center" vertical="center"/>
    </xf>
    <xf numFmtId="0" fontId="69" fillId="30" borderId="0" xfId="89" applyFont="1" applyFill="1" applyAlignment="1">
      <alignment vertical="center"/>
    </xf>
    <xf numFmtId="0" fontId="74" fillId="30" borderId="11" xfId="89" applyFont="1" applyFill="1" applyBorder="1" applyAlignment="1">
      <alignment horizontal="left" vertical="center" wrapText="1"/>
    </xf>
    <xf numFmtId="173" fontId="74" fillId="30" borderId="11" xfId="100" applyNumberFormat="1" applyFont="1" applyFill="1" applyBorder="1" applyAlignment="1" applyProtection="1">
      <alignment horizontal="center" vertical="center"/>
    </xf>
    <xf numFmtId="0" fontId="69" fillId="32" borderId="95" xfId="89" applyFont="1" applyFill="1" applyBorder="1" applyAlignment="1">
      <alignment vertical="center"/>
    </xf>
    <xf numFmtId="0" fontId="74" fillId="32" borderId="95" xfId="89" applyFont="1" applyFill="1" applyBorder="1" applyAlignment="1">
      <alignment horizontal="left" vertical="center" wrapText="1"/>
    </xf>
    <xf numFmtId="173" fontId="74" fillId="32" borderId="95" xfId="100" applyNumberFormat="1" applyFont="1" applyFill="1" applyBorder="1" applyAlignment="1" applyProtection="1">
      <alignment horizontal="center" vertical="center"/>
    </xf>
    <xf numFmtId="173" fontId="75" fillId="30" borderId="95" xfId="89" applyNumberFormat="1" applyFont="1" applyFill="1" applyBorder="1" applyAlignment="1">
      <alignment horizontal="center"/>
    </xf>
    <xf numFmtId="174" fontId="76" fillId="30" borderId="95" xfId="89" applyNumberFormat="1" applyFont="1" applyFill="1" applyBorder="1" applyAlignment="1">
      <alignment horizontal="center" vertical="center"/>
    </xf>
    <xf numFmtId="173" fontId="75" fillId="32" borderId="95" xfId="89" applyNumberFormat="1" applyFont="1" applyFill="1" applyBorder="1" applyAlignment="1">
      <alignment horizontal="center"/>
    </xf>
    <xf numFmtId="174" fontId="72" fillId="32" borderId="95" xfId="89" applyNumberFormat="1" applyFont="1" applyFill="1" applyBorder="1" applyAlignment="1">
      <alignment horizontal="center" vertical="center"/>
    </xf>
    <xf numFmtId="173" fontId="76" fillId="30" borderId="95" xfId="100" applyNumberFormat="1" applyFont="1" applyFill="1" applyBorder="1" applyAlignment="1" applyProtection="1">
      <alignment horizontal="center" vertical="center"/>
    </xf>
    <xf numFmtId="173" fontId="75" fillId="32" borderId="95" xfId="100" applyNumberFormat="1" applyFont="1" applyFill="1" applyBorder="1" applyAlignment="1" applyProtection="1">
      <alignment horizontal="center" vertical="center"/>
    </xf>
    <xf numFmtId="173" fontId="75" fillId="32" borderId="11" xfId="100" applyNumberFormat="1" applyFont="1" applyFill="1" applyBorder="1" applyAlignment="1" applyProtection="1">
      <alignment horizontal="center" vertical="center"/>
    </xf>
    <xf numFmtId="173" fontId="75" fillId="30" borderId="95" xfId="100" applyNumberFormat="1" applyFont="1" applyFill="1" applyBorder="1" applyAlignment="1" applyProtection="1">
      <alignment horizontal="center" vertical="center"/>
    </xf>
    <xf numFmtId="173" fontId="75" fillId="30" borderId="11" xfId="100" applyNumberFormat="1" applyFont="1" applyFill="1" applyBorder="1" applyAlignment="1" applyProtection="1">
      <alignment horizontal="center" vertical="center"/>
    </xf>
    <xf numFmtId="173" fontId="76" fillId="32" borderId="95" xfId="100" applyNumberFormat="1" applyFont="1" applyFill="1" applyBorder="1" applyAlignment="1" applyProtection="1">
      <alignment horizontal="center" vertical="center"/>
    </xf>
    <xf numFmtId="0" fontId="77" fillId="30" borderId="0" xfId="89" applyFont="1" applyFill="1" applyAlignment="1">
      <alignment vertical="center"/>
    </xf>
    <xf numFmtId="0" fontId="75" fillId="30" borderId="11" xfId="89" applyFont="1" applyFill="1" applyBorder="1" applyAlignment="1">
      <alignment horizontal="left" vertical="center" wrapText="1"/>
    </xf>
    <xf numFmtId="173" fontId="75" fillId="30" borderId="95" xfId="89" applyNumberFormat="1" applyFont="1" applyFill="1" applyBorder="1" applyAlignment="1">
      <alignment horizontal="center" vertical="center"/>
    </xf>
    <xf numFmtId="173" fontId="74" fillId="32" borderId="11" xfId="89" applyNumberFormat="1" applyFont="1" applyFill="1" applyBorder="1" applyAlignment="1">
      <alignment horizontal="center" vertical="center"/>
    </xf>
    <xf numFmtId="173" fontId="74" fillId="30" borderId="11" xfId="89" applyNumberFormat="1" applyFont="1" applyFill="1" applyBorder="1" applyAlignment="1">
      <alignment horizontal="center" vertical="center"/>
    </xf>
    <xf numFmtId="173" fontId="75" fillId="32" borderId="95" xfId="89" applyNumberFormat="1" applyFont="1" applyFill="1" applyBorder="1" applyAlignment="1">
      <alignment horizontal="center" vertical="center"/>
    </xf>
    <xf numFmtId="0" fontId="74" fillId="0" borderId="0" xfId="89" applyFont="1" applyBorder="1" applyAlignment="1">
      <alignment horizontal="center" vertical="center" wrapText="1"/>
    </xf>
    <xf numFmtId="0" fontId="74" fillId="30" borderId="95" xfId="89" applyFont="1" applyFill="1" applyBorder="1" applyAlignment="1">
      <alignment horizontal="center" vertical="center"/>
    </xf>
    <xf numFmtId="0" fontId="72" fillId="30" borderId="95" xfId="89" applyFont="1" applyFill="1" applyBorder="1" applyAlignment="1">
      <alignment horizontal="center" vertical="center"/>
    </xf>
    <xf numFmtId="0" fontId="74" fillId="0" borderId="0" xfId="89" applyFont="1" applyBorder="1" applyAlignment="1">
      <alignment horizontal="center" vertical="center"/>
    </xf>
    <xf numFmtId="0" fontId="72" fillId="0" borderId="0" xfId="89" applyFont="1" applyBorder="1" applyAlignment="1">
      <alignment horizontal="center" vertical="center"/>
    </xf>
    <xf numFmtId="0" fontId="74" fillId="30" borderId="0" xfId="89" applyFont="1" applyFill="1" applyBorder="1" applyAlignment="1">
      <alignment horizontal="center" vertical="center"/>
    </xf>
    <xf numFmtId="0" fontId="72" fillId="30" borderId="0" xfId="89" applyFont="1" applyFill="1" applyBorder="1" applyAlignment="1">
      <alignment horizontal="center" vertical="center"/>
    </xf>
    <xf numFmtId="0" fontId="76" fillId="0" borderId="0" xfId="89" applyFont="1" applyAlignment="1">
      <alignment horizontal="center"/>
    </xf>
    <xf numFmtId="0" fontId="76" fillId="31" borderId="0" xfId="89" applyFont="1" applyFill="1" applyBorder="1" applyAlignment="1">
      <alignment horizontal="center" vertical="center" wrapText="1"/>
    </xf>
    <xf numFmtId="0" fontId="76" fillId="31" borderId="95" xfId="89" applyFont="1" applyFill="1" applyBorder="1" applyAlignment="1">
      <alignment horizontal="center" vertical="center" wrapText="1"/>
    </xf>
    <xf numFmtId="0" fontId="76" fillId="31" borderId="0" xfId="89" applyFont="1" applyFill="1" applyAlignment="1">
      <alignment horizontal="center"/>
    </xf>
    <xf numFmtId="173" fontId="75" fillId="32" borderId="95" xfId="89" applyNumberFormat="1" applyFont="1" applyFill="1" applyBorder="1" applyAlignment="1">
      <alignment horizontal="center" wrapText="1"/>
    </xf>
    <xf numFmtId="174" fontId="72" fillId="32" borderId="11" xfId="89" applyNumberFormat="1" applyFont="1" applyFill="1" applyBorder="1" applyAlignment="1">
      <alignment horizontal="center" vertical="center"/>
    </xf>
    <xf numFmtId="173" fontId="75" fillId="30" borderId="95" xfId="89" applyNumberFormat="1" applyFont="1" applyFill="1" applyBorder="1" applyAlignment="1">
      <alignment horizontal="center" wrapText="1"/>
    </xf>
    <xf numFmtId="173" fontId="75" fillId="0" borderId="11" xfId="100" applyNumberFormat="1" applyFont="1" applyBorder="1" applyAlignment="1" applyProtection="1">
      <alignment horizontal="center" vertical="center"/>
    </xf>
    <xf numFmtId="174" fontId="72" fillId="0" borderId="11" xfId="89" applyNumberFormat="1" applyFont="1" applyBorder="1" applyAlignment="1">
      <alignment horizontal="center" vertical="center"/>
    </xf>
    <xf numFmtId="173" fontId="74" fillId="0" borderId="11" xfId="100" applyNumberFormat="1" applyFont="1" applyBorder="1" applyAlignment="1" applyProtection="1">
      <alignment horizontal="center" vertical="center"/>
    </xf>
    <xf numFmtId="173" fontId="74" fillId="32" borderId="95" xfId="89" applyNumberFormat="1" applyFont="1" applyFill="1" applyBorder="1" applyAlignment="1">
      <alignment horizontal="center" wrapText="1"/>
    </xf>
    <xf numFmtId="0" fontId="53" fillId="32" borderId="0" xfId="89" applyFill="1"/>
    <xf numFmtId="0" fontId="74" fillId="30" borderId="95" xfId="100" applyNumberFormat="1" applyFont="1" applyFill="1" applyBorder="1" applyAlignment="1" applyProtection="1">
      <alignment horizontal="center" vertical="center"/>
    </xf>
    <xf numFmtId="0" fontId="72" fillId="30" borderId="95" xfId="100" applyNumberFormat="1" applyFont="1" applyFill="1" applyBorder="1" applyAlignment="1" applyProtection="1">
      <alignment horizontal="center" vertical="center"/>
    </xf>
    <xf numFmtId="0" fontId="74" fillId="0" borderId="0" xfId="100" applyNumberFormat="1" applyFont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4" fillId="30" borderId="0" xfId="100" applyNumberFormat="1" applyFont="1" applyFill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69" fillId="31" borderId="0" xfId="89" applyFont="1" applyFill="1" applyAlignment="1">
      <alignment vertical="center"/>
    </xf>
    <xf numFmtId="0" fontId="75" fillId="30" borderId="95" xfId="100" applyNumberFormat="1" applyFont="1" applyFill="1" applyBorder="1" applyAlignment="1" applyProtection="1">
      <alignment horizontal="center" vertical="center"/>
    </xf>
    <xf numFmtId="0" fontId="76" fillId="30" borderId="95" xfId="100" applyNumberFormat="1" applyFont="1" applyFill="1" applyBorder="1" applyAlignment="1" applyProtection="1">
      <alignment horizontal="center" vertical="center"/>
    </xf>
    <xf numFmtId="0" fontId="75" fillId="0" borderId="0" xfId="100" applyNumberFormat="1" applyFont="1" applyBorder="1" applyAlignment="1" applyProtection="1">
      <alignment horizontal="center" vertical="center"/>
    </xf>
    <xf numFmtId="0" fontId="76" fillId="0" borderId="0" xfId="100" applyNumberFormat="1" applyFont="1" applyBorder="1" applyAlignment="1" applyProtection="1">
      <alignment horizontal="center" vertical="center"/>
    </xf>
    <xf numFmtId="0" fontId="75" fillId="30" borderId="0" xfId="100" applyNumberFormat="1" applyFont="1" applyFill="1" applyBorder="1" applyAlignment="1" applyProtection="1">
      <alignment horizontal="center" vertical="center"/>
    </xf>
    <xf numFmtId="0" fontId="76" fillId="30" borderId="0" xfId="100" applyNumberFormat="1" applyFont="1" applyFill="1" applyBorder="1" applyAlignment="1" applyProtection="1">
      <alignment horizontal="center" vertical="center"/>
    </xf>
    <xf numFmtId="0" fontId="74" fillId="0" borderId="0" xfId="89" applyFont="1" applyAlignment="1">
      <alignment vertical="center"/>
    </xf>
    <xf numFmtId="0" fontId="74" fillId="30" borderId="95" xfId="89" applyFont="1" applyFill="1" applyBorder="1" applyAlignment="1">
      <alignment vertical="center"/>
    </xf>
    <xf numFmtId="0" fontId="72" fillId="30" borderId="95" xfId="89" applyFont="1" applyFill="1" applyBorder="1" applyAlignment="1">
      <alignment vertical="center"/>
    </xf>
    <xf numFmtId="0" fontId="72" fillId="0" borderId="0" xfId="89" applyFont="1" applyAlignment="1">
      <alignment vertical="center"/>
    </xf>
    <xf numFmtId="0" fontId="74" fillId="30" borderId="0" xfId="89" applyFont="1" applyFill="1" applyAlignment="1">
      <alignment vertical="center"/>
    </xf>
    <xf numFmtId="0" fontId="72" fillId="30" borderId="0" xfId="89" applyFont="1" applyFill="1" applyAlignment="1">
      <alignment vertical="center"/>
    </xf>
    <xf numFmtId="0" fontId="72" fillId="0" borderId="0" xfId="89" applyFont="1" applyAlignment="1">
      <alignment horizontal="center" vertical="center"/>
    </xf>
    <xf numFmtId="0" fontId="72" fillId="31" borderId="0" xfId="89" applyFont="1" applyFill="1" applyBorder="1" applyAlignment="1">
      <alignment horizontal="center" vertical="center" wrapText="1"/>
    </xf>
    <xf numFmtId="0" fontId="72" fillId="31" borderId="95" xfId="89" applyFont="1" applyFill="1" applyBorder="1" applyAlignment="1">
      <alignment horizontal="center" vertical="center"/>
    </xf>
    <xf numFmtId="0" fontId="78" fillId="31" borderId="95" xfId="100" applyNumberFormat="1" applyFont="1" applyFill="1" applyBorder="1" applyAlignment="1" applyProtection="1">
      <alignment horizontal="center" vertical="center"/>
    </xf>
    <xf numFmtId="0" fontId="78" fillId="31" borderId="0" xfId="100" applyNumberFormat="1" applyFont="1" applyFill="1" applyBorder="1" applyAlignment="1" applyProtection="1">
      <alignment horizontal="center" vertical="center"/>
    </xf>
    <xf numFmtId="0" fontId="74" fillId="0" borderId="0" xfId="89" applyFont="1" applyAlignment="1">
      <alignment horizontal="center" vertical="center" wrapText="1"/>
    </xf>
    <xf numFmtId="173" fontId="53" fillId="0" borderId="95" xfId="89" applyNumberFormat="1" applyBorder="1"/>
    <xf numFmtId="173" fontId="53" fillId="0" borderId="0" xfId="89" applyNumberFormat="1"/>
    <xf numFmtId="0" fontId="75" fillId="0" borderId="11" xfId="89" applyFont="1" applyBorder="1" applyAlignment="1">
      <alignment horizontal="left" vertical="center" wrapText="1"/>
    </xf>
    <xf numFmtId="0" fontId="74" fillId="31" borderId="95" xfId="100" applyNumberFormat="1" applyFont="1" applyFill="1" applyBorder="1" applyAlignment="1" applyProtection="1">
      <alignment horizontal="center" vertical="center"/>
    </xf>
    <xf numFmtId="0" fontId="72" fillId="31" borderId="95" xfId="100" applyNumberFormat="1" applyFont="1" applyFill="1" applyBorder="1" applyAlignment="1" applyProtection="1">
      <alignment horizontal="center" vertical="center"/>
    </xf>
    <xf numFmtId="0" fontId="74" fillId="31" borderId="0" xfId="100" applyNumberFormat="1" applyFont="1" applyFill="1" applyBorder="1" applyAlignment="1" applyProtection="1">
      <alignment horizontal="center" vertical="center"/>
    </xf>
    <xf numFmtId="0" fontId="72" fillId="31" borderId="0" xfId="100" applyNumberFormat="1" applyFont="1" applyFill="1" applyBorder="1" applyAlignment="1" applyProtection="1">
      <alignment horizontal="center" vertical="center"/>
    </xf>
    <xf numFmtId="0" fontId="69" fillId="32" borderId="0" xfId="89" applyFont="1" applyFill="1" applyBorder="1" applyAlignment="1">
      <alignment vertical="center"/>
    </xf>
    <xf numFmtId="0" fontId="69" fillId="30" borderId="0" xfId="89" applyFont="1" applyFill="1" applyBorder="1" applyAlignment="1">
      <alignment vertical="center"/>
    </xf>
    <xf numFmtId="174" fontId="76" fillId="30" borderId="11" xfId="89" applyNumberFormat="1" applyFont="1" applyFill="1" applyBorder="1" applyAlignment="1">
      <alignment horizontal="center" vertical="center"/>
    </xf>
    <xf numFmtId="0" fontId="74" fillId="30" borderId="11" xfId="100" applyNumberFormat="1" applyFont="1" applyFill="1" applyBorder="1" applyAlignment="1" applyProtection="1">
      <alignment horizontal="center" vertical="center"/>
    </xf>
    <xf numFmtId="1" fontId="76" fillId="30" borderId="11" xfId="89" applyNumberFormat="1" applyFont="1" applyFill="1" applyBorder="1" applyAlignment="1">
      <alignment horizontal="center"/>
    </xf>
    <xf numFmtId="0" fontId="74" fillId="30" borderId="0" xfId="89" applyFont="1" applyFill="1" applyBorder="1" applyAlignment="1">
      <alignment horizontal="center" vertical="center" wrapText="1"/>
    </xf>
    <xf numFmtId="0" fontId="72" fillId="31" borderId="0" xfId="89" applyFont="1" applyFill="1" applyAlignment="1">
      <alignment horizontal="center"/>
    </xf>
    <xf numFmtId="173" fontId="76" fillId="32" borderId="95" xfId="89" applyNumberFormat="1" applyFont="1" applyFill="1" applyBorder="1" applyAlignment="1">
      <alignment horizontal="center"/>
    </xf>
    <xf numFmtId="0" fontId="74" fillId="30" borderId="11" xfId="89" applyFont="1" applyFill="1" applyBorder="1" applyAlignment="1">
      <alignment horizontal="center" vertical="center"/>
    </xf>
    <xf numFmtId="173" fontId="72" fillId="30" borderId="95" xfId="89" applyNumberFormat="1" applyFont="1" applyFill="1" applyBorder="1" applyAlignment="1">
      <alignment horizontal="center" vertical="center"/>
    </xf>
    <xf numFmtId="173" fontId="72" fillId="0" borderId="0" xfId="89" applyNumberFormat="1" applyFont="1" applyAlignment="1">
      <alignment horizontal="center" vertical="center"/>
    </xf>
    <xf numFmtId="173" fontId="72" fillId="30" borderId="0" xfId="89" applyNumberFormat="1" applyFont="1" applyFill="1" applyAlignment="1">
      <alignment horizontal="center" vertical="center"/>
    </xf>
    <xf numFmtId="0" fontId="69" fillId="31" borderId="0" xfId="89" applyFont="1" applyFill="1" applyBorder="1" applyAlignment="1">
      <alignment vertical="center"/>
    </xf>
    <xf numFmtId="0" fontId="75" fillId="0" borderId="0" xfId="89" applyFont="1" applyAlignment="1">
      <alignment wrapText="1"/>
    </xf>
    <xf numFmtId="0" fontId="75" fillId="30" borderId="95" xfId="89" applyFont="1" applyFill="1" applyBorder="1" applyAlignment="1">
      <alignment horizontal="center"/>
    </xf>
    <xf numFmtId="0" fontId="75" fillId="30" borderId="95" xfId="89" applyFont="1" applyFill="1" applyBorder="1"/>
    <xf numFmtId="0" fontId="76" fillId="30" borderId="95" xfId="89" applyFont="1" applyFill="1" applyBorder="1"/>
    <xf numFmtId="0" fontId="75" fillId="0" borderId="0" xfId="89" applyFont="1"/>
    <xf numFmtId="0" fontId="76" fillId="0" borderId="0" xfId="89" applyFont="1"/>
    <xf numFmtId="0" fontId="75" fillId="30" borderId="0" xfId="89" applyFont="1" applyFill="1"/>
    <xf numFmtId="0" fontId="76" fillId="30" borderId="0" xfId="89" applyFont="1" applyFill="1"/>
    <xf numFmtId="173" fontId="74" fillId="32" borderId="95" xfId="89" applyNumberFormat="1" applyFont="1" applyFill="1" applyBorder="1"/>
    <xf numFmtId="173" fontId="74" fillId="32" borderId="11" xfId="89" applyNumberFormat="1" applyFont="1" applyFill="1" applyBorder="1" applyAlignment="1">
      <alignment horizontal="center" vertical="center" wrapText="1" shrinkToFit="1"/>
    </xf>
    <xf numFmtId="0" fontId="79" fillId="0" borderId="0" xfId="89" applyFont="1" applyBorder="1" applyAlignment="1">
      <alignment horizontal="left" vertical="center"/>
    </xf>
    <xf numFmtId="0" fontId="79" fillId="0" borderId="0" xfId="89" applyFont="1" applyBorder="1" applyAlignment="1">
      <alignment horizontal="left" vertical="center" wrapText="1" shrinkToFit="1"/>
    </xf>
    <xf numFmtId="0" fontId="53" fillId="0" borderId="0" xfId="89" applyAlignment="1">
      <alignment wrapText="1" shrinkToFit="1"/>
    </xf>
    <xf numFmtId="0" fontId="53" fillId="0" borderId="0" xfId="89" applyFont="1" applyAlignment="1">
      <alignment wrapText="1" shrinkToFit="1"/>
    </xf>
    <xf numFmtId="0" fontId="53" fillId="0" borderId="0" xfId="89" applyFont="1" applyAlignment="1">
      <alignment horizontal="center" wrapText="1" shrinkToFit="1"/>
    </xf>
  </cellXfs>
  <cellStyles count="11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166680</xdr:colOff>
      <xdr:row>4</xdr:row>
      <xdr:rowOff>144360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89050" cy="80571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4º trimest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0" zoomScale="90" zoomScaleNormal="90" zoomScaleSheetLayoutView="100" workbookViewId="0">
      <selection activeCell="J18" sqref="J18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141" t="s">
        <v>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6" s="1" customFormat="1" ht="15" customHeight="1" x14ac:dyDescent="0.25">
      <c r="A2" s="146" t="s">
        <v>34</v>
      </c>
      <c r="B2" s="147"/>
      <c r="C2" s="147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49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148" t="s">
        <v>3</v>
      </c>
      <c r="B7" s="151" t="s">
        <v>0</v>
      </c>
      <c r="C7" s="151" t="s">
        <v>1</v>
      </c>
      <c r="D7" s="65"/>
      <c r="E7" s="65"/>
      <c r="F7" s="144"/>
      <c r="G7" s="144"/>
      <c r="H7" s="144"/>
      <c r="I7" s="144"/>
      <c r="J7" s="144"/>
      <c r="K7" s="145"/>
      <c r="L7" s="69"/>
      <c r="M7" s="4"/>
      <c r="N7" s="4"/>
    </row>
    <row r="8" spans="1:16" x14ac:dyDescent="0.2">
      <c r="A8" s="149"/>
      <c r="B8" s="152"/>
      <c r="C8" s="152"/>
      <c r="D8" s="66"/>
      <c r="E8" s="66">
        <v>2006</v>
      </c>
      <c r="F8" s="3">
        <v>2021</v>
      </c>
      <c r="G8" s="3">
        <v>2022</v>
      </c>
      <c r="H8" s="154">
        <v>2022</v>
      </c>
      <c r="I8" s="155"/>
      <c r="J8" s="155"/>
      <c r="K8" s="156"/>
      <c r="L8" s="68">
        <v>2015</v>
      </c>
      <c r="M8" s="5">
        <v>2016</v>
      </c>
      <c r="N8" s="5"/>
    </row>
    <row r="9" spans="1:16" ht="33.75" customHeight="1" thickBot="1" x14ac:dyDescent="0.25">
      <c r="A9" s="150"/>
      <c r="B9" s="153"/>
      <c r="C9" s="153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93</v>
      </c>
      <c r="G12" s="85">
        <v>100</v>
      </c>
      <c r="H12" s="85">
        <v>34</v>
      </c>
      <c r="I12" s="53"/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/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193</v>
      </c>
      <c r="G14" s="85">
        <v>150</v>
      </c>
      <c r="H14" s="87">
        <v>37</v>
      </c>
      <c r="I14" s="86"/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8</v>
      </c>
      <c r="G15" s="85">
        <v>40</v>
      </c>
      <c r="H15" s="87">
        <v>3</v>
      </c>
      <c r="I15" s="86"/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60</v>
      </c>
      <c r="G16" s="85">
        <f>15*4</f>
        <v>60</v>
      </c>
      <c r="H16" s="87">
        <v>15</v>
      </c>
      <c r="I16" s="86"/>
      <c r="J16" s="88"/>
      <c r="K16" s="82"/>
      <c r="L16" s="72"/>
      <c r="M16" s="15"/>
      <c r="N16" s="111"/>
      <c r="O16" s="120"/>
      <c r="P16" s="120"/>
    </row>
    <row r="17" spans="1:16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810</v>
      </c>
      <c r="G17" s="85">
        <v>850</v>
      </c>
      <c r="H17" s="87">
        <v>168</v>
      </c>
      <c r="I17" s="86"/>
      <c r="J17" s="88"/>
      <c r="K17" s="82"/>
      <c r="L17" s="71"/>
      <c r="M17" s="15"/>
      <c r="N17" s="111"/>
      <c r="O17" s="120"/>
      <c r="P17" s="120"/>
    </row>
    <row r="18" spans="1:16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71</v>
      </c>
      <c r="G18" s="85">
        <f>20*4</f>
        <v>80</v>
      </c>
      <c r="H18" s="87">
        <v>20</v>
      </c>
      <c r="I18" s="86"/>
      <c r="J18" s="88"/>
      <c r="K18" s="82"/>
      <c r="L18" s="72"/>
      <c r="M18" s="15"/>
      <c r="N18" s="111"/>
      <c r="O18" s="120"/>
      <c r="P18" s="120"/>
    </row>
    <row r="19" spans="1:16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12</v>
      </c>
      <c r="I19" s="55"/>
      <c r="J19" s="56"/>
      <c r="K19" s="84"/>
      <c r="L19" s="73"/>
      <c r="M19" s="21"/>
      <c r="N19" s="112"/>
      <c r="O19" s="120"/>
      <c r="P19" s="120"/>
    </row>
    <row r="20" spans="1:16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26</v>
      </c>
      <c r="G20" s="85">
        <f>5*4</f>
        <v>20</v>
      </c>
      <c r="H20" s="87">
        <v>5</v>
      </c>
      <c r="I20" s="86"/>
      <c r="J20" s="88"/>
      <c r="K20" s="82"/>
      <c r="L20" s="72"/>
      <c r="M20" s="15"/>
      <c r="N20" s="111"/>
      <c r="O20" s="120"/>
      <c r="P20" s="120"/>
    </row>
    <row r="21" spans="1:16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300</v>
      </c>
      <c r="G21" s="85">
        <f>139+60+70+70</f>
        <v>339</v>
      </c>
      <c r="H21" s="87">
        <v>139</v>
      </c>
      <c r="I21" s="86"/>
      <c r="J21" s="88"/>
      <c r="K21" s="82"/>
      <c r="L21" s="72"/>
      <c r="M21" s="15"/>
      <c r="N21" s="111"/>
      <c r="O21" s="120"/>
      <c r="P21" s="120"/>
    </row>
    <row r="22" spans="1:16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66</v>
      </c>
      <c r="G22" s="85">
        <v>70</v>
      </c>
      <c r="H22" s="89">
        <f>4+14</f>
        <v>18</v>
      </c>
      <c r="I22" s="55"/>
      <c r="J22" s="56"/>
      <c r="K22" s="84"/>
      <c r="L22" s="73"/>
      <c r="M22" s="21"/>
      <c r="N22" s="112"/>
      <c r="O22" s="120"/>
      <c r="P22" s="120"/>
    </row>
    <row r="23" spans="1:16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6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6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6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6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6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6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6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6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6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845</v>
      </c>
      <c r="G34" s="85">
        <v>780</v>
      </c>
      <c r="H34" s="86">
        <v>170</v>
      </c>
      <c r="I34" s="86"/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839</v>
      </c>
      <c r="G35" s="85">
        <v>650</v>
      </c>
      <c r="H35" s="86">
        <v>125</v>
      </c>
      <c r="I35" s="86"/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339</v>
      </c>
      <c r="G36" s="85">
        <v>270</v>
      </c>
      <c r="H36" s="86">
        <v>70</v>
      </c>
      <c r="I36" s="86"/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723</v>
      </c>
      <c r="G37" s="85">
        <v>650</v>
      </c>
      <c r="H37" s="86">
        <v>160</v>
      </c>
      <c r="I37" s="86"/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105</v>
      </c>
      <c r="G38" s="85">
        <v>60</v>
      </c>
      <c r="H38" s="86">
        <v>15</v>
      </c>
      <c r="I38" s="103"/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3382</v>
      </c>
      <c r="G40" s="85">
        <v>3889</v>
      </c>
      <c r="H40" s="86">
        <v>281</v>
      </c>
      <c r="I40" s="129"/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4140</v>
      </c>
      <c r="G41" s="85">
        <v>4761</v>
      </c>
      <c r="H41" s="86">
        <v>823</v>
      </c>
      <c r="I41" s="130"/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400</v>
      </c>
      <c r="G42" s="85">
        <v>440</v>
      </c>
      <c r="H42" s="86">
        <v>130</v>
      </c>
      <c r="I42" s="130"/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303</v>
      </c>
      <c r="G43" s="85">
        <v>333</v>
      </c>
      <c r="H43" s="86">
        <v>79</v>
      </c>
      <c r="I43" s="130"/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652</v>
      </c>
      <c r="G44" s="85">
        <v>717</v>
      </c>
      <c r="H44" s="86">
        <v>162</v>
      </c>
      <c r="I44" s="130"/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232</v>
      </c>
      <c r="G45" s="85">
        <v>255</v>
      </c>
      <c r="H45" s="86">
        <v>75</v>
      </c>
      <c r="I45" s="130"/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8</v>
      </c>
      <c r="G46" s="85">
        <v>9</v>
      </c>
      <c r="H46" s="86">
        <v>2</v>
      </c>
      <c r="I46" s="130"/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48</v>
      </c>
      <c r="B47" s="9" t="s">
        <v>4</v>
      </c>
      <c r="C47" s="9" t="s">
        <v>21</v>
      </c>
      <c r="D47" s="9"/>
      <c r="E47" s="9"/>
      <c r="F47" s="86">
        <v>446</v>
      </c>
      <c r="G47" s="85">
        <v>408</v>
      </c>
      <c r="H47" s="131">
        <v>115</v>
      </c>
      <c r="I47" s="132"/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243</v>
      </c>
      <c r="G48" s="85">
        <v>267</v>
      </c>
      <c r="H48" s="86">
        <v>94</v>
      </c>
      <c r="I48" s="130"/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16</v>
      </c>
      <c r="G49" s="85">
        <v>18</v>
      </c>
      <c r="H49" s="86">
        <v>1</v>
      </c>
      <c r="I49" s="130"/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5">
        <v>0</v>
      </c>
      <c r="H50" s="86">
        <v>0</v>
      </c>
      <c r="I50" s="130"/>
      <c r="J50" s="88"/>
      <c r="K50" s="88"/>
      <c r="L50" s="127"/>
      <c r="M50" s="128"/>
      <c r="N50" s="126"/>
      <c r="O50" s="120"/>
      <c r="P50" s="120"/>
    </row>
    <row r="51" spans="1:16" ht="27" customHeight="1" thickBot="1" x14ac:dyDescent="0.25">
      <c r="A51" s="138" t="s">
        <v>36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40"/>
    </row>
    <row r="52" spans="1:16" ht="13.5" thickBot="1" x14ac:dyDescent="0.25">
      <c r="A52" s="138"/>
      <c r="B52" s="139"/>
      <c r="C52" s="139"/>
      <c r="D52" s="139"/>
      <c r="E52" s="139"/>
      <c r="F52" s="139"/>
      <c r="G52" s="139"/>
      <c r="H52" s="139"/>
      <c r="I52" s="139"/>
      <c r="J52" s="139"/>
      <c r="K52" s="140"/>
    </row>
    <row r="54" spans="1:16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29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zoomScale="75" zoomScaleNormal="75" zoomScaleSheetLayoutView="85" workbookViewId="0">
      <selection activeCell="A22" sqref="A22"/>
    </sheetView>
  </sheetViews>
  <sheetFormatPr baseColWidth="10" defaultColWidth="11.42578125" defaultRowHeight="12.75" x14ac:dyDescent="0.2"/>
  <cols>
    <col min="1" max="1" width="76.7109375" style="165" bestFit="1" customWidth="1"/>
    <col min="2" max="2" width="17" style="165" customWidth="1"/>
    <col min="3" max="3" width="13.5703125" style="165" customWidth="1"/>
    <col min="4" max="4" width="14.7109375" style="165" hidden="1" customWidth="1"/>
    <col min="5" max="5" width="13.5703125" style="165" customWidth="1"/>
    <col min="6" max="6" width="13.140625" style="165" customWidth="1"/>
    <col min="7" max="7" width="14" style="165" customWidth="1"/>
    <col min="8" max="8" width="14.28515625" style="165" customWidth="1"/>
    <col min="9" max="16384" width="11.42578125" style="165"/>
  </cols>
  <sheetData>
    <row r="1" spans="1:8" s="158" customFormat="1" ht="24.75" x14ac:dyDescent="0.25">
      <c r="A1" s="157" t="s">
        <v>27</v>
      </c>
      <c r="B1" s="157"/>
      <c r="C1" s="157"/>
      <c r="D1" s="157"/>
      <c r="E1" s="157"/>
      <c r="F1" s="157"/>
      <c r="G1" s="157"/>
    </row>
    <row r="2" spans="1:8" s="158" customFormat="1" ht="15" customHeight="1" x14ac:dyDescent="0.25">
      <c r="A2" s="159"/>
      <c r="B2" s="159"/>
      <c r="C2" s="160"/>
    </row>
    <row r="3" spans="1:8" s="158" customFormat="1" ht="15" customHeight="1" x14ac:dyDescent="0.25">
      <c r="A3" s="161" t="s">
        <v>50</v>
      </c>
      <c r="B3" s="161"/>
      <c r="C3" s="161"/>
    </row>
    <row r="4" spans="1:8" s="158" customFormat="1" ht="15" customHeight="1" x14ac:dyDescent="0.25">
      <c r="A4" s="162" t="s">
        <v>51</v>
      </c>
      <c r="B4" s="159"/>
      <c r="C4" s="160"/>
    </row>
    <row r="5" spans="1:8" s="158" customFormat="1" ht="15" customHeight="1" x14ac:dyDescent="0.25">
      <c r="A5" s="162" t="s">
        <v>52</v>
      </c>
      <c r="B5" s="159"/>
      <c r="C5" s="160"/>
    </row>
    <row r="6" spans="1:8" s="158" customFormat="1" ht="15" customHeight="1" x14ac:dyDescent="0.25">
      <c r="A6" s="162"/>
      <c r="B6" s="159"/>
      <c r="C6" s="160"/>
    </row>
    <row r="7" spans="1:8" s="158" customFormat="1" ht="15" customHeight="1" x14ac:dyDescent="0.25">
      <c r="A7" s="162" t="s">
        <v>53</v>
      </c>
      <c r="B7" s="159"/>
      <c r="C7" s="160"/>
    </row>
    <row r="8" spans="1:8" ht="15" customHeight="1" thickBot="1" x14ac:dyDescent="0.25">
      <c r="A8" s="162"/>
      <c r="B8" s="163"/>
      <c r="C8" s="164"/>
    </row>
    <row r="9" spans="1:8" ht="15.75" x14ac:dyDescent="0.2">
      <c r="A9" s="166" t="s">
        <v>3</v>
      </c>
      <c r="B9" s="167" t="s">
        <v>0</v>
      </c>
      <c r="C9" s="168" t="s">
        <v>1</v>
      </c>
      <c r="D9" s="169" t="s">
        <v>54</v>
      </c>
      <c r="E9" s="170"/>
      <c r="F9" s="170"/>
      <c r="G9" s="170"/>
      <c r="H9" s="171"/>
    </row>
    <row r="10" spans="1:8" ht="16.5" thickBot="1" x14ac:dyDescent="0.25">
      <c r="A10" s="172"/>
      <c r="B10" s="173"/>
      <c r="C10" s="174"/>
      <c r="D10" s="175" t="s">
        <v>55</v>
      </c>
      <c r="E10" s="176"/>
      <c r="F10" s="176"/>
      <c r="G10" s="176"/>
      <c r="H10" s="177"/>
    </row>
    <row r="11" spans="1:8" ht="26.25" thickBot="1" x14ac:dyDescent="0.25">
      <c r="A11" s="178"/>
      <c r="B11" s="179"/>
      <c r="C11" s="180"/>
      <c r="D11" s="181" t="s">
        <v>2</v>
      </c>
      <c r="E11" s="182" t="s">
        <v>23</v>
      </c>
      <c r="F11" s="182" t="s">
        <v>25</v>
      </c>
      <c r="G11" s="182" t="s">
        <v>26</v>
      </c>
      <c r="H11" s="183" t="s">
        <v>56</v>
      </c>
    </row>
    <row r="12" spans="1:8" s="189" customFormat="1" ht="24.95" customHeight="1" x14ac:dyDescent="0.2">
      <c r="A12" s="184" t="s">
        <v>57</v>
      </c>
      <c r="B12" s="185" t="s">
        <v>4</v>
      </c>
      <c r="C12" s="185" t="s">
        <v>58</v>
      </c>
      <c r="D12" s="186">
        <v>1770</v>
      </c>
      <c r="E12" s="186">
        <v>225</v>
      </c>
      <c r="F12" s="186">
        <v>0</v>
      </c>
      <c r="G12" s="187">
        <v>0</v>
      </c>
      <c r="H12" s="188">
        <v>0</v>
      </c>
    </row>
    <row r="13" spans="1:8" s="189" customFormat="1" ht="24.95" customHeight="1" x14ac:dyDescent="0.2">
      <c r="A13" s="190" t="s">
        <v>59</v>
      </c>
      <c r="B13" s="191" t="s">
        <v>4</v>
      </c>
      <c r="C13" s="191" t="s">
        <v>58</v>
      </c>
      <c r="D13" s="186">
        <v>1300</v>
      </c>
      <c r="E13" s="192">
        <v>282</v>
      </c>
      <c r="F13" s="192">
        <v>0</v>
      </c>
      <c r="G13" s="193">
        <v>0</v>
      </c>
      <c r="H13" s="194">
        <v>0</v>
      </c>
    </row>
    <row r="14" spans="1:8" s="189" customFormat="1" ht="24.95" customHeight="1" x14ac:dyDescent="0.2">
      <c r="A14" s="190" t="s">
        <v>60</v>
      </c>
      <c r="B14" s="191" t="s">
        <v>4</v>
      </c>
      <c r="C14" s="191" t="s">
        <v>58</v>
      </c>
      <c r="D14" s="186">
        <v>160</v>
      </c>
      <c r="E14" s="192">
        <v>10</v>
      </c>
      <c r="F14" s="192">
        <v>0</v>
      </c>
      <c r="G14" s="193">
        <v>0</v>
      </c>
      <c r="H14" s="194">
        <v>0</v>
      </c>
    </row>
    <row r="15" spans="1:8" ht="24.95" customHeight="1" x14ac:dyDescent="0.2">
      <c r="A15" s="195" t="s">
        <v>61</v>
      </c>
      <c r="B15" s="191" t="s">
        <v>4</v>
      </c>
      <c r="C15" s="191" t="s">
        <v>58</v>
      </c>
      <c r="D15" s="196">
        <f>SUM(D12:D14)</f>
        <v>3230</v>
      </c>
      <c r="E15" s="197">
        <f>SUM(E12:E14)</f>
        <v>517</v>
      </c>
      <c r="F15" s="197">
        <f>SUM(F12:F14)</f>
        <v>0</v>
      </c>
      <c r="G15" s="197">
        <f>SUM(G12:G14)</f>
        <v>0</v>
      </c>
      <c r="H15" s="198">
        <f>SUM(H12:H14)</f>
        <v>0</v>
      </c>
    </row>
    <row r="17" spans="6:7" x14ac:dyDescent="0.2">
      <c r="G17" s="165" t="s">
        <v>54</v>
      </c>
    </row>
    <row r="18" spans="6:7" x14ac:dyDescent="0.2">
      <c r="F18" s="165" t="s">
        <v>54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17" sqref="A17"/>
    </sheetView>
  </sheetViews>
  <sheetFormatPr baseColWidth="10" defaultRowHeight="14.25" x14ac:dyDescent="0.2"/>
  <cols>
    <col min="1" max="1" width="42" style="200" bestFit="1" customWidth="1"/>
    <col min="2" max="4" width="11.42578125" style="200"/>
    <col min="5" max="12" width="0" style="200" hidden="1" customWidth="1"/>
    <col min="13" max="13" width="15.140625" style="200" customWidth="1"/>
    <col min="14" max="14" width="16.7109375" style="200" customWidth="1"/>
    <col min="15" max="15" width="17.7109375" style="200" customWidth="1"/>
    <col min="16" max="16" width="16.140625" style="200" bestFit="1" customWidth="1"/>
    <col min="17" max="16384" width="11.42578125" style="200"/>
  </cols>
  <sheetData>
    <row r="1" spans="1:19" ht="15.75" x14ac:dyDescent="0.2">
      <c r="A1" s="199" t="s">
        <v>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</row>
    <row r="2" spans="1:19" ht="23.25" x14ac:dyDescent="0.2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3"/>
    </row>
    <row r="3" spans="1:19" ht="15.75" x14ac:dyDescent="0.2">
      <c r="A3" s="204" t="s">
        <v>62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6"/>
    </row>
    <row r="4" spans="1:19" ht="15.75" x14ac:dyDescent="0.2">
      <c r="A4" s="204" t="s">
        <v>63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6"/>
    </row>
    <row r="5" spans="1:19" ht="15.75" x14ac:dyDescent="0.2">
      <c r="A5" s="204" t="s">
        <v>64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6"/>
    </row>
    <row r="6" spans="1:19" x14ac:dyDescent="0.2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</row>
    <row r="7" spans="1:19" ht="16.5" thickBot="1" x14ac:dyDescent="0.25">
      <c r="A7" s="207" t="s">
        <v>53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19" ht="15" thickBot="1" x14ac:dyDescent="0.25">
      <c r="A8" s="208" t="s">
        <v>65</v>
      </c>
      <c r="B8" s="209" t="s">
        <v>66</v>
      </c>
      <c r="C8" s="209" t="s">
        <v>67</v>
      </c>
      <c r="D8" s="209" t="s">
        <v>68</v>
      </c>
      <c r="E8" s="210" t="s">
        <v>69</v>
      </c>
      <c r="F8" s="210"/>
      <c r="G8" s="210"/>
      <c r="H8" s="210"/>
      <c r="I8" s="210"/>
      <c r="J8" s="211"/>
      <c r="K8" s="211"/>
      <c r="L8" s="211"/>
      <c r="M8" s="212"/>
      <c r="N8" s="212"/>
      <c r="O8" s="212"/>
      <c r="P8" s="212"/>
      <c r="Q8" s="212"/>
      <c r="R8" s="212"/>
      <c r="S8" s="213"/>
    </row>
    <row r="9" spans="1:19" ht="15" thickBot="1" x14ac:dyDescent="0.25">
      <c r="A9" s="214"/>
      <c r="B9" s="215"/>
      <c r="C9" s="215"/>
      <c r="D9" s="215"/>
      <c r="E9" s="216">
        <v>2002</v>
      </c>
      <c r="F9" s="216">
        <v>2003</v>
      </c>
      <c r="G9" s="216">
        <v>2004</v>
      </c>
      <c r="H9" s="216">
        <v>2005</v>
      </c>
      <c r="I9" s="217">
        <v>2006</v>
      </c>
      <c r="J9" s="218">
        <v>2016</v>
      </c>
      <c r="K9" s="218">
        <v>2017</v>
      </c>
      <c r="L9" s="219">
        <v>2018</v>
      </c>
      <c r="M9" s="219">
        <v>2019</v>
      </c>
      <c r="N9" s="219">
        <v>2020</v>
      </c>
      <c r="O9" s="219">
        <v>2021</v>
      </c>
      <c r="P9" s="220">
        <v>2022</v>
      </c>
      <c r="Q9" s="221"/>
      <c r="R9" s="221"/>
      <c r="S9" s="222"/>
    </row>
    <row r="10" spans="1:19" ht="36.75" thickBot="1" x14ac:dyDescent="0.25">
      <c r="A10" s="223"/>
      <c r="B10" s="224"/>
      <c r="C10" s="224"/>
      <c r="D10" s="224"/>
      <c r="E10" s="225" t="s">
        <v>70</v>
      </c>
      <c r="F10" s="225" t="s">
        <v>70</v>
      </c>
      <c r="G10" s="225" t="s">
        <v>70</v>
      </c>
      <c r="H10" s="225" t="s">
        <v>71</v>
      </c>
      <c r="I10" s="226" t="s">
        <v>22</v>
      </c>
      <c r="J10" s="227" t="s">
        <v>22</v>
      </c>
      <c r="K10" s="227" t="s">
        <v>22</v>
      </c>
      <c r="L10" s="228" t="s">
        <v>22</v>
      </c>
      <c r="M10" s="228" t="s">
        <v>22</v>
      </c>
      <c r="N10" s="228" t="s">
        <v>22</v>
      </c>
      <c r="O10" s="228" t="s">
        <v>22</v>
      </c>
      <c r="P10" s="227" t="s">
        <v>23</v>
      </c>
      <c r="Q10" s="227" t="s">
        <v>25</v>
      </c>
      <c r="R10" s="227" t="s">
        <v>26</v>
      </c>
      <c r="S10" s="227" t="s">
        <v>28</v>
      </c>
    </row>
    <row r="11" spans="1:19" x14ac:dyDescent="0.2">
      <c r="A11" s="229" t="s">
        <v>72</v>
      </c>
      <c r="B11" s="230" t="s">
        <v>4</v>
      </c>
      <c r="C11" s="230" t="s">
        <v>73</v>
      </c>
      <c r="D11" s="230" t="s">
        <v>74</v>
      </c>
      <c r="E11" s="231" t="s">
        <v>75</v>
      </c>
      <c r="F11" s="231" t="s">
        <v>75</v>
      </c>
      <c r="G11" s="231" t="s">
        <v>75</v>
      </c>
      <c r="H11" s="232">
        <v>150</v>
      </c>
      <c r="I11" s="233">
        <v>100</v>
      </c>
      <c r="J11" s="234">
        <v>75</v>
      </c>
      <c r="K11" s="234">
        <v>75</v>
      </c>
      <c r="L11" s="235">
        <v>69</v>
      </c>
      <c r="M11" s="235">
        <v>65</v>
      </c>
      <c r="N11" s="236">
        <v>56</v>
      </c>
      <c r="O11" s="236">
        <v>56</v>
      </c>
      <c r="P11" s="237">
        <v>56</v>
      </c>
      <c r="Q11" s="237"/>
      <c r="R11" s="238"/>
      <c r="S11" s="237"/>
    </row>
    <row r="12" spans="1:19" x14ac:dyDescent="0.2">
      <c r="A12" s="229" t="s">
        <v>76</v>
      </c>
      <c r="B12" s="230" t="s">
        <v>4</v>
      </c>
      <c r="C12" s="230" t="s">
        <v>73</v>
      </c>
      <c r="D12" s="230" t="s">
        <v>74</v>
      </c>
      <c r="E12" s="231" t="s">
        <v>75</v>
      </c>
      <c r="F12" s="231" t="s">
        <v>75</v>
      </c>
      <c r="G12" s="231" t="s">
        <v>75</v>
      </c>
      <c r="H12" s="230">
        <v>130</v>
      </c>
      <c r="I12" s="239">
        <v>122</v>
      </c>
      <c r="J12" s="240">
        <v>405</v>
      </c>
      <c r="K12" s="240">
        <v>405</v>
      </c>
      <c r="L12" s="241">
        <v>405</v>
      </c>
      <c r="M12" s="241">
        <v>405</v>
      </c>
      <c r="N12" s="241">
        <v>417</v>
      </c>
      <c r="O12" s="241">
        <v>417</v>
      </c>
      <c r="P12" s="242">
        <v>417</v>
      </c>
      <c r="Q12" s="242"/>
      <c r="R12" s="243"/>
      <c r="S12" s="242"/>
    </row>
    <row r="13" spans="1:19" x14ac:dyDescent="0.2">
      <c r="A13" s="229" t="s">
        <v>77</v>
      </c>
      <c r="B13" s="230" t="s">
        <v>4</v>
      </c>
      <c r="C13" s="230" t="s">
        <v>78</v>
      </c>
      <c r="D13" s="230" t="s">
        <v>74</v>
      </c>
      <c r="E13" s="231" t="s">
        <v>75</v>
      </c>
      <c r="F13" s="231" t="s">
        <v>75</v>
      </c>
      <c r="G13" s="231" t="s">
        <v>75</v>
      </c>
      <c r="H13" s="231" t="s">
        <v>75</v>
      </c>
      <c r="I13" s="244" t="s">
        <v>79</v>
      </c>
      <c r="J13" s="245">
        <v>0</v>
      </c>
      <c r="K13" s="245">
        <v>0</v>
      </c>
      <c r="L13" s="246">
        <v>0</v>
      </c>
      <c r="M13" s="246">
        <v>0</v>
      </c>
      <c r="N13" s="246">
        <v>0</v>
      </c>
      <c r="O13" s="246">
        <v>0</v>
      </c>
      <c r="P13" s="247">
        <v>0</v>
      </c>
      <c r="Q13" s="248"/>
      <c r="R13" s="248"/>
      <c r="S13" s="247"/>
    </row>
    <row r="14" spans="1:19" x14ac:dyDescent="0.2">
      <c r="A14" s="229" t="s">
        <v>80</v>
      </c>
      <c r="B14" s="230" t="s">
        <v>4</v>
      </c>
      <c r="C14" s="230" t="s">
        <v>78</v>
      </c>
      <c r="D14" s="230" t="s">
        <v>74</v>
      </c>
      <c r="E14" s="231" t="s">
        <v>75</v>
      </c>
      <c r="F14" s="231" t="s">
        <v>75</v>
      </c>
      <c r="G14" s="231" t="s">
        <v>75</v>
      </c>
      <c r="H14" s="231" t="s">
        <v>75</v>
      </c>
      <c r="I14" s="244" t="s">
        <v>79</v>
      </c>
      <c r="J14" s="245">
        <v>0</v>
      </c>
      <c r="K14" s="245">
        <v>0</v>
      </c>
      <c r="L14" s="246">
        <v>0</v>
      </c>
      <c r="M14" s="246">
        <v>0</v>
      </c>
      <c r="N14" s="246">
        <v>0</v>
      </c>
      <c r="O14" s="246">
        <v>0</v>
      </c>
      <c r="P14" s="249">
        <v>0</v>
      </c>
      <c r="Q14" s="248"/>
      <c r="R14" s="250"/>
      <c r="S14" s="249"/>
    </row>
    <row r="15" spans="1:19" x14ac:dyDescent="0.2">
      <c r="A15" s="229" t="s">
        <v>80</v>
      </c>
      <c r="B15" s="230" t="s">
        <v>81</v>
      </c>
      <c r="C15" s="230" t="s">
        <v>78</v>
      </c>
      <c r="D15" s="230" t="s">
        <v>74</v>
      </c>
      <c r="E15" s="231" t="s">
        <v>75</v>
      </c>
      <c r="F15" s="231" t="s">
        <v>75</v>
      </c>
      <c r="G15" s="231" t="s">
        <v>75</v>
      </c>
      <c r="H15" s="231" t="s">
        <v>75</v>
      </c>
      <c r="I15" s="244" t="s">
        <v>79</v>
      </c>
      <c r="J15" s="245">
        <v>0</v>
      </c>
      <c r="K15" s="245">
        <v>0</v>
      </c>
      <c r="L15" s="246">
        <v>0</v>
      </c>
      <c r="M15" s="246">
        <v>0</v>
      </c>
      <c r="N15" s="246">
        <v>0</v>
      </c>
      <c r="O15" s="246">
        <v>0</v>
      </c>
      <c r="P15" s="247">
        <v>0</v>
      </c>
      <c r="Q15" s="248"/>
      <c r="R15" s="248"/>
      <c r="S15" s="247"/>
    </row>
    <row r="16" spans="1:19" x14ac:dyDescent="0.2">
      <c r="A16" s="229" t="s">
        <v>82</v>
      </c>
      <c r="B16" s="230" t="s">
        <v>81</v>
      </c>
      <c r="C16" s="230" t="s">
        <v>83</v>
      </c>
      <c r="D16" s="230" t="s">
        <v>74</v>
      </c>
      <c r="E16" s="251">
        <v>6026929</v>
      </c>
      <c r="F16" s="251">
        <v>4858726</v>
      </c>
      <c r="G16" s="251">
        <v>4801465</v>
      </c>
      <c r="H16" s="252">
        <v>5760000</v>
      </c>
      <c r="I16" s="253">
        <v>9200000</v>
      </c>
      <c r="J16" s="254">
        <v>3369154.7</v>
      </c>
      <c r="K16" s="255">
        <v>4261945.1900000004</v>
      </c>
      <c r="L16" s="256">
        <v>1374927.11</v>
      </c>
      <c r="M16" s="256">
        <v>5065811.18</v>
      </c>
      <c r="N16" s="256">
        <v>3183798.46</v>
      </c>
      <c r="O16" s="256">
        <v>25661980.829999998</v>
      </c>
      <c r="P16" s="257">
        <v>19522.53</v>
      </c>
      <c r="Q16" s="258"/>
      <c r="R16" s="258"/>
      <c r="S16" s="258"/>
    </row>
    <row r="17" spans="1:19" x14ac:dyDescent="0.2">
      <c r="A17" s="229" t="s">
        <v>84</v>
      </c>
      <c r="B17" s="230" t="s">
        <v>81</v>
      </c>
      <c r="C17" s="230" t="s">
        <v>73</v>
      </c>
      <c r="D17" s="230" t="s">
        <v>74</v>
      </c>
      <c r="E17" s="259">
        <v>14280</v>
      </c>
      <c r="F17" s="259">
        <v>14280</v>
      </c>
      <c r="G17" s="259">
        <v>14280</v>
      </c>
      <c r="H17" s="260">
        <v>14280</v>
      </c>
      <c r="I17" s="261">
        <v>14280</v>
      </c>
      <c r="J17" s="262">
        <v>0</v>
      </c>
      <c r="K17" s="262">
        <v>0</v>
      </c>
      <c r="L17" s="263">
        <v>0</v>
      </c>
      <c r="M17" s="263">
        <v>0</v>
      </c>
      <c r="N17" s="263">
        <v>0</v>
      </c>
      <c r="O17" s="263">
        <v>0</v>
      </c>
      <c r="P17" s="264">
        <v>0</v>
      </c>
      <c r="Q17" s="264"/>
      <c r="R17" s="264"/>
      <c r="S17" s="264"/>
    </row>
    <row r="18" spans="1:19" x14ac:dyDescent="0.2">
      <c r="A18" s="229" t="s">
        <v>85</v>
      </c>
      <c r="B18" s="230" t="s">
        <v>81</v>
      </c>
      <c r="C18" s="230" t="s">
        <v>78</v>
      </c>
      <c r="D18" s="230" t="s">
        <v>74</v>
      </c>
      <c r="E18" s="259">
        <v>20492</v>
      </c>
      <c r="F18" s="259">
        <v>971505</v>
      </c>
      <c r="G18" s="259">
        <v>3837</v>
      </c>
      <c r="H18" s="231" t="s">
        <v>75</v>
      </c>
      <c r="I18" s="265"/>
      <c r="J18" s="266">
        <v>137704</v>
      </c>
      <c r="K18" s="262">
        <v>1026762</v>
      </c>
      <c r="L18" s="263">
        <v>12573148</v>
      </c>
      <c r="M18" s="262">
        <v>27404862.989999998</v>
      </c>
      <c r="N18" s="262">
        <v>28451346.449999999</v>
      </c>
      <c r="O18" s="262">
        <v>12671497.84</v>
      </c>
      <c r="P18" s="257">
        <v>2689964.27</v>
      </c>
      <c r="Q18" s="258"/>
      <c r="R18" s="258"/>
      <c r="S18" s="258"/>
    </row>
    <row r="19" spans="1:19" ht="15" thickBot="1" x14ac:dyDescent="0.25">
      <c r="A19" s="229"/>
      <c r="B19" s="230"/>
      <c r="C19" s="230"/>
      <c r="D19" s="230"/>
      <c r="E19" s="230"/>
      <c r="F19" s="230"/>
      <c r="G19" s="230"/>
      <c r="H19" s="230"/>
      <c r="I19" s="239"/>
      <c r="J19" s="267"/>
      <c r="K19" s="267"/>
      <c r="L19" s="268"/>
      <c r="M19" s="269"/>
      <c r="N19" s="269"/>
      <c r="O19" s="269"/>
      <c r="P19" s="267"/>
      <c r="Q19" s="270"/>
      <c r="R19" s="271"/>
      <c r="S19" s="272" t="s">
        <v>54</v>
      </c>
    </row>
    <row r="20" spans="1:19" ht="15" thickBot="1" x14ac:dyDescent="0.25">
      <c r="A20" s="273"/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</row>
    <row r="21" spans="1:19" ht="15.75" thickTop="1" thickBot="1" x14ac:dyDescent="0.25">
      <c r="A21" s="275" t="s">
        <v>86</v>
      </c>
      <c r="B21" s="276"/>
      <c r="C21" s="276"/>
      <c r="D21" s="276"/>
      <c r="E21" s="276"/>
      <c r="F21" s="276"/>
      <c r="G21" s="276"/>
      <c r="H21" s="276"/>
      <c r="I21" s="277"/>
      <c r="J21" s="278"/>
      <c r="K21" s="278"/>
      <c r="L21" s="279"/>
      <c r="M21" s="279"/>
      <c r="N21" s="280"/>
      <c r="O21" s="280"/>
      <c r="P21" s="281"/>
      <c r="Q21" s="281"/>
      <c r="R21" s="281"/>
      <c r="S21" s="281"/>
    </row>
    <row r="22" spans="1:19" ht="15" thickTop="1" x14ac:dyDescent="0.2">
      <c r="A22" s="282" t="s">
        <v>87</v>
      </c>
      <c r="B22" s="230" t="s">
        <v>4</v>
      </c>
      <c r="C22" s="230" t="s">
        <v>88</v>
      </c>
      <c r="D22" s="230" t="s">
        <v>89</v>
      </c>
      <c r="E22" s="230">
        <v>33</v>
      </c>
      <c r="F22" s="230">
        <v>33</v>
      </c>
      <c r="G22" s="230">
        <v>48</v>
      </c>
      <c r="H22" s="230">
        <v>48</v>
      </c>
      <c r="I22" s="239">
        <v>47</v>
      </c>
      <c r="J22" s="240">
        <v>34</v>
      </c>
      <c r="K22" s="283">
        <f>+K23+K27+K28+K30+K34</f>
        <v>33</v>
      </c>
      <c r="L22" s="284">
        <v>28</v>
      </c>
      <c r="M22" s="284">
        <v>24</v>
      </c>
      <c r="N22" s="285">
        <v>22</v>
      </c>
      <c r="O22" s="286">
        <v>2</v>
      </c>
      <c r="P22" s="287">
        <v>22</v>
      </c>
      <c r="Q22" s="288">
        <v>22</v>
      </c>
      <c r="R22" s="288">
        <v>22</v>
      </c>
      <c r="S22" s="289">
        <v>22</v>
      </c>
    </row>
    <row r="23" spans="1:19" x14ac:dyDescent="0.2">
      <c r="A23" s="282" t="s">
        <v>90</v>
      </c>
      <c r="B23" s="230" t="s">
        <v>4</v>
      </c>
      <c r="C23" s="230" t="s">
        <v>88</v>
      </c>
      <c r="D23" s="230" t="s">
        <v>89</v>
      </c>
      <c r="E23" s="230">
        <v>16</v>
      </c>
      <c r="F23" s="230">
        <v>16</v>
      </c>
      <c r="G23" s="230">
        <v>22</v>
      </c>
      <c r="H23" s="230">
        <v>22</v>
      </c>
      <c r="I23" s="239">
        <v>19</v>
      </c>
      <c r="J23" s="240">
        <v>17</v>
      </c>
      <c r="K23" s="290">
        <f>SUM(K24:K26)</f>
        <v>16</v>
      </c>
      <c r="L23" s="291">
        <v>17</v>
      </c>
      <c r="M23" s="291">
        <v>15</v>
      </c>
      <c r="N23" s="292">
        <v>15</v>
      </c>
      <c r="O23" s="286">
        <v>15</v>
      </c>
      <c r="P23" s="293">
        <v>15</v>
      </c>
      <c r="Q23" s="294">
        <v>15</v>
      </c>
      <c r="R23" s="294">
        <v>15</v>
      </c>
      <c r="S23" s="295">
        <v>15</v>
      </c>
    </row>
    <row r="24" spans="1:19" x14ac:dyDescent="0.2">
      <c r="A24" s="229" t="s">
        <v>91</v>
      </c>
      <c r="B24" s="230" t="s">
        <v>4</v>
      </c>
      <c r="C24" s="230" t="s">
        <v>88</v>
      </c>
      <c r="D24" s="230" t="s">
        <v>89</v>
      </c>
      <c r="E24" s="230">
        <v>1</v>
      </c>
      <c r="F24" s="230">
        <v>1</v>
      </c>
      <c r="G24" s="230">
        <v>1</v>
      </c>
      <c r="H24" s="230">
        <v>1</v>
      </c>
      <c r="I24" s="239">
        <v>1</v>
      </c>
      <c r="J24" s="240">
        <v>2</v>
      </c>
      <c r="K24" s="290">
        <v>2</v>
      </c>
      <c r="L24" s="296">
        <v>2</v>
      </c>
      <c r="M24" s="296">
        <v>3</v>
      </c>
      <c r="N24" s="292">
        <v>3</v>
      </c>
      <c r="O24" s="286">
        <v>3</v>
      </c>
      <c r="P24" s="293">
        <v>3</v>
      </c>
      <c r="Q24" s="294">
        <v>3</v>
      </c>
      <c r="R24" s="294">
        <v>3</v>
      </c>
      <c r="S24" s="295">
        <v>3</v>
      </c>
    </row>
    <row r="25" spans="1:19" x14ac:dyDescent="0.2">
      <c r="A25" s="229" t="s">
        <v>92</v>
      </c>
      <c r="B25" s="230" t="s">
        <v>4</v>
      </c>
      <c r="C25" s="230" t="s">
        <v>88</v>
      </c>
      <c r="D25" s="230" t="s">
        <v>89</v>
      </c>
      <c r="E25" s="230">
        <v>5</v>
      </c>
      <c r="F25" s="230">
        <v>5</v>
      </c>
      <c r="G25" s="230">
        <v>6</v>
      </c>
      <c r="H25" s="230">
        <v>6</v>
      </c>
      <c r="I25" s="239">
        <v>5</v>
      </c>
      <c r="J25" s="240">
        <v>2</v>
      </c>
      <c r="K25" s="290">
        <v>2</v>
      </c>
      <c r="L25" s="296">
        <v>2</v>
      </c>
      <c r="M25" s="296">
        <v>1</v>
      </c>
      <c r="N25" s="292">
        <v>1</v>
      </c>
      <c r="O25" s="286">
        <v>1</v>
      </c>
      <c r="P25" s="293">
        <v>1</v>
      </c>
      <c r="Q25" s="294">
        <v>1</v>
      </c>
      <c r="R25" s="294">
        <v>1</v>
      </c>
      <c r="S25" s="295">
        <v>1</v>
      </c>
    </row>
    <row r="26" spans="1:19" x14ac:dyDescent="0.2">
      <c r="A26" s="229" t="s">
        <v>93</v>
      </c>
      <c r="B26" s="230" t="s">
        <v>4</v>
      </c>
      <c r="C26" s="230" t="s">
        <v>88</v>
      </c>
      <c r="D26" s="230" t="s">
        <v>89</v>
      </c>
      <c r="E26" s="230">
        <v>10</v>
      </c>
      <c r="F26" s="230">
        <v>10</v>
      </c>
      <c r="G26" s="230">
        <v>15</v>
      </c>
      <c r="H26" s="230">
        <v>15</v>
      </c>
      <c r="I26" s="239">
        <v>13</v>
      </c>
      <c r="J26" s="240">
        <v>13</v>
      </c>
      <c r="K26" s="290">
        <v>12</v>
      </c>
      <c r="L26" s="291">
        <v>13</v>
      </c>
      <c r="M26" s="291">
        <v>13</v>
      </c>
      <c r="N26" s="292">
        <v>13</v>
      </c>
      <c r="O26" s="286">
        <v>13</v>
      </c>
      <c r="P26" s="293">
        <v>13</v>
      </c>
      <c r="Q26" s="294">
        <v>13</v>
      </c>
      <c r="R26" s="294">
        <v>13</v>
      </c>
      <c r="S26" s="295">
        <v>13</v>
      </c>
    </row>
    <row r="27" spans="1:19" x14ac:dyDescent="0.2">
      <c r="A27" s="282" t="s">
        <v>94</v>
      </c>
      <c r="B27" s="230" t="s">
        <v>4</v>
      </c>
      <c r="C27" s="230" t="s">
        <v>88</v>
      </c>
      <c r="D27" s="230" t="s">
        <v>89</v>
      </c>
      <c r="E27" s="230">
        <v>15</v>
      </c>
      <c r="F27" s="230">
        <v>15</v>
      </c>
      <c r="G27" s="230">
        <v>24</v>
      </c>
      <c r="H27" s="230">
        <v>24</v>
      </c>
      <c r="I27" s="239">
        <v>26</v>
      </c>
      <c r="J27" s="240">
        <v>15</v>
      </c>
      <c r="K27" s="290">
        <v>14</v>
      </c>
      <c r="L27" s="291">
        <v>9</v>
      </c>
      <c r="M27" s="291">
        <v>7</v>
      </c>
      <c r="N27" s="292">
        <v>5</v>
      </c>
      <c r="O27" s="286">
        <v>5</v>
      </c>
      <c r="P27" s="293">
        <v>5</v>
      </c>
      <c r="Q27" s="294">
        <v>5</v>
      </c>
      <c r="R27" s="294">
        <v>5</v>
      </c>
      <c r="S27" s="295">
        <v>5</v>
      </c>
    </row>
    <row r="28" spans="1:19" x14ac:dyDescent="0.2">
      <c r="A28" s="229" t="s">
        <v>95</v>
      </c>
      <c r="B28" s="230" t="s">
        <v>4</v>
      </c>
      <c r="C28" s="230" t="s">
        <v>88</v>
      </c>
      <c r="D28" s="230" t="s">
        <v>89</v>
      </c>
      <c r="E28" s="230">
        <v>2</v>
      </c>
      <c r="F28" s="230">
        <v>2</v>
      </c>
      <c r="G28" s="230">
        <v>2</v>
      </c>
      <c r="H28" s="230">
        <v>2</v>
      </c>
      <c r="I28" s="239">
        <v>2</v>
      </c>
      <c r="J28" s="240">
        <v>1</v>
      </c>
      <c r="K28" s="290">
        <v>1</v>
      </c>
      <c r="L28" s="291">
        <v>0</v>
      </c>
      <c r="M28" s="291">
        <v>0</v>
      </c>
      <c r="N28" s="292">
        <v>0</v>
      </c>
      <c r="O28" s="286">
        <v>0</v>
      </c>
      <c r="P28" s="293">
        <v>0</v>
      </c>
      <c r="Q28" s="294">
        <v>0</v>
      </c>
      <c r="R28" s="294">
        <v>0</v>
      </c>
      <c r="S28" s="295">
        <v>0</v>
      </c>
    </row>
    <row r="29" spans="1:19" x14ac:dyDescent="0.2">
      <c r="A29" s="229" t="s">
        <v>96</v>
      </c>
      <c r="B29" s="230" t="s">
        <v>4</v>
      </c>
      <c r="C29" s="230" t="s">
        <v>88</v>
      </c>
      <c r="D29" s="230" t="s">
        <v>89</v>
      </c>
      <c r="E29" s="230">
        <v>35</v>
      </c>
      <c r="F29" s="230">
        <v>33</v>
      </c>
      <c r="G29" s="230">
        <v>48</v>
      </c>
      <c r="H29" s="230">
        <v>48</v>
      </c>
      <c r="I29" s="239">
        <v>47</v>
      </c>
      <c r="J29" s="240">
        <v>34</v>
      </c>
      <c r="K29" s="290">
        <f>SUM(K24:K28)</f>
        <v>31</v>
      </c>
      <c r="L29" s="291">
        <v>28</v>
      </c>
      <c r="M29" s="291">
        <v>24</v>
      </c>
      <c r="N29" s="292">
        <v>22</v>
      </c>
      <c r="O29" s="286">
        <v>22</v>
      </c>
      <c r="P29" s="293">
        <v>22</v>
      </c>
      <c r="Q29" s="294">
        <v>22</v>
      </c>
      <c r="R29" s="294">
        <v>22</v>
      </c>
      <c r="S29" s="295">
        <v>22</v>
      </c>
    </row>
    <row r="30" spans="1:19" x14ac:dyDescent="0.2">
      <c r="A30" s="229" t="s">
        <v>97</v>
      </c>
      <c r="B30" s="230" t="s">
        <v>4</v>
      </c>
      <c r="C30" s="230" t="s">
        <v>88</v>
      </c>
      <c r="D30" s="230" t="s">
        <v>89</v>
      </c>
      <c r="E30" s="230">
        <v>1</v>
      </c>
      <c r="F30" s="230">
        <v>1</v>
      </c>
      <c r="G30" s="230">
        <v>1</v>
      </c>
      <c r="H30" s="230">
        <v>1</v>
      </c>
      <c r="I30" s="239">
        <v>1</v>
      </c>
      <c r="J30" s="240">
        <v>1</v>
      </c>
      <c r="K30" s="290">
        <v>1</v>
      </c>
      <c r="L30" s="291">
        <v>1</v>
      </c>
      <c r="M30" s="291">
        <v>1</v>
      </c>
      <c r="N30" s="292">
        <v>1</v>
      </c>
      <c r="O30" s="286">
        <v>1</v>
      </c>
      <c r="P30" s="293">
        <v>1</v>
      </c>
      <c r="Q30" s="294">
        <v>1</v>
      </c>
      <c r="R30" s="294">
        <v>1</v>
      </c>
      <c r="S30" s="295">
        <v>1</v>
      </c>
    </row>
    <row r="31" spans="1:19" x14ac:dyDescent="0.2">
      <c r="A31" s="229" t="s">
        <v>98</v>
      </c>
      <c r="B31" s="230" t="s">
        <v>4</v>
      </c>
      <c r="C31" s="230" t="s">
        <v>88</v>
      </c>
      <c r="D31" s="230" t="s">
        <v>89</v>
      </c>
      <c r="E31" s="230">
        <v>6</v>
      </c>
      <c r="F31" s="230">
        <v>6</v>
      </c>
      <c r="G31" s="230">
        <v>28</v>
      </c>
      <c r="H31" s="230">
        <v>30</v>
      </c>
      <c r="I31" s="239">
        <v>30</v>
      </c>
      <c r="J31" s="240">
        <v>24</v>
      </c>
      <c r="K31" s="297">
        <v>23</v>
      </c>
      <c r="L31" s="298">
        <v>24</v>
      </c>
      <c r="M31" s="298">
        <v>20</v>
      </c>
      <c r="N31" s="292">
        <v>18</v>
      </c>
      <c r="O31" s="286">
        <v>18</v>
      </c>
      <c r="P31" s="293">
        <v>18</v>
      </c>
      <c r="Q31" s="294">
        <v>18</v>
      </c>
      <c r="R31" s="294">
        <v>18</v>
      </c>
      <c r="S31" s="295">
        <v>18</v>
      </c>
    </row>
    <row r="32" spans="1:19" x14ac:dyDescent="0.2">
      <c r="A32" s="229" t="s">
        <v>99</v>
      </c>
      <c r="B32" s="230" t="s">
        <v>4</v>
      </c>
      <c r="C32" s="230" t="s">
        <v>88</v>
      </c>
      <c r="D32" s="230" t="s">
        <v>89</v>
      </c>
      <c r="E32" s="230">
        <v>22</v>
      </c>
      <c r="F32" s="230">
        <v>22</v>
      </c>
      <c r="G32" s="230">
        <v>2</v>
      </c>
      <c r="H32" s="230">
        <v>2</v>
      </c>
      <c r="I32" s="239">
        <v>3</v>
      </c>
      <c r="J32" s="240">
        <v>2</v>
      </c>
      <c r="K32" s="290">
        <v>2</v>
      </c>
      <c r="L32" s="291">
        <v>0</v>
      </c>
      <c r="M32" s="291">
        <v>0</v>
      </c>
      <c r="N32" s="292">
        <v>0</v>
      </c>
      <c r="O32" s="286">
        <v>0</v>
      </c>
      <c r="P32" s="293">
        <v>0</v>
      </c>
      <c r="Q32" s="294">
        <v>0</v>
      </c>
      <c r="R32" s="294">
        <v>0</v>
      </c>
      <c r="S32" s="295">
        <v>0</v>
      </c>
    </row>
    <row r="33" spans="1:19" x14ac:dyDescent="0.2">
      <c r="A33" s="229" t="s">
        <v>100</v>
      </c>
      <c r="B33" s="230" t="s">
        <v>4</v>
      </c>
      <c r="C33" s="230" t="s">
        <v>88</v>
      </c>
      <c r="D33" s="230" t="s">
        <v>89</v>
      </c>
      <c r="E33" s="230">
        <v>2</v>
      </c>
      <c r="F33" s="230">
        <v>2</v>
      </c>
      <c r="G33" s="230">
        <v>4</v>
      </c>
      <c r="H33" s="230">
        <v>2</v>
      </c>
      <c r="I33" s="239">
        <v>3</v>
      </c>
      <c r="J33" s="240">
        <v>2</v>
      </c>
      <c r="K33" s="290">
        <v>3</v>
      </c>
      <c r="L33" s="291">
        <v>3</v>
      </c>
      <c r="M33" s="291">
        <v>3</v>
      </c>
      <c r="N33" s="292">
        <v>3</v>
      </c>
      <c r="O33" s="286">
        <v>3</v>
      </c>
      <c r="P33" s="293">
        <v>3</v>
      </c>
      <c r="Q33" s="294">
        <v>3</v>
      </c>
      <c r="R33" s="294">
        <v>3</v>
      </c>
      <c r="S33" s="295">
        <v>3</v>
      </c>
    </row>
    <row r="34" spans="1:19" x14ac:dyDescent="0.2">
      <c r="A34" s="229" t="s">
        <v>101</v>
      </c>
      <c r="B34" s="230" t="s">
        <v>4</v>
      </c>
      <c r="C34" s="230" t="s">
        <v>88</v>
      </c>
      <c r="D34" s="230" t="s">
        <v>89</v>
      </c>
      <c r="E34" s="230">
        <v>2</v>
      </c>
      <c r="F34" s="230">
        <v>2</v>
      </c>
      <c r="G34" s="230">
        <v>13</v>
      </c>
      <c r="H34" s="230">
        <v>13</v>
      </c>
      <c r="I34" s="239">
        <v>13</v>
      </c>
      <c r="J34" s="240">
        <v>1</v>
      </c>
      <c r="K34" s="290">
        <v>1</v>
      </c>
      <c r="L34" s="291">
        <v>2</v>
      </c>
      <c r="M34" s="291">
        <v>3</v>
      </c>
      <c r="N34" s="292">
        <v>3</v>
      </c>
      <c r="O34" s="286">
        <v>3</v>
      </c>
      <c r="P34" s="293">
        <v>3</v>
      </c>
      <c r="Q34" s="294">
        <v>3</v>
      </c>
      <c r="R34" s="294">
        <v>3</v>
      </c>
      <c r="S34" s="295">
        <v>3</v>
      </c>
    </row>
    <row r="35" spans="1:19" x14ac:dyDescent="0.2">
      <c r="A35" s="229" t="s">
        <v>102</v>
      </c>
      <c r="B35" s="230" t="s">
        <v>4</v>
      </c>
      <c r="C35" s="230" t="s">
        <v>88</v>
      </c>
      <c r="D35" s="230" t="s">
        <v>89</v>
      </c>
      <c r="E35" s="230">
        <v>0</v>
      </c>
      <c r="F35" s="230">
        <v>0</v>
      </c>
      <c r="G35" s="230">
        <v>0</v>
      </c>
      <c r="H35" s="230">
        <v>0</v>
      </c>
      <c r="I35" s="239">
        <v>0</v>
      </c>
      <c r="J35" s="240">
        <v>0</v>
      </c>
      <c r="K35" s="290">
        <v>0</v>
      </c>
      <c r="L35" s="291">
        <v>0</v>
      </c>
      <c r="M35" s="291">
        <v>0</v>
      </c>
      <c r="N35" s="292">
        <v>0</v>
      </c>
      <c r="O35" s="286">
        <v>0</v>
      </c>
      <c r="P35" s="293">
        <v>0</v>
      </c>
      <c r="Q35" s="294">
        <v>0</v>
      </c>
      <c r="R35" s="294">
        <v>0</v>
      </c>
      <c r="S35" s="295">
        <v>0</v>
      </c>
    </row>
    <row r="36" spans="1:19" x14ac:dyDescent="0.2">
      <c r="A36" s="229" t="s">
        <v>103</v>
      </c>
      <c r="B36" s="230" t="s">
        <v>4</v>
      </c>
      <c r="C36" s="230"/>
      <c r="D36" s="230" t="s">
        <v>89</v>
      </c>
      <c r="E36" s="230">
        <v>2</v>
      </c>
      <c r="F36" s="230">
        <v>2</v>
      </c>
      <c r="G36" s="230">
        <v>2</v>
      </c>
      <c r="H36" s="230">
        <v>2</v>
      </c>
      <c r="I36" s="239">
        <v>0</v>
      </c>
      <c r="J36" s="240">
        <v>0</v>
      </c>
      <c r="K36" s="290">
        <v>0</v>
      </c>
      <c r="L36" s="291">
        <v>0</v>
      </c>
      <c r="M36" s="291">
        <v>0</v>
      </c>
      <c r="N36" s="292">
        <v>0</v>
      </c>
      <c r="O36" s="286">
        <v>0</v>
      </c>
      <c r="P36" s="293">
        <v>0</v>
      </c>
      <c r="Q36" s="294">
        <v>0</v>
      </c>
      <c r="R36" s="294">
        <v>0</v>
      </c>
      <c r="S36" s="295">
        <v>0</v>
      </c>
    </row>
    <row r="37" spans="1:19" x14ac:dyDescent="0.2">
      <c r="A37" s="275" t="s">
        <v>104</v>
      </c>
      <c r="B37" s="276"/>
      <c r="C37" s="276"/>
      <c r="D37" s="276"/>
      <c r="E37" s="276"/>
      <c r="F37" s="276"/>
      <c r="G37" s="276"/>
      <c r="H37" s="276"/>
      <c r="I37" s="277"/>
      <c r="J37" s="299"/>
      <c r="K37" s="300"/>
      <c r="L37" s="299"/>
      <c r="M37" s="299"/>
      <c r="N37" s="300"/>
      <c r="O37" s="301"/>
      <c r="P37" s="302"/>
      <c r="Q37" s="303"/>
      <c r="R37" s="303"/>
      <c r="S37" s="304"/>
    </row>
    <row r="38" spans="1:19" x14ac:dyDescent="0.2">
      <c r="A38" s="282" t="s">
        <v>105</v>
      </c>
      <c r="B38" s="230" t="s">
        <v>4</v>
      </c>
      <c r="C38" s="230" t="s">
        <v>88</v>
      </c>
      <c r="D38" s="230" t="s">
        <v>74</v>
      </c>
      <c r="E38" s="230">
        <v>0</v>
      </c>
      <c r="F38" s="230">
        <v>0</v>
      </c>
      <c r="G38" s="230">
        <v>0</v>
      </c>
      <c r="H38" s="230">
        <v>0</v>
      </c>
      <c r="I38" s="239">
        <v>0</v>
      </c>
      <c r="J38" s="240">
        <v>0</v>
      </c>
      <c r="K38" s="290">
        <v>0</v>
      </c>
      <c r="L38" s="296">
        <v>0</v>
      </c>
      <c r="M38" s="296">
        <v>0</v>
      </c>
      <c r="N38" s="290">
        <v>0</v>
      </c>
      <c r="O38" s="305">
        <v>0</v>
      </c>
      <c r="P38" s="306">
        <v>0</v>
      </c>
      <c r="Q38" s="294">
        <v>0</v>
      </c>
      <c r="R38" s="294">
        <v>0</v>
      </c>
      <c r="S38" s="295">
        <v>0</v>
      </c>
    </row>
    <row r="39" spans="1:19" x14ac:dyDescent="0.2">
      <c r="A39" s="282" t="s">
        <v>106</v>
      </c>
      <c r="B39" s="230" t="s">
        <v>4</v>
      </c>
      <c r="C39" s="230" t="s">
        <v>88</v>
      </c>
      <c r="D39" s="230" t="s">
        <v>89</v>
      </c>
      <c r="E39" s="230">
        <v>77</v>
      </c>
      <c r="F39" s="230">
        <v>77</v>
      </c>
      <c r="G39" s="230">
        <v>83</v>
      </c>
      <c r="H39" s="230">
        <v>111</v>
      </c>
      <c r="I39" s="239">
        <v>99</v>
      </c>
      <c r="J39" s="240">
        <v>109</v>
      </c>
      <c r="K39" s="306">
        <f>118+35</f>
        <v>153</v>
      </c>
      <c r="L39" s="296">
        <f>118+35</f>
        <v>153</v>
      </c>
      <c r="M39" s="296">
        <f>118+35</f>
        <v>153</v>
      </c>
      <c r="N39" s="290">
        <v>59</v>
      </c>
      <c r="O39" s="305">
        <v>59</v>
      </c>
      <c r="P39" s="306">
        <v>59</v>
      </c>
      <c r="Q39" s="294">
        <v>59</v>
      </c>
      <c r="R39" s="294">
        <v>59</v>
      </c>
      <c r="S39" s="295">
        <v>59</v>
      </c>
    </row>
    <row r="40" spans="1:19" x14ac:dyDescent="0.2">
      <c r="A40" s="229" t="s">
        <v>107</v>
      </c>
      <c r="B40" s="230" t="s">
        <v>4</v>
      </c>
      <c r="C40" s="230" t="s">
        <v>88</v>
      </c>
      <c r="D40" s="230" t="s">
        <v>89</v>
      </c>
      <c r="E40" s="230">
        <v>58</v>
      </c>
      <c r="F40" s="230">
        <v>58</v>
      </c>
      <c r="G40" s="230">
        <v>64</v>
      </c>
      <c r="H40" s="230">
        <v>87</v>
      </c>
      <c r="I40" s="239">
        <v>80</v>
      </c>
      <c r="J40" s="240">
        <v>78</v>
      </c>
      <c r="K40" s="290">
        <f>78+14+26</f>
        <v>118</v>
      </c>
      <c r="L40" s="296">
        <v>118</v>
      </c>
      <c r="M40" s="296">
        <v>118</v>
      </c>
      <c r="N40" s="290">
        <v>51</v>
      </c>
      <c r="O40" s="305">
        <v>51</v>
      </c>
      <c r="P40" s="306">
        <v>51</v>
      </c>
      <c r="Q40" s="294">
        <v>51</v>
      </c>
      <c r="R40" s="294">
        <v>51</v>
      </c>
      <c r="S40" s="295">
        <v>51</v>
      </c>
    </row>
    <row r="41" spans="1:19" ht="15" thickBot="1" x14ac:dyDescent="0.25">
      <c r="A41" s="307" t="s">
        <v>108</v>
      </c>
      <c r="B41" s="308" t="s">
        <v>4</v>
      </c>
      <c r="C41" s="308" t="s">
        <v>88</v>
      </c>
      <c r="D41" s="308" t="s">
        <v>89</v>
      </c>
      <c r="E41" s="308">
        <v>19</v>
      </c>
      <c r="F41" s="308">
        <v>19</v>
      </c>
      <c r="G41" s="308">
        <v>19</v>
      </c>
      <c r="H41" s="308">
        <v>24</v>
      </c>
      <c r="I41" s="309">
        <v>19</v>
      </c>
      <c r="J41" s="267">
        <v>31</v>
      </c>
      <c r="K41" s="310">
        <f>31+4</f>
        <v>35</v>
      </c>
      <c r="L41" s="272">
        <v>35</v>
      </c>
      <c r="M41" s="311">
        <v>35</v>
      </c>
      <c r="N41" s="310">
        <v>8</v>
      </c>
      <c r="O41" s="312">
        <v>8</v>
      </c>
      <c r="P41" s="313">
        <v>8</v>
      </c>
      <c r="Q41" s="314">
        <v>8</v>
      </c>
      <c r="R41" s="314">
        <v>8</v>
      </c>
      <c r="S41" s="315">
        <v>8</v>
      </c>
    </row>
  </sheetData>
  <mergeCells count="7">
    <mergeCell ref="A1:S1"/>
    <mergeCell ref="A8:A10"/>
    <mergeCell ref="B8:B10"/>
    <mergeCell ref="C8:C10"/>
    <mergeCell ref="D8:D10"/>
    <mergeCell ref="J8:S8"/>
    <mergeCell ref="P9:S9"/>
  </mergeCells>
  <pageMargins left="0.70866141732283472" right="0.70866141732283472" top="0.46" bottom="0.74803149606299213" header="0.31496062992125984" footer="0.31496062992125984"/>
  <pageSetup paperSize="9" scale="78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zoomScaleNormal="75" zoomScaleSheetLayoutView="100" workbookViewId="0">
      <selection activeCell="B22" sqref="B22"/>
    </sheetView>
  </sheetViews>
  <sheetFormatPr baseColWidth="10" defaultRowHeight="12.75" x14ac:dyDescent="0.2"/>
  <cols>
    <col min="1" max="1" width="58.855468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141" t="s">
        <v>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5" s="1" customFormat="1" ht="15" customHeight="1" x14ac:dyDescent="0.25">
      <c r="A2" s="146" t="s">
        <v>109</v>
      </c>
      <c r="B2" s="147"/>
      <c r="C2" s="147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3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110</v>
      </c>
      <c r="B4" s="133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111</v>
      </c>
      <c r="B5" s="133" t="s">
        <v>54</v>
      </c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148" t="s">
        <v>3</v>
      </c>
      <c r="B7" s="151" t="s">
        <v>0</v>
      </c>
      <c r="C7" s="151" t="s">
        <v>1</v>
      </c>
      <c r="D7" s="134"/>
      <c r="E7" s="134"/>
      <c r="F7" s="144"/>
      <c r="G7" s="144"/>
      <c r="H7" s="144"/>
      <c r="I7" s="144"/>
      <c r="J7" s="144"/>
      <c r="K7" s="145"/>
      <c r="L7" s="69"/>
      <c r="M7" s="4"/>
      <c r="N7" s="4"/>
    </row>
    <row r="8" spans="1:15" x14ac:dyDescent="0.2">
      <c r="A8" s="149"/>
      <c r="B8" s="152"/>
      <c r="C8" s="152"/>
      <c r="D8" s="135"/>
      <c r="E8" s="135">
        <v>2006</v>
      </c>
      <c r="F8" s="3">
        <v>2021</v>
      </c>
      <c r="G8" s="3">
        <v>2022</v>
      </c>
      <c r="H8" s="154">
        <v>2022</v>
      </c>
      <c r="I8" s="155"/>
      <c r="J8" s="155"/>
      <c r="K8" s="156"/>
      <c r="L8" s="137">
        <v>2015</v>
      </c>
      <c r="M8" s="5">
        <v>2016</v>
      </c>
      <c r="N8" s="5"/>
    </row>
    <row r="9" spans="1:15" ht="33.75" customHeight="1" thickBot="1" x14ac:dyDescent="0.25">
      <c r="A9" s="150"/>
      <c r="B9" s="153"/>
      <c r="C9" s="153"/>
      <c r="D9" s="136"/>
      <c r="E9" s="136" t="s">
        <v>22</v>
      </c>
      <c r="F9" s="136" t="s">
        <v>22</v>
      </c>
      <c r="G9" s="136" t="s">
        <v>2</v>
      </c>
      <c r="H9" s="136" t="s">
        <v>23</v>
      </c>
      <c r="I9" s="136" t="s">
        <v>25</v>
      </c>
      <c r="J9" s="136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112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319" customFormat="1" x14ac:dyDescent="0.2">
      <c r="A11" s="52" t="s">
        <v>113</v>
      </c>
      <c r="B11" s="31" t="s">
        <v>4</v>
      </c>
      <c r="C11" s="31" t="s">
        <v>114</v>
      </c>
      <c r="D11" s="31"/>
      <c r="E11" s="32"/>
      <c r="F11" s="53">
        <v>329</v>
      </c>
      <c r="G11" s="85">
        <v>330</v>
      </c>
      <c r="H11" s="85">
        <v>68</v>
      </c>
      <c r="I11" s="53"/>
      <c r="J11" s="54"/>
      <c r="K11" s="83"/>
      <c r="L11" s="316"/>
      <c r="M11" s="317"/>
      <c r="N11" s="318"/>
      <c r="O11" s="120"/>
    </row>
    <row r="12" spans="1:15" s="319" customFormat="1" ht="13.5" thickBot="1" x14ac:dyDescent="0.25">
      <c r="A12" s="320" t="s">
        <v>115</v>
      </c>
      <c r="B12" s="321" t="s">
        <v>4</v>
      </c>
      <c r="C12" s="321" t="s">
        <v>114</v>
      </c>
      <c r="D12" s="321"/>
      <c r="E12" s="322"/>
      <c r="F12" s="323">
        <v>600</v>
      </c>
      <c r="G12" s="85">
        <v>600</v>
      </c>
      <c r="H12" s="324">
        <v>150</v>
      </c>
      <c r="I12" s="323"/>
      <c r="J12" s="325"/>
      <c r="K12" s="326"/>
      <c r="L12" s="327"/>
      <c r="M12" s="328"/>
      <c r="N12" s="329"/>
      <c r="O12" s="120"/>
    </row>
    <row r="13" spans="1:15" ht="27" customHeight="1" thickBot="1" x14ac:dyDescent="0.25">
      <c r="A13" s="330"/>
      <c r="B13" s="331"/>
      <c r="C13" s="331"/>
      <c r="D13" s="331"/>
      <c r="E13" s="331"/>
      <c r="F13" s="331"/>
      <c r="G13" s="331"/>
      <c r="H13" s="331"/>
      <c r="I13" s="331"/>
      <c r="J13" s="331"/>
      <c r="K13" s="332"/>
    </row>
    <row r="14" spans="1:15" ht="13.5" thickBot="1" x14ac:dyDescent="0.25">
      <c r="A14" s="138"/>
      <c r="B14" s="139"/>
      <c r="C14" s="139"/>
      <c r="D14" s="139"/>
      <c r="E14" s="139"/>
      <c r="F14" s="139"/>
      <c r="G14" s="139"/>
      <c r="H14" s="139"/>
      <c r="I14" s="139"/>
      <c r="J14" s="139"/>
      <c r="K14" s="140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13:K13"/>
    <mergeCell ref="A14:K14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workbookViewId="0">
      <selection activeCell="B17" sqref="B17"/>
    </sheetView>
  </sheetViews>
  <sheetFormatPr baseColWidth="10" defaultRowHeight="15" x14ac:dyDescent="0.25"/>
  <cols>
    <col min="1" max="1" width="12.5703125" style="338" customWidth="1"/>
    <col min="2" max="2" width="51.28515625" style="338" customWidth="1"/>
    <col min="3" max="3" width="9.85546875" style="338" customWidth="1"/>
    <col min="4" max="4" width="11" style="338" customWidth="1"/>
    <col min="5" max="5" width="17.5703125" style="338" bestFit="1" customWidth="1"/>
    <col min="6" max="6" width="18.5703125" style="338" bestFit="1" customWidth="1"/>
    <col min="7" max="7" width="18.5703125" style="386" bestFit="1" customWidth="1"/>
    <col min="8" max="8" width="18.5703125" style="338" bestFit="1" customWidth="1"/>
    <col min="9" max="9" width="18.140625" style="338" customWidth="1"/>
    <col min="10" max="14" width="18.5703125" style="338" bestFit="1" customWidth="1"/>
    <col min="15" max="15" width="17.5703125" style="338" bestFit="1" customWidth="1"/>
    <col min="16" max="16384" width="11.42578125" style="338"/>
  </cols>
  <sheetData>
    <row r="1" spans="1:16" x14ac:dyDescent="0.25">
      <c r="A1" s="333" t="s">
        <v>116</v>
      </c>
      <c r="B1" s="334"/>
      <c r="C1" s="335" t="s">
        <v>53</v>
      </c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7"/>
    </row>
    <row r="2" spans="1:16" x14ac:dyDescent="0.25">
      <c r="A2" s="333" t="s">
        <v>117</v>
      </c>
      <c r="B2" s="334"/>
      <c r="C2" s="339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1"/>
    </row>
    <row r="3" spans="1:16" x14ac:dyDescent="0.25">
      <c r="A3" s="333" t="s">
        <v>118</v>
      </c>
      <c r="B3" s="334"/>
      <c r="C3" s="342" t="s">
        <v>119</v>
      </c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4"/>
    </row>
    <row r="4" spans="1:16" x14ac:dyDescent="0.25">
      <c r="A4" s="345" t="s">
        <v>120</v>
      </c>
      <c r="B4" s="346"/>
      <c r="C4" s="347" t="s">
        <v>121</v>
      </c>
      <c r="D4" s="347" t="s">
        <v>122</v>
      </c>
      <c r="E4" s="348">
        <v>2020</v>
      </c>
      <c r="F4" s="348">
        <v>2021</v>
      </c>
      <c r="G4" s="348">
        <v>2022</v>
      </c>
      <c r="H4" s="335">
        <v>2022</v>
      </c>
      <c r="I4" s="336"/>
      <c r="J4" s="336"/>
      <c r="K4" s="336"/>
      <c r="L4" s="349">
        <v>2022</v>
      </c>
      <c r="M4" s="348">
        <v>2023</v>
      </c>
      <c r="N4" s="348">
        <v>2024</v>
      </c>
    </row>
    <row r="5" spans="1:16" x14ac:dyDescent="0.25">
      <c r="A5" s="350"/>
      <c r="B5" s="346"/>
      <c r="C5" s="351"/>
      <c r="D5" s="352"/>
      <c r="E5" s="353"/>
      <c r="F5" s="353"/>
      <c r="G5" s="353"/>
      <c r="H5" s="342"/>
      <c r="I5" s="343"/>
      <c r="J5" s="343"/>
      <c r="K5" s="343"/>
      <c r="L5" s="349"/>
      <c r="M5" s="353"/>
      <c r="N5" s="353"/>
    </row>
    <row r="6" spans="1:16" ht="25.5" x14ac:dyDescent="0.25">
      <c r="A6" s="350"/>
      <c r="B6" s="346"/>
      <c r="C6" s="351"/>
      <c r="D6" s="352"/>
      <c r="E6" s="354" t="s">
        <v>123</v>
      </c>
      <c r="F6" s="354" t="s">
        <v>123</v>
      </c>
      <c r="G6" s="354" t="s">
        <v>124</v>
      </c>
      <c r="H6" s="354" t="s">
        <v>125</v>
      </c>
      <c r="I6" s="354" t="s">
        <v>126</v>
      </c>
      <c r="J6" s="354" t="s">
        <v>127</v>
      </c>
      <c r="K6" s="354" t="s">
        <v>128</v>
      </c>
      <c r="L6" s="354" t="s">
        <v>123</v>
      </c>
      <c r="M6" s="354" t="s">
        <v>124</v>
      </c>
      <c r="N6" s="354" t="s">
        <v>124</v>
      </c>
    </row>
    <row r="7" spans="1:16" x14ac:dyDescent="0.25">
      <c r="A7" s="345" t="s">
        <v>129</v>
      </c>
      <c r="B7" s="355" t="s">
        <v>130</v>
      </c>
      <c r="C7" s="356" t="s">
        <v>4</v>
      </c>
      <c r="D7" s="356" t="s">
        <v>131</v>
      </c>
      <c r="E7" s="357">
        <v>22558218</v>
      </c>
      <c r="F7" s="357">
        <v>25856696</v>
      </c>
      <c r="G7" s="358">
        <v>28442365.600000001</v>
      </c>
      <c r="H7" s="359">
        <v>6462727</v>
      </c>
      <c r="I7" s="360"/>
      <c r="J7" s="360"/>
      <c r="K7" s="360"/>
      <c r="L7" s="357">
        <v>6462727</v>
      </c>
      <c r="M7" s="358">
        <v>34130838.719999999</v>
      </c>
      <c r="N7" s="358">
        <v>37543922.592</v>
      </c>
      <c r="O7" s="361"/>
      <c r="P7" s="362"/>
    </row>
    <row r="8" spans="1:16" x14ac:dyDescent="0.25">
      <c r="A8" s="345"/>
      <c r="B8" s="355" t="s">
        <v>132</v>
      </c>
      <c r="C8" s="356" t="s">
        <v>81</v>
      </c>
      <c r="D8" s="356" t="s">
        <v>131</v>
      </c>
      <c r="E8" s="363">
        <v>3127702346.7522068</v>
      </c>
      <c r="F8" s="363">
        <v>5620001855.3999996</v>
      </c>
      <c r="G8" s="363">
        <v>7868002597.5599985</v>
      </c>
      <c r="H8" s="363">
        <v>1657079066</v>
      </c>
      <c r="I8" s="363"/>
      <c r="J8" s="363"/>
      <c r="K8" s="363"/>
      <c r="L8" s="357">
        <v>1657079066</v>
      </c>
      <c r="M8" s="363">
        <v>11015203636.583998</v>
      </c>
      <c r="N8" s="363">
        <v>14319764727.559198</v>
      </c>
      <c r="O8" s="361"/>
      <c r="P8" s="362"/>
    </row>
    <row r="9" spans="1:16" x14ac:dyDescent="0.25">
      <c r="A9" s="345"/>
      <c r="B9" s="355" t="s">
        <v>133</v>
      </c>
      <c r="C9" s="356" t="s">
        <v>81</v>
      </c>
      <c r="D9" s="356" t="s">
        <v>131</v>
      </c>
      <c r="E9" s="363">
        <v>42984695</v>
      </c>
      <c r="F9" s="363">
        <v>321100860</v>
      </c>
      <c r="G9" s="363">
        <v>449541204</v>
      </c>
      <c r="H9" s="364">
        <v>96649670</v>
      </c>
      <c r="I9" s="363"/>
      <c r="J9" s="365"/>
      <c r="K9" s="363"/>
      <c r="L9" s="357">
        <v>96649670</v>
      </c>
      <c r="M9" s="363">
        <v>629357685.5999999</v>
      </c>
      <c r="N9" s="363">
        <v>818164991.27999985</v>
      </c>
      <c r="O9" s="361"/>
      <c r="P9" s="362"/>
    </row>
    <row r="10" spans="1:16" x14ac:dyDescent="0.25">
      <c r="A10" s="345"/>
      <c r="B10" s="366" t="s">
        <v>134</v>
      </c>
      <c r="C10" s="367" t="s">
        <v>4</v>
      </c>
      <c r="D10" s="367" t="s">
        <v>131</v>
      </c>
      <c r="E10" s="368">
        <v>603</v>
      </c>
      <c r="F10" s="368">
        <v>603</v>
      </c>
      <c r="G10" s="368">
        <v>621</v>
      </c>
      <c r="H10" s="368">
        <v>621</v>
      </c>
      <c r="I10" s="368"/>
      <c r="J10" s="368"/>
      <c r="K10" s="368"/>
      <c r="L10" s="368">
        <v>621</v>
      </c>
      <c r="M10" s="368">
        <v>621</v>
      </c>
      <c r="N10" s="368">
        <v>621</v>
      </c>
      <c r="O10" s="361"/>
    </row>
    <row r="11" spans="1:16" x14ac:dyDescent="0.25">
      <c r="A11" s="345"/>
      <c r="B11" s="355" t="s">
        <v>135</v>
      </c>
      <c r="C11" s="356" t="s">
        <v>81</v>
      </c>
      <c r="D11" s="356" t="s">
        <v>131</v>
      </c>
      <c r="E11" s="363">
        <v>612422540</v>
      </c>
      <c r="F11" s="363">
        <v>2130841250</v>
      </c>
      <c r="G11" s="363">
        <v>2983177750</v>
      </c>
      <c r="H11" s="363">
        <v>765557240</v>
      </c>
      <c r="I11" s="363"/>
      <c r="J11" s="363"/>
      <c r="K11" s="369"/>
      <c r="L11" s="363">
        <v>765557240</v>
      </c>
      <c r="M11" s="363">
        <v>4176448849.9999995</v>
      </c>
      <c r="N11" s="363">
        <v>5429383505</v>
      </c>
      <c r="O11" s="361"/>
    </row>
    <row r="12" spans="1:16" x14ac:dyDescent="0.25">
      <c r="A12" s="345"/>
      <c r="B12" s="355" t="s">
        <v>136</v>
      </c>
      <c r="C12" s="356" t="s">
        <v>137</v>
      </c>
      <c r="D12" s="356" t="s">
        <v>131</v>
      </c>
      <c r="E12" s="370">
        <v>1015626.1028192372</v>
      </c>
      <c r="F12" s="370">
        <v>3533733.4162520729</v>
      </c>
      <c r="G12" s="363">
        <v>4803828.904991948</v>
      </c>
      <c r="H12" s="363">
        <v>1232781.384863124</v>
      </c>
      <c r="I12" s="363"/>
      <c r="J12" s="363"/>
      <c r="K12" s="363"/>
      <c r="L12" s="363">
        <v>1232781.384863124</v>
      </c>
      <c r="M12" s="363">
        <v>6725360.4669887275</v>
      </c>
      <c r="N12" s="363">
        <v>8742968.6070853453</v>
      </c>
      <c r="O12" s="361"/>
    </row>
    <row r="13" spans="1:16" x14ac:dyDescent="0.25">
      <c r="A13" s="345"/>
      <c r="B13" s="366" t="s">
        <v>138</v>
      </c>
      <c r="C13" s="367" t="s">
        <v>4</v>
      </c>
      <c r="D13" s="367" t="s">
        <v>131</v>
      </c>
      <c r="E13" s="368">
        <v>1148</v>
      </c>
      <c r="F13" s="368">
        <v>1148</v>
      </c>
      <c r="G13" s="371">
        <v>800</v>
      </c>
      <c r="H13" s="371">
        <v>772</v>
      </c>
      <c r="I13" s="368"/>
      <c r="J13" s="368"/>
      <c r="K13" s="368"/>
      <c r="L13" s="368">
        <v>772</v>
      </c>
      <c r="M13" s="368">
        <v>800</v>
      </c>
      <c r="N13" s="368">
        <v>800</v>
      </c>
      <c r="O13" s="361"/>
    </row>
    <row r="14" spans="1:16" x14ac:dyDescent="0.25">
      <c r="A14" s="345"/>
      <c r="B14" s="355" t="s">
        <v>139</v>
      </c>
      <c r="C14" s="356" t="s">
        <v>81</v>
      </c>
      <c r="D14" s="356" t="s">
        <v>131</v>
      </c>
      <c r="E14" s="369">
        <v>1193498025</v>
      </c>
      <c r="F14" s="369">
        <v>4131198185</v>
      </c>
      <c r="G14" s="369">
        <v>6196797277.5</v>
      </c>
      <c r="H14" s="369">
        <v>1379807355</v>
      </c>
      <c r="I14" s="370"/>
      <c r="J14" s="370"/>
      <c r="K14" s="369"/>
      <c r="L14" s="369">
        <v>1379807355</v>
      </c>
      <c r="M14" s="369">
        <v>8675516188.5</v>
      </c>
      <c r="N14" s="363">
        <v>11278171045.050001</v>
      </c>
      <c r="O14" s="361"/>
    </row>
    <row r="15" spans="1:16" x14ac:dyDescent="0.25">
      <c r="A15" s="345"/>
      <c r="B15" s="355" t="s">
        <v>140</v>
      </c>
      <c r="C15" s="356" t="s">
        <v>137</v>
      </c>
      <c r="D15" s="356" t="s">
        <v>141</v>
      </c>
      <c r="E15" s="369">
        <v>1039632.4259581881</v>
      </c>
      <c r="F15" s="369">
        <v>3598604.6907665506</v>
      </c>
      <c r="G15" s="369">
        <v>7745996.5968749998</v>
      </c>
      <c r="H15" s="369">
        <v>1787315.2266839377</v>
      </c>
      <c r="I15" s="369"/>
      <c r="J15" s="369"/>
      <c r="K15" s="369"/>
      <c r="L15" s="369">
        <v>1787315.2266839377</v>
      </c>
      <c r="M15" s="369">
        <v>10844395.235625001</v>
      </c>
      <c r="N15" s="369">
        <v>14097713.806312501</v>
      </c>
      <c r="O15" s="361"/>
    </row>
    <row r="16" spans="1:16" x14ac:dyDescent="0.25">
      <c r="A16" s="345"/>
      <c r="B16" s="355" t="s">
        <v>142</v>
      </c>
      <c r="C16" s="356" t="s">
        <v>4</v>
      </c>
      <c r="D16" s="372" t="s">
        <v>131</v>
      </c>
      <c r="E16" s="372">
        <v>0</v>
      </c>
      <c r="F16" s="372">
        <v>0</v>
      </c>
      <c r="G16" s="358">
        <v>0</v>
      </c>
      <c r="H16" s="358">
        <v>0</v>
      </c>
      <c r="I16" s="358"/>
      <c r="J16" s="358"/>
      <c r="K16" s="372"/>
      <c r="L16" s="372">
        <v>0</v>
      </c>
      <c r="M16" s="372">
        <v>0</v>
      </c>
      <c r="N16" s="372">
        <v>0</v>
      </c>
      <c r="O16" s="361"/>
    </row>
    <row r="17" spans="1:16" x14ac:dyDescent="0.25">
      <c r="A17" s="345"/>
      <c r="B17" s="355" t="s">
        <v>143</v>
      </c>
      <c r="C17" s="356" t="s">
        <v>4</v>
      </c>
      <c r="D17" s="356" t="s">
        <v>131</v>
      </c>
      <c r="E17" s="358">
        <v>5</v>
      </c>
      <c r="F17" s="358">
        <v>18</v>
      </c>
      <c r="G17" s="358">
        <v>19</v>
      </c>
      <c r="H17" s="373">
        <v>1</v>
      </c>
      <c r="I17" s="358"/>
      <c r="J17" s="358"/>
      <c r="K17" s="358"/>
      <c r="L17" s="358">
        <v>1</v>
      </c>
      <c r="M17" s="358">
        <v>20</v>
      </c>
      <c r="N17" s="358">
        <v>20</v>
      </c>
      <c r="O17" s="361"/>
    </row>
    <row r="18" spans="1:16" x14ac:dyDescent="0.25">
      <c r="A18" s="345"/>
      <c r="B18" s="355" t="s">
        <v>144</v>
      </c>
      <c r="C18" s="374" t="s">
        <v>81</v>
      </c>
      <c r="D18" s="374" t="s">
        <v>131</v>
      </c>
      <c r="E18" s="375">
        <v>5895974.6299999999</v>
      </c>
      <c r="F18" s="375">
        <v>45563800.759999998</v>
      </c>
      <c r="G18" s="363">
        <v>54676560.911999993</v>
      </c>
      <c r="H18" s="363">
        <v>2181788.4900000002</v>
      </c>
      <c r="I18" s="363"/>
      <c r="J18" s="363"/>
      <c r="K18" s="363"/>
      <c r="L18" s="363">
        <v>2181788.4900000002</v>
      </c>
      <c r="M18" s="376">
        <v>71079529.185599998</v>
      </c>
      <c r="N18" s="363">
        <v>92403387.941280007</v>
      </c>
      <c r="O18" s="361"/>
    </row>
    <row r="19" spans="1:16" x14ac:dyDescent="0.25">
      <c r="A19" s="345"/>
      <c r="B19" s="355" t="s">
        <v>145</v>
      </c>
      <c r="C19" s="356" t="s">
        <v>4</v>
      </c>
      <c r="D19" s="356" t="s">
        <v>131</v>
      </c>
      <c r="E19" s="358">
        <v>155</v>
      </c>
      <c r="F19" s="358">
        <v>295</v>
      </c>
      <c r="G19" s="377">
        <v>360</v>
      </c>
      <c r="H19" s="373">
        <v>95</v>
      </c>
      <c r="I19" s="358"/>
      <c r="J19" s="358"/>
      <c r="K19" s="358"/>
      <c r="L19" s="358">
        <v>95</v>
      </c>
      <c r="M19" s="358">
        <v>360</v>
      </c>
      <c r="N19" s="358">
        <v>370</v>
      </c>
      <c r="O19" s="361"/>
      <c r="P19" s="378"/>
    </row>
    <row r="20" spans="1:16" x14ac:dyDescent="0.25">
      <c r="A20" s="345"/>
      <c r="B20" s="355" t="s">
        <v>146</v>
      </c>
      <c r="C20" s="356" t="s">
        <v>4</v>
      </c>
      <c r="D20" s="356" t="s">
        <v>131</v>
      </c>
      <c r="E20" s="358">
        <v>180</v>
      </c>
      <c r="F20" s="358">
        <v>320</v>
      </c>
      <c r="G20" s="377">
        <v>380</v>
      </c>
      <c r="H20" s="373">
        <v>105</v>
      </c>
      <c r="I20" s="358"/>
      <c r="J20" s="358"/>
      <c r="K20" s="358"/>
      <c r="L20" s="358">
        <v>105</v>
      </c>
      <c r="M20" s="358">
        <v>380</v>
      </c>
      <c r="N20" s="358">
        <v>390</v>
      </c>
      <c r="O20" s="361"/>
    </row>
    <row r="21" spans="1:16" x14ac:dyDescent="0.25">
      <c r="A21" s="379" t="s">
        <v>147</v>
      </c>
      <c r="B21" s="366" t="s">
        <v>148</v>
      </c>
      <c r="C21" s="367"/>
      <c r="D21" s="380"/>
      <c r="E21" s="367"/>
      <c r="F21" s="367"/>
      <c r="G21" s="368"/>
      <c r="H21" s="381"/>
      <c r="I21" s="367"/>
      <c r="J21" s="367"/>
      <c r="K21" s="367"/>
      <c r="L21" s="367"/>
      <c r="M21" s="367"/>
      <c r="N21" s="367"/>
      <c r="O21" s="361"/>
    </row>
    <row r="22" spans="1:16" x14ac:dyDescent="0.25">
      <c r="A22" s="379"/>
      <c r="B22" s="355" t="s">
        <v>149</v>
      </c>
      <c r="C22" s="374" t="s">
        <v>4</v>
      </c>
      <c r="D22" s="374" t="s">
        <v>131</v>
      </c>
      <c r="E22" s="358">
        <v>565</v>
      </c>
      <c r="F22" s="358">
        <v>544</v>
      </c>
      <c r="G22" s="382">
        <v>540</v>
      </c>
      <c r="H22" s="382">
        <v>539</v>
      </c>
      <c r="I22" s="358"/>
      <c r="J22" s="358"/>
      <c r="K22" s="377"/>
      <c r="L22" s="358">
        <v>539</v>
      </c>
      <c r="M22" s="377">
        <v>544</v>
      </c>
      <c r="N22" s="377">
        <v>544</v>
      </c>
      <c r="O22" s="361"/>
    </row>
    <row r="23" spans="1:16" x14ac:dyDescent="0.25">
      <c r="A23" s="379"/>
      <c r="B23" s="355" t="s">
        <v>150</v>
      </c>
      <c r="C23" s="374" t="s">
        <v>4</v>
      </c>
      <c r="D23" s="374" t="s">
        <v>131</v>
      </c>
      <c r="E23" s="358">
        <v>121</v>
      </c>
      <c r="F23" s="358">
        <v>121</v>
      </c>
      <c r="G23" s="382">
        <v>121</v>
      </c>
      <c r="H23" s="382">
        <v>118</v>
      </c>
      <c r="I23" s="358"/>
      <c r="J23" s="358"/>
      <c r="K23" s="377"/>
      <c r="L23" s="358">
        <v>118</v>
      </c>
      <c r="M23" s="377">
        <v>121</v>
      </c>
      <c r="N23" s="377">
        <v>121</v>
      </c>
      <c r="O23" s="361"/>
    </row>
    <row r="24" spans="1:16" x14ac:dyDescent="0.25">
      <c r="A24" s="379"/>
      <c r="B24" s="355" t="s">
        <v>151</v>
      </c>
      <c r="C24" s="374" t="s">
        <v>4</v>
      </c>
      <c r="D24" s="374" t="s">
        <v>131</v>
      </c>
      <c r="E24" s="358">
        <v>102</v>
      </c>
      <c r="F24" s="358">
        <v>96</v>
      </c>
      <c r="G24" s="382">
        <v>96</v>
      </c>
      <c r="H24" s="382">
        <v>97</v>
      </c>
      <c r="I24" s="358"/>
      <c r="J24" s="358"/>
      <c r="K24" s="377"/>
      <c r="L24" s="358">
        <v>97</v>
      </c>
      <c r="M24" s="377">
        <v>96</v>
      </c>
      <c r="N24" s="377">
        <v>96</v>
      </c>
      <c r="O24" s="361"/>
    </row>
    <row r="25" spans="1:16" x14ac:dyDescent="0.25">
      <c r="A25" s="379"/>
      <c r="B25" s="355" t="s">
        <v>152</v>
      </c>
      <c r="C25" s="374" t="s">
        <v>4</v>
      </c>
      <c r="D25" s="374" t="s">
        <v>131</v>
      </c>
      <c r="E25" s="358">
        <v>463</v>
      </c>
      <c r="F25" s="358">
        <v>426</v>
      </c>
      <c r="G25" s="382">
        <v>422</v>
      </c>
      <c r="H25" s="382">
        <v>427</v>
      </c>
      <c r="I25" s="358"/>
      <c r="J25" s="358"/>
      <c r="K25" s="377"/>
      <c r="L25" s="358">
        <v>427</v>
      </c>
      <c r="M25" s="377">
        <v>426</v>
      </c>
      <c r="N25" s="377">
        <v>426</v>
      </c>
      <c r="O25" s="361"/>
    </row>
    <row r="26" spans="1:16" x14ac:dyDescent="0.25">
      <c r="A26" s="379"/>
      <c r="B26" s="355" t="s">
        <v>153</v>
      </c>
      <c r="C26" s="374" t="s">
        <v>4</v>
      </c>
      <c r="D26" s="374" t="s">
        <v>131</v>
      </c>
      <c r="E26" s="358">
        <v>565</v>
      </c>
      <c r="F26" s="358">
        <v>522</v>
      </c>
      <c r="G26" s="382">
        <v>522</v>
      </c>
      <c r="H26" s="382">
        <v>524</v>
      </c>
      <c r="I26" s="377"/>
      <c r="J26" s="377"/>
      <c r="K26" s="377"/>
      <c r="L26" s="358">
        <v>524</v>
      </c>
      <c r="M26" s="377">
        <v>522</v>
      </c>
      <c r="N26" s="377">
        <v>522</v>
      </c>
      <c r="O26" s="361"/>
    </row>
    <row r="27" spans="1:16" x14ac:dyDescent="0.25">
      <c r="A27" s="379"/>
      <c r="B27" s="355" t="s">
        <v>154</v>
      </c>
      <c r="C27" s="374" t="s">
        <v>4</v>
      </c>
      <c r="D27" s="374" t="s">
        <v>131</v>
      </c>
      <c r="E27" s="358">
        <v>5</v>
      </c>
      <c r="F27" s="358">
        <v>5</v>
      </c>
      <c r="G27" s="382">
        <v>5</v>
      </c>
      <c r="H27" s="382">
        <v>5</v>
      </c>
      <c r="I27" s="358"/>
      <c r="J27" s="358"/>
      <c r="K27" s="377"/>
      <c r="L27" s="358">
        <v>5</v>
      </c>
      <c r="M27" s="377">
        <v>5</v>
      </c>
      <c r="N27" s="377">
        <v>5</v>
      </c>
      <c r="O27" s="361"/>
    </row>
    <row r="28" spans="1:16" x14ac:dyDescent="0.25">
      <c r="A28" s="379"/>
      <c r="B28" s="355" t="s">
        <v>155</v>
      </c>
      <c r="C28" s="374" t="s">
        <v>4</v>
      </c>
      <c r="D28" s="374" t="s">
        <v>131</v>
      </c>
      <c r="E28" s="358">
        <v>530</v>
      </c>
      <c r="F28" s="358">
        <v>511</v>
      </c>
      <c r="G28" s="382">
        <v>507</v>
      </c>
      <c r="H28" s="382">
        <v>514</v>
      </c>
      <c r="I28" s="358"/>
      <c r="J28" s="358"/>
      <c r="K28" s="377"/>
      <c r="L28" s="358">
        <v>514</v>
      </c>
      <c r="M28" s="377">
        <v>511</v>
      </c>
      <c r="N28" s="377">
        <v>511</v>
      </c>
      <c r="O28" s="361"/>
    </row>
    <row r="29" spans="1:16" x14ac:dyDescent="0.25">
      <c r="A29" s="379"/>
      <c r="B29" s="355" t="s">
        <v>156</v>
      </c>
      <c r="C29" s="374" t="s">
        <v>4</v>
      </c>
      <c r="D29" s="374" t="s">
        <v>131</v>
      </c>
      <c r="E29" s="358">
        <v>10</v>
      </c>
      <c r="F29" s="358">
        <v>10</v>
      </c>
      <c r="G29" s="382">
        <v>10</v>
      </c>
      <c r="H29" s="382">
        <v>10</v>
      </c>
      <c r="I29" s="358"/>
      <c r="J29" s="358"/>
      <c r="K29" s="377"/>
      <c r="L29" s="358">
        <v>10</v>
      </c>
      <c r="M29" s="377">
        <v>10</v>
      </c>
      <c r="N29" s="377">
        <v>10</v>
      </c>
      <c r="O29" s="361"/>
    </row>
    <row r="30" spans="1:16" x14ac:dyDescent="0.25">
      <c r="A30" s="379"/>
      <c r="B30" s="355" t="s">
        <v>157</v>
      </c>
      <c r="C30" s="374" t="s">
        <v>4</v>
      </c>
      <c r="D30" s="374" t="s">
        <v>131</v>
      </c>
      <c r="E30" s="358">
        <v>2</v>
      </c>
      <c r="F30" s="358">
        <v>2</v>
      </c>
      <c r="G30" s="382">
        <v>2</v>
      </c>
      <c r="H30" s="382">
        <v>2</v>
      </c>
      <c r="I30" s="358"/>
      <c r="J30" s="358"/>
      <c r="K30" s="377"/>
      <c r="L30" s="358">
        <v>2</v>
      </c>
      <c r="M30" s="377">
        <v>2</v>
      </c>
      <c r="N30" s="377">
        <v>2</v>
      </c>
      <c r="O30" s="361"/>
    </row>
    <row r="31" spans="1:16" x14ac:dyDescent="0.25">
      <c r="A31" s="379"/>
      <c r="B31" s="355" t="s">
        <v>158</v>
      </c>
      <c r="C31" s="374" t="s">
        <v>4</v>
      </c>
      <c r="D31" s="374" t="s">
        <v>131</v>
      </c>
      <c r="E31" s="358">
        <v>18</v>
      </c>
      <c r="F31" s="358">
        <v>15</v>
      </c>
      <c r="G31" s="382">
        <v>15</v>
      </c>
      <c r="H31" s="382">
        <v>12</v>
      </c>
      <c r="I31" s="358"/>
      <c r="J31" s="358"/>
      <c r="K31" s="377"/>
      <c r="L31" s="358">
        <v>12</v>
      </c>
      <c r="M31" s="377">
        <v>15</v>
      </c>
      <c r="N31" s="377">
        <v>15</v>
      </c>
      <c r="O31" s="361"/>
    </row>
    <row r="32" spans="1:16" x14ac:dyDescent="0.25">
      <c r="A32" s="379"/>
      <c r="B32" s="355" t="s">
        <v>159</v>
      </c>
      <c r="C32" s="374" t="s">
        <v>4</v>
      </c>
      <c r="D32" s="374" t="s">
        <v>131</v>
      </c>
      <c r="E32" s="358">
        <v>2</v>
      </c>
      <c r="F32" s="358">
        <v>3</v>
      </c>
      <c r="G32" s="382">
        <v>3</v>
      </c>
      <c r="H32" s="382">
        <v>3</v>
      </c>
      <c r="I32" s="358"/>
      <c r="J32" s="358"/>
      <c r="K32" s="377"/>
      <c r="L32" s="358">
        <v>3</v>
      </c>
      <c r="M32" s="377">
        <v>3</v>
      </c>
      <c r="N32" s="377">
        <v>3</v>
      </c>
      <c r="O32" s="361"/>
    </row>
    <row r="33" spans="1:15" x14ac:dyDescent="0.25">
      <c r="A33" s="379"/>
      <c r="B33" s="366" t="s">
        <v>160</v>
      </c>
      <c r="C33" s="367"/>
      <c r="D33" s="380"/>
      <c r="E33" s="368"/>
      <c r="F33" s="368"/>
      <c r="G33" s="368"/>
      <c r="H33" s="381"/>
      <c r="I33" s="368"/>
      <c r="J33" s="368"/>
      <c r="K33" s="368"/>
      <c r="L33" s="368"/>
      <c r="M33" s="368"/>
      <c r="N33" s="368"/>
      <c r="O33" s="361"/>
    </row>
    <row r="34" spans="1:15" x14ac:dyDescent="0.25">
      <c r="A34" s="379"/>
      <c r="B34" s="355" t="s">
        <v>161</v>
      </c>
      <c r="C34" s="356" t="s">
        <v>4</v>
      </c>
      <c r="D34" s="356" t="s">
        <v>131</v>
      </c>
      <c r="E34" s="358">
        <v>8</v>
      </c>
      <c r="F34" s="358">
        <v>8</v>
      </c>
      <c r="G34" s="382">
        <v>8</v>
      </c>
      <c r="H34" s="382">
        <v>8</v>
      </c>
      <c r="I34" s="358"/>
      <c r="J34" s="358"/>
      <c r="K34" s="358"/>
      <c r="L34" s="358">
        <v>8</v>
      </c>
      <c r="M34" s="382">
        <v>8</v>
      </c>
      <c r="N34" s="382">
        <v>8</v>
      </c>
      <c r="O34" s="361"/>
    </row>
    <row r="35" spans="1:15" x14ac:dyDescent="0.25">
      <c r="A35" s="383"/>
      <c r="B35" s="355" t="s">
        <v>162</v>
      </c>
      <c r="C35" s="356" t="s">
        <v>4</v>
      </c>
      <c r="D35" s="356" t="s">
        <v>131</v>
      </c>
      <c r="E35" s="358">
        <v>1049</v>
      </c>
      <c r="F35" s="358">
        <v>655</v>
      </c>
      <c r="G35" s="358">
        <v>680</v>
      </c>
      <c r="H35" s="358">
        <v>661</v>
      </c>
      <c r="I35" s="358"/>
      <c r="J35" s="358"/>
      <c r="K35" s="358"/>
      <c r="L35" s="358">
        <v>661</v>
      </c>
      <c r="M35" s="358">
        <v>680</v>
      </c>
      <c r="N35" s="358">
        <v>680</v>
      </c>
      <c r="O35" s="361"/>
    </row>
    <row r="36" spans="1:15" x14ac:dyDescent="0.25">
      <c r="A36" s="383"/>
      <c r="B36" s="355" t="s">
        <v>163</v>
      </c>
      <c r="C36" s="356" t="s">
        <v>4</v>
      </c>
      <c r="D36" s="356" t="s">
        <v>131</v>
      </c>
      <c r="E36" s="358">
        <v>810</v>
      </c>
      <c r="F36" s="358">
        <v>548</v>
      </c>
      <c r="G36" s="358">
        <v>560</v>
      </c>
      <c r="H36" s="358">
        <v>549</v>
      </c>
      <c r="I36" s="358"/>
      <c r="J36" s="358"/>
      <c r="K36" s="358"/>
      <c r="L36" s="358">
        <v>549</v>
      </c>
      <c r="M36" s="358">
        <v>560</v>
      </c>
      <c r="N36" s="358">
        <v>560</v>
      </c>
      <c r="O36" s="361"/>
    </row>
    <row r="37" spans="1:15" x14ac:dyDescent="0.25">
      <c r="A37" s="383"/>
      <c r="B37" s="355" t="s">
        <v>164</v>
      </c>
      <c r="C37" s="356" t="s">
        <v>4</v>
      </c>
      <c r="D37" s="356" t="s">
        <v>131</v>
      </c>
      <c r="E37" s="358">
        <v>239</v>
      </c>
      <c r="F37" s="358">
        <v>107</v>
      </c>
      <c r="G37" s="358">
        <v>120</v>
      </c>
      <c r="H37" s="358">
        <v>112</v>
      </c>
      <c r="I37" s="358"/>
      <c r="J37" s="358"/>
      <c r="K37" s="358"/>
      <c r="L37" s="358">
        <v>112</v>
      </c>
      <c r="M37" s="358">
        <v>120</v>
      </c>
      <c r="N37" s="358">
        <v>120</v>
      </c>
      <c r="O37" s="361"/>
    </row>
    <row r="38" spans="1:15" x14ac:dyDescent="0.25">
      <c r="A38" s="383"/>
      <c r="B38" s="366" t="s">
        <v>165</v>
      </c>
      <c r="C38" s="367"/>
      <c r="D38" s="380"/>
      <c r="E38" s="368"/>
      <c r="F38" s="368"/>
      <c r="G38" s="368"/>
      <c r="H38" s="381"/>
      <c r="I38" s="368"/>
      <c r="J38" s="368"/>
      <c r="K38" s="368"/>
      <c r="L38" s="368"/>
      <c r="M38" s="368"/>
      <c r="N38" s="368"/>
      <c r="O38" s="361"/>
    </row>
    <row r="39" spans="1:15" x14ac:dyDescent="0.25">
      <c r="A39" s="383"/>
      <c r="B39" s="355" t="s">
        <v>166</v>
      </c>
      <c r="C39" s="356" t="s">
        <v>81</v>
      </c>
      <c r="D39" s="356" t="s">
        <v>131</v>
      </c>
      <c r="E39" s="363">
        <v>8902263230.1800003</v>
      </c>
      <c r="F39" s="363">
        <v>8022680986.1599998</v>
      </c>
      <c r="G39" s="363">
        <v>14173080241.450001</v>
      </c>
      <c r="H39" s="363">
        <v>14173080241.450001</v>
      </c>
      <c r="I39" s="363"/>
      <c r="J39" s="363"/>
      <c r="K39" s="363"/>
      <c r="L39" s="363">
        <v>14173080241.450001</v>
      </c>
      <c r="M39" s="363">
        <v>18425004313.885002</v>
      </c>
      <c r="N39" s="363">
        <v>23952505608.050503</v>
      </c>
      <c r="O39" s="361"/>
    </row>
    <row r="40" spans="1:15" x14ac:dyDescent="0.25">
      <c r="A40" s="383"/>
      <c r="B40" s="355" t="s">
        <v>167</v>
      </c>
      <c r="C40" s="356" t="s">
        <v>81</v>
      </c>
      <c r="D40" s="356" t="s">
        <v>131</v>
      </c>
      <c r="E40" s="363">
        <v>9053912631.1299992</v>
      </c>
      <c r="F40" s="363">
        <v>12491147643.43</v>
      </c>
      <c r="G40" s="363">
        <v>14173080241.450001</v>
      </c>
      <c r="H40" s="363">
        <v>14173080241.450001</v>
      </c>
      <c r="I40" s="363"/>
      <c r="J40" s="363"/>
      <c r="K40" s="363"/>
      <c r="L40" s="363">
        <v>14173080241.450001</v>
      </c>
      <c r="M40" s="363">
        <v>18425004313.885002</v>
      </c>
      <c r="N40" s="363">
        <v>23952505608.050503</v>
      </c>
      <c r="O40" s="361"/>
    </row>
    <row r="41" spans="1:15" x14ac:dyDescent="0.25">
      <c r="A41" s="383"/>
      <c r="B41" s="355" t="s">
        <v>168</v>
      </c>
      <c r="C41" s="356" t="s">
        <v>81</v>
      </c>
      <c r="D41" s="356" t="s">
        <v>131</v>
      </c>
      <c r="E41" s="363">
        <v>4749776980.8000002</v>
      </c>
      <c r="F41" s="363">
        <v>11391456681.959999</v>
      </c>
      <c r="G41" s="363">
        <v>14173080241.450001</v>
      </c>
      <c r="H41" s="363">
        <v>3520987962.6500001</v>
      </c>
      <c r="I41" s="363"/>
      <c r="J41" s="363"/>
      <c r="K41" s="363"/>
      <c r="L41" s="363">
        <v>3520987962.6500001</v>
      </c>
      <c r="M41" s="363">
        <v>18425004313.885002</v>
      </c>
      <c r="N41" s="363">
        <v>23952505608.050503</v>
      </c>
      <c r="O41" s="361"/>
    </row>
    <row r="42" spans="1:15" ht="15.75" thickBot="1" x14ac:dyDescent="0.3">
      <c r="A42" s="384"/>
      <c r="B42" s="355" t="s">
        <v>169</v>
      </c>
      <c r="C42" s="356" t="s">
        <v>170</v>
      </c>
      <c r="D42" s="356" t="s">
        <v>131</v>
      </c>
      <c r="E42" s="385">
        <v>0.52461042803404989</v>
      </c>
      <c r="F42" s="385">
        <v>0.91196237584715378</v>
      </c>
      <c r="G42" s="385">
        <v>0</v>
      </c>
      <c r="H42" s="385">
        <v>0.24842785778864535</v>
      </c>
      <c r="I42" s="385"/>
      <c r="J42" s="385"/>
      <c r="K42" s="385"/>
      <c r="L42" s="385">
        <v>0.24842785778864535</v>
      </c>
      <c r="M42" s="363">
        <v>0</v>
      </c>
      <c r="N42" s="363">
        <v>0</v>
      </c>
      <c r="O42" s="361"/>
    </row>
    <row r="43" spans="1:15" x14ac:dyDescent="0.25">
      <c r="H43" s="387"/>
      <c r="I43" s="387"/>
      <c r="L43" s="387"/>
    </row>
    <row r="44" spans="1:15" x14ac:dyDescent="0.25">
      <c r="G44" s="388"/>
      <c r="L44" s="387"/>
    </row>
    <row r="45" spans="1:15" x14ac:dyDescent="0.25">
      <c r="G45" s="388"/>
    </row>
    <row r="46" spans="1:15" x14ac:dyDescent="0.25">
      <c r="H46" s="387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zoomScale="110" zoomScaleNormal="110" workbookViewId="0">
      <selection activeCell="B126" sqref="B126"/>
    </sheetView>
  </sheetViews>
  <sheetFormatPr baseColWidth="10" defaultColWidth="11.7109375" defaultRowHeight="12.75" x14ac:dyDescent="0.2"/>
  <cols>
    <col min="1" max="1" width="5.85546875" style="389" customWidth="1"/>
    <col min="2" max="2" width="42.5703125" style="390" customWidth="1"/>
    <col min="3" max="4" width="10.7109375" style="391" customWidth="1"/>
    <col min="5" max="5" width="8.7109375" style="391" customWidth="1"/>
    <col min="6" max="6" width="10.5703125" style="391" customWidth="1"/>
    <col min="7" max="7" width="11.28515625" style="391" customWidth="1"/>
    <col min="8" max="8" width="8.5703125" style="391" customWidth="1"/>
    <col min="9" max="11" width="12.7109375" style="391" customWidth="1"/>
    <col min="12" max="12" width="23.42578125" style="391" customWidth="1"/>
    <col min="13" max="64" width="9" style="389" customWidth="1"/>
    <col min="65" max="16384" width="11.7109375" style="389"/>
  </cols>
  <sheetData>
    <row r="1" spans="1:12" ht="12.75" customHeight="1" x14ac:dyDescent="0.2"/>
    <row r="4" spans="1:12" ht="14.65" customHeight="1" x14ac:dyDescent="0.2">
      <c r="E4" s="392"/>
      <c r="F4" s="392"/>
    </row>
    <row r="6" spans="1:12" ht="14.65" customHeight="1" x14ac:dyDescent="0.2">
      <c r="A6" s="393"/>
      <c r="B6" s="394"/>
      <c r="C6" s="394"/>
      <c r="D6" s="395"/>
      <c r="E6" s="395"/>
      <c r="F6" s="395"/>
      <c r="G6" s="395"/>
      <c r="H6" s="395"/>
      <c r="I6" s="396"/>
      <c r="J6" s="396"/>
      <c r="K6" s="396"/>
    </row>
    <row r="7" spans="1:12" ht="48.2" customHeight="1" x14ac:dyDescent="0.2">
      <c r="A7" s="397"/>
      <c r="B7" s="398" t="s">
        <v>171</v>
      </c>
      <c r="C7" s="398"/>
      <c r="D7" s="398"/>
      <c r="E7" s="398"/>
      <c r="F7" s="398"/>
      <c r="G7" s="398"/>
      <c r="H7" s="398"/>
      <c r="I7" s="398"/>
      <c r="J7" s="398"/>
      <c r="K7" s="398"/>
      <c r="L7" s="398"/>
    </row>
    <row r="8" spans="1:12" ht="19.5" customHeight="1" x14ac:dyDescent="0.2">
      <c r="A8" s="397"/>
      <c r="B8" s="398" t="s">
        <v>172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</row>
    <row r="9" spans="1:12" ht="21" customHeight="1" x14ac:dyDescent="0.2">
      <c r="A9" s="397"/>
      <c r="B9" s="398" t="s">
        <v>173</v>
      </c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ht="21" customHeight="1" x14ac:dyDescent="0.2">
      <c r="A10" s="397"/>
      <c r="B10" s="399"/>
      <c r="C10" s="399"/>
      <c r="D10" s="399"/>
      <c r="E10" s="400"/>
      <c r="F10" s="400"/>
      <c r="G10" s="399"/>
      <c r="H10" s="399"/>
      <c r="I10" s="401"/>
      <c r="J10" s="401"/>
      <c r="K10" s="402"/>
      <c r="L10" s="399"/>
    </row>
    <row r="11" spans="1:12" ht="19.5" customHeight="1" x14ac:dyDescent="0.2">
      <c r="A11" s="397"/>
      <c r="B11" s="398" t="s">
        <v>174</v>
      </c>
      <c r="C11" s="398"/>
      <c r="D11" s="398"/>
      <c r="E11" s="398"/>
      <c r="F11" s="398"/>
      <c r="G11" s="398"/>
      <c r="H11" s="398"/>
      <c r="I11" s="398"/>
      <c r="J11" s="398"/>
      <c r="K11" s="398"/>
      <c r="L11" s="398"/>
    </row>
    <row r="12" spans="1:12" ht="16.5" customHeight="1" x14ac:dyDescent="0.2">
      <c r="A12" s="393"/>
      <c r="B12" s="403"/>
      <c r="C12" s="403"/>
      <c r="D12" s="400"/>
      <c r="E12" s="400"/>
      <c r="F12" s="400"/>
      <c r="G12" s="400"/>
      <c r="H12" s="400"/>
      <c r="I12" s="401"/>
      <c r="J12" s="401"/>
      <c r="K12" s="401"/>
      <c r="L12" s="404"/>
    </row>
    <row r="13" spans="1:12" ht="19.5" customHeight="1" x14ac:dyDescent="0.2">
      <c r="A13" s="405"/>
      <c r="B13" s="406" t="s">
        <v>175</v>
      </c>
      <c r="C13" s="407" t="s">
        <v>176</v>
      </c>
      <c r="D13" s="407"/>
      <c r="E13" s="407"/>
      <c r="F13" s="408" t="s">
        <v>177</v>
      </c>
      <c r="G13" s="408"/>
      <c r="H13" s="408"/>
      <c r="I13" s="409" t="s">
        <v>178</v>
      </c>
      <c r="J13" s="409"/>
      <c r="K13" s="409"/>
      <c r="L13" s="408" t="s">
        <v>179</v>
      </c>
    </row>
    <row r="14" spans="1:12" ht="25.7" customHeight="1" x14ac:dyDescent="0.2">
      <c r="A14" s="405"/>
      <c r="B14" s="406"/>
      <c r="C14" s="410" t="s">
        <v>180</v>
      </c>
      <c r="D14" s="410" t="s">
        <v>181</v>
      </c>
      <c r="E14" s="410" t="s">
        <v>182</v>
      </c>
      <c r="F14" s="411" t="s">
        <v>180</v>
      </c>
      <c r="G14" s="411" t="s">
        <v>181</v>
      </c>
      <c r="H14" s="411" t="s">
        <v>182</v>
      </c>
      <c r="I14" s="410" t="s">
        <v>180</v>
      </c>
      <c r="J14" s="410" t="s">
        <v>181</v>
      </c>
      <c r="K14" s="412" t="s">
        <v>182</v>
      </c>
      <c r="L14" s="408"/>
    </row>
    <row r="15" spans="1:12" ht="14.25" customHeight="1" x14ac:dyDescent="0.2">
      <c r="A15" s="413"/>
      <c r="B15" s="414"/>
      <c r="C15" s="415"/>
      <c r="D15" s="410"/>
      <c r="E15" s="410"/>
      <c r="F15" s="416"/>
      <c r="G15" s="416"/>
      <c r="H15" s="416"/>
      <c r="I15" s="417"/>
      <c r="J15" s="417"/>
      <c r="K15" s="417"/>
      <c r="L15" s="404"/>
    </row>
    <row r="16" spans="1:12" ht="14.65" customHeight="1" x14ac:dyDescent="0.2">
      <c r="A16" s="418"/>
      <c r="B16" s="419" t="s">
        <v>183</v>
      </c>
      <c r="C16" s="420"/>
      <c r="D16" s="421"/>
      <c r="E16" s="421"/>
      <c r="F16" s="422"/>
      <c r="G16" s="422"/>
      <c r="H16" s="422"/>
      <c r="I16" s="422"/>
      <c r="J16" s="422"/>
      <c r="K16" s="422"/>
      <c r="L16" s="423"/>
    </row>
    <row r="17" spans="1:12" ht="9" customHeight="1" x14ac:dyDescent="0.2">
      <c r="A17" s="413"/>
      <c r="B17" s="414"/>
      <c r="C17" s="415"/>
      <c r="D17" s="410"/>
      <c r="E17" s="410"/>
      <c r="F17" s="416"/>
      <c r="G17" s="416"/>
      <c r="H17" s="416"/>
      <c r="I17" s="417"/>
      <c r="J17" s="417"/>
      <c r="K17" s="417"/>
      <c r="L17" s="404"/>
    </row>
    <row r="18" spans="1:12" ht="14.85" customHeight="1" x14ac:dyDescent="0.2">
      <c r="A18" s="424"/>
      <c r="B18" s="425" t="s">
        <v>184</v>
      </c>
      <c r="C18" s="426">
        <v>1.9</v>
      </c>
      <c r="D18" s="426">
        <v>1.95</v>
      </c>
      <c r="E18" s="427">
        <f>+D18/C18*100</f>
        <v>102.63157894736842</v>
      </c>
      <c r="F18" s="428">
        <v>1.9</v>
      </c>
      <c r="G18" s="428">
        <v>2</v>
      </c>
      <c r="H18" s="429">
        <f t="shared" ref="H18:H26" si="0">+G18*100/F18</f>
        <v>105.26315789473685</v>
      </c>
      <c r="I18" s="430">
        <v>1.9</v>
      </c>
      <c r="J18" s="430">
        <v>2</v>
      </c>
      <c r="K18" s="431">
        <f t="shared" ref="K18:K26" si="1">+J18*100/I18</f>
        <v>105.26315789473685</v>
      </c>
      <c r="L18" s="431">
        <f t="shared" ref="L18:L26" si="2">+(E18+H18+K18)/3</f>
        <v>104.3859649122807</v>
      </c>
    </row>
    <row r="19" spans="1:12" ht="26.45" customHeight="1" x14ac:dyDescent="0.2">
      <c r="A19" s="393"/>
      <c r="B19" s="432" t="s">
        <v>185</v>
      </c>
      <c r="C19" s="433">
        <v>5.46</v>
      </c>
      <c r="D19" s="433">
        <v>5.7</v>
      </c>
      <c r="E19" s="434">
        <f>+D19/C19*100</f>
        <v>104.39560439560441</v>
      </c>
      <c r="F19" s="435">
        <v>5.46</v>
      </c>
      <c r="G19" s="435">
        <v>5.85</v>
      </c>
      <c r="H19" s="436">
        <f t="shared" si="0"/>
        <v>107.14285714285714</v>
      </c>
      <c r="I19" s="437">
        <v>5.46</v>
      </c>
      <c r="J19" s="437">
        <v>6</v>
      </c>
      <c r="K19" s="438">
        <f t="shared" si="1"/>
        <v>109.8901098901099</v>
      </c>
      <c r="L19" s="438">
        <f t="shared" si="2"/>
        <v>107.14285714285715</v>
      </c>
    </row>
    <row r="20" spans="1:12" ht="20.45" customHeight="1" x14ac:dyDescent="0.2">
      <c r="A20" s="439"/>
      <c r="B20" s="425" t="s">
        <v>186</v>
      </c>
      <c r="C20" s="426">
        <v>1.95</v>
      </c>
      <c r="D20" s="426">
        <v>2</v>
      </c>
      <c r="E20" s="427">
        <f t="shared" ref="E20:E26" si="3">+D20*100/C20</f>
        <v>102.56410256410257</v>
      </c>
      <c r="F20" s="428">
        <v>1.95</v>
      </c>
      <c r="G20" s="428">
        <v>2</v>
      </c>
      <c r="H20" s="429">
        <f t="shared" si="0"/>
        <v>102.56410256410257</v>
      </c>
      <c r="I20" s="430">
        <v>1.95</v>
      </c>
      <c r="J20" s="430">
        <v>2</v>
      </c>
      <c r="K20" s="431">
        <f t="shared" si="1"/>
        <v>102.56410256410257</v>
      </c>
      <c r="L20" s="431">
        <f t="shared" si="2"/>
        <v>102.56410256410258</v>
      </c>
    </row>
    <row r="21" spans="1:12" ht="27.2" customHeight="1" x14ac:dyDescent="0.2">
      <c r="A21" s="393"/>
      <c r="B21" s="432" t="s">
        <v>187</v>
      </c>
      <c r="C21" s="440">
        <v>0.9</v>
      </c>
      <c r="D21" s="440">
        <v>0.99650000000000005</v>
      </c>
      <c r="E21" s="434">
        <f t="shared" si="3"/>
        <v>110.72222222222223</v>
      </c>
      <c r="F21" s="435">
        <v>4.8499999999999996</v>
      </c>
      <c r="G21" s="435">
        <v>4.8962000000000003</v>
      </c>
      <c r="H21" s="436">
        <f t="shared" si="0"/>
        <v>100.95257731958763</v>
      </c>
      <c r="I21" s="437">
        <v>4.8499999999999996</v>
      </c>
      <c r="J21" s="437">
        <v>4.8224999999999998</v>
      </c>
      <c r="K21" s="438">
        <f t="shared" si="1"/>
        <v>99.432989690721655</v>
      </c>
      <c r="L21" s="438">
        <f t="shared" si="2"/>
        <v>103.70259641084385</v>
      </c>
    </row>
    <row r="22" spans="1:12" ht="27.2" customHeight="1" x14ac:dyDescent="0.2">
      <c r="A22" s="439"/>
      <c r="B22" s="441" t="s">
        <v>188</v>
      </c>
      <c r="C22" s="426">
        <v>3.3</v>
      </c>
      <c r="D22" s="426">
        <v>3.7574000000000001</v>
      </c>
      <c r="E22" s="427">
        <f t="shared" si="3"/>
        <v>113.86060606060607</v>
      </c>
      <c r="F22" s="442">
        <v>3.45</v>
      </c>
      <c r="G22" s="442">
        <v>4.6013000000000002</v>
      </c>
      <c r="H22" s="429">
        <f t="shared" si="0"/>
        <v>133.3710144927536</v>
      </c>
      <c r="I22" s="430">
        <v>3.45</v>
      </c>
      <c r="J22" s="430">
        <v>3.7829000000000002</v>
      </c>
      <c r="K22" s="431">
        <f t="shared" si="1"/>
        <v>109.64927536231885</v>
      </c>
      <c r="L22" s="431">
        <f t="shared" si="2"/>
        <v>118.96029863855951</v>
      </c>
    </row>
    <row r="23" spans="1:12" ht="27.2" customHeight="1" x14ac:dyDescent="0.2">
      <c r="A23" s="443"/>
      <c r="B23" s="444" t="s">
        <v>189</v>
      </c>
      <c r="C23" s="440">
        <v>7.4</v>
      </c>
      <c r="D23" s="440">
        <v>7.3493000000000004</v>
      </c>
      <c r="E23" s="434">
        <f t="shared" si="3"/>
        <v>99.314864864864873</v>
      </c>
      <c r="F23" s="445">
        <v>7.4</v>
      </c>
      <c r="G23" s="445">
        <v>5.7945000000000002</v>
      </c>
      <c r="H23" s="436">
        <f t="shared" si="0"/>
        <v>78.304054054054063</v>
      </c>
      <c r="I23" s="437">
        <v>6.7</v>
      </c>
      <c r="J23" s="437">
        <v>6.5204000000000004</v>
      </c>
      <c r="K23" s="438">
        <f t="shared" si="1"/>
        <v>97.319402985074632</v>
      </c>
      <c r="L23" s="438">
        <f t="shared" si="2"/>
        <v>91.646107301331199</v>
      </c>
    </row>
    <row r="24" spans="1:12" ht="14.85" customHeight="1" x14ac:dyDescent="0.2">
      <c r="A24" s="446"/>
      <c r="B24" s="447" t="s">
        <v>190</v>
      </c>
      <c r="C24" s="426">
        <v>2</v>
      </c>
      <c r="D24" s="426">
        <v>2</v>
      </c>
      <c r="E24" s="427">
        <f t="shared" si="3"/>
        <v>100</v>
      </c>
      <c r="F24" s="448">
        <v>2</v>
      </c>
      <c r="G24" s="448">
        <v>2</v>
      </c>
      <c r="H24" s="429">
        <f t="shared" si="0"/>
        <v>100</v>
      </c>
      <c r="I24" s="430">
        <v>2</v>
      </c>
      <c r="J24" s="430">
        <v>2</v>
      </c>
      <c r="K24" s="431">
        <f t="shared" si="1"/>
        <v>100</v>
      </c>
      <c r="L24" s="431">
        <f t="shared" si="2"/>
        <v>100</v>
      </c>
    </row>
    <row r="25" spans="1:12" ht="27.2" customHeight="1" x14ac:dyDescent="0.2">
      <c r="A25" s="443"/>
      <c r="B25" s="444" t="s">
        <v>191</v>
      </c>
      <c r="C25" s="449">
        <v>1.65</v>
      </c>
      <c r="D25" s="449">
        <v>2.3266</v>
      </c>
      <c r="E25" s="450">
        <f t="shared" si="3"/>
        <v>141.0060606060606</v>
      </c>
      <c r="F25" s="445">
        <v>1.65</v>
      </c>
      <c r="G25" s="445">
        <v>2.3266</v>
      </c>
      <c r="H25" s="436">
        <f t="shared" si="0"/>
        <v>141.0060606060606</v>
      </c>
      <c r="I25" s="437">
        <v>1.95</v>
      </c>
      <c r="J25" s="437">
        <v>1.9786999999999999</v>
      </c>
      <c r="K25" s="438">
        <f t="shared" si="1"/>
        <v>101.47179487179487</v>
      </c>
      <c r="L25" s="438">
        <f t="shared" si="2"/>
        <v>127.82797202797202</v>
      </c>
    </row>
    <row r="26" spans="1:12" ht="14.85" customHeight="1" x14ac:dyDescent="0.2">
      <c r="A26" s="439"/>
      <c r="B26" s="425" t="s">
        <v>192</v>
      </c>
      <c r="C26" s="451">
        <v>0.9</v>
      </c>
      <c r="D26" s="451">
        <v>0.99650000000000005</v>
      </c>
      <c r="E26" s="452">
        <f t="shared" si="3"/>
        <v>110.72222222222223</v>
      </c>
      <c r="F26" s="442">
        <v>0.9</v>
      </c>
      <c r="G26" s="442">
        <v>1</v>
      </c>
      <c r="H26" s="429">
        <f t="shared" si="0"/>
        <v>111.11111111111111</v>
      </c>
      <c r="I26" s="430">
        <v>0.9</v>
      </c>
      <c r="J26" s="430">
        <v>0.99650000000000005</v>
      </c>
      <c r="K26" s="431">
        <f t="shared" si="1"/>
        <v>110.72222222222223</v>
      </c>
      <c r="L26" s="431">
        <f t="shared" si="2"/>
        <v>110.85185185185185</v>
      </c>
    </row>
    <row r="27" spans="1:12" ht="14.85" customHeight="1" x14ac:dyDescent="0.2">
      <c r="A27" s="443"/>
      <c r="B27" s="444" t="s">
        <v>193</v>
      </c>
      <c r="C27" s="453" t="s">
        <v>194</v>
      </c>
      <c r="D27" s="453" t="s">
        <v>194</v>
      </c>
      <c r="E27" s="450">
        <v>0</v>
      </c>
      <c r="F27" s="453" t="s">
        <v>194</v>
      </c>
      <c r="G27" s="453" t="s">
        <v>194</v>
      </c>
      <c r="H27" s="436">
        <v>0</v>
      </c>
      <c r="I27" s="453" t="s">
        <v>194</v>
      </c>
      <c r="J27" s="453" t="s">
        <v>194</v>
      </c>
      <c r="K27" s="453" t="s">
        <v>194</v>
      </c>
      <c r="L27" s="453" t="s">
        <v>194</v>
      </c>
    </row>
    <row r="28" spans="1:12" ht="14.85" customHeight="1" x14ac:dyDescent="0.2">
      <c r="A28" s="439"/>
      <c r="B28" s="425" t="s">
        <v>195</v>
      </c>
      <c r="C28" s="454" t="s">
        <v>194</v>
      </c>
      <c r="D28" s="454" t="s">
        <v>194</v>
      </c>
      <c r="E28" s="427">
        <v>0</v>
      </c>
      <c r="F28" s="455" t="s">
        <v>194</v>
      </c>
      <c r="G28" s="455" t="s">
        <v>194</v>
      </c>
      <c r="H28" s="429">
        <v>0</v>
      </c>
      <c r="I28" s="430" t="s">
        <v>194</v>
      </c>
      <c r="J28" s="430" t="s">
        <v>194</v>
      </c>
      <c r="K28" s="431" t="s">
        <v>194</v>
      </c>
      <c r="L28" s="431" t="s">
        <v>194</v>
      </c>
    </row>
    <row r="29" spans="1:12" ht="14.85" customHeight="1" x14ac:dyDescent="0.2">
      <c r="A29" s="443"/>
      <c r="B29" s="444" t="s">
        <v>196</v>
      </c>
      <c r="C29" s="456">
        <v>1</v>
      </c>
      <c r="D29" s="456">
        <v>1</v>
      </c>
      <c r="E29" s="450">
        <f>+D29*100/C29</f>
        <v>100</v>
      </c>
      <c r="F29" s="457">
        <v>1</v>
      </c>
      <c r="G29" s="457">
        <v>1</v>
      </c>
      <c r="H29" s="436">
        <f>+G29*100/F29</f>
        <v>100</v>
      </c>
      <c r="I29" s="437">
        <v>1</v>
      </c>
      <c r="J29" s="437">
        <v>1</v>
      </c>
      <c r="K29" s="438">
        <f>+J29*100/I29</f>
        <v>100</v>
      </c>
      <c r="L29" s="438">
        <f>+(E29+H29+K29)/3</f>
        <v>100</v>
      </c>
    </row>
    <row r="30" spans="1:12" ht="14.85" customHeight="1" x14ac:dyDescent="0.2">
      <c r="A30" s="439"/>
      <c r="B30" s="425" t="s">
        <v>197</v>
      </c>
      <c r="C30" s="454">
        <v>1</v>
      </c>
      <c r="D30" s="454">
        <v>1</v>
      </c>
      <c r="E30" s="427">
        <f>+D30*100/C30</f>
        <v>100</v>
      </c>
      <c r="F30" s="455">
        <v>1</v>
      </c>
      <c r="G30" s="455">
        <v>1</v>
      </c>
      <c r="H30" s="429">
        <f>+G30*100/F30</f>
        <v>100</v>
      </c>
      <c r="I30" s="430">
        <v>1</v>
      </c>
      <c r="J30" s="430">
        <v>1</v>
      </c>
      <c r="K30" s="431">
        <f>+J30*100/I30</f>
        <v>100</v>
      </c>
      <c r="L30" s="431">
        <f>+(E30+H30+K30)/3</f>
        <v>100</v>
      </c>
    </row>
    <row r="31" spans="1:12" ht="14.85" customHeight="1" x14ac:dyDescent="0.2">
      <c r="A31" s="443"/>
      <c r="B31" s="444" t="s">
        <v>198</v>
      </c>
      <c r="C31" s="456">
        <v>1</v>
      </c>
      <c r="D31" s="456">
        <v>1</v>
      </c>
      <c r="E31" s="450">
        <f>+D31*100/C31</f>
        <v>100</v>
      </c>
      <c r="F31" s="457">
        <v>1</v>
      </c>
      <c r="G31" s="457">
        <v>1</v>
      </c>
      <c r="H31" s="436">
        <f>+G31*100/F31</f>
        <v>100</v>
      </c>
      <c r="I31" s="437">
        <v>1</v>
      </c>
      <c r="J31" s="437">
        <v>1</v>
      </c>
      <c r="K31" s="438">
        <f>+J31*100/I31</f>
        <v>100</v>
      </c>
      <c r="L31" s="438">
        <f>+(E31+H31+K31)/3</f>
        <v>100</v>
      </c>
    </row>
    <row r="32" spans="1:12" ht="14.85" customHeight="1" x14ac:dyDescent="0.2">
      <c r="A32" s="439"/>
      <c r="B32" s="425" t="s">
        <v>199</v>
      </c>
      <c r="C32" s="454" t="s">
        <v>194</v>
      </c>
      <c r="D32" s="454" t="s">
        <v>194</v>
      </c>
      <c r="E32" s="427">
        <v>0</v>
      </c>
      <c r="F32" s="454" t="s">
        <v>194</v>
      </c>
      <c r="G32" s="454" t="s">
        <v>194</v>
      </c>
      <c r="H32" s="429">
        <v>0</v>
      </c>
      <c r="I32" s="454" t="s">
        <v>194</v>
      </c>
      <c r="J32" s="454" t="s">
        <v>194</v>
      </c>
      <c r="K32" s="458" t="s">
        <v>194</v>
      </c>
      <c r="L32" s="458" t="s">
        <v>194</v>
      </c>
    </row>
    <row r="33" spans="1:12" ht="14.85" customHeight="1" x14ac:dyDescent="0.2">
      <c r="A33" s="443"/>
      <c r="B33" s="444" t="s">
        <v>200</v>
      </c>
      <c r="C33" s="453" t="s">
        <v>194</v>
      </c>
      <c r="D33" s="453" t="s">
        <v>194</v>
      </c>
      <c r="E33" s="450">
        <v>0</v>
      </c>
      <c r="F33" s="453" t="s">
        <v>194</v>
      </c>
      <c r="G33" s="453" t="s">
        <v>194</v>
      </c>
      <c r="H33" s="436">
        <v>0</v>
      </c>
      <c r="I33" s="453" t="s">
        <v>194</v>
      </c>
      <c r="J33" s="453" t="s">
        <v>194</v>
      </c>
      <c r="K33" s="453" t="s">
        <v>194</v>
      </c>
      <c r="L33" s="453" t="s">
        <v>194</v>
      </c>
    </row>
    <row r="34" spans="1:12" ht="14.85" customHeight="1" x14ac:dyDescent="0.2">
      <c r="A34" s="439"/>
      <c r="B34" s="425" t="s">
        <v>201</v>
      </c>
      <c r="C34" s="454">
        <v>3.1</v>
      </c>
      <c r="D34" s="454">
        <v>3.1221000000000001</v>
      </c>
      <c r="E34" s="427">
        <f t="shared" ref="E34:E52" si="4">+D34*100/C34</f>
        <v>100.71290322580646</v>
      </c>
      <c r="F34" s="455">
        <v>3.1</v>
      </c>
      <c r="G34" s="455">
        <v>3.1103999999999998</v>
      </c>
      <c r="H34" s="429">
        <f t="shared" ref="H34:H52" si="5">+G34*100/F34</f>
        <v>100.33548387096772</v>
      </c>
      <c r="I34" s="430">
        <v>4.0999999999999996</v>
      </c>
      <c r="J34" s="430">
        <v>4.1492000000000004</v>
      </c>
      <c r="K34" s="431">
        <f t="shared" ref="K34:K52" si="6">+J34*100/I34</f>
        <v>101.20000000000003</v>
      </c>
      <c r="L34" s="431">
        <f t="shared" ref="L34:L52" si="7">+(E34+H34+K34)/3</f>
        <v>100.7494623655914</v>
      </c>
    </row>
    <row r="35" spans="1:12" ht="14.85" customHeight="1" x14ac:dyDescent="0.2">
      <c r="A35" s="459"/>
      <c r="B35" s="460" t="s">
        <v>202</v>
      </c>
      <c r="C35" s="461">
        <v>1</v>
      </c>
      <c r="D35" s="461">
        <v>1</v>
      </c>
      <c r="E35" s="450">
        <f t="shared" si="4"/>
        <v>100</v>
      </c>
      <c r="F35" s="457">
        <v>1</v>
      </c>
      <c r="G35" s="457">
        <v>1</v>
      </c>
      <c r="H35" s="436">
        <f t="shared" si="5"/>
        <v>100</v>
      </c>
      <c r="I35" s="437">
        <v>1</v>
      </c>
      <c r="J35" s="437">
        <v>1</v>
      </c>
      <c r="K35" s="438">
        <f t="shared" si="6"/>
        <v>100</v>
      </c>
      <c r="L35" s="438">
        <f t="shared" si="7"/>
        <v>100</v>
      </c>
    </row>
    <row r="36" spans="1:12" ht="14.85" customHeight="1" x14ac:dyDescent="0.2">
      <c r="A36" s="439"/>
      <c r="B36" s="425" t="s">
        <v>203</v>
      </c>
      <c r="C36" s="426">
        <v>1</v>
      </c>
      <c r="D36" s="426">
        <v>1</v>
      </c>
      <c r="E36" s="427">
        <f t="shared" si="4"/>
        <v>100</v>
      </c>
      <c r="F36" s="462">
        <v>1</v>
      </c>
      <c r="G36" s="462">
        <v>1</v>
      </c>
      <c r="H36" s="429">
        <f t="shared" si="5"/>
        <v>100</v>
      </c>
      <c r="I36" s="430">
        <v>1</v>
      </c>
      <c r="J36" s="430">
        <v>1</v>
      </c>
      <c r="K36" s="431">
        <f t="shared" si="6"/>
        <v>100</v>
      </c>
      <c r="L36" s="431">
        <f t="shared" si="7"/>
        <v>100</v>
      </c>
    </row>
    <row r="37" spans="1:12" ht="14.85" customHeight="1" x14ac:dyDescent="0.2">
      <c r="A37" s="443"/>
      <c r="B37" s="444" t="s">
        <v>204</v>
      </c>
      <c r="C37" s="449">
        <v>1.88</v>
      </c>
      <c r="D37" s="449">
        <v>1.9114</v>
      </c>
      <c r="E37" s="450">
        <f t="shared" si="4"/>
        <v>101.67021276595744</v>
      </c>
      <c r="F37" s="463">
        <v>1.88</v>
      </c>
      <c r="G37" s="463">
        <v>1.8388</v>
      </c>
      <c r="H37" s="436">
        <f t="shared" si="5"/>
        <v>97.808510638297875</v>
      </c>
      <c r="I37" s="437">
        <v>1.88</v>
      </c>
      <c r="J37" s="437">
        <v>1.9091</v>
      </c>
      <c r="K37" s="438">
        <f t="shared" si="6"/>
        <v>101.54787234042554</v>
      </c>
      <c r="L37" s="438">
        <f t="shared" si="7"/>
        <v>100.3421985815603</v>
      </c>
    </row>
    <row r="38" spans="1:12" ht="14.85" customHeight="1" x14ac:dyDescent="0.2">
      <c r="A38" s="439"/>
      <c r="B38" s="425" t="s">
        <v>205</v>
      </c>
      <c r="C38" s="426">
        <v>0.98</v>
      </c>
      <c r="D38" s="426">
        <v>0.98</v>
      </c>
      <c r="E38" s="427">
        <f t="shared" si="4"/>
        <v>100</v>
      </c>
      <c r="F38" s="462">
        <v>0.98</v>
      </c>
      <c r="G38" s="462">
        <v>0.98</v>
      </c>
      <c r="H38" s="429">
        <f t="shared" si="5"/>
        <v>100</v>
      </c>
      <c r="I38" s="430">
        <v>0.98</v>
      </c>
      <c r="J38" s="430">
        <v>0.95</v>
      </c>
      <c r="K38" s="431">
        <f t="shared" si="6"/>
        <v>96.938775510204081</v>
      </c>
      <c r="L38" s="431">
        <f t="shared" si="7"/>
        <v>98.979591836734699</v>
      </c>
    </row>
    <row r="39" spans="1:12" ht="14.85" customHeight="1" x14ac:dyDescent="0.2">
      <c r="A39" s="443"/>
      <c r="B39" s="444" t="s">
        <v>206</v>
      </c>
      <c r="C39" s="456">
        <v>0.98</v>
      </c>
      <c r="D39" s="456">
        <v>0.94</v>
      </c>
      <c r="E39" s="450">
        <f t="shared" si="4"/>
        <v>95.91836734693878</v>
      </c>
      <c r="F39" s="457">
        <v>0.98</v>
      </c>
      <c r="G39" s="457">
        <v>0.94</v>
      </c>
      <c r="H39" s="436">
        <f t="shared" si="5"/>
        <v>95.91836734693878</v>
      </c>
      <c r="I39" s="437">
        <v>0.98</v>
      </c>
      <c r="J39" s="437">
        <v>0.94</v>
      </c>
      <c r="K39" s="438">
        <f t="shared" si="6"/>
        <v>95.91836734693878</v>
      </c>
      <c r="L39" s="438">
        <f t="shared" si="7"/>
        <v>95.91836734693878</v>
      </c>
    </row>
    <row r="40" spans="1:12" ht="14.85" customHeight="1" x14ac:dyDescent="0.2">
      <c r="A40" s="439"/>
      <c r="B40" s="425" t="s">
        <v>207</v>
      </c>
      <c r="C40" s="451">
        <v>1.87</v>
      </c>
      <c r="D40" s="451">
        <v>1.8545</v>
      </c>
      <c r="E40" s="427">
        <f t="shared" si="4"/>
        <v>99.171122994652407</v>
      </c>
      <c r="F40" s="462">
        <v>1.87</v>
      </c>
      <c r="G40" s="462">
        <v>1.8318000000000001</v>
      </c>
      <c r="H40" s="429">
        <f t="shared" si="5"/>
        <v>97.957219251336895</v>
      </c>
      <c r="I40" s="430">
        <v>1.87</v>
      </c>
      <c r="J40" s="430">
        <v>1.8481000000000001</v>
      </c>
      <c r="K40" s="431">
        <f t="shared" si="6"/>
        <v>98.828877005347593</v>
      </c>
      <c r="L40" s="431">
        <f t="shared" si="7"/>
        <v>98.652406417112289</v>
      </c>
    </row>
    <row r="41" spans="1:12" ht="14.85" customHeight="1" x14ac:dyDescent="0.2">
      <c r="A41" s="443"/>
      <c r="B41" s="444" t="s">
        <v>208</v>
      </c>
      <c r="C41" s="449">
        <v>1.6</v>
      </c>
      <c r="D41" s="449">
        <v>1.5580000000000001</v>
      </c>
      <c r="E41" s="450">
        <f t="shared" si="4"/>
        <v>97.375</v>
      </c>
      <c r="F41" s="457">
        <v>2.6</v>
      </c>
      <c r="G41" s="457">
        <v>3.0091999999999999</v>
      </c>
      <c r="H41" s="436">
        <f t="shared" si="5"/>
        <v>115.73846153846152</v>
      </c>
      <c r="I41" s="437">
        <v>3.6</v>
      </c>
      <c r="J41" s="437">
        <v>7.5890000000000004</v>
      </c>
      <c r="K41" s="438">
        <f t="shared" si="6"/>
        <v>210.80555555555557</v>
      </c>
      <c r="L41" s="438">
        <f t="shared" si="7"/>
        <v>141.30633903133904</v>
      </c>
    </row>
    <row r="42" spans="1:12" ht="14.85" customHeight="1" x14ac:dyDescent="0.2">
      <c r="A42" s="439"/>
      <c r="B42" s="425" t="s">
        <v>209</v>
      </c>
      <c r="C42" s="426">
        <v>1</v>
      </c>
      <c r="D42" s="426">
        <v>1</v>
      </c>
      <c r="E42" s="427">
        <f t="shared" si="4"/>
        <v>100</v>
      </c>
      <c r="F42" s="462">
        <v>2</v>
      </c>
      <c r="G42" s="462">
        <v>2</v>
      </c>
      <c r="H42" s="429">
        <f t="shared" si="5"/>
        <v>100</v>
      </c>
      <c r="I42" s="430">
        <v>2</v>
      </c>
      <c r="J42" s="430">
        <v>2</v>
      </c>
      <c r="K42" s="431">
        <f t="shared" si="6"/>
        <v>100</v>
      </c>
      <c r="L42" s="431">
        <f t="shared" si="7"/>
        <v>100</v>
      </c>
    </row>
    <row r="43" spans="1:12" ht="14.85" customHeight="1" x14ac:dyDescent="0.2">
      <c r="A43" s="443"/>
      <c r="B43" s="444" t="s">
        <v>210</v>
      </c>
      <c r="C43" s="440">
        <v>1</v>
      </c>
      <c r="D43" s="440">
        <v>1</v>
      </c>
      <c r="E43" s="450">
        <f t="shared" si="4"/>
        <v>100</v>
      </c>
      <c r="F43" s="463">
        <v>2</v>
      </c>
      <c r="G43" s="463">
        <v>2</v>
      </c>
      <c r="H43" s="436">
        <f t="shared" si="5"/>
        <v>100</v>
      </c>
      <c r="I43" s="437">
        <v>2</v>
      </c>
      <c r="J43" s="437">
        <v>2</v>
      </c>
      <c r="K43" s="438">
        <f t="shared" si="6"/>
        <v>100</v>
      </c>
      <c r="L43" s="438">
        <f t="shared" si="7"/>
        <v>100</v>
      </c>
    </row>
    <row r="44" spans="1:12" ht="14.85" customHeight="1" x14ac:dyDescent="0.2">
      <c r="A44" s="439"/>
      <c r="B44" s="425" t="s">
        <v>211</v>
      </c>
      <c r="C44" s="426">
        <v>1</v>
      </c>
      <c r="D44" s="426">
        <v>1</v>
      </c>
      <c r="E44" s="427">
        <f t="shared" si="4"/>
        <v>100</v>
      </c>
      <c r="F44" s="462">
        <v>2</v>
      </c>
      <c r="G44" s="462">
        <v>2</v>
      </c>
      <c r="H44" s="429">
        <f t="shared" si="5"/>
        <v>100</v>
      </c>
      <c r="I44" s="430">
        <v>2</v>
      </c>
      <c r="J44" s="430">
        <v>2</v>
      </c>
      <c r="K44" s="431">
        <f t="shared" si="6"/>
        <v>100</v>
      </c>
      <c r="L44" s="431">
        <f t="shared" si="7"/>
        <v>100</v>
      </c>
    </row>
    <row r="45" spans="1:12" ht="14.85" customHeight="1" x14ac:dyDescent="0.2">
      <c r="A45" s="443"/>
      <c r="B45" s="444" t="s">
        <v>212</v>
      </c>
      <c r="C45" s="440">
        <v>1</v>
      </c>
      <c r="D45" s="440">
        <v>1</v>
      </c>
      <c r="E45" s="450">
        <f t="shared" si="4"/>
        <v>100</v>
      </c>
      <c r="F45" s="463">
        <v>2</v>
      </c>
      <c r="G45" s="463">
        <v>2</v>
      </c>
      <c r="H45" s="436">
        <f t="shared" si="5"/>
        <v>100</v>
      </c>
      <c r="I45" s="437">
        <v>2</v>
      </c>
      <c r="J45" s="437">
        <v>2</v>
      </c>
      <c r="K45" s="438">
        <f t="shared" si="6"/>
        <v>100</v>
      </c>
      <c r="L45" s="438">
        <f t="shared" si="7"/>
        <v>100</v>
      </c>
    </row>
    <row r="46" spans="1:12" ht="14.85" customHeight="1" x14ac:dyDescent="0.2">
      <c r="A46" s="439"/>
      <c r="B46" s="425" t="s">
        <v>213</v>
      </c>
      <c r="C46" s="426">
        <v>1</v>
      </c>
      <c r="D46" s="426">
        <v>1</v>
      </c>
      <c r="E46" s="427">
        <f t="shared" si="4"/>
        <v>100</v>
      </c>
      <c r="F46" s="462">
        <v>2</v>
      </c>
      <c r="G46" s="462">
        <v>2</v>
      </c>
      <c r="H46" s="429">
        <f t="shared" si="5"/>
        <v>100</v>
      </c>
      <c r="I46" s="430">
        <v>2</v>
      </c>
      <c r="J46" s="430">
        <v>2</v>
      </c>
      <c r="K46" s="431">
        <f t="shared" si="6"/>
        <v>100</v>
      </c>
      <c r="L46" s="431">
        <f t="shared" si="7"/>
        <v>100</v>
      </c>
    </row>
    <row r="47" spans="1:12" ht="14.85" customHeight="1" x14ac:dyDescent="0.2">
      <c r="A47" s="443"/>
      <c r="B47" s="444" t="s">
        <v>214</v>
      </c>
      <c r="C47" s="440">
        <v>1</v>
      </c>
      <c r="D47" s="440">
        <v>1</v>
      </c>
      <c r="E47" s="450">
        <f t="shared" si="4"/>
        <v>100</v>
      </c>
      <c r="F47" s="463">
        <v>2</v>
      </c>
      <c r="G47" s="463">
        <v>2</v>
      </c>
      <c r="H47" s="436">
        <f t="shared" si="5"/>
        <v>100</v>
      </c>
      <c r="I47" s="437">
        <v>2</v>
      </c>
      <c r="J47" s="437">
        <v>2</v>
      </c>
      <c r="K47" s="438">
        <f t="shared" si="6"/>
        <v>100</v>
      </c>
      <c r="L47" s="438">
        <f t="shared" si="7"/>
        <v>100</v>
      </c>
    </row>
    <row r="48" spans="1:12" ht="14.85" customHeight="1" x14ac:dyDescent="0.2">
      <c r="A48" s="439"/>
      <c r="B48" s="425" t="s">
        <v>215</v>
      </c>
      <c r="C48" s="454">
        <v>4.28</v>
      </c>
      <c r="D48" s="454">
        <v>4.5415000000000001</v>
      </c>
      <c r="E48" s="427">
        <f t="shared" si="4"/>
        <v>106.10981308411215</v>
      </c>
      <c r="F48" s="455">
        <v>4.28</v>
      </c>
      <c r="G48" s="455">
        <v>4.6071</v>
      </c>
      <c r="H48" s="429">
        <f t="shared" si="5"/>
        <v>107.64252336448597</v>
      </c>
      <c r="I48" s="430">
        <v>4.28</v>
      </c>
      <c r="J48" s="430">
        <v>4.5319000000000003</v>
      </c>
      <c r="K48" s="431">
        <f t="shared" si="6"/>
        <v>105.88551401869159</v>
      </c>
      <c r="L48" s="431">
        <f t="shared" si="7"/>
        <v>106.54595015576324</v>
      </c>
    </row>
    <row r="49" spans="1:12" ht="14.85" customHeight="1" x14ac:dyDescent="0.2">
      <c r="A49" s="443"/>
      <c r="B49" s="444" t="s">
        <v>216</v>
      </c>
      <c r="C49" s="440">
        <v>2.5</v>
      </c>
      <c r="D49" s="440">
        <v>2.5</v>
      </c>
      <c r="E49" s="450">
        <f t="shared" si="4"/>
        <v>100</v>
      </c>
      <c r="F49" s="463">
        <v>2.5</v>
      </c>
      <c r="G49" s="463">
        <v>2.5</v>
      </c>
      <c r="H49" s="436">
        <f t="shared" si="5"/>
        <v>100</v>
      </c>
      <c r="I49" s="437">
        <v>2.5</v>
      </c>
      <c r="J49" s="437">
        <v>2.5</v>
      </c>
      <c r="K49" s="438">
        <f t="shared" si="6"/>
        <v>100</v>
      </c>
      <c r="L49" s="438">
        <f t="shared" si="7"/>
        <v>100</v>
      </c>
    </row>
    <row r="50" spans="1:12" ht="14.85" customHeight="1" x14ac:dyDescent="0.2">
      <c r="A50" s="439"/>
      <c r="B50" s="425" t="s">
        <v>217</v>
      </c>
      <c r="C50" s="426">
        <v>2.5</v>
      </c>
      <c r="D50" s="426">
        <v>2.3119000000000001</v>
      </c>
      <c r="E50" s="427">
        <f t="shared" si="4"/>
        <v>92.475999999999999</v>
      </c>
      <c r="F50" s="462">
        <v>2.5</v>
      </c>
      <c r="G50" s="462">
        <v>2.3060999999999998</v>
      </c>
      <c r="H50" s="429">
        <f t="shared" si="5"/>
        <v>92.244</v>
      </c>
      <c r="I50" s="430">
        <v>2.5</v>
      </c>
      <c r="J50" s="430">
        <v>2.5</v>
      </c>
      <c r="K50" s="431">
        <f t="shared" si="6"/>
        <v>100</v>
      </c>
      <c r="L50" s="431">
        <f t="shared" si="7"/>
        <v>94.90666666666668</v>
      </c>
    </row>
    <row r="51" spans="1:12" ht="14.85" customHeight="1" x14ac:dyDescent="0.2">
      <c r="A51" s="443"/>
      <c r="B51" s="444" t="s">
        <v>218</v>
      </c>
      <c r="C51" s="440">
        <v>2.62</v>
      </c>
      <c r="D51" s="440">
        <v>2.6341000000000001</v>
      </c>
      <c r="E51" s="450">
        <f t="shared" si="4"/>
        <v>100.53816793893131</v>
      </c>
      <c r="F51" s="457">
        <v>2.62</v>
      </c>
      <c r="G51" s="457">
        <v>2.6396000000000002</v>
      </c>
      <c r="H51" s="436">
        <f t="shared" si="5"/>
        <v>100.74809160305344</v>
      </c>
      <c r="I51" s="437">
        <v>2.62</v>
      </c>
      <c r="J51" s="437">
        <v>2.6391</v>
      </c>
      <c r="K51" s="438">
        <f t="shared" si="6"/>
        <v>100.7290076335878</v>
      </c>
      <c r="L51" s="438">
        <f t="shared" si="7"/>
        <v>100.67175572519085</v>
      </c>
    </row>
    <row r="52" spans="1:12" ht="27.2" customHeight="1" x14ac:dyDescent="0.2">
      <c r="A52" s="439"/>
      <c r="B52" s="425" t="s">
        <v>219</v>
      </c>
      <c r="C52" s="464">
        <v>3</v>
      </c>
      <c r="D52" s="464">
        <v>3</v>
      </c>
      <c r="E52" s="427">
        <f t="shared" si="4"/>
        <v>100</v>
      </c>
      <c r="F52" s="442">
        <v>3.15</v>
      </c>
      <c r="G52" s="442">
        <v>3.15</v>
      </c>
      <c r="H52" s="429">
        <f t="shared" si="5"/>
        <v>100</v>
      </c>
      <c r="I52" s="428">
        <v>3.15</v>
      </c>
      <c r="J52" s="428">
        <v>3.1638999999999999</v>
      </c>
      <c r="K52" s="431">
        <f t="shared" si="6"/>
        <v>100.44126984126984</v>
      </c>
      <c r="L52" s="431">
        <f t="shared" si="7"/>
        <v>100.14708994708995</v>
      </c>
    </row>
    <row r="53" spans="1:12" ht="14.65" customHeight="1" x14ac:dyDescent="0.2">
      <c r="A53" s="393"/>
      <c r="B53" s="465"/>
      <c r="C53" s="466"/>
      <c r="D53" s="466"/>
      <c r="E53" s="467"/>
      <c r="F53" s="468"/>
      <c r="G53" s="468"/>
      <c r="H53" s="469"/>
      <c r="I53" s="470"/>
      <c r="J53" s="470"/>
      <c r="K53" s="471"/>
      <c r="L53" s="472"/>
    </row>
    <row r="54" spans="1:12" ht="14.85" customHeight="1" x14ac:dyDescent="0.2">
      <c r="A54" s="418"/>
      <c r="B54" s="473" t="s">
        <v>220</v>
      </c>
      <c r="C54" s="420"/>
      <c r="D54" s="474"/>
      <c r="E54" s="474"/>
      <c r="F54" s="473"/>
      <c r="G54" s="473"/>
      <c r="H54" s="473"/>
      <c r="I54" s="473"/>
      <c r="J54" s="473"/>
      <c r="K54" s="473"/>
      <c r="L54" s="475"/>
    </row>
    <row r="55" spans="1:12" ht="13.5" customHeight="1" x14ac:dyDescent="0.2">
      <c r="A55" s="393"/>
      <c r="B55" s="465"/>
      <c r="C55" s="466"/>
      <c r="D55" s="466"/>
      <c r="E55" s="467"/>
      <c r="F55" s="468"/>
      <c r="G55" s="468"/>
      <c r="H55" s="469"/>
      <c r="I55" s="470"/>
      <c r="J55" s="470"/>
      <c r="K55" s="471"/>
      <c r="L55" s="472"/>
    </row>
    <row r="56" spans="1:12" ht="14.85" customHeight="1" x14ac:dyDescent="0.2">
      <c r="A56" s="439"/>
      <c r="B56" s="425" t="s">
        <v>221</v>
      </c>
      <c r="C56" s="476">
        <v>2.68</v>
      </c>
      <c r="D56" s="476">
        <v>2.9375</v>
      </c>
      <c r="E56" s="427">
        <f t="shared" ref="E56:E66" si="8">+D56*100/C56</f>
        <v>109.60820895522387</v>
      </c>
      <c r="F56" s="442">
        <v>2.68</v>
      </c>
      <c r="G56" s="442">
        <v>2.8860999999999999</v>
      </c>
      <c r="H56" s="477">
        <f t="shared" ref="H56:H66" si="9">+G56*100/F56</f>
        <v>107.69029850746269</v>
      </c>
      <c r="I56" s="442">
        <v>2.68</v>
      </c>
      <c r="J56" s="442">
        <v>2.875</v>
      </c>
      <c r="K56" s="431">
        <f t="shared" ref="K56:K66" si="10">+J56*100/I56</f>
        <v>107.27611940298507</v>
      </c>
      <c r="L56" s="431">
        <f t="shared" ref="L56:L66" si="11">+(E56+H56+K56)/3</f>
        <v>108.19154228855722</v>
      </c>
    </row>
    <row r="57" spans="1:12" ht="14.85" customHeight="1" x14ac:dyDescent="0.2">
      <c r="A57" s="393"/>
      <c r="B57" s="432" t="s">
        <v>222</v>
      </c>
      <c r="C57" s="478">
        <v>2.4</v>
      </c>
      <c r="D57" s="478">
        <v>2.4079000000000002</v>
      </c>
      <c r="E57" s="450">
        <f t="shared" si="8"/>
        <v>100.32916666666668</v>
      </c>
      <c r="F57" s="479">
        <v>2.4</v>
      </c>
      <c r="G57" s="479">
        <v>2.4739</v>
      </c>
      <c r="H57" s="480">
        <f t="shared" si="9"/>
        <v>103.07916666666667</v>
      </c>
      <c r="I57" s="479">
        <v>2.5499999999999998</v>
      </c>
      <c r="J57" s="479">
        <v>2.6979000000000002</v>
      </c>
      <c r="K57" s="438">
        <f t="shared" si="10"/>
        <v>105.80000000000001</v>
      </c>
      <c r="L57" s="438">
        <f t="shared" si="11"/>
        <v>103.06944444444446</v>
      </c>
    </row>
    <row r="58" spans="1:12" ht="14.85" customHeight="1" x14ac:dyDescent="0.2">
      <c r="A58" s="439"/>
      <c r="B58" s="425" t="s">
        <v>223</v>
      </c>
      <c r="C58" s="476">
        <v>3.05</v>
      </c>
      <c r="D58" s="476">
        <v>3.3109999999999999</v>
      </c>
      <c r="E58" s="427">
        <f t="shared" si="8"/>
        <v>108.55737704918035</v>
      </c>
      <c r="F58" s="442">
        <v>2.2999999999999998</v>
      </c>
      <c r="G58" s="442">
        <v>2.5876000000000001</v>
      </c>
      <c r="H58" s="477">
        <f t="shared" si="9"/>
        <v>112.50434782608696</v>
      </c>
      <c r="I58" s="442">
        <v>1.5</v>
      </c>
      <c r="J58" s="442">
        <v>3.3841000000000001</v>
      </c>
      <c r="K58" s="431">
        <f t="shared" si="10"/>
        <v>225.60666666666668</v>
      </c>
      <c r="L58" s="431">
        <f t="shared" si="11"/>
        <v>148.88946384731133</v>
      </c>
    </row>
    <row r="59" spans="1:12" ht="14.85" customHeight="1" x14ac:dyDescent="0.2">
      <c r="A59" s="393"/>
      <c r="B59" s="432" t="s">
        <v>224</v>
      </c>
      <c r="C59" s="478">
        <v>1.5</v>
      </c>
      <c r="D59" s="478">
        <v>1.6</v>
      </c>
      <c r="E59" s="450">
        <f t="shared" si="8"/>
        <v>106.66666666666667</v>
      </c>
      <c r="F59" s="481">
        <v>6.65</v>
      </c>
      <c r="G59" s="481">
        <v>6.95</v>
      </c>
      <c r="H59" s="480">
        <f t="shared" si="9"/>
        <v>104.51127819548871</v>
      </c>
      <c r="I59" s="481">
        <v>8.5500000000000007</v>
      </c>
      <c r="J59" s="481">
        <v>6.95</v>
      </c>
      <c r="K59" s="438">
        <f t="shared" si="10"/>
        <v>81.286549707602333</v>
      </c>
      <c r="L59" s="438">
        <f t="shared" si="11"/>
        <v>97.488164856585911</v>
      </c>
    </row>
    <row r="60" spans="1:12" ht="14.85" customHeight="1" x14ac:dyDescent="0.2">
      <c r="A60" s="439"/>
      <c r="B60" s="425" t="s">
        <v>225</v>
      </c>
      <c r="C60" s="482">
        <v>3.6</v>
      </c>
      <c r="D60" s="482">
        <v>3.5762</v>
      </c>
      <c r="E60" s="452">
        <f t="shared" si="8"/>
        <v>99.338888888888889</v>
      </c>
      <c r="F60" s="442">
        <v>3.6</v>
      </c>
      <c r="G60" s="442">
        <v>3.5994999999999999</v>
      </c>
      <c r="H60" s="477">
        <f t="shared" si="9"/>
        <v>99.9861111111111</v>
      </c>
      <c r="I60" s="442">
        <v>3.6</v>
      </c>
      <c r="J60" s="442">
        <v>3.5787</v>
      </c>
      <c r="K60" s="431">
        <f t="shared" si="10"/>
        <v>99.408333333333331</v>
      </c>
      <c r="L60" s="431">
        <f t="shared" si="11"/>
        <v>99.577777777777783</v>
      </c>
    </row>
    <row r="61" spans="1:12" ht="14.85" customHeight="1" x14ac:dyDescent="0.2">
      <c r="A61" s="393"/>
      <c r="B61" s="432" t="s">
        <v>208</v>
      </c>
      <c r="C61" s="478">
        <v>2.7</v>
      </c>
      <c r="D61" s="478">
        <v>2.0817999999999999</v>
      </c>
      <c r="E61" s="450">
        <f t="shared" si="8"/>
        <v>77.103703703703687</v>
      </c>
      <c r="F61" s="481">
        <v>2.7</v>
      </c>
      <c r="G61" s="481">
        <v>3.0183</v>
      </c>
      <c r="H61" s="436">
        <f t="shared" si="9"/>
        <v>111.78888888888888</v>
      </c>
      <c r="I61" s="481">
        <v>2.7</v>
      </c>
      <c r="J61" s="481">
        <v>2.6707999999999998</v>
      </c>
      <c r="K61" s="438">
        <f t="shared" si="10"/>
        <v>98.918518518518511</v>
      </c>
      <c r="L61" s="438">
        <f t="shared" si="11"/>
        <v>95.93703703703703</v>
      </c>
    </row>
    <row r="62" spans="1:12" ht="14.85" customHeight="1" x14ac:dyDescent="0.2">
      <c r="A62" s="439"/>
      <c r="B62" s="425" t="s">
        <v>226</v>
      </c>
      <c r="C62" s="476">
        <v>2.4</v>
      </c>
      <c r="D62" s="476">
        <v>2.5608</v>
      </c>
      <c r="E62" s="427">
        <f t="shared" si="8"/>
        <v>106.7</v>
      </c>
      <c r="F62" s="442">
        <v>2.4</v>
      </c>
      <c r="G62" s="442">
        <v>2.5931000000000002</v>
      </c>
      <c r="H62" s="429">
        <f t="shared" si="9"/>
        <v>108.04583333333333</v>
      </c>
      <c r="I62" s="442">
        <v>2.4</v>
      </c>
      <c r="J62" s="442">
        <v>2.5556000000000001</v>
      </c>
      <c r="K62" s="431">
        <f t="shared" si="10"/>
        <v>106.48333333333333</v>
      </c>
      <c r="L62" s="431">
        <f t="shared" si="11"/>
        <v>107.0763888888889</v>
      </c>
    </row>
    <row r="63" spans="1:12" ht="14.85" customHeight="1" x14ac:dyDescent="0.2">
      <c r="A63" s="393"/>
      <c r="B63" s="432" t="s">
        <v>227</v>
      </c>
      <c r="C63" s="478">
        <v>2.4</v>
      </c>
      <c r="D63" s="478">
        <v>2.5</v>
      </c>
      <c r="E63" s="450">
        <f t="shared" si="8"/>
        <v>104.16666666666667</v>
      </c>
      <c r="F63" s="481">
        <v>2.4</v>
      </c>
      <c r="G63" s="481">
        <v>2.5</v>
      </c>
      <c r="H63" s="436">
        <f t="shared" si="9"/>
        <v>104.16666666666667</v>
      </c>
      <c r="I63" s="481">
        <v>2.9</v>
      </c>
      <c r="J63" s="481">
        <v>3</v>
      </c>
      <c r="K63" s="438">
        <f t="shared" si="10"/>
        <v>103.44827586206897</v>
      </c>
      <c r="L63" s="438">
        <f t="shared" si="11"/>
        <v>103.92720306513411</v>
      </c>
    </row>
    <row r="64" spans="1:12" ht="14.85" customHeight="1" x14ac:dyDescent="0.2">
      <c r="A64" s="439"/>
      <c r="B64" s="425" t="s">
        <v>228</v>
      </c>
      <c r="C64" s="476">
        <v>3.6</v>
      </c>
      <c r="D64" s="476">
        <v>4</v>
      </c>
      <c r="E64" s="427">
        <f t="shared" si="8"/>
        <v>111.11111111111111</v>
      </c>
      <c r="F64" s="442">
        <v>3.6</v>
      </c>
      <c r="G64" s="442">
        <v>4</v>
      </c>
      <c r="H64" s="429">
        <f t="shared" si="9"/>
        <v>111.11111111111111</v>
      </c>
      <c r="I64" s="442">
        <v>2.9</v>
      </c>
      <c r="J64" s="442">
        <v>3</v>
      </c>
      <c r="K64" s="431">
        <f t="shared" si="10"/>
        <v>103.44827586206897</v>
      </c>
      <c r="L64" s="431">
        <f t="shared" si="11"/>
        <v>108.55683269476373</v>
      </c>
    </row>
    <row r="65" spans="1:12" ht="14.85" customHeight="1" x14ac:dyDescent="0.2">
      <c r="A65" s="393"/>
      <c r="B65" s="432" t="s">
        <v>229</v>
      </c>
      <c r="C65" s="440">
        <v>0.25</v>
      </c>
      <c r="D65" s="440">
        <v>3.5</v>
      </c>
      <c r="E65" s="450">
        <f t="shared" si="8"/>
        <v>1400</v>
      </c>
      <c r="F65" s="481">
        <v>1</v>
      </c>
      <c r="G65" s="481">
        <v>4.7778</v>
      </c>
      <c r="H65" s="436">
        <f t="shared" si="9"/>
        <v>477.78000000000003</v>
      </c>
      <c r="I65" s="481">
        <v>2.5</v>
      </c>
      <c r="J65" s="481">
        <v>4.6067999999999998</v>
      </c>
      <c r="K65" s="438">
        <f t="shared" si="10"/>
        <v>184.27199999999999</v>
      </c>
      <c r="L65" s="438">
        <f t="shared" si="11"/>
        <v>687.35066666666671</v>
      </c>
    </row>
    <row r="66" spans="1:12" ht="14.85" customHeight="1" x14ac:dyDescent="0.2">
      <c r="A66" s="483"/>
      <c r="B66" s="425" t="s">
        <v>230</v>
      </c>
      <c r="C66" s="426">
        <v>0.25</v>
      </c>
      <c r="D66" s="426">
        <v>3.5</v>
      </c>
      <c r="E66" s="427">
        <f t="shared" si="8"/>
        <v>1400</v>
      </c>
      <c r="F66" s="442">
        <v>1.7</v>
      </c>
      <c r="G66" s="442">
        <v>1.8082</v>
      </c>
      <c r="H66" s="429">
        <f t="shared" si="9"/>
        <v>106.36470588235294</v>
      </c>
      <c r="I66" s="442">
        <v>2.5</v>
      </c>
      <c r="J66" s="442">
        <v>1.9211</v>
      </c>
      <c r="K66" s="431">
        <f t="shared" si="10"/>
        <v>76.844000000000008</v>
      </c>
      <c r="L66" s="431">
        <f t="shared" si="11"/>
        <v>527.73623529411759</v>
      </c>
    </row>
    <row r="67" spans="1:12" ht="14.65" customHeight="1" x14ac:dyDescent="0.2">
      <c r="A67" s="393"/>
      <c r="B67" s="465"/>
      <c r="C67" s="466"/>
      <c r="D67" s="484"/>
      <c r="E67" s="485"/>
      <c r="F67" s="486"/>
      <c r="G67" s="486"/>
      <c r="H67" s="487"/>
      <c r="I67" s="488"/>
      <c r="J67" s="488"/>
      <c r="K67" s="489"/>
      <c r="L67" s="472"/>
    </row>
    <row r="68" spans="1:12" ht="14.85" customHeight="1" x14ac:dyDescent="0.2">
      <c r="A68" s="490"/>
      <c r="B68" s="473" t="s">
        <v>231</v>
      </c>
      <c r="C68" s="420"/>
      <c r="D68" s="474"/>
      <c r="E68" s="474"/>
      <c r="F68" s="473"/>
      <c r="G68" s="473"/>
      <c r="H68" s="473"/>
      <c r="I68" s="473"/>
      <c r="J68" s="473"/>
      <c r="K68" s="473"/>
      <c r="L68" s="475"/>
    </row>
    <row r="69" spans="1:12" ht="9.75" customHeight="1" x14ac:dyDescent="0.2">
      <c r="A69" s="393"/>
      <c r="B69" s="465"/>
      <c r="C69" s="466"/>
      <c r="D69" s="491"/>
      <c r="E69" s="492"/>
      <c r="F69" s="493"/>
      <c r="G69" s="493"/>
      <c r="H69" s="494"/>
      <c r="I69" s="495"/>
      <c r="J69" s="495"/>
      <c r="K69" s="496"/>
      <c r="L69" s="472"/>
    </row>
    <row r="70" spans="1:12" ht="14.85" customHeight="1" x14ac:dyDescent="0.2">
      <c r="A70" s="393"/>
      <c r="B70" s="432" t="s">
        <v>232</v>
      </c>
      <c r="C70" s="440">
        <v>2</v>
      </c>
      <c r="D70" s="440">
        <v>2</v>
      </c>
      <c r="E70" s="450">
        <f>+D70*100/C70</f>
        <v>100</v>
      </c>
      <c r="F70" s="481">
        <v>2</v>
      </c>
      <c r="G70" s="481">
        <v>2</v>
      </c>
      <c r="H70" s="436">
        <f>+G70*100/F70</f>
        <v>100</v>
      </c>
      <c r="I70" s="481">
        <v>2</v>
      </c>
      <c r="J70" s="481">
        <v>2</v>
      </c>
      <c r="K70" s="438">
        <f>+J70*100/I70</f>
        <v>100</v>
      </c>
      <c r="L70" s="438">
        <f>+(E70+H70+K70)/3</f>
        <v>100</v>
      </c>
    </row>
    <row r="71" spans="1:12" ht="14.85" customHeight="1" x14ac:dyDescent="0.2">
      <c r="A71" s="439"/>
      <c r="B71" s="425" t="s">
        <v>233</v>
      </c>
      <c r="C71" s="426">
        <v>2</v>
      </c>
      <c r="D71" s="426">
        <v>2</v>
      </c>
      <c r="E71" s="427">
        <f>+D71*100/C71</f>
        <v>100</v>
      </c>
      <c r="F71" s="442">
        <v>1.9</v>
      </c>
      <c r="G71" s="442">
        <v>1.9679</v>
      </c>
      <c r="H71" s="429">
        <f>+G71*100/F71</f>
        <v>103.57368421052631</v>
      </c>
      <c r="I71" s="430">
        <v>1.9</v>
      </c>
      <c r="J71" s="430">
        <v>1.9765999999999999</v>
      </c>
      <c r="K71" s="431">
        <f>+J71*100/I71</f>
        <v>104.03157894736843</v>
      </c>
      <c r="L71" s="431">
        <f>+(E71+H71+K71)/3</f>
        <v>102.53508771929825</v>
      </c>
    </row>
    <row r="72" spans="1:12" ht="12.75" customHeight="1" x14ac:dyDescent="0.2">
      <c r="A72" s="393"/>
      <c r="B72" s="497"/>
      <c r="C72" s="466"/>
      <c r="D72" s="498"/>
      <c r="E72" s="499"/>
      <c r="F72" s="497"/>
      <c r="G72" s="497"/>
      <c r="H72" s="500"/>
      <c r="I72" s="501"/>
      <c r="J72" s="501"/>
      <c r="K72" s="502"/>
      <c r="L72" s="503"/>
    </row>
    <row r="73" spans="1:12" ht="14.85" customHeight="1" x14ac:dyDescent="0.2">
      <c r="A73" s="490"/>
      <c r="B73" s="504" t="s">
        <v>234</v>
      </c>
      <c r="C73" s="505"/>
      <c r="D73" s="506"/>
      <c r="E73" s="506"/>
      <c r="F73" s="507"/>
      <c r="G73" s="507"/>
      <c r="H73" s="507"/>
      <c r="I73" s="507"/>
      <c r="J73" s="507"/>
      <c r="K73" s="507"/>
      <c r="L73" s="475"/>
    </row>
    <row r="74" spans="1:12" ht="11.25" customHeight="1" x14ac:dyDescent="0.2">
      <c r="A74" s="393"/>
      <c r="B74" s="508"/>
      <c r="D74" s="466"/>
      <c r="E74" s="485"/>
      <c r="F74" s="486"/>
      <c r="G74" s="486"/>
      <c r="H74" s="487"/>
      <c r="I74" s="488"/>
      <c r="J74" s="488"/>
      <c r="K74" s="489"/>
      <c r="L74" s="472"/>
    </row>
    <row r="75" spans="1:12" ht="14.85" customHeight="1" x14ac:dyDescent="0.2">
      <c r="A75" s="393"/>
      <c r="B75" s="432" t="s">
        <v>235</v>
      </c>
      <c r="C75" s="509">
        <v>1.9</v>
      </c>
      <c r="D75" s="510">
        <v>1.9268000000000001</v>
      </c>
      <c r="E75" s="450">
        <f>+D75*100/D75</f>
        <v>100</v>
      </c>
      <c r="F75" s="481">
        <v>1.9</v>
      </c>
      <c r="G75" s="481">
        <v>1.9111</v>
      </c>
      <c r="H75" s="436">
        <f>+G75*100/F75</f>
        <v>100.5842105263158</v>
      </c>
      <c r="I75" s="437">
        <v>1.9</v>
      </c>
      <c r="J75" s="437">
        <v>1.9074</v>
      </c>
      <c r="K75" s="438">
        <f>+J75*100/I75</f>
        <v>100.38947368421053</v>
      </c>
      <c r="L75" s="438">
        <f>+(E75+H75+K75)/3</f>
        <v>100.32456140350878</v>
      </c>
    </row>
    <row r="76" spans="1:12" ht="14.85" customHeight="1" x14ac:dyDescent="0.2">
      <c r="A76" s="439"/>
      <c r="B76" s="425" t="s">
        <v>236</v>
      </c>
      <c r="C76" s="482">
        <v>1.82</v>
      </c>
      <c r="D76" s="482">
        <v>1.9870000000000001</v>
      </c>
      <c r="E76" s="427">
        <f>+D76*100/C76</f>
        <v>109.17582417582418</v>
      </c>
      <c r="F76" s="442">
        <v>1.82</v>
      </c>
      <c r="G76" s="442">
        <v>2</v>
      </c>
      <c r="H76" s="429">
        <f>+G76*100/F76</f>
        <v>109.89010989010988</v>
      </c>
      <c r="I76" s="430">
        <v>1.82</v>
      </c>
      <c r="J76" s="430">
        <v>1.9913000000000001</v>
      </c>
      <c r="K76" s="431">
        <f>+J76*100/I76</f>
        <v>109.41208791208791</v>
      </c>
      <c r="L76" s="431">
        <f>+(E76+H76+K76)/3</f>
        <v>109.49267399267399</v>
      </c>
    </row>
    <row r="77" spans="1:12" ht="14.85" customHeight="1" x14ac:dyDescent="0.2">
      <c r="A77" s="393"/>
      <c r="B77" s="432" t="s">
        <v>237</v>
      </c>
      <c r="C77" s="440">
        <v>1.85</v>
      </c>
      <c r="D77" s="440">
        <v>1.8824000000000001</v>
      </c>
      <c r="E77" s="450">
        <f>+D77*100/C77</f>
        <v>101.75135135135135</v>
      </c>
      <c r="F77" s="481">
        <v>1.85</v>
      </c>
      <c r="G77" s="481">
        <v>1.8667</v>
      </c>
      <c r="H77" s="436">
        <f>+G77*100/F77</f>
        <v>100.90270270270271</v>
      </c>
      <c r="I77" s="437">
        <v>0.95</v>
      </c>
      <c r="J77" s="437">
        <v>1.8889</v>
      </c>
      <c r="K77" s="438">
        <f>+J77*100/I77</f>
        <v>198.83157894736846</v>
      </c>
      <c r="L77" s="438">
        <f>+(E77+H77+K77)/3</f>
        <v>133.82854433380751</v>
      </c>
    </row>
    <row r="78" spans="1:12" ht="14.85" customHeight="1" x14ac:dyDescent="0.2">
      <c r="A78" s="439"/>
      <c r="B78" s="425" t="s">
        <v>238</v>
      </c>
      <c r="C78" s="426">
        <v>2</v>
      </c>
      <c r="D78" s="426">
        <v>2</v>
      </c>
      <c r="E78" s="427">
        <f>+D78*100/C78</f>
        <v>100</v>
      </c>
      <c r="F78" s="442">
        <v>2</v>
      </c>
      <c r="G78" s="442">
        <v>2</v>
      </c>
      <c r="H78" s="429">
        <f>+G78*100/F78</f>
        <v>100</v>
      </c>
      <c r="I78" s="430">
        <v>2</v>
      </c>
      <c r="J78" s="430">
        <v>2</v>
      </c>
      <c r="K78" s="431">
        <f>+J78*100/I78</f>
        <v>100</v>
      </c>
      <c r="L78" s="431">
        <f>+(E78+H78+K78)/3</f>
        <v>100</v>
      </c>
    </row>
    <row r="79" spans="1:12" ht="14.85" customHeight="1" x14ac:dyDescent="0.2">
      <c r="A79" s="393"/>
      <c r="B79" s="511" t="s">
        <v>239</v>
      </c>
      <c r="C79" s="461">
        <v>1.3793</v>
      </c>
      <c r="D79" s="461">
        <v>1.5</v>
      </c>
      <c r="E79" s="450">
        <f>+D79*100/C79</f>
        <v>108.75081563111723</v>
      </c>
      <c r="F79" s="479">
        <v>1.3793</v>
      </c>
      <c r="G79" s="479">
        <v>1.4762</v>
      </c>
      <c r="H79" s="436">
        <f>+G79*100/F79</f>
        <v>107.02530268977019</v>
      </c>
      <c r="I79" s="479">
        <v>1.3793</v>
      </c>
      <c r="J79" s="479">
        <v>1.5</v>
      </c>
      <c r="K79" s="438">
        <f>+J79*100/I79</f>
        <v>108.75081563111723</v>
      </c>
      <c r="L79" s="438">
        <f>+(E79+H79+K79)/3</f>
        <v>108.17564465066822</v>
      </c>
    </row>
    <row r="80" spans="1:12" ht="14.65" customHeight="1" x14ac:dyDescent="0.2">
      <c r="A80" s="393"/>
      <c r="B80" s="465"/>
      <c r="C80" s="466"/>
      <c r="D80" s="484"/>
      <c r="E80" s="485"/>
      <c r="F80" s="486"/>
      <c r="G80" s="486"/>
      <c r="H80" s="487"/>
      <c r="I80" s="488"/>
      <c r="J80" s="488"/>
      <c r="K80" s="489"/>
      <c r="L80" s="472"/>
    </row>
    <row r="81" spans="1:12" ht="27.2" customHeight="1" x14ac:dyDescent="0.2">
      <c r="A81" s="490"/>
      <c r="B81" s="504" t="s">
        <v>240</v>
      </c>
      <c r="C81" s="505"/>
      <c r="D81" s="512"/>
      <c r="E81" s="513"/>
      <c r="F81" s="514"/>
      <c r="G81" s="514"/>
      <c r="H81" s="515"/>
      <c r="I81" s="514"/>
      <c r="J81" s="514"/>
      <c r="K81" s="515"/>
      <c r="L81" s="475"/>
    </row>
    <row r="82" spans="1:12" ht="12" customHeight="1" x14ac:dyDescent="0.2">
      <c r="A82" s="393"/>
      <c r="B82" s="465"/>
      <c r="C82" s="466"/>
      <c r="D82" s="484"/>
      <c r="E82" s="485"/>
      <c r="F82" s="486"/>
      <c r="G82" s="486"/>
      <c r="H82" s="487"/>
      <c r="I82" s="488"/>
      <c r="J82" s="488"/>
      <c r="K82" s="489"/>
      <c r="L82" s="472"/>
    </row>
    <row r="83" spans="1:12" ht="14.85" customHeight="1" x14ac:dyDescent="0.2">
      <c r="A83" s="439"/>
      <c r="B83" s="425" t="s">
        <v>241</v>
      </c>
      <c r="C83" s="426">
        <v>0.1</v>
      </c>
      <c r="D83" s="426">
        <v>9.3799999999999994E-2</v>
      </c>
      <c r="E83" s="427">
        <f>+D83*100/C83</f>
        <v>93.799999999999983</v>
      </c>
      <c r="F83" s="442">
        <v>0.1</v>
      </c>
      <c r="G83" s="442">
        <v>9.3799999999999994E-2</v>
      </c>
      <c r="H83" s="429">
        <f>+G83*100/F83</f>
        <v>93.799999999999983</v>
      </c>
      <c r="I83" s="442">
        <v>0.1</v>
      </c>
      <c r="J83" s="442">
        <v>9.7600000000000006E-2</v>
      </c>
      <c r="K83" s="431">
        <f>+J83*100/I83</f>
        <v>97.6</v>
      </c>
      <c r="L83" s="431">
        <f>+(E83+H83+K83)/3</f>
        <v>95.066666666666649</v>
      </c>
    </row>
    <row r="84" spans="1:12" ht="14.85" customHeight="1" x14ac:dyDescent="0.2">
      <c r="A84" s="393"/>
      <c r="B84" s="432" t="s">
        <v>242</v>
      </c>
      <c r="C84" s="440">
        <v>1</v>
      </c>
      <c r="D84" s="440">
        <v>1</v>
      </c>
      <c r="E84" s="434">
        <f>+D84*100/C84</f>
        <v>100</v>
      </c>
      <c r="F84" s="481">
        <v>1.1000000000000001</v>
      </c>
      <c r="G84" s="481">
        <v>1.1012999999999999</v>
      </c>
      <c r="H84" s="436">
        <f>+G84*100/F84</f>
        <v>100.11818181818181</v>
      </c>
      <c r="I84" s="481">
        <v>1.1000000000000001</v>
      </c>
      <c r="J84" s="481">
        <v>1.0986</v>
      </c>
      <c r="K84" s="438">
        <f>+J84*100/I84</f>
        <v>99.872727272727261</v>
      </c>
      <c r="L84" s="438">
        <f>+(E84+H84+K84)/3</f>
        <v>99.9969696969697</v>
      </c>
    </row>
    <row r="85" spans="1:12" ht="14.85" customHeight="1" x14ac:dyDescent="0.2">
      <c r="A85" s="516"/>
      <c r="B85" s="425" t="s">
        <v>243</v>
      </c>
      <c r="C85" s="476">
        <v>1</v>
      </c>
      <c r="D85" s="476">
        <v>1</v>
      </c>
      <c r="E85" s="427">
        <f>+D85*100/C85</f>
        <v>100</v>
      </c>
      <c r="F85" s="442">
        <v>0.83</v>
      </c>
      <c r="G85" s="442">
        <v>0.88729999999999998</v>
      </c>
      <c r="H85" s="429">
        <f>+G85*100/F85</f>
        <v>106.90361445783134</v>
      </c>
      <c r="I85" s="442">
        <v>2.23</v>
      </c>
      <c r="J85" s="442">
        <v>2.3563000000000001</v>
      </c>
      <c r="K85" s="431">
        <f>+J85*100/I85</f>
        <v>105.66367713004485</v>
      </c>
      <c r="L85" s="431">
        <f>+(E85+H85+K85)/3</f>
        <v>104.18909719595872</v>
      </c>
    </row>
    <row r="86" spans="1:12" ht="14.85" customHeight="1" x14ac:dyDescent="0.2">
      <c r="A86" s="517"/>
      <c r="B86" s="444" t="s">
        <v>244</v>
      </c>
      <c r="C86" s="478">
        <v>1.03</v>
      </c>
      <c r="D86" s="478">
        <v>1.028</v>
      </c>
      <c r="E86" s="450">
        <f>+D86*100/C86</f>
        <v>99.805825242718441</v>
      </c>
      <c r="F86" s="445">
        <v>1.17</v>
      </c>
      <c r="G86" s="445">
        <v>1.1818</v>
      </c>
      <c r="H86" s="518">
        <f>+G86*100/F86</f>
        <v>101.00854700854701</v>
      </c>
      <c r="I86" s="445">
        <v>1.17</v>
      </c>
      <c r="J86" s="445">
        <v>1.1888000000000001</v>
      </c>
      <c r="K86" s="438">
        <f>+J86*100/I86</f>
        <v>101.60683760683762</v>
      </c>
      <c r="L86" s="438">
        <f>+(E86+H86+K86)/3</f>
        <v>100.80706995270104</v>
      </c>
    </row>
    <row r="87" spans="1:12" ht="14.85" customHeight="1" x14ac:dyDescent="0.2">
      <c r="A87" s="516"/>
      <c r="B87" s="425" t="s">
        <v>245</v>
      </c>
      <c r="C87" s="476">
        <v>1.8</v>
      </c>
      <c r="D87" s="476">
        <v>1.9</v>
      </c>
      <c r="E87" s="427">
        <f>+D87*100/C87</f>
        <v>105.55555555555556</v>
      </c>
      <c r="F87" s="442">
        <v>1.8</v>
      </c>
      <c r="G87" s="442">
        <v>1.8332999999999999</v>
      </c>
      <c r="H87" s="429">
        <f>+G87*100/F87</f>
        <v>101.85</v>
      </c>
      <c r="I87" s="442">
        <v>1.8</v>
      </c>
      <c r="J87" s="442">
        <v>1.8889</v>
      </c>
      <c r="K87" s="431">
        <f>+J87*100/I87</f>
        <v>104.9388888888889</v>
      </c>
      <c r="L87" s="431">
        <f>+(E87+H87+K87)/3</f>
        <v>104.11481481481481</v>
      </c>
    </row>
    <row r="88" spans="1:12" ht="14.85" customHeight="1" x14ac:dyDescent="0.2">
      <c r="A88" s="517"/>
      <c r="B88" s="444"/>
      <c r="C88" s="466"/>
      <c r="D88" s="484"/>
      <c r="E88" s="450"/>
      <c r="F88" s="519"/>
      <c r="G88" s="519"/>
      <c r="H88" s="518"/>
      <c r="I88" s="519"/>
      <c r="J88" s="519"/>
      <c r="K88" s="518"/>
      <c r="L88" s="520"/>
    </row>
    <row r="89" spans="1:12" ht="14.65" customHeight="1" x14ac:dyDescent="0.2">
      <c r="A89" s="393"/>
      <c r="B89" s="521"/>
      <c r="C89" s="466"/>
      <c r="D89" s="484"/>
      <c r="E89" s="485"/>
      <c r="F89" s="488"/>
      <c r="G89" s="488"/>
      <c r="H89" s="489"/>
      <c r="I89" s="488"/>
      <c r="J89" s="488"/>
      <c r="K89" s="489"/>
      <c r="L89" s="472"/>
    </row>
    <row r="90" spans="1:12" ht="26.25" customHeight="1" x14ac:dyDescent="0.2">
      <c r="A90" s="490"/>
      <c r="B90" s="504" t="s">
        <v>246</v>
      </c>
      <c r="C90" s="505"/>
      <c r="D90" s="512"/>
      <c r="E90" s="513"/>
      <c r="F90" s="514"/>
      <c r="G90" s="514"/>
      <c r="H90" s="515"/>
      <c r="I90" s="514"/>
      <c r="J90" s="514"/>
      <c r="K90" s="515"/>
      <c r="L90" s="475"/>
    </row>
    <row r="91" spans="1:12" ht="9" customHeight="1" x14ac:dyDescent="0.2">
      <c r="A91" s="393"/>
      <c r="B91" s="465"/>
      <c r="C91" s="466"/>
      <c r="D91" s="484"/>
      <c r="E91" s="485"/>
      <c r="F91" s="486"/>
      <c r="G91" s="486"/>
      <c r="H91" s="487"/>
      <c r="I91" s="488"/>
      <c r="J91" s="488"/>
      <c r="K91" s="489"/>
      <c r="L91" s="472"/>
    </row>
    <row r="92" spans="1:12" ht="14.85" customHeight="1" x14ac:dyDescent="0.2">
      <c r="A92" s="393"/>
      <c r="B92" s="432" t="s">
        <v>247</v>
      </c>
      <c r="C92" s="449">
        <v>3.32</v>
      </c>
      <c r="D92" s="449">
        <v>4</v>
      </c>
      <c r="E92" s="450">
        <f>+D92*100/C92</f>
        <v>120.48192771084338</v>
      </c>
      <c r="F92" s="481">
        <v>2.8</v>
      </c>
      <c r="G92" s="481">
        <v>3.9</v>
      </c>
      <c r="H92" s="436">
        <f>+G92*100/F92</f>
        <v>139.28571428571431</v>
      </c>
      <c r="I92" s="481">
        <v>3.32</v>
      </c>
      <c r="J92" s="481">
        <v>3.8412000000000002</v>
      </c>
      <c r="K92" s="438">
        <f>+J92*100/I92</f>
        <v>115.6987951807229</v>
      </c>
      <c r="L92" s="438">
        <f>+(E92+H92+K92)/3</f>
        <v>125.15547905909352</v>
      </c>
    </row>
    <row r="93" spans="1:12" ht="14.85" customHeight="1" x14ac:dyDescent="0.2">
      <c r="A93" s="439"/>
      <c r="B93" s="425" t="s">
        <v>248</v>
      </c>
      <c r="C93" s="476">
        <v>4.2</v>
      </c>
      <c r="D93" s="476">
        <v>8.9010999999999996</v>
      </c>
      <c r="E93" s="427">
        <f>+D93*100/C93</f>
        <v>211.93095238095233</v>
      </c>
      <c r="F93" s="442">
        <v>4.4000000000000004</v>
      </c>
      <c r="G93" s="442">
        <v>21.259499999999999</v>
      </c>
      <c r="H93" s="429">
        <f>+G93*100/F93</f>
        <v>483.17045454545445</v>
      </c>
      <c r="I93" s="442">
        <v>4.4000000000000004</v>
      </c>
      <c r="J93" s="442">
        <v>6.7756999999999996</v>
      </c>
      <c r="K93" s="431">
        <f>+J93*100/I93</f>
        <v>153.9931818181818</v>
      </c>
      <c r="L93" s="431">
        <f>+(E93+H93+K93)/3</f>
        <v>283.03152958152953</v>
      </c>
    </row>
    <row r="94" spans="1:12" ht="14.85" customHeight="1" x14ac:dyDescent="0.2">
      <c r="A94" s="443"/>
      <c r="B94" s="444" t="s">
        <v>249</v>
      </c>
      <c r="C94" s="478">
        <v>2</v>
      </c>
      <c r="D94" s="478">
        <v>2</v>
      </c>
      <c r="E94" s="450">
        <f>+D94*100/C94</f>
        <v>100</v>
      </c>
      <c r="F94" s="463">
        <v>2</v>
      </c>
      <c r="G94" s="463">
        <v>2</v>
      </c>
      <c r="H94" s="436">
        <f>+G94*100/F94</f>
        <v>100</v>
      </c>
      <c r="I94" s="463">
        <v>2</v>
      </c>
      <c r="J94" s="463">
        <v>2</v>
      </c>
      <c r="K94" s="438">
        <f>+J94*100/I94</f>
        <v>100</v>
      </c>
      <c r="L94" s="438">
        <f>+(E94+H94+K94)/3</f>
        <v>100</v>
      </c>
    </row>
    <row r="95" spans="1:12" ht="14.85" customHeight="1" x14ac:dyDescent="0.2">
      <c r="A95" s="439" t="s">
        <v>194</v>
      </c>
      <c r="B95" s="425" t="s">
        <v>250</v>
      </c>
      <c r="C95" s="476">
        <v>1.4</v>
      </c>
      <c r="D95" s="476">
        <v>1.5</v>
      </c>
      <c r="E95" s="427">
        <f>+D95*100/C95</f>
        <v>107.14285714285715</v>
      </c>
      <c r="F95" s="462">
        <v>1.4</v>
      </c>
      <c r="G95" s="462">
        <v>1.6</v>
      </c>
      <c r="H95" s="429">
        <f>+G95*100/F95</f>
        <v>114.28571428571429</v>
      </c>
      <c r="I95" s="462">
        <v>2.2999999999999998</v>
      </c>
      <c r="J95" s="462">
        <v>3</v>
      </c>
      <c r="K95" s="431">
        <f>+J95*100/I95</f>
        <v>130.43478260869566</v>
      </c>
      <c r="L95" s="431">
        <f>+(E95+H95+K95)/3</f>
        <v>117.28778467908903</v>
      </c>
    </row>
    <row r="96" spans="1:12" ht="13.7" customHeight="1" x14ac:dyDescent="0.2">
      <c r="A96" s="393"/>
      <c r="B96" s="497"/>
      <c r="C96" s="466"/>
      <c r="D96" s="498"/>
      <c r="E96" s="499"/>
      <c r="F96" s="497"/>
      <c r="G96" s="497"/>
      <c r="H96" s="500"/>
      <c r="I96" s="501"/>
      <c r="J96" s="501"/>
      <c r="K96" s="502"/>
      <c r="L96" s="472"/>
    </row>
    <row r="97" spans="1:12" ht="27.2" customHeight="1" x14ac:dyDescent="0.2">
      <c r="A97" s="490"/>
      <c r="B97" s="504" t="s">
        <v>251</v>
      </c>
      <c r="C97" s="505"/>
      <c r="D97" s="512"/>
      <c r="E97" s="513"/>
      <c r="F97" s="514"/>
      <c r="G97" s="514"/>
      <c r="H97" s="515"/>
      <c r="I97" s="514"/>
      <c r="J97" s="514"/>
      <c r="K97" s="515"/>
      <c r="L97" s="522"/>
    </row>
    <row r="98" spans="1:12" ht="10.5" customHeight="1" x14ac:dyDescent="0.2">
      <c r="A98" s="393"/>
      <c r="B98" s="508"/>
      <c r="C98" s="466"/>
      <c r="D98" s="484"/>
      <c r="E98" s="485"/>
      <c r="F98" s="486"/>
      <c r="G98" s="486"/>
      <c r="H98" s="487"/>
      <c r="I98" s="488"/>
      <c r="J98" s="488"/>
      <c r="K98" s="489"/>
      <c r="L98" s="472"/>
    </row>
    <row r="99" spans="1:12" ht="14.85" customHeight="1" x14ac:dyDescent="0.2">
      <c r="A99" s="393"/>
      <c r="B99" s="432" t="s">
        <v>252</v>
      </c>
      <c r="C99" s="478">
        <v>1</v>
      </c>
      <c r="D99" s="478">
        <v>2</v>
      </c>
      <c r="E99" s="450">
        <f>+D99*100/C99</f>
        <v>200</v>
      </c>
      <c r="F99" s="481">
        <v>2</v>
      </c>
      <c r="G99" s="481">
        <v>2</v>
      </c>
      <c r="H99" s="436">
        <f>+G99*100/F99</f>
        <v>100</v>
      </c>
      <c r="I99" s="481">
        <v>2</v>
      </c>
      <c r="J99" s="481">
        <v>2</v>
      </c>
      <c r="K99" s="438">
        <f>+J99*100/I99</f>
        <v>100</v>
      </c>
      <c r="L99" s="438">
        <f>+(E99+H99+K99)/3</f>
        <v>133.33333333333334</v>
      </c>
    </row>
    <row r="100" spans="1:12" ht="14.85" customHeight="1" x14ac:dyDescent="0.2">
      <c r="A100" s="439"/>
      <c r="B100" s="425" t="s">
        <v>253</v>
      </c>
      <c r="C100" s="476">
        <v>2</v>
      </c>
      <c r="D100" s="476">
        <v>2</v>
      </c>
      <c r="E100" s="427">
        <f>+D100*100/C100</f>
        <v>100</v>
      </c>
      <c r="F100" s="442">
        <v>5</v>
      </c>
      <c r="G100" s="442">
        <v>5</v>
      </c>
      <c r="H100" s="429">
        <f>+G100*100/F100</f>
        <v>100</v>
      </c>
      <c r="I100" s="442">
        <v>3</v>
      </c>
      <c r="J100" s="442">
        <v>3</v>
      </c>
      <c r="K100" s="431">
        <f>+J100*100/I100</f>
        <v>100</v>
      </c>
      <c r="L100" s="431">
        <f>+(E100+H100+K100)/3</f>
        <v>100</v>
      </c>
    </row>
    <row r="101" spans="1:12" ht="14.85" customHeight="1" x14ac:dyDescent="0.2">
      <c r="A101" s="393"/>
      <c r="B101" s="432" t="s">
        <v>254</v>
      </c>
      <c r="C101" s="478">
        <v>0</v>
      </c>
      <c r="D101" s="478">
        <v>0</v>
      </c>
      <c r="E101" s="450">
        <v>0</v>
      </c>
      <c r="F101" s="481">
        <v>1</v>
      </c>
      <c r="G101" s="481">
        <v>1</v>
      </c>
      <c r="H101" s="436">
        <f>+G101*100/F101</f>
        <v>100</v>
      </c>
      <c r="I101" s="481">
        <v>1</v>
      </c>
      <c r="J101" s="481">
        <v>1</v>
      </c>
      <c r="K101" s="438">
        <f>+J101*100/I101</f>
        <v>100</v>
      </c>
      <c r="L101" s="438">
        <f>+(E101+H101+K101)/3</f>
        <v>66.666666666666671</v>
      </c>
    </row>
    <row r="102" spans="1:12" ht="14.65" customHeight="1" x14ac:dyDescent="0.2">
      <c r="A102" s="393"/>
      <c r="B102" s="465"/>
      <c r="C102" s="466"/>
      <c r="D102" s="484"/>
      <c r="E102" s="485"/>
      <c r="F102" s="486"/>
      <c r="G102" s="486"/>
      <c r="H102" s="487"/>
      <c r="I102" s="488"/>
      <c r="J102" s="488"/>
      <c r="K102" s="489"/>
      <c r="L102" s="472"/>
    </row>
    <row r="103" spans="1:12" ht="27.2" customHeight="1" x14ac:dyDescent="0.2">
      <c r="A103" s="490"/>
      <c r="B103" s="504" t="s">
        <v>255</v>
      </c>
      <c r="C103" s="505"/>
      <c r="D103" s="512"/>
      <c r="E103" s="513"/>
      <c r="F103" s="514"/>
      <c r="G103" s="514"/>
      <c r="H103" s="515"/>
      <c r="I103" s="514"/>
      <c r="J103" s="514"/>
      <c r="K103" s="515"/>
      <c r="L103" s="475"/>
    </row>
    <row r="104" spans="1:12" ht="9" customHeight="1" x14ac:dyDescent="0.2">
      <c r="A104" s="393"/>
      <c r="B104" s="465"/>
      <c r="C104" s="466"/>
      <c r="D104" s="484"/>
      <c r="E104" s="485"/>
      <c r="F104" s="486"/>
      <c r="G104" s="486"/>
      <c r="H104" s="487"/>
      <c r="I104" s="488"/>
      <c r="J104" s="488"/>
      <c r="K104" s="489"/>
      <c r="L104" s="472"/>
    </row>
    <row r="105" spans="1:12" ht="14.85" customHeight="1" x14ac:dyDescent="0.2">
      <c r="A105" s="439"/>
      <c r="B105" s="425" t="s">
        <v>232</v>
      </c>
      <c r="C105" s="451">
        <v>1</v>
      </c>
      <c r="D105" s="451">
        <v>1</v>
      </c>
      <c r="E105" s="427">
        <f>+D105*100/C105</f>
        <v>100</v>
      </c>
      <c r="F105" s="442">
        <v>1</v>
      </c>
      <c r="G105" s="442">
        <v>1</v>
      </c>
      <c r="H105" s="429">
        <f>+G105*100/F105</f>
        <v>100</v>
      </c>
      <c r="I105" s="442">
        <v>1</v>
      </c>
      <c r="J105" s="442">
        <v>1</v>
      </c>
      <c r="K105" s="431">
        <f>+J105*100/I105</f>
        <v>100</v>
      </c>
      <c r="L105" s="431">
        <f>+(E105+H105+K105)/3</f>
        <v>100</v>
      </c>
    </row>
    <row r="106" spans="1:12" ht="14.85" customHeight="1" x14ac:dyDescent="0.2">
      <c r="A106" s="393"/>
      <c r="B106" s="432" t="s">
        <v>256</v>
      </c>
      <c r="C106" s="449">
        <v>4.8</v>
      </c>
      <c r="D106" s="449">
        <v>5</v>
      </c>
      <c r="E106" s="450">
        <f>+D106*100/C106</f>
        <v>104.16666666666667</v>
      </c>
      <c r="F106" s="481">
        <v>4.8</v>
      </c>
      <c r="G106" s="481">
        <v>5</v>
      </c>
      <c r="H106" s="436">
        <f>+G106*100/F106</f>
        <v>104.16666666666667</v>
      </c>
      <c r="I106" s="481">
        <v>3.8</v>
      </c>
      <c r="J106" s="481">
        <v>3.875</v>
      </c>
      <c r="K106" s="438">
        <f>+J106*100/I106</f>
        <v>101.97368421052632</v>
      </c>
      <c r="L106" s="438">
        <f>+(E106+H106+K106)/3</f>
        <v>103.4356725146199</v>
      </c>
    </row>
    <row r="107" spans="1:12" ht="14.85" customHeight="1" x14ac:dyDescent="0.2">
      <c r="A107" s="439"/>
      <c r="B107" s="425" t="s">
        <v>257</v>
      </c>
      <c r="C107" s="451">
        <v>4.3</v>
      </c>
      <c r="D107" s="451">
        <v>4.4165999999999999</v>
      </c>
      <c r="E107" s="427">
        <f>+D107*100/C107</f>
        <v>102.71162790697674</v>
      </c>
      <c r="F107" s="442">
        <v>4.3</v>
      </c>
      <c r="G107" s="442">
        <v>4.4165999999999999</v>
      </c>
      <c r="H107" s="429">
        <f>+G107*100/F107</f>
        <v>102.71162790697674</v>
      </c>
      <c r="I107" s="442">
        <v>3.5</v>
      </c>
      <c r="J107" s="442">
        <v>4.4165000000000001</v>
      </c>
      <c r="K107" s="431">
        <f>+J107*100/I107</f>
        <v>126.1857142857143</v>
      </c>
      <c r="L107" s="431">
        <f>+(E107+H107+K107)/3</f>
        <v>110.53632336655592</v>
      </c>
    </row>
    <row r="108" spans="1:12" ht="14.65" customHeight="1" x14ac:dyDescent="0.2">
      <c r="A108" s="393"/>
      <c r="B108" s="465"/>
      <c r="C108" s="466"/>
      <c r="D108" s="484"/>
      <c r="E108" s="485"/>
      <c r="F108" s="486"/>
      <c r="G108" s="486"/>
      <c r="H108" s="487"/>
      <c r="I108" s="488"/>
      <c r="J108" s="488"/>
      <c r="K108" s="489"/>
      <c r="L108" s="472"/>
    </row>
    <row r="109" spans="1:12" ht="14.85" customHeight="1" x14ac:dyDescent="0.2">
      <c r="A109" s="490"/>
      <c r="B109" s="504" t="s">
        <v>258</v>
      </c>
      <c r="C109" s="505"/>
      <c r="D109" s="512"/>
      <c r="E109" s="513"/>
      <c r="F109" s="514"/>
      <c r="G109" s="514"/>
      <c r="H109" s="515"/>
      <c r="I109" s="514"/>
      <c r="J109" s="514"/>
      <c r="K109" s="515"/>
      <c r="L109" s="475"/>
    </row>
    <row r="110" spans="1:12" ht="8.25" customHeight="1" x14ac:dyDescent="0.2">
      <c r="A110" s="393"/>
      <c r="B110" s="508"/>
      <c r="C110" s="466"/>
      <c r="D110" s="484"/>
      <c r="E110" s="485"/>
      <c r="F110" s="486"/>
      <c r="G110" s="486"/>
      <c r="H110" s="487"/>
      <c r="I110" s="488"/>
      <c r="J110" s="488"/>
      <c r="K110" s="489"/>
      <c r="L110" s="472"/>
    </row>
    <row r="111" spans="1:12" ht="14.85" customHeight="1" x14ac:dyDescent="0.2">
      <c r="A111" s="439"/>
      <c r="B111" s="425" t="s">
        <v>259</v>
      </c>
      <c r="C111" s="451">
        <v>3.07</v>
      </c>
      <c r="D111" s="451">
        <v>3.7469999999999999</v>
      </c>
      <c r="E111" s="427">
        <f>+D111*100/C111</f>
        <v>122.05211726384366</v>
      </c>
      <c r="F111" s="442">
        <v>2.2284999999999999</v>
      </c>
      <c r="G111" s="442">
        <v>3.7469999999999999</v>
      </c>
      <c r="H111" s="429">
        <f>+G111*100/F111</f>
        <v>168.14000448732332</v>
      </c>
      <c r="I111" s="442">
        <v>3.27</v>
      </c>
      <c r="J111" s="442">
        <v>3.8972000000000002</v>
      </c>
      <c r="K111" s="431">
        <f>+J111*100/I111</f>
        <v>119.18042813455658</v>
      </c>
      <c r="L111" s="431">
        <f>+(E111+H111+K111)/3</f>
        <v>136.4575166285745</v>
      </c>
    </row>
    <row r="112" spans="1:12" ht="14.85" customHeight="1" x14ac:dyDescent="0.2">
      <c r="A112" s="443"/>
      <c r="B112" s="444" t="s">
        <v>260</v>
      </c>
      <c r="C112" s="449">
        <v>2</v>
      </c>
      <c r="D112" s="449">
        <v>2</v>
      </c>
      <c r="E112" s="450">
        <f>+D112*100/C112</f>
        <v>100</v>
      </c>
      <c r="F112" s="463">
        <v>2</v>
      </c>
      <c r="G112" s="463">
        <v>2</v>
      </c>
      <c r="H112" s="518">
        <f>+G112*100/F112</f>
        <v>100</v>
      </c>
      <c r="I112" s="463">
        <v>2</v>
      </c>
      <c r="J112" s="463">
        <v>2</v>
      </c>
      <c r="K112" s="438">
        <f>+J112*100/I112</f>
        <v>100</v>
      </c>
      <c r="L112" s="438">
        <f>+(E112+H112+K112)/3</f>
        <v>100</v>
      </c>
    </row>
    <row r="113" spans="1:14" ht="14.85" customHeight="1" x14ac:dyDescent="0.2">
      <c r="A113" s="439"/>
      <c r="B113" s="425" t="s">
        <v>261</v>
      </c>
      <c r="C113" s="451" t="s">
        <v>262</v>
      </c>
      <c r="D113" s="451" t="s">
        <v>262</v>
      </c>
      <c r="E113" s="427" t="e">
        <f>+D113*100/C113</f>
        <v>#VALUE!</v>
      </c>
      <c r="F113" s="451" t="s">
        <v>262</v>
      </c>
      <c r="G113" s="451" t="s">
        <v>262</v>
      </c>
      <c r="H113" s="429">
        <v>0</v>
      </c>
      <c r="I113" s="451" t="s">
        <v>262</v>
      </c>
      <c r="J113" s="451" t="s">
        <v>262</v>
      </c>
      <c r="K113" s="523" t="s">
        <v>262</v>
      </c>
      <c r="L113" s="523" t="s">
        <v>262</v>
      </c>
    </row>
    <row r="114" spans="1:14" ht="14.85" customHeight="1" x14ac:dyDescent="0.2">
      <c r="A114" s="443"/>
      <c r="B114" s="444"/>
      <c r="C114" s="466"/>
      <c r="D114" s="484"/>
      <c r="E114" s="450"/>
      <c r="F114" s="524"/>
      <c r="G114" s="519"/>
      <c r="H114" s="518"/>
      <c r="I114" s="524"/>
      <c r="J114" s="519"/>
      <c r="K114" s="518"/>
      <c r="L114" s="520"/>
    </row>
    <row r="115" spans="1:14" ht="14.65" customHeight="1" x14ac:dyDescent="0.2">
      <c r="A115" s="393"/>
      <c r="B115" s="508"/>
      <c r="C115" s="466"/>
      <c r="D115" s="440"/>
      <c r="E115" s="525"/>
      <c r="F115" s="400"/>
      <c r="G115" s="400"/>
      <c r="H115" s="526"/>
      <c r="I115" s="401"/>
      <c r="J115" s="401"/>
      <c r="K115" s="527"/>
      <c r="L115" s="472"/>
    </row>
    <row r="116" spans="1:14" ht="14.85" customHeight="1" x14ac:dyDescent="0.2">
      <c r="A116" s="528"/>
      <c r="B116" s="504" t="s">
        <v>263</v>
      </c>
      <c r="C116" s="505"/>
      <c r="D116" s="512"/>
      <c r="E116" s="513"/>
      <c r="F116" s="514"/>
      <c r="G116" s="514"/>
      <c r="H116" s="515"/>
      <c r="I116" s="514"/>
      <c r="J116" s="514"/>
      <c r="K116" s="515"/>
      <c r="L116" s="475"/>
    </row>
    <row r="117" spans="1:14" ht="8.25" customHeight="1" x14ac:dyDescent="0.2">
      <c r="A117" s="393"/>
      <c r="B117" s="508"/>
      <c r="C117" s="466"/>
      <c r="D117" s="440"/>
      <c r="E117" s="525"/>
      <c r="F117" s="400"/>
      <c r="G117" s="400"/>
      <c r="H117" s="526"/>
      <c r="I117" s="401"/>
      <c r="J117" s="401"/>
      <c r="K117" s="527"/>
      <c r="L117" s="472"/>
    </row>
    <row r="118" spans="1:14" ht="14.65" customHeight="1" x14ac:dyDescent="0.2">
      <c r="B118" s="529"/>
      <c r="C118" s="530"/>
      <c r="D118" s="531"/>
      <c r="E118" s="532"/>
      <c r="F118" s="533"/>
      <c r="G118" s="533"/>
      <c r="H118" s="534"/>
      <c r="I118" s="535"/>
      <c r="J118" s="535"/>
      <c r="K118" s="536"/>
      <c r="L118" s="472"/>
    </row>
    <row r="119" spans="1:14" ht="14.85" customHeight="1" x14ac:dyDescent="0.2">
      <c r="A119" s="439"/>
      <c r="B119" s="425" t="s">
        <v>264</v>
      </c>
      <c r="C119" s="537">
        <v>6</v>
      </c>
      <c r="D119" s="537">
        <v>6</v>
      </c>
      <c r="E119" s="452">
        <f>+D119*100/C119</f>
        <v>100</v>
      </c>
      <c r="F119" s="462">
        <v>6</v>
      </c>
      <c r="G119" s="462">
        <v>6</v>
      </c>
      <c r="H119" s="477">
        <f>+G119*100/F119</f>
        <v>100</v>
      </c>
      <c r="I119" s="430">
        <v>6</v>
      </c>
      <c r="J119" s="430">
        <v>6</v>
      </c>
      <c r="K119" s="431">
        <f>+J119*100/I119</f>
        <v>100</v>
      </c>
      <c r="L119" s="431">
        <f>+(E119+H119+K119)/3</f>
        <v>100</v>
      </c>
    </row>
    <row r="122" spans="1:14" x14ac:dyDescent="0.2">
      <c r="A122" s="538" t="s">
        <v>194</v>
      </c>
      <c r="B122" s="539" t="s">
        <v>265</v>
      </c>
      <c r="C122" s="539"/>
      <c r="D122" s="539"/>
      <c r="E122" s="539"/>
      <c r="F122" s="539"/>
      <c r="G122" s="539"/>
      <c r="H122" s="539"/>
      <c r="I122" s="539"/>
      <c r="J122" s="539"/>
      <c r="K122" s="539"/>
      <c r="L122" s="539"/>
      <c r="M122" s="539"/>
      <c r="N122" s="539"/>
    </row>
    <row r="124" spans="1:14" ht="24.4" customHeight="1" x14ac:dyDescent="0.2">
      <c r="A124" s="538" t="s">
        <v>262</v>
      </c>
      <c r="B124" s="540" t="s">
        <v>266</v>
      </c>
      <c r="C124" s="540"/>
      <c r="D124" s="540"/>
      <c r="E124" s="540"/>
      <c r="F124" s="540"/>
      <c r="G124" s="540"/>
      <c r="H124" s="540"/>
      <c r="I124" s="540"/>
      <c r="J124" s="540"/>
      <c r="K124" s="540"/>
      <c r="L124" s="540"/>
    </row>
    <row r="125" spans="1:14" x14ac:dyDescent="0.2">
      <c r="A125" s="541"/>
      <c r="B125" s="542"/>
      <c r="C125" s="543"/>
      <c r="D125" s="543"/>
      <c r="E125" s="543"/>
      <c r="F125" s="543"/>
      <c r="G125" s="543"/>
      <c r="H125" s="543"/>
      <c r="I125" s="543"/>
      <c r="J125" s="543"/>
      <c r="K125" s="543"/>
      <c r="L125" s="543"/>
    </row>
    <row r="127" spans="1:14" x14ac:dyDescent="0.2">
      <c r="B127" s="539"/>
      <c r="C127" s="539"/>
      <c r="D127" s="539"/>
      <c r="E127" s="539"/>
      <c r="F127" s="539"/>
      <c r="G127" s="539"/>
      <c r="H127" s="539"/>
      <c r="I127" s="539"/>
      <c r="J127" s="539"/>
      <c r="K127" s="539"/>
      <c r="L127" s="539"/>
    </row>
  </sheetData>
  <mergeCells count="12">
    <mergeCell ref="B122:N122"/>
    <mergeCell ref="B124:L124"/>
    <mergeCell ref="B127:L127"/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1.0416666666666701E-2" right="0.125694444444444" top="4.4444444444444398E-2" bottom="1" header="0.51180555555555496" footer="0"/>
  <pageSetup paperSize="9" scale="85" firstPageNumber="0" orientation="landscape" horizontalDpi="300" verticalDpi="300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2022-05-10T13:30:52Z</cp:lastPrinted>
  <dcterms:created xsi:type="dcterms:W3CDTF">2005-11-28T14:59:09Z</dcterms:created>
  <dcterms:modified xsi:type="dcterms:W3CDTF">2022-05-16T18:22:52Z</dcterms:modified>
</cp:coreProperties>
</file>