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becerra\Desktop\sistema de Gestión Documental Electrónica\Responsabilidad Fiscal\Ley Responsabiliad fiscal 2022\4to. trimestre\"/>
    </mc:Choice>
  </mc:AlternateContent>
  <bookViews>
    <workbookView xWindow="0" yWindow="0" windowWidth="19200" windowHeight="7035" activeTab="3"/>
  </bookViews>
  <sheets>
    <sheet name="Subsecretaria" sheetId="4" r:id="rId1"/>
    <sheet name="Hidraulica" sheetId="3" r:id="rId2"/>
    <sheet name="Ampliacion" sheetId="2" r:id="rId3"/>
    <sheet name="Mantenimiento" sheetId="1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F14" i="1"/>
  <c r="I14" i="1" s="1"/>
  <c r="I13" i="1"/>
  <c r="I12" i="1"/>
  <c r="I11" i="1"/>
  <c r="I15" i="4" l="1"/>
  <c r="H15" i="4"/>
  <c r="G15" i="4"/>
  <c r="F15" i="4"/>
  <c r="J15" i="4" s="1"/>
  <c r="I14" i="4"/>
  <c r="H14" i="4"/>
  <c r="G14" i="4"/>
  <c r="F14" i="4"/>
  <c r="J14" i="4" s="1"/>
  <c r="K52" i="3" l="1"/>
  <c r="J52" i="3"/>
  <c r="I52" i="3"/>
  <c r="H52" i="3"/>
  <c r="G52" i="3"/>
  <c r="F52" i="3"/>
  <c r="K45" i="3"/>
  <c r="K42" i="3" s="1"/>
  <c r="J45" i="3"/>
  <c r="J42" i="3" s="1"/>
  <c r="I45" i="3"/>
  <c r="H45" i="3"/>
  <c r="G45" i="3"/>
  <c r="G42" i="3" s="1"/>
  <c r="F45" i="3"/>
  <c r="F42" i="3" s="1"/>
  <c r="I42" i="3"/>
  <c r="H42" i="3"/>
  <c r="K32" i="3"/>
  <c r="J32" i="3"/>
  <c r="I32" i="3"/>
  <c r="H32" i="3"/>
  <c r="G32" i="3"/>
  <c r="F32" i="3"/>
  <c r="K29" i="3"/>
  <c r="K28" i="3"/>
  <c r="K26" i="3"/>
  <c r="K25" i="3"/>
  <c r="K24" i="3"/>
  <c r="K20" i="3"/>
  <c r="K19" i="3"/>
  <c r="K18" i="3"/>
  <c r="K17" i="3"/>
  <c r="K16" i="3"/>
  <c r="H15" i="3"/>
  <c r="K15" i="3" s="1"/>
  <c r="H14" i="3"/>
  <c r="K14" i="3" s="1"/>
  <c r="K13" i="3"/>
  <c r="K10" i="3"/>
  <c r="K9" i="3"/>
  <c r="K7" i="3"/>
  <c r="E7" i="3"/>
</calcChain>
</file>

<file path=xl/sharedStrings.xml><?xml version="1.0" encoding="utf-8"?>
<sst xmlns="http://schemas.openxmlformats.org/spreadsheetml/2006/main" count="283" uniqueCount="174">
  <si>
    <t>CUADRO DE INDICADORES Y METAS</t>
  </si>
  <si>
    <t>Denominación de las Variables</t>
  </si>
  <si>
    <t>Unidad de Medida</t>
  </si>
  <si>
    <t>Unidad de Gestión de Consumo</t>
  </si>
  <si>
    <t>Financ.</t>
  </si>
  <si>
    <t xml:space="preserve">$ Disponible </t>
  </si>
  <si>
    <t>I-Conservación y Mantenimiento de  Cauces de Defensa  Aluvional  en la Provincia de Mendoza</t>
  </si>
  <si>
    <t xml:space="preserve"> - Conservación y mantenimiento de cauces  (por administración)</t>
  </si>
  <si>
    <t>km</t>
  </si>
  <si>
    <t>O59256</t>
  </si>
  <si>
    <t>II-Obras Menores de Construcción de Colectores y de Defensas Aluvionales (Por Administración)</t>
  </si>
  <si>
    <t xml:space="preserve">III-Obras Mayores de Construcción de Colectores y de Defensas Aluvionales </t>
  </si>
  <si>
    <t>- Contratación de equipos para desembanque y encauzamiento del cauce aluvional La Hedionda- San Rafael</t>
  </si>
  <si>
    <t>O52684</t>
  </si>
  <si>
    <t>O52683</t>
  </si>
  <si>
    <t>O52650</t>
  </si>
  <si>
    <t>- Revestimiento Colector Los Cerrillos - Finalización  2º tramo - Godoy Cruz</t>
  </si>
  <si>
    <t>O52685</t>
  </si>
  <si>
    <t xml:space="preserve"> IV - Gestión/Mantenimiento de Presas</t>
  </si>
  <si>
    <t>Mantenimiento de Presas</t>
  </si>
  <si>
    <t>Gestión con Convenios</t>
  </si>
  <si>
    <t>- Convenio UNCuyo Carrizal</t>
  </si>
  <si>
    <t>- Convenio ORSEP Potrerillos</t>
  </si>
  <si>
    <t>RECURSOS HUMANOS</t>
  </si>
  <si>
    <t>I-Total de Funcionarios y/o Agentes afectados a la Dirección</t>
  </si>
  <si>
    <t>1 - Funcionario</t>
  </si>
  <si>
    <t>2 - Planta Permanente</t>
  </si>
  <si>
    <t>3 - Planta Temporaria</t>
  </si>
  <si>
    <t>4 - Afectado de Otros Organismos (sólo como dato)</t>
  </si>
  <si>
    <t>5 - Contratados</t>
  </si>
  <si>
    <t>6 - Pasantes</t>
  </si>
  <si>
    <t>7 - Afectado a Otros Organismos (sólo como dato)</t>
  </si>
  <si>
    <t>RECURSOS FISICOS</t>
  </si>
  <si>
    <t>I-Total Vehículos y Equipos</t>
  </si>
  <si>
    <t>1 - Livianos (Coches, Camionetas, Etc.)</t>
  </si>
  <si>
    <t>2 - Pesados (Camiones, Etc.)</t>
  </si>
  <si>
    <t>3 - Total Equipos</t>
  </si>
  <si>
    <t xml:space="preserve"> a. Retroexcavadoras y excavadoras </t>
  </si>
  <si>
    <t xml:space="preserve"> b. Cargadoras y minicargadora </t>
  </si>
  <si>
    <t xml:space="preserve"> c. Tractores</t>
  </si>
  <si>
    <t xml:space="preserve"> d. Topadoras</t>
  </si>
  <si>
    <t xml:space="preserve"> e. Motoniveladora</t>
  </si>
  <si>
    <t xml:space="preserve"> f. Otros Equipos (carretones, trailers , casillas rodantes, agarradera, rodillo y bateas)</t>
  </si>
  <si>
    <t>II-Total Bienes Existentes Informáticos</t>
  </si>
  <si>
    <t>1 - Computadoras (CPU + Monitor)</t>
  </si>
  <si>
    <t>LEY DE RESPONSABILIDAD FISCAL 2022- JUSTIFICACIÓN DE METAS</t>
  </si>
  <si>
    <t xml:space="preserve">JURISDICCION:   09 - MINISTERIO DE PLANIFICACION E INFRAESTRUCTURA PUBLICA </t>
  </si>
  <si>
    <r>
      <t xml:space="preserve">UNIDAD ORGANIZATIVA:  1 09 08 - </t>
    </r>
    <r>
      <rPr>
        <sz val="12"/>
        <rFont val="Arial"/>
        <family val="2"/>
      </rPr>
      <t>DIRECCIÓN DE HIDRÁULICA</t>
    </r>
  </si>
  <si>
    <t>Meta Anual  2022</t>
  </si>
  <si>
    <t>Resultados Primer Trimestre 2022</t>
  </si>
  <si>
    <t>Resultados Segundo Trimestre 2022</t>
  </si>
  <si>
    <t>Resultados Tercer Trimestre 2022</t>
  </si>
  <si>
    <t>Resultados Cuarto Trimestre 2022</t>
  </si>
  <si>
    <t>Resultados alcanzados   2022</t>
  </si>
  <si>
    <t>- Encausamiento Cauce La Hedionda -  San Rafael</t>
  </si>
  <si>
    <t>- Ejecución de Obra Master del Plan Barrancas</t>
  </si>
  <si>
    <t>- Limpieza cauce Río Mendoza RP50 - Barrio Costa Flores - Maipú</t>
  </si>
  <si>
    <t>- Control de Torrentes - Cuenca 304 y 305 - Godoy Cruz</t>
  </si>
  <si>
    <t>- Colector Boulogne Sur Mer - 3º Etapa - Mendoza (2do.llamado)                                                    120d</t>
  </si>
  <si>
    <t>- Construcción Colector Blanco Encalada - Sierras de Encalada - Luján de Cuyo                              270d</t>
  </si>
  <si>
    <t>O52662</t>
  </si>
  <si>
    <t>- Reservorio Regulador Canal Dr.Bosh - General Alvear                                                                    90d</t>
  </si>
  <si>
    <t>O52661</t>
  </si>
  <si>
    <t>- Reparación colector descargador aluvional Civit - Godoy Cruz                                                        30d</t>
  </si>
  <si>
    <t>O52703</t>
  </si>
  <si>
    <t>- Construcción Reservorio Barrio Anhelos del Sol - San Carlos                                                        120d</t>
  </si>
  <si>
    <t>O52705</t>
  </si>
  <si>
    <t>-Estudios de pozo profundo de agua Delegación Carrizal</t>
  </si>
  <si>
    <t>-Batimetría general Dique Carrizal</t>
  </si>
  <si>
    <t>-Automatización válvulas de riego Dique Carrizal</t>
  </si>
  <si>
    <t>2-  Notebooks y Tablets</t>
  </si>
  <si>
    <t>3 - Impresoras y Scanners</t>
  </si>
  <si>
    <t>PRESUPUESTO 2022</t>
  </si>
  <si>
    <t xml:space="preserve"> MINISTERIO DE PLANIFICACION E INFRAESTRUCTURA PUBLICA</t>
  </si>
  <si>
    <t>CJUO: 1-09-04- SUBSECRETARIA DE OBRAS PUBLICAS</t>
  </si>
  <si>
    <t>Cuadro de Indicadores y Metas</t>
  </si>
  <si>
    <t>Denominación De Las Variables</t>
  </si>
  <si>
    <t>Unidad    de   Medida</t>
  </si>
  <si>
    <t>Unidad    de  Gestión de Consumo</t>
  </si>
  <si>
    <t>AÑO</t>
  </si>
  <si>
    <t>Meta Anual 2022</t>
  </si>
  <si>
    <t>1º TRIMESTRE</t>
  </si>
  <si>
    <t>2º TRIMESTRE</t>
  </si>
  <si>
    <t>3º TRIMESTRE</t>
  </si>
  <si>
    <t>4º TRIMESTRE</t>
  </si>
  <si>
    <t>ALCANZADO 2022</t>
  </si>
  <si>
    <t>1-09-04 - SUBSECRETARIA DE OBRAS PUBLICAS</t>
  </si>
  <si>
    <t xml:space="preserve">Estudiar Y Proyectar Obra Pública                                        </t>
  </si>
  <si>
    <t>(1)</t>
  </si>
  <si>
    <t>m2</t>
  </si>
  <si>
    <t>O51131</t>
  </si>
  <si>
    <t xml:space="preserve">Construir Obra Pública por Terceros                                         </t>
  </si>
  <si>
    <t>O51267</t>
  </si>
  <si>
    <t xml:space="preserve">Estudiar y Proyectar Obra Pública                                          </t>
  </si>
  <si>
    <t>(2)</t>
  </si>
  <si>
    <t xml:space="preserve">Proyectar Obra Pública por Terceros                                      </t>
  </si>
  <si>
    <t>(3)</t>
  </si>
  <si>
    <t>Has.</t>
  </si>
  <si>
    <t xml:space="preserve">Contruir Obra Pública por Terceros                                         </t>
  </si>
  <si>
    <t>(4)</t>
  </si>
  <si>
    <t>Un.</t>
  </si>
  <si>
    <t>(5)</t>
  </si>
  <si>
    <t>m</t>
  </si>
  <si>
    <t>Otros (Fin 00)</t>
  </si>
  <si>
    <t>(7)</t>
  </si>
  <si>
    <t>$</t>
  </si>
  <si>
    <r>
      <t>OBSERVACIONES:</t>
    </r>
    <r>
      <rPr>
        <sz val="9"/>
        <rFont val="Arial"/>
        <family val="2"/>
      </rPr>
      <t xml:space="preserve"> </t>
    </r>
  </si>
  <si>
    <r>
      <t>Los datos correspondientes al ejercicio 2022 se expresan en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M, Has., Km y Unidad</t>
    </r>
  </si>
  <si>
    <t>(1) superficie cubierta totales</t>
  </si>
  <si>
    <t>(2) tramos reflejados en km</t>
  </si>
  <si>
    <t>(3) estudios,mensuras de terrenos y paseos.</t>
  </si>
  <si>
    <t>(4) pistas, señalítica (letreros), monumentos, etc.</t>
  </si>
  <si>
    <t>(5) cierres perimetrales, sistemas de riegos, etc.</t>
  </si>
  <si>
    <t>Las modificaciones de las Variables se informarán trimestralmente.</t>
  </si>
  <si>
    <r>
      <t>Fuente :</t>
    </r>
    <r>
      <rPr>
        <sz val="8"/>
        <rFont val="Arial"/>
        <family val="2"/>
      </rPr>
      <t xml:space="preserve"> Ministerio de Planificación e Infraestructura Pública- SSOP-DGC</t>
    </r>
  </si>
  <si>
    <t>SUBSECRETARIA DE INFRAESTRUCTURA SOCIAL BASICA</t>
  </si>
  <si>
    <t>DIRECCION DE MANTENIMIENTO Y REPARACIONES</t>
  </si>
  <si>
    <t>Cuadro de Variables, Indicadores y Metas</t>
  </si>
  <si>
    <t>Denominación de las variables</t>
  </si>
  <si>
    <t>Unidad                      de                                    Medida</t>
  </si>
  <si>
    <t>Unidad</t>
  </si>
  <si>
    <t>Gestion</t>
  </si>
  <si>
    <t>1er</t>
  </si>
  <si>
    <t>2do</t>
  </si>
  <si>
    <t>3ro</t>
  </si>
  <si>
    <t xml:space="preserve">4to </t>
  </si>
  <si>
    <t>Alcanzado</t>
  </si>
  <si>
    <t>Top</t>
  </si>
  <si>
    <t xml:space="preserve">Meta </t>
  </si>
  <si>
    <t>Meta</t>
  </si>
  <si>
    <t>Consumo</t>
  </si>
  <si>
    <t>Trim.</t>
  </si>
  <si>
    <t>Anual</t>
  </si>
  <si>
    <t>10921 - DIRECCION DE MANTENIMIENTO Y REPARACIONES</t>
  </si>
  <si>
    <t>NIVEL PROVINCIA</t>
  </si>
  <si>
    <t>Gestión Interna</t>
  </si>
  <si>
    <t>Reparaciones Urgentes por Administración</t>
  </si>
  <si>
    <t>un.</t>
  </si>
  <si>
    <t>O99793</t>
  </si>
  <si>
    <t>Reparaciones Menores por Terceros</t>
  </si>
  <si>
    <t>Reparaciones por Terceros-A.A.</t>
  </si>
  <si>
    <t>Servicios Especiales*</t>
  </si>
  <si>
    <t>-</t>
  </si>
  <si>
    <t>* Servicios Especiales se refiere a intervenciones no programadas como desagotes, destapes y otros que incluyen eventos de carácter extraordinario</t>
  </si>
  <si>
    <t>actualizado</t>
  </si>
  <si>
    <t>Ministerio de Planificación e Infraestructura Pública</t>
  </si>
  <si>
    <t>Subsecretaría de Infraestructura Elemental</t>
  </si>
  <si>
    <t>Dirección de Remodelaciones y Ampliaciones</t>
  </si>
  <si>
    <t>4to</t>
  </si>
  <si>
    <t>Trimestre</t>
  </si>
  <si>
    <t xml:space="preserve">Trimestre </t>
  </si>
  <si>
    <t>Trismestre</t>
  </si>
  <si>
    <t>DIRECCION DE REMODELACIONES Y AMPLIACIONES</t>
  </si>
  <si>
    <t xml:space="preserve">  NIVEL NACIONAL</t>
  </si>
  <si>
    <t>Planif. Programa 46 ( Ministerio de Educación)</t>
  </si>
  <si>
    <t>Cantidad</t>
  </si>
  <si>
    <t>O60003</t>
  </si>
  <si>
    <t>Planif. Programa 37 ( Ministerio de Educación)</t>
  </si>
  <si>
    <t>Planif. INET ( Ministerio de Educación)</t>
  </si>
  <si>
    <t>Planif. PROMER II (Fin. BIRF)</t>
  </si>
  <si>
    <t>Planif. 3000 Jardines ( Ministerio de Educación )</t>
  </si>
  <si>
    <t>Planif.Programa Nacional Mas Escuelas (Fin. BID)</t>
  </si>
  <si>
    <t xml:space="preserve">Ejecución de Programa 46(Ministerio de Educación) </t>
  </si>
  <si>
    <t xml:space="preserve">Ejecución de Programa 37(Ministerio de Educación) </t>
  </si>
  <si>
    <t>Ejecución INET ( Ministerio de Educación)</t>
  </si>
  <si>
    <t xml:space="preserve">Ejecución PROMER II (Fin. BIRF) </t>
  </si>
  <si>
    <t xml:space="preserve">Ejecución 3000 Jardines (Ministerio de Educación) </t>
  </si>
  <si>
    <t>Ejecución Programa Nacional Mas Escuelas (Fin. BID)</t>
  </si>
  <si>
    <t>NIVEL PROVINCIAL</t>
  </si>
  <si>
    <t>Planificaciones de Ampliaciones Centros de Salud</t>
  </si>
  <si>
    <t>Planif. Ampliacion de Obras</t>
  </si>
  <si>
    <t>Planif. Dotación Edificios</t>
  </si>
  <si>
    <t xml:space="preserve">Ejecución de Obras Ampliaciones </t>
  </si>
  <si>
    <t xml:space="preserve">Ejecución de Obras Dotación Edificios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</si>
</sst>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.00"/>
    <numFmt numFmtId="165" formatCode="0;\-0;&quot; &quot;"/>
    <numFmt numFmtId="166" formatCode="#,##0.000"/>
    <numFmt numFmtId="168" formatCode="_ * #,##0_ ;_ * \-#,##0_ ;_ * &quot;-&quot;??_ ;_ @_ 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2"/>
      <name val="Arial"/>
      <family val="2"/>
    </font>
    <font>
      <b/>
      <sz val="14"/>
      <name val="Garamond"/>
      <family val="1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ntique Olive"/>
      <family val="2"/>
    </font>
    <font>
      <sz val="10"/>
      <name val="Garamond"/>
      <family val="1"/>
    </font>
    <font>
      <sz val="9"/>
      <name val="Arial"/>
      <family val="2"/>
    </font>
    <font>
      <vertAlign val="superscript"/>
      <sz val="9"/>
      <name val="Arial"/>
      <family val="2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4"/>
      <color rgb="FF007F90"/>
      <name val="Lato"/>
    </font>
    <font>
      <sz val="12"/>
      <color rgb="FF3B3838"/>
      <name val="Lato"/>
    </font>
    <font>
      <b/>
      <sz val="12"/>
      <name val="Garamond"/>
      <family val="1"/>
    </font>
    <font>
      <b/>
      <sz val="18"/>
      <name val="Garamond"/>
      <family val="1"/>
    </font>
    <font>
      <b/>
      <sz val="9"/>
      <name val="Garamond"/>
      <family val="1"/>
    </font>
    <font>
      <b/>
      <sz val="9"/>
      <color indexed="10"/>
      <name val="Garamond"/>
      <family val="1"/>
    </font>
    <font>
      <sz val="9"/>
      <name val="Garamond"/>
      <family val="1"/>
    </font>
    <font>
      <b/>
      <sz val="16"/>
      <name val="Garamond"/>
      <family val="1"/>
    </font>
    <font>
      <b/>
      <sz val="10"/>
      <name val="Garamond"/>
      <family val="1"/>
    </font>
    <font>
      <sz val="12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mediumGray">
        <fgColor theme="0"/>
        <bgColor theme="0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39997558519241921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52"/>
      </top>
      <bottom style="thin">
        <color indexed="5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0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3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1" fontId="2" fillId="0" borderId="11" xfId="1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/>
    <xf numFmtId="0" fontId="6" fillId="2" borderId="13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right"/>
    </xf>
    <xf numFmtId="0" fontId="3" fillId="0" borderId="13" xfId="0" applyFont="1" applyFill="1" applyBorder="1" applyAlignment="1">
      <alignment horizontal="center"/>
    </xf>
    <xf numFmtId="0" fontId="2" fillId="2" borderId="3" xfId="0" applyFont="1" applyFill="1" applyBorder="1" applyAlignment="1"/>
    <xf numFmtId="0" fontId="2" fillId="0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4" xfId="0" applyNumberFormat="1" applyFont="1" applyFill="1" applyBorder="1" applyAlignment="1">
      <alignment horizontal="center"/>
    </xf>
    <xf numFmtId="0" fontId="3" fillId="2" borderId="3" xfId="0" applyFont="1" applyFill="1" applyBorder="1" applyAlignment="1"/>
    <xf numFmtId="0" fontId="2" fillId="0" borderId="4" xfId="0" applyFont="1" applyFill="1" applyBorder="1" applyAlignment="1">
      <alignment horizontal="center" wrapText="1"/>
    </xf>
    <xf numFmtId="1" fontId="3" fillId="0" borderId="4" xfId="1" applyNumberFormat="1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center" wrapText="1"/>
    </xf>
    <xf numFmtId="49" fontId="2" fillId="2" borderId="3" xfId="0" applyNumberFormat="1" applyFont="1" applyFill="1" applyBorder="1" applyAlignment="1"/>
    <xf numFmtId="0" fontId="2" fillId="0" borderId="13" xfId="0" applyFont="1" applyFill="1" applyBorder="1" applyAlignment="1"/>
    <xf numFmtId="49" fontId="2" fillId="2" borderId="3" xfId="0" applyNumberFormat="1" applyFont="1" applyFill="1" applyBorder="1" applyAlignment="1">
      <alignment horizontal="left"/>
    </xf>
    <xf numFmtId="0" fontId="2" fillId="0" borderId="5" xfId="0" applyNumberFormat="1" applyFont="1" applyFill="1" applyBorder="1" applyAlignment="1">
      <alignment horizontal="center"/>
    </xf>
    <xf numFmtId="164" fontId="2" fillId="0" borderId="4" xfId="0" applyNumberFormat="1" applyFont="1" applyBorder="1" applyAlignment="1">
      <alignment horizontal="right"/>
    </xf>
    <xf numFmtId="165" fontId="2" fillId="0" borderId="4" xfId="0" applyNumberFormat="1" applyFont="1" applyBorder="1" applyAlignment="1"/>
    <xf numFmtId="164" fontId="2" fillId="0" borderId="4" xfId="0" applyNumberFormat="1" applyFont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49" fontId="2" fillId="0" borderId="3" xfId="0" applyNumberFormat="1" applyFont="1" applyFill="1" applyBorder="1" applyAlignment="1"/>
    <xf numFmtId="44" fontId="2" fillId="0" borderId="16" xfId="2" applyFont="1" applyFill="1" applyBorder="1" applyAlignment="1"/>
    <xf numFmtId="0" fontId="2" fillId="0" borderId="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wrapText="1"/>
    </xf>
    <xf numFmtId="44" fontId="2" fillId="0" borderId="7" xfId="2" applyFont="1" applyFill="1" applyBorder="1" applyAlignment="1"/>
    <xf numFmtId="0" fontId="2" fillId="0" borderId="7" xfId="0" applyNumberFormat="1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3" fillId="3" borderId="3" xfId="0" applyFont="1" applyFill="1" applyBorder="1" applyAlignment="1"/>
    <xf numFmtId="0" fontId="2" fillId="3" borderId="4" xfId="0" applyFont="1" applyFill="1" applyBorder="1" applyAlignment="1">
      <alignment horizontal="center"/>
    </xf>
    <xf numFmtId="164" fontId="2" fillId="3" borderId="4" xfId="1" applyNumberFormat="1" applyFont="1" applyFill="1" applyBorder="1" applyAlignment="1">
      <alignment horizontal="right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164" fontId="2" fillId="2" borderId="4" xfId="1" applyNumberFormat="1" applyFont="1" applyFill="1" applyBorder="1" applyAlignment="1">
      <alignment horizontal="right"/>
    </xf>
    <xf numFmtId="0" fontId="2" fillId="2" borderId="4" xfId="0" applyNumberFormat="1" applyFont="1" applyFill="1" applyBorder="1" applyAlignment="1">
      <alignment horizontal="center"/>
    </xf>
    <xf numFmtId="0" fontId="2" fillId="2" borderId="5" xfId="0" applyNumberFormat="1" applyFont="1" applyFill="1" applyBorder="1" applyAlignment="1">
      <alignment horizontal="center"/>
    </xf>
    <xf numFmtId="49" fontId="2" fillId="2" borderId="4" xfId="0" applyNumberFormat="1" applyFont="1" applyFill="1" applyBorder="1" applyAlignment="1">
      <alignment horizontal="center"/>
    </xf>
    <xf numFmtId="0" fontId="2" fillId="2" borderId="6" xfId="0" applyFont="1" applyFill="1" applyBorder="1" applyAlignment="1"/>
    <xf numFmtId="0" fontId="2" fillId="2" borderId="7" xfId="0" applyFont="1" applyFill="1" applyBorder="1" applyAlignment="1">
      <alignment horizontal="center"/>
    </xf>
    <xf numFmtId="164" fontId="2" fillId="2" borderId="7" xfId="1" applyNumberFormat="1" applyFont="1" applyFill="1" applyBorder="1" applyAlignment="1">
      <alignment horizontal="right"/>
    </xf>
    <xf numFmtId="0" fontId="2" fillId="2" borderId="7" xfId="0" applyNumberFormat="1" applyFont="1" applyFill="1" applyBorder="1" applyAlignment="1">
      <alignment horizontal="center"/>
    </xf>
    <xf numFmtId="0" fontId="2" fillId="2" borderId="8" xfId="0" applyNumberFormat="1" applyFont="1" applyFill="1" applyBorder="1" applyAlignment="1">
      <alignment horizontal="center"/>
    </xf>
    <xf numFmtId="1" fontId="3" fillId="2" borderId="4" xfId="1" applyNumberFormat="1" applyFont="1" applyFill="1" applyBorder="1" applyAlignment="1">
      <alignment horizontal="center"/>
    </xf>
    <xf numFmtId="0" fontId="3" fillId="2" borderId="4" xfId="0" applyNumberFormat="1" applyFont="1" applyFill="1" applyBorder="1" applyAlignment="1">
      <alignment horizontal="center"/>
    </xf>
    <xf numFmtId="1" fontId="3" fillId="2" borderId="4" xfId="0" applyNumberFormat="1" applyFont="1" applyFill="1" applyBorder="1" applyAlignment="1">
      <alignment horizontal="center"/>
    </xf>
    <xf numFmtId="1" fontId="2" fillId="0" borderId="20" xfId="1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/>
    </xf>
    <xf numFmtId="164" fontId="3" fillId="0" borderId="4" xfId="1" applyNumberFormat="1" applyFont="1" applyFill="1" applyBorder="1" applyAlignment="1">
      <alignment horizontal="right"/>
    </xf>
    <xf numFmtId="2" fontId="2" fillId="2" borderId="4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1" fontId="3" fillId="0" borderId="5" xfId="1" applyNumberFormat="1" applyFont="1" applyFill="1" applyBorder="1" applyAlignment="1">
      <alignment horizontal="center" wrapText="1"/>
    </xf>
    <xf numFmtId="2" fontId="2" fillId="2" borderId="4" xfId="0" applyNumberFormat="1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1" fontId="3" fillId="0" borderId="13" xfId="1" applyNumberFormat="1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0" borderId="15" xfId="0" applyNumberFormat="1" applyFont="1" applyFill="1" applyBorder="1" applyAlignment="1">
      <alignment horizontal="center"/>
    </xf>
    <xf numFmtId="164" fontId="3" fillId="0" borderId="13" xfId="0" applyNumberFormat="1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/>
    </xf>
    <xf numFmtId="2" fontId="2" fillId="0" borderId="13" xfId="0" applyNumberFormat="1" applyFont="1" applyFill="1" applyBorder="1" applyAlignment="1">
      <alignment horizontal="center"/>
    </xf>
    <xf numFmtId="2" fontId="2" fillId="2" borderId="13" xfId="0" applyNumberFormat="1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right"/>
    </xf>
    <xf numFmtId="2" fontId="2" fillId="0" borderId="4" xfId="0" applyNumberFormat="1" applyFont="1" applyFill="1" applyBorder="1" applyAlignment="1">
      <alignment horizontal="center" wrapText="1"/>
    </xf>
    <xf numFmtId="2" fontId="3" fillId="0" borderId="4" xfId="0" applyNumberFormat="1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49" fontId="3" fillId="2" borderId="12" xfId="0" applyNumberFormat="1" applyFont="1" applyFill="1" applyBorder="1" applyAlignment="1"/>
    <xf numFmtId="44" fontId="3" fillId="0" borderId="16" xfId="2" applyFont="1" applyFill="1" applyBorder="1" applyAlignment="1"/>
    <xf numFmtId="49" fontId="2" fillId="2" borderId="12" xfId="0" applyNumberFormat="1" applyFont="1" applyFill="1" applyBorder="1" applyAlignment="1"/>
    <xf numFmtId="49" fontId="2" fillId="2" borderId="6" xfId="0" applyNumberFormat="1" applyFont="1" applyFill="1" applyBorder="1" applyAlignment="1"/>
    <xf numFmtId="0" fontId="3" fillId="0" borderId="7" xfId="0" applyNumberFormat="1" applyFont="1" applyFill="1" applyBorder="1" applyAlignment="1">
      <alignment horizontal="center"/>
    </xf>
    <xf numFmtId="0" fontId="0" fillId="0" borderId="21" xfId="0" applyBorder="1"/>
    <xf numFmtId="164" fontId="3" fillId="2" borderId="4" xfId="1" applyNumberFormat="1" applyFont="1" applyFill="1" applyBorder="1" applyAlignment="1">
      <alignment horizontal="right"/>
    </xf>
    <xf numFmtId="1" fontId="3" fillId="2" borderId="5" xfId="1" applyNumberFormat="1" applyFont="1" applyFill="1" applyBorder="1" applyAlignment="1">
      <alignment horizontal="center"/>
    </xf>
    <xf numFmtId="0" fontId="3" fillId="2" borderId="5" xfId="0" applyNumberFormat="1" applyFont="1" applyFill="1" applyBorder="1" applyAlignment="1">
      <alignment horizontal="center"/>
    </xf>
    <xf numFmtId="0" fontId="2" fillId="2" borderId="22" xfId="0" applyFont="1" applyFill="1" applyBorder="1" applyAlignment="1"/>
    <xf numFmtId="0" fontId="2" fillId="2" borderId="16" xfId="0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right"/>
    </xf>
    <xf numFmtId="0" fontId="2" fillId="2" borderId="16" xfId="0" applyNumberFormat="1" applyFont="1" applyFill="1" applyBorder="1" applyAlignment="1">
      <alignment horizontal="center"/>
    </xf>
    <xf numFmtId="0" fontId="2" fillId="2" borderId="23" xfId="0" applyNumberFormat="1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Fill="1" applyBorder="1" applyAlignment="1"/>
    <xf numFmtId="0" fontId="0" fillId="0" borderId="0" xfId="0" applyFill="1" applyBorder="1"/>
    <xf numFmtId="0" fontId="5" fillId="0" borderId="0" xfId="0" applyFont="1" applyAlignment="1"/>
    <xf numFmtId="0" fontId="5" fillId="0" borderId="0" xfId="0" applyFont="1" applyFill="1" applyBorder="1" applyAlignment="1">
      <alignment horizontal="left"/>
    </xf>
    <xf numFmtId="4" fontId="5" fillId="0" borderId="0" xfId="0" applyNumberFormat="1" applyFont="1" applyFill="1" applyBorder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0" applyFont="1" applyBorder="1" applyAlignment="1">
      <alignment horizontal="left"/>
    </xf>
    <xf numFmtId="49" fontId="8" fillId="4" borderId="25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49" fontId="8" fillId="4" borderId="27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49" fontId="8" fillId="4" borderId="29" xfId="0" applyNumberFormat="1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left"/>
    </xf>
    <xf numFmtId="0" fontId="3" fillId="0" borderId="4" xfId="0" applyFont="1" applyBorder="1"/>
    <xf numFmtId="0" fontId="13" fillId="0" borderId="0" xfId="0" applyFont="1" applyFill="1" applyBorder="1" applyAlignment="1"/>
    <xf numFmtId="0" fontId="3" fillId="0" borderId="33" xfId="0" applyFont="1" applyBorder="1" applyAlignment="1">
      <alignment horizontal="left"/>
    </xf>
    <xf numFmtId="49" fontId="3" fillId="0" borderId="33" xfId="0" applyNumberFormat="1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3" fontId="2" fillId="0" borderId="34" xfId="1" applyNumberFormat="1" applyFont="1" applyBorder="1" applyAlignment="1">
      <alignment horizontal="right"/>
    </xf>
    <xf numFmtId="3" fontId="2" fillId="0" borderId="33" xfId="0" applyNumberFormat="1" applyFont="1" applyBorder="1" applyAlignment="1">
      <alignment horizontal="right"/>
    </xf>
    <xf numFmtId="3" fontId="3" fillId="0" borderId="33" xfId="0" applyNumberFormat="1" applyFont="1" applyBorder="1" applyAlignment="1">
      <alignment horizontal="right"/>
    </xf>
    <xf numFmtId="166" fontId="2" fillId="0" borderId="0" xfId="1" applyNumberFormat="1" applyFont="1" applyFill="1" applyBorder="1" applyAlignment="1">
      <alignment horizontal="right"/>
    </xf>
    <xf numFmtId="3" fontId="9" fillId="0" borderId="0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right"/>
    </xf>
    <xf numFmtId="0" fontId="3" fillId="0" borderId="35" xfId="0" applyFont="1" applyBorder="1" applyAlignment="1">
      <alignment horizontal="left"/>
    </xf>
    <xf numFmtId="49" fontId="3" fillId="0" borderId="35" xfId="0" applyNumberFormat="1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3" fontId="3" fillId="0" borderId="35" xfId="0" applyNumberFormat="1" applyFont="1" applyBorder="1" applyAlignment="1">
      <alignment horizontal="right"/>
    </xf>
    <xf numFmtId="3" fontId="2" fillId="0" borderId="34" xfId="0" applyNumberFormat="1" applyFont="1" applyBorder="1"/>
    <xf numFmtId="3" fontId="2" fillId="0" borderId="0" xfId="0" applyNumberFormat="1" applyFont="1" applyFill="1" applyBorder="1"/>
    <xf numFmtId="3" fontId="2" fillId="0" borderId="33" xfId="0" applyNumberFormat="1" applyFont="1" applyBorder="1"/>
    <xf numFmtId="49" fontId="3" fillId="0" borderId="37" xfId="0" applyNumberFormat="1" applyFont="1" applyBorder="1" applyAlignment="1">
      <alignment horizontal="center"/>
    </xf>
    <xf numFmtId="3" fontId="3" fillId="0" borderId="0" xfId="0" applyNumberFormat="1" applyFont="1" applyFill="1" applyBorder="1"/>
    <xf numFmtId="3" fontId="2" fillId="0" borderId="26" xfId="0" applyNumberFormat="1" applyFont="1" applyBorder="1"/>
    <xf numFmtId="3" fontId="2" fillId="0" borderId="38" xfId="0" applyNumberFormat="1" applyFont="1" applyBorder="1" applyAlignment="1">
      <alignment horizontal="right"/>
    </xf>
    <xf numFmtId="0" fontId="3" fillId="0" borderId="39" xfId="0" applyFont="1" applyBorder="1" applyAlignment="1">
      <alignment horizontal="left"/>
    </xf>
    <xf numFmtId="49" fontId="3" fillId="0" borderId="39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3" fontId="2" fillId="0" borderId="40" xfId="0" applyNumberFormat="1" applyFont="1" applyBorder="1"/>
    <xf numFmtId="3" fontId="2" fillId="0" borderId="39" xfId="0" applyNumberFormat="1" applyFont="1" applyBorder="1" applyAlignment="1">
      <alignment horizontal="right"/>
    </xf>
    <xf numFmtId="3" fontId="3" fillId="0" borderId="38" xfId="0" applyNumberFormat="1" applyFont="1" applyBorder="1" applyAlignment="1">
      <alignment horizontal="right"/>
    </xf>
    <xf numFmtId="3" fontId="2" fillId="0" borderId="38" xfId="0" applyNumberFormat="1" applyFont="1" applyBorder="1"/>
    <xf numFmtId="3" fontId="3" fillId="0" borderId="0" xfId="0" applyNumberFormat="1" applyFont="1" applyFill="1" applyBorder="1" applyAlignment="1">
      <alignment horizontal="right"/>
    </xf>
    <xf numFmtId="0" fontId="3" fillId="0" borderId="13" xfId="0" applyFont="1" applyBorder="1" applyAlignment="1">
      <alignment horizontal="left"/>
    </xf>
    <xf numFmtId="49" fontId="3" fillId="0" borderId="13" xfId="0" applyNumberFormat="1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3" fontId="2" fillId="0" borderId="28" xfId="0" applyNumberFormat="1" applyFont="1" applyBorder="1"/>
    <xf numFmtId="3" fontId="2" fillId="0" borderId="13" xfId="0" applyNumberFormat="1" applyFont="1" applyBorder="1" applyAlignment="1">
      <alignment horizontal="right"/>
    </xf>
    <xf numFmtId="3" fontId="2" fillId="0" borderId="4" xfId="0" applyNumberFormat="1" applyFont="1" applyBorder="1" applyAlignment="1">
      <alignment horizontal="right"/>
    </xf>
    <xf numFmtId="49" fontId="0" fillId="0" borderId="0" xfId="0" applyNumberFormat="1"/>
    <xf numFmtId="0" fontId="7" fillId="0" borderId="0" xfId="0" applyFont="1" applyBorder="1"/>
    <xf numFmtId="0" fontId="11" fillId="0" borderId="0" xfId="0" applyFont="1" applyBorder="1"/>
    <xf numFmtId="4" fontId="7" fillId="0" borderId="0" xfId="0" applyNumberFormat="1" applyFont="1" applyBorder="1"/>
    <xf numFmtId="4" fontId="7" fillId="0" borderId="0" xfId="0" applyNumberFormat="1" applyFont="1" applyFill="1" applyBorder="1"/>
    <xf numFmtId="0" fontId="10" fillId="0" borderId="0" xfId="0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0" fontId="11" fillId="0" borderId="0" xfId="0" applyFont="1"/>
    <xf numFmtId="4" fontId="0" fillId="0" borderId="0" xfId="0" applyNumberFormat="1" applyFill="1" applyBorder="1"/>
    <xf numFmtId="0" fontId="9" fillId="0" borderId="0" xfId="0" applyFont="1" applyBorder="1" applyAlignment="1">
      <alignment horizontal="left"/>
    </xf>
    <xf numFmtId="49" fontId="9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49" fontId="11" fillId="0" borderId="0" xfId="0" applyNumberFormat="1" applyFont="1" applyBorder="1" applyAlignment="1">
      <alignment horizontal="left"/>
    </xf>
    <xf numFmtId="4" fontId="0" fillId="0" borderId="0" xfId="0" applyNumberFormat="1"/>
    <xf numFmtId="0" fontId="11" fillId="0" borderId="0" xfId="0" applyFont="1" applyAlignment="1">
      <alignment horizontal="left" wrapText="1"/>
    </xf>
    <xf numFmtId="49" fontId="11" fillId="0" borderId="0" xfId="0" applyNumberFormat="1" applyFont="1" applyAlignment="1">
      <alignment horizontal="left" wrapText="1"/>
    </xf>
    <xf numFmtId="0" fontId="9" fillId="4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3" fillId="4" borderId="30" xfId="0" applyFont="1" applyFill="1" applyBorder="1" applyAlignment="1">
      <alignment horizontal="left" vertical="center"/>
    </xf>
    <xf numFmtId="0" fontId="13" fillId="4" borderId="31" xfId="0" applyFont="1" applyFill="1" applyBorder="1" applyAlignment="1">
      <alignment horizontal="left" vertical="center"/>
    </xf>
    <xf numFmtId="0" fontId="13" fillId="4" borderId="32" xfId="0" applyFont="1" applyFill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4" fillId="4" borderId="24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/>
    </xf>
    <xf numFmtId="1" fontId="3" fillId="4" borderId="4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wrapText="1"/>
    </xf>
    <xf numFmtId="0" fontId="3" fillId="2" borderId="17" xfId="0" applyFont="1" applyFill="1" applyBorder="1" applyAlignment="1">
      <alignment horizontal="left" wrapText="1"/>
    </xf>
    <xf numFmtId="0" fontId="3" fillId="2" borderId="18" xfId="0" applyFont="1" applyFill="1" applyBorder="1" applyAlignment="1">
      <alignment horizontal="left" wrapText="1"/>
    </xf>
    <xf numFmtId="0" fontId="3" fillId="2" borderId="19" xfId="0" applyFont="1" applyFill="1" applyBorder="1" applyAlignment="1">
      <alignment horizontal="left" wrapText="1"/>
    </xf>
    <xf numFmtId="0" fontId="3" fillId="2" borderId="14" xfId="0" applyFont="1" applyFill="1" applyBorder="1" applyAlignment="1">
      <alignment horizontal="left" wrapText="1"/>
    </xf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2" fillId="0" borderId="0" xfId="0" applyFont="1"/>
    <xf numFmtId="0" fontId="19" fillId="0" borderId="0" xfId="0" applyFont="1" applyAlignment="1">
      <alignment vertical="center"/>
    </xf>
    <xf numFmtId="0" fontId="19" fillId="5" borderId="41" xfId="0" applyFont="1" applyFill="1" applyBorder="1" applyAlignment="1">
      <alignment horizontal="left" vertical="center"/>
    </xf>
    <xf numFmtId="0" fontId="19" fillId="5" borderId="41" xfId="0" applyFont="1" applyFill="1" applyBorder="1" applyAlignment="1">
      <alignment horizontal="center" vertical="center" wrapText="1"/>
    </xf>
    <xf numFmtId="0" fontId="19" fillId="5" borderId="42" xfId="0" applyFont="1" applyFill="1" applyBorder="1" applyAlignment="1">
      <alignment horizontal="center" vertical="center" wrapText="1"/>
    </xf>
    <xf numFmtId="0" fontId="19" fillId="5" borderId="43" xfId="0" applyFont="1" applyFill="1" applyBorder="1" applyAlignment="1">
      <alignment horizontal="center" vertical="center" wrapText="1"/>
    </xf>
    <xf numFmtId="0" fontId="19" fillId="5" borderId="44" xfId="0" applyFont="1" applyFill="1" applyBorder="1" applyAlignment="1">
      <alignment horizontal="center" vertical="center" wrapText="1"/>
    </xf>
    <xf numFmtId="0" fontId="19" fillId="5" borderId="45" xfId="0" applyFont="1" applyFill="1" applyBorder="1" applyAlignment="1">
      <alignment horizontal="center" vertical="center" wrapText="1"/>
    </xf>
    <xf numFmtId="0" fontId="19" fillId="5" borderId="46" xfId="0" applyFont="1" applyFill="1" applyBorder="1" applyAlignment="1">
      <alignment horizontal="left" vertical="center"/>
    </xf>
    <xf numFmtId="0" fontId="19" fillId="5" borderId="46" xfId="0" applyFont="1" applyFill="1" applyBorder="1" applyAlignment="1">
      <alignment horizontal="center" vertical="center" wrapText="1"/>
    </xf>
    <xf numFmtId="0" fontId="19" fillId="5" borderId="47" xfId="0" applyFont="1" applyFill="1" applyBorder="1" applyAlignment="1">
      <alignment horizontal="center" vertical="center" wrapText="1"/>
    </xf>
    <xf numFmtId="0" fontId="19" fillId="5" borderId="48" xfId="0" applyFont="1" applyFill="1" applyBorder="1" applyAlignment="1">
      <alignment horizontal="center" vertical="center" wrapText="1"/>
    </xf>
    <xf numFmtId="0" fontId="19" fillId="5" borderId="38" xfId="0" applyFont="1" applyFill="1" applyBorder="1" applyAlignment="1">
      <alignment horizontal="center" vertical="center" wrapText="1"/>
    </xf>
    <xf numFmtId="0" fontId="19" fillId="5" borderId="49" xfId="0" applyFont="1" applyFill="1" applyBorder="1" applyAlignment="1">
      <alignment horizontal="center" vertical="center" wrapText="1"/>
    </xf>
    <xf numFmtId="0" fontId="19" fillId="5" borderId="50" xfId="0" applyFont="1" applyFill="1" applyBorder="1" applyAlignment="1">
      <alignment horizontal="center" vertical="center" wrapText="1"/>
    </xf>
    <xf numFmtId="0" fontId="19" fillId="5" borderId="51" xfId="0" applyFont="1" applyFill="1" applyBorder="1" applyAlignment="1">
      <alignment horizontal="center" vertical="center" wrapText="1"/>
    </xf>
    <xf numFmtId="0" fontId="19" fillId="5" borderId="52" xfId="0" applyFont="1" applyFill="1" applyBorder="1" applyAlignment="1">
      <alignment horizontal="center" vertical="center" wrapText="1"/>
    </xf>
    <xf numFmtId="0" fontId="19" fillId="5" borderId="53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left" vertical="center"/>
    </xf>
    <xf numFmtId="0" fontId="19" fillId="6" borderId="2" xfId="0" applyFont="1" applyFill="1" applyBorder="1" applyAlignment="1">
      <alignment horizontal="left" vertical="center"/>
    </xf>
    <xf numFmtId="0" fontId="19" fillId="6" borderId="54" xfId="0" applyFont="1" applyFill="1" applyBorder="1" applyAlignment="1">
      <alignment horizontal="left" vertical="center"/>
    </xf>
    <xf numFmtId="0" fontId="19" fillId="6" borderId="0" xfId="0" applyFont="1" applyFill="1" applyAlignment="1">
      <alignment horizontal="center" vertical="center"/>
    </xf>
    <xf numFmtId="0" fontId="19" fillId="6" borderId="55" xfId="0" applyFont="1" applyFill="1" applyBorder="1" applyAlignment="1">
      <alignment vertical="center"/>
    </xf>
    <xf numFmtId="0" fontId="19" fillId="7" borderId="56" xfId="0" applyFont="1" applyFill="1" applyBorder="1" applyAlignment="1">
      <alignment vertical="center"/>
    </xf>
    <xf numFmtId="0" fontId="19" fillId="7" borderId="31" xfId="0" applyFont="1" applyFill="1" applyBorder="1" applyAlignment="1">
      <alignment horizontal="left" vertical="center"/>
    </xf>
    <xf numFmtId="0" fontId="19" fillId="7" borderId="57" xfId="0" applyFont="1" applyFill="1" applyBorder="1" applyAlignment="1">
      <alignment vertical="center"/>
    </xf>
    <xf numFmtId="0" fontId="19" fillId="8" borderId="58" xfId="0" applyFont="1" applyFill="1" applyBorder="1" applyAlignment="1">
      <alignment vertical="center" wrapText="1"/>
    </xf>
    <xf numFmtId="0" fontId="19" fillId="8" borderId="0" xfId="0" applyFont="1" applyFill="1" applyAlignment="1">
      <alignment vertical="center" wrapText="1"/>
    </xf>
    <xf numFmtId="3" fontId="19" fillId="8" borderId="0" xfId="0" applyNumberFormat="1" applyFont="1" applyFill="1" applyAlignment="1">
      <alignment vertical="center"/>
    </xf>
    <xf numFmtId="3" fontId="19" fillId="8" borderId="57" xfId="0" applyNumberFormat="1" applyFont="1" applyFill="1" applyBorder="1" applyAlignment="1">
      <alignment vertical="center"/>
    </xf>
    <xf numFmtId="0" fontId="19" fillId="0" borderId="3" xfId="0" applyFont="1" applyBorder="1" applyAlignment="1">
      <alignment vertical="center" wrapText="1"/>
    </xf>
    <xf numFmtId="0" fontId="19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3" fontId="17" fillId="0" borderId="4" xfId="0" applyNumberFormat="1" applyFont="1" applyBorder="1" applyAlignment="1">
      <alignment vertical="center"/>
    </xf>
    <xf numFmtId="3" fontId="17" fillId="0" borderId="4" xfId="0" applyNumberFormat="1" applyFont="1" applyBorder="1" applyAlignment="1">
      <alignment horizontal="right" vertical="center"/>
    </xf>
    <xf numFmtId="168" fontId="17" fillId="0" borderId="4" xfId="1" applyNumberFormat="1" applyFont="1" applyBorder="1" applyAlignment="1">
      <alignment vertical="center"/>
    </xf>
    <xf numFmtId="168" fontId="19" fillId="0" borderId="4" xfId="1" applyNumberFormat="1" applyFont="1" applyBorder="1" applyAlignment="1">
      <alignment vertical="center"/>
    </xf>
    <xf numFmtId="168" fontId="19" fillId="0" borderId="4" xfId="1" applyNumberFormat="1" applyFont="1" applyFill="1" applyBorder="1" applyAlignment="1">
      <alignment vertical="center"/>
    </xf>
    <xf numFmtId="168" fontId="19" fillId="0" borderId="5" xfId="1" applyNumberFormat="1" applyFont="1" applyBorder="1" applyAlignment="1">
      <alignment vertical="center"/>
    </xf>
    <xf numFmtId="0" fontId="19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right" vertical="center"/>
    </xf>
    <xf numFmtId="168" fontId="17" fillId="0" borderId="4" xfId="1" applyNumberFormat="1" applyFont="1" applyFill="1" applyBorder="1" applyAlignment="1">
      <alignment vertical="center"/>
    </xf>
    <xf numFmtId="168" fontId="19" fillId="0" borderId="5" xfId="1" applyNumberFormat="1" applyFont="1" applyFill="1" applyBorder="1" applyAlignment="1">
      <alignment vertical="center"/>
    </xf>
    <xf numFmtId="168" fontId="19" fillId="0" borderId="4" xfId="1" applyNumberFormat="1" applyFont="1" applyFill="1" applyBorder="1" applyAlignment="1">
      <alignment horizontal="right" vertical="center"/>
    </xf>
    <xf numFmtId="168" fontId="19" fillId="0" borderId="5" xfId="1" applyNumberFormat="1" applyFont="1" applyFill="1" applyBorder="1" applyAlignment="1">
      <alignment horizontal="right" vertical="center"/>
    </xf>
    <xf numFmtId="0" fontId="19" fillId="0" borderId="6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/>
    </xf>
    <xf numFmtId="168" fontId="19" fillId="0" borderId="8" xfId="0" applyNumberFormat="1" applyFont="1" applyBorder="1" applyAlignment="1">
      <alignment vertical="center"/>
    </xf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left"/>
    </xf>
    <xf numFmtId="0" fontId="0" fillId="0" borderId="0" xfId="0" applyAlignment="1"/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7" fillId="0" borderId="0" xfId="0" applyFont="1"/>
    <xf numFmtId="0" fontId="28" fillId="0" borderId="59" xfId="0" applyFont="1" applyBorder="1" applyAlignment="1">
      <alignment horizontal="center" vertical="center"/>
    </xf>
    <xf numFmtId="0" fontId="28" fillId="0" borderId="60" xfId="0" applyFon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0" xfId="0" applyBorder="1"/>
    <xf numFmtId="0" fontId="27" fillId="5" borderId="62" xfId="0" applyFont="1" applyFill="1" applyBorder="1" applyAlignment="1">
      <alignment horizontal="center" vertical="center"/>
    </xf>
    <xf numFmtId="0" fontId="29" fillId="5" borderId="63" xfId="0" applyFont="1" applyFill="1" applyBorder="1" applyAlignment="1">
      <alignment horizontal="center" vertical="center" wrapText="1"/>
    </xf>
    <xf numFmtId="0" fontId="29" fillId="5" borderId="63" xfId="0" applyFont="1" applyFill="1" applyBorder="1" applyAlignment="1">
      <alignment horizontal="center" vertical="center" wrapText="1"/>
    </xf>
    <xf numFmtId="0" fontId="30" fillId="7" borderId="64" xfId="0" applyFont="1" applyFill="1" applyBorder="1" applyAlignment="1">
      <alignment horizontal="center" vertical="center"/>
    </xf>
    <xf numFmtId="0" fontId="30" fillId="7" borderId="65" xfId="0" applyFont="1" applyFill="1" applyBorder="1" applyAlignment="1">
      <alignment vertical="center"/>
    </xf>
    <xf numFmtId="0" fontId="30" fillId="7" borderId="65" xfId="0" applyFont="1" applyFill="1" applyBorder="1" applyAlignment="1">
      <alignment horizontal="center" vertical="center"/>
    </xf>
    <xf numFmtId="0" fontId="31" fillId="7" borderId="66" xfId="0" applyFont="1" applyFill="1" applyBorder="1"/>
    <xf numFmtId="0" fontId="27" fillId="5" borderId="67" xfId="0" applyFont="1" applyFill="1" applyBorder="1" applyAlignment="1">
      <alignment horizontal="center" vertical="center"/>
    </xf>
    <xf numFmtId="0" fontId="29" fillId="5" borderId="68" xfId="0" applyFont="1" applyFill="1" applyBorder="1" applyAlignment="1">
      <alignment horizontal="center" vertical="center" wrapText="1"/>
    </xf>
    <xf numFmtId="0" fontId="29" fillId="5" borderId="68" xfId="0" applyFont="1" applyFill="1" applyBorder="1" applyAlignment="1">
      <alignment horizontal="center" vertical="center" wrapText="1"/>
    </xf>
    <xf numFmtId="0" fontId="29" fillId="5" borderId="69" xfId="0" applyFont="1" applyFill="1" applyBorder="1" applyAlignment="1">
      <alignment horizontal="center" vertical="center" wrapText="1"/>
    </xf>
    <xf numFmtId="0" fontId="29" fillId="5" borderId="68" xfId="0" applyFont="1" applyFill="1" applyBorder="1" applyAlignment="1">
      <alignment horizontal="center" wrapText="1"/>
    </xf>
    <xf numFmtId="0" fontId="29" fillId="5" borderId="70" xfId="0" applyFont="1" applyFill="1" applyBorder="1" applyAlignment="1">
      <alignment horizontal="center" vertical="center" wrapText="1"/>
    </xf>
    <xf numFmtId="0" fontId="27" fillId="5" borderId="71" xfId="0" applyFont="1" applyFill="1" applyBorder="1" applyAlignment="1">
      <alignment horizontal="center" vertical="center"/>
    </xf>
    <xf numFmtId="0" fontId="29" fillId="5" borderId="72" xfId="0" applyFont="1" applyFill="1" applyBorder="1" applyAlignment="1">
      <alignment horizontal="center" vertical="center" wrapText="1"/>
    </xf>
    <xf numFmtId="0" fontId="29" fillId="5" borderId="72" xfId="0" applyFont="1" applyFill="1" applyBorder="1" applyAlignment="1">
      <alignment horizontal="center" vertical="center" wrapText="1"/>
    </xf>
    <xf numFmtId="0" fontId="29" fillId="5" borderId="72" xfId="0" applyFont="1" applyFill="1" applyBorder="1" applyAlignment="1">
      <alignment vertical="center" wrapText="1"/>
    </xf>
    <xf numFmtId="0" fontId="29" fillId="5" borderId="7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2" fillId="9" borderId="59" xfId="0" applyFont="1" applyFill="1" applyBorder="1" applyAlignment="1">
      <alignment horizontal="left" vertical="center"/>
    </xf>
    <xf numFmtId="0" fontId="32" fillId="9" borderId="60" xfId="0" applyFont="1" applyFill="1" applyBorder="1" applyAlignment="1">
      <alignment horizontal="left" vertical="center"/>
    </xf>
    <xf numFmtId="0" fontId="0" fillId="9" borderId="60" xfId="0" applyFill="1" applyBorder="1" applyAlignment="1">
      <alignment horizontal="left" vertical="center"/>
    </xf>
    <xf numFmtId="0" fontId="0" fillId="9" borderId="61" xfId="0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wrapText="1"/>
    </xf>
    <xf numFmtId="0" fontId="29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168" fontId="33" fillId="0" borderId="0" xfId="1" applyNumberFormat="1" applyFont="1" applyFill="1" applyBorder="1" applyAlignment="1"/>
    <xf numFmtId="0" fontId="32" fillId="7" borderId="74" xfId="0" applyFont="1" applyFill="1" applyBorder="1" applyAlignment="1">
      <alignment horizontal="left" vertical="center"/>
    </xf>
    <xf numFmtId="0" fontId="10" fillId="7" borderId="75" xfId="0" applyFont="1" applyFill="1" applyBorder="1" applyAlignment="1">
      <alignment horizontal="left"/>
    </xf>
    <xf numFmtId="0" fontId="10" fillId="7" borderId="75" xfId="0" applyFont="1" applyFill="1" applyBorder="1" applyAlignment="1"/>
    <xf numFmtId="0" fontId="31" fillId="7" borderId="76" xfId="0" applyFont="1" applyFill="1" applyBorder="1"/>
    <xf numFmtId="0" fontId="33" fillId="0" borderId="62" xfId="0" applyFont="1" applyFill="1" applyBorder="1" applyAlignment="1">
      <alignment vertical="center" wrapText="1"/>
    </xf>
    <xf numFmtId="0" fontId="33" fillId="0" borderId="63" xfId="0" applyFont="1" applyFill="1" applyBorder="1" applyAlignment="1">
      <alignment wrapText="1"/>
    </xf>
    <xf numFmtId="0" fontId="3" fillId="0" borderId="63" xfId="0" applyFont="1" applyFill="1" applyBorder="1" applyAlignment="1">
      <alignment horizontal="center"/>
    </xf>
    <xf numFmtId="0" fontId="3" fillId="0" borderId="63" xfId="0" applyFont="1" applyFill="1" applyBorder="1" applyAlignment="1">
      <alignment horizontal="center" vertical="center"/>
    </xf>
    <xf numFmtId="0" fontId="3" fillId="0" borderId="77" xfId="0" applyFont="1" applyFill="1" applyBorder="1" applyAlignment="1">
      <alignment horizontal="center" vertical="center"/>
    </xf>
    <xf numFmtId="0" fontId="33" fillId="0" borderId="78" xfId="0" applyFont="1" applyFill="1" applyBorder="1" applyAlignment="1">
      <alignment vertical="center" wrapText="1"/>
    </xf>
    <xf numFmtId="0" fontId="33" fillId="0" borderId="69" xfId="0" applyFont="1" applyFill="1" applyBorder="1" applyAlignment="1">
      <alignment wrapText="1"/>
    </xf>
    <xf numFmtId="0" fontId="3" fillId="0" borderId="69" xfId="0" applyFont="1" applyFill="1" applyBorder="1" applyAlignment="1">
      <alignment horizontal="center"/>
    </xf>
    <xf numFmtId="0" fontId="3" fillId="0" borderId="69" xfId="0" applyFont="1" applyFill="1" applyBorder="1" applyAlignment="1">
      <alignment horizontal="center" vertical="center"/>
    </xf>
    <xf numFmtId="0" fontId="3" fillId="0" borderId="79" xfId="0" applyFont="1" applyFill="1" applyBorder="1" applyAlignment="1">
      <alignment horizontal="center" vertical="center"/>
    </xf>
    <xf numFmtId="0" fontId="3" fillId="0" borderId="68" xfId="0" applyFont="1" applyFill="1" applyBorder="1" applyAlignment="1">
      <alignment horizontal="center"/>
    </xf>
    <xf numFmtId="0" fontId="33" fillId="0" borderId="67" xfId="0" applyFont="1" applyFill="1" applyBorder="1" applyAlignment="1">
      <alignment vertical="center" wrapText="1"/>
    </xf>
    <xf numFmtId="0" fontId="33" fillId="0" borderId="68" xfId="0" applyFont="1" applyFill="1" applyBorder="1" applyAlignment="1">
      <alignment wrapText="1"/>
    </xf>
    <xf numFmtId="0" fontId="3" fillId="0" borderId="68" xfId="0" applyFont="1" applyFill="1" applyBorder="1" applyAlignment="1">
      <alignment horizontal="center" vertical="center"/>
    </xf>
    <xf numFmtId="0" fontId="3" fillId="0" borderId="70" xfId="0" applyFont="1" applyFill="1" applyBorder="1" applyAlignment="1">
      <alignment horizontal="center" vertical="center"/>
    </xf>
    <xf numFmtId="0" fontId="3" fillId="0" borderId="72" xfId="0" applyFont="1" applyFill="1" applyBorder="1" applyAlignment="1">
      <alignment horizontal="center"/>
    </xf>
    <xf numFmtId="0" fontId="32" fillId="7" borderId="59" xfId="0" applyFont="1" applyFill="1" applyBorder="1" applyAlignment="1">
      <alignment horizontal="left" vertical="center"/>
    </xf>
    <xf numFmtId="0" fontId="10" fillId="7" borderId="60" xfId="0" applyFont="1" applyFill="1" applyBorder="1" applyAlignment="1">
      <alignment horizontal="left"/>
    </xf>
    <xf numFmtId="0" fontId="10" fillId="7" borderId="60" xfId="0" applyFont="1" applyFill="1" applyBorder="1" applyAlignment="1"/>
    <xf numFmtId="0" fontId="31" fillId="7" borderId="61" xfId="0" applyFont="1" applyFill="1" applyBorder="1"/>
    <xf numFmtId="0" fontId="33" fillId="0" borderId="68" xfId="0" applyFont="1" applyFill="1" applyBorder="1" applyAlignment="1">
      <alignment vertical="center" wrapText="1"/>
    </xf>
    <xf numFmtId="0" fontId="34" fillId="0" borderId="0" xfId="0" applyFont="1"/>
    <xf numFmtId="0" fontId="33" fillId="0" borderId="71" xfId="0" applyFont="1" applyFill="1" applyBorder="1" applyAlignment="1">
      <alignment vertical="center" wrapText="1"/>
    </xf>
    <xf numFmtId="0" fontId="33" fillId="0" borderId="72" xfId="0" applyFont="1" applyFill="1" applyBorder="1" applyAlignment="1">
      <alignment vertical="center" wrapText="1"/>
    </xf>
    <xf numFmtId="0" fontId="3" fillId="0" borderId="72" xfId="0" applyFont="1" applyFill="1" applyBorder="1" applyAlignment="1">
      <alignment horizontal="center" vertical="center"/>
    </xf>
    <xf numFmtId="0" fontId="3" fillId="0" borderId="73" xfId="0" applyFont="1" applyFill="1" applyBorder="1" applyAlignment="1">
      <alignment horizontal="center" vertical="center"/>
    </xf>
  </cellXfs>
  <cellStyles count="3">
    <cellStyle name="Millares" xfId="1" builtinId="3"/>
    <cellStyle name="Moneda" xfId="2" builtinId="4"/>
    <cellStyle name="Normal" xfId="0" builtinId="0"/>
  </cellStyles>
  <dxfs count="9"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14</xdr:row>
      <xdr:rowOff>28575</xdr:rowOff>
    </xdr:from>
    <xdr:to>
      <xdr:col>5</xdr:col>
      <xdr:colOff>0</xdr:colOff>
      <xdr:row>14</xdr:row>
      <xdr:rowOff>161925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5476875" y="29718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14</xdr:row>
      <xdr:rowOff>28575</xdr:rowOff>
    </xdr:from>
    <xdr:to>
      <xdr:col>4</xdr:col>
      <xdr:colOff>0</xdr:colOff>
      <xdr:row>14</xdr:row>
      <xdr:rowOff>161925</xdr:rowOff>
    </xdr:to>
    <xdr:sp macro="" textlink="">
      <xdr:nvSpPr>
        <xdr:cNvPr id="3" name="Oval 1"/>
        <xdr:cNvSpPr>
          <a:spLocks noChangeArrowheads="1"/>
        </xdr:cNvSpPr>
      </xdr:nvSpPr>
      <xdr:spPr bwMode="auto">
        <a:xfrm>
          <a:off x="4429125" y="29718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14</xdr:row>
      <xdr:rowOff>28575</xdr:rowOff>
    </xdr:from>
    <xdr:to>
      <xdr:col>4</xdr:col>
      <xdr:colOff>0</xdr:colOff>
      <xdr:row>14</xdr:row>
      <xdr:rowOff>161925</xdr:rowOff>
    </xdr:to>
    <xdr:sp macro="" textlink="">
      <xdr:nvSpPr>
        <xdr:cNvPr id="4" name="Oval 1"/>
        <xdr:cNvSpPr>
          <a:spLocks noChangeArrowheads="1"/>
        </xdr:cNvSpPr>
      </xdr:nvSpPr>
      <xdr:spPr bwMode="auto">
        <a:xfrm>
          <a:off x="4429125" y="29718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4</xdr:col>
      <xdr:colOff>0</xdr:colOff>
      <xdr:row>14</xdr:row>
      <xdr:rowOff>28575</xdr:rowOff>
    </xdr:from>
    <xdr:to>
      <xdr:col>4</xdr:col>
      <xdr:colOff>0</xdr:colOff>
      <xdr:row>14</xdr:row>
      <xdr:rowOff>161925</xdr:rowOff>
    </xdr:to>
    <xdr:sp macro="" textlink="">
      <xdr:nvSpPr>
        <xdr:cNvPr id="5" name="Oval 1"/>
        <xdr:cNvSpPr>
          <a:spLocks noChangeArrowheads="1"/>
        </xdr:cNvSpPr>
      </xdr:nvSpPr>
      <xdr:spPr bwMode="auto">
        <a:xfrm>
          <a:off x="4429125" y="2971800"/>
          <a:ext cx="0" cy="13335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s-ES" sz="1000" b="1" i="0" strike="noStrike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438150</xdr:colOff>
      <xdr:row>7</xdr:row>
      <xdr:rowOff>85725</xdr:rowOff>
    </xdr:to>
    <xdr:pic>
      <xdr:nvPicPr>
        <xdr:cNvPr id="2" name="Imagen 5" descr="enclogo20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29325" cy="1457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8</xdr:col>
      <xdr:colOff>47625</xdr:colOff>
      <xdr:row>10</xdr:row>
      <xdr:rowOff>0</xdr:rowOff>
    </xdr:to>
    <xdr:cxnSp macro="">
      <xdr:nvCxnSpPr>
        <xdr:cNvPr id="4" name="AutoShape 14"/>
        <xdr:cNvCxnSpPr>
          <a:cxnSpLocks noChangeShapeType="1"/>
        </xdr:cNvCxnSpPr>
      </xdr:nvCxnSpPr>
      <xdr:spPr bwMode="auto">
        <a:xfrm>
          <a:off x="0" y="1943100"/>
          <a:ext cx="11029950" cy="0"/>
        </a:xfrm>
        <a:prstGeom prst="straightConnector1">
          <a:avLst/>
        </a:prstGeom>
        <a:noFill/>
        <a:ln w="19050">
          <a:solidFill>
            <a:srgbClr val="0097CC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43"/>
  <sheetViews>
    <sheetView topLeftCell="A13" workbookViewId="0">
      <selection activeCell="E27" sqref="E27"/>
    </sheetView>
  </sheetViews>
  <sheetFormatPr baseColWidth="10" defaultRowHeight="15"/>
  <cols>
    <col min="1" max="1" width="41.85546875" customWidth="1"/>
    <col min="2" max="2" width="4" style="148" customWidth="1"/>
    <col min="3" max="3" width="9" customWidth="1"/>
    <col min="4" max="4" width="11.5703125" style="158" customWidth="1"/>
    <col min="5" max="5" width="15.7109375" customWidth="1"/>
    <col min="6" max="6" width="15.140625" customWidth="1"/>
    <col min="7" max="9" width="16.28515625" customWidth="1"/>
    <col min="10" max="10" width="15.7109375" customWidth="1"/>
    <col min="11" max="12" width="9.5703125" customWidth="1"/>
    <col min="13" max="13" width="10.85546875" customWidth="1"/>
    <col min="262" max="262" width="37.7109375" customWidth="1"/>
    <col min="263" max="263" width="4" customWidth="1"/>
    <col min="264" max="264" width="9" customWidth="1"/>
    <col min="265" max="265" width="10.7109375" customWidth="1"/>
    <col min="266" max="268" width="9.5703125" customWidth="1"/>
    <col min="269" max="269" width="10.85546875" customWidth="1"/>
    <col min="518" max="518" width="37.7109375" customWidth="1"/>
    <col min="519" max="519" width="4" customWidth="1"/>
    <col min="520" max="520" width="9" customWidth="1"/>
    <col min="521" max="521" width="10.7109375" customWidth="1"/>
    <col min="522" max="524" width="9.5703125" customWidth="1"/>
    <col min="525" max="525" width="10.85546875" customWidth="1"/>
    <col min="774" max="774" width="37.7109375" customWidth="1"/>
    <col min="775" max="775" width="4" customWidth="1"/>
    <col min="776" max="776" width="9" customWidth="1"/>
    <col min="777" max="777" width="10.7109375" customWidth="1"/>
    <col min="778" max="780" width="9.5703125" customWidth="1"/>
    <col min="781" max="781" width="10.85546875" customWidth="1"/>
    <col min="1030" max="1030" width="37.7109375" customWidth="1"/>
    <col min="1031" max="1031" width="4" customWidth="1"/>
    <col min="1032" max="1032" width="9" customWidth="1"/>
    <col min="1033" max="1033" width="10.7109375" customWidth="1"/>
    <col min="1034" max="1036" width="9.5703125" customWidth="1"/>
    <col min="1037" max="1037" width="10.85546875" customWidth="1"/>
    <col min="1286" max="1286" width="37.7109375" customWidth="1"/>
    <col min="1287" max="1287" width="4" customWidth="1"/>
    <col min="1288" max="1288" width="9" customWidth="1"/>
    <col min="1289" max="1289" width="10.7109375" customWidth="1"/>
    <col min="1290" max="1292" width="9.5703125" customWidth="1"/>
    <col min="1293" max="1293" width="10.85546875" customWidth="1"/>
    <col min="1542" max="1542" width="37.7109375" customWidth="1"/>
    <col min="1543" max="1543" width="4" customWidth="1"/>
    <col min="1544" max="1544" width="9" customWidth="1"/>
    <col min="1545" max="1545" width="10.7109375" customWidth="1"/>
    <col min="1546" max="1548" width="9.5703125" customWidth="1"/>
    <col min="1549" max="1549" width="10.85546875" customWidth="1"/>
    <col min="1798" max="1798" width="37.7109375" customWidth="1"/>
    <col min="1799" max="1799" width="4" customWidth="1"/>
    <col min="1800" max="1800" width="9" customWidth="1"/>
    <col min="1801" max="1801" width="10.7109375" customWidth="1"/>
    <col min="1802" max="1804" width="9.5703125" customWidth="1"/>
    <col min="1805" max="1805" width="10.85546875" customWidth="1"/>
    <col min="2054" max="2054" width="37.7109375" customWidth="1"/>
    <col min="2055" max="2055" width="4" customWidth="1"/>
    <col min="2056" max="2056" width="9" customWidth="1"/>
    <col min="2057" max="2057" width="10.7109375" customWidth="1"/>
    <col min="2058" max="2060" width="9.5703125" customWidth="1"/>
    <col min="2061" max="2061" width="10.85546875" customWidth="1"/>
    <col min="2310" max="2310" width="37.7109375" customWidth="1"/>
    <col min="2311" max="2311" width="4" customWidth="1"/>
    <col min="2312" max="2312" width="9" customWidth="1"/>
    <col min="2313" max="2313" width="10.7109375" customWidth="1"/>
    <col min="2314" max="2316" width="9.5703125" customWidth="1"/>
    <col min="2317" max="2317" width="10.85546875" customWidth="1"/>
    <col min="2566" max="2566" width="37.7109375" customWidth="1"/>
    <col min="2567" max="2567" width="4" customWidth="1"/>
    <col min="2568" max="2568" width="9" customWidth="1"/>
    <col min="2569" max="2569" width="10.7109375" customWidth="1"/>
    <col min="2570" max="2572" width="9.5703125" customWidth="1"/>
    <col min="2573" max="2573" width="10.85546875" customWidth="1"/>
    <col min="2822" max="2822" width="37.7109375" customWidth="1"/>
    <col min="2823" max="2823" width="4" customWidth="1"/>
    <col min="2824" max="2824" width="9" customWidth="1"/>
    <col min="2825" max="2825" width="10.7109375" customWidth="1"/>
    <col min="2826" max="2828" width="9.5703125" customWidth="1"/>
    <col min="2829" max="2829" width="10.85546875" customWidth="1"/>
    <col min="3078" max="3078" width="37.7109375" customWidth="1"/>
    <col min="3079" max="3079" width="4" customWidth="1"/>
    <col min="3080" max="3080" width="9" customWidth="1"/>
    <col min="3081" max="3081" width="10.7109375" customWidth="1"/>
    <col min="3082" max="3084" width="9.5703125" customWidth="1"/>
    <col min="3085" max="3085" width="10.85546875" customWidth="1"/>
    <col min="3334" max="3334" width="37.7109375" customWidth="1"/>
    <col min="3335" max="3335" width="4" customWidth="1"/>
    <col min="3336" max="3336" width="9" customWidth="1"/>
    <col min="3337" max="3337" width="10.7109375" customWidth="1"/>
    <col min="3338" max="3340" width="9.5703125" customWidth="1"/>
    <col min="3341" max="3341" width="10.85546875" customWidth="1"/>
    <col min="3590" max="3590" width="37.7109375" customWidth="1"/>
    <col min="3591" max="3591" width="4" customWidth="1"/>
    <col min="3592" max="3592" width="9" customWidth="1"/>
    <col min="3593" max="3593" width="10.7109375" customWidth="1"/>
    <col min="3594" max="3596" width="9.5703125" customWidth="1"/>
    <col min="3597" max="3597" width="10.85546875" customWidth="1"/>
    <col min="3846" max="3846" width="37.7109375" customWidth="1"/>
    <col min="3847" max="3847" width="4" customWidth="1"/>
    <col min="3848" max="3848" width="9" customWidth="1"/>
    <col min="3849" max="3849" width="10.7109375" customWidth="1"/>
    <col min="3850" max="3852" width="9.5703125" customWidth="1"/>
    <col min="3853" max="3853" width="10.85546875" customWidth="1"/>
    <col min="4102" max="4102" width="37.7109375" customWidth="1"/>
    <col min="4103" max="4103" width="4" customWidth="1"/>
    <col min="4104" max="4104" width="9" customWidth="1"/>
    <col min="4105" max="4105" width="10.7109375" customWidth="1"/>
    <col min="4106" max="4108" width="9.5703125" customWidth="1"/>
    <col min="4109" max="4109" width="10.85546875" customWidth="1"/>
    <col min="4358" max="4358" width="37.7109375" customWidth="1"/>
    <col min="4359" max="4359" width="4" customWidth="1"/>
    <col min="4360" max="4360" width="9" customWidth="1"/>
    <col min="4361" max="4361" width="10.7109375" customWidth="1"/>
    <col min="4362" max="4364" width="9.5703125" customWidth="1"/>
    <col min="4365" max="4365" width="10.85546875" customWidth="1"/>
    <col min="4614" max="4614" width="37.7109375" customWidth="1"/>
    <col min="4615" max="4615" width="4" customWidth="1"/>
    <col min="4616" max="4616" width="9" customWidth="1"/>
    <col min="4617" max="4617" width="10.7109375" customWidth="1"/>
    <col min="4618" max="4620" width="9.5703125" customWidth="1"/>
    <col min="4621" max="4621" width="10.85546875" customWidth="1"/>
    <col min="4870" max="4870" width="37.7109375" customWidth="1"/>
    <col min="4871" max="4871" width="4" customWidth="1"/>
    <col min="4872" max="4872" width="9" customWidth="1"/>
    <col min="4873" max="4873" width="10.7109375" customWidth="1"/>
    <col min="4874" max="4876" width="9.5703125" customWidth="1"/>
    <col min="4877" max="4877" width="10.85546875" customWidth="1"/>
    <col min="5126" max="5126" width="37.7109375" customWidth="1"/>
    <col min="5127" max="5127" width="4" customWidth="1"/>
    <col min="5128" max="5128" width="9" customWidth="1"/>
    <col min="5129" max="5129" width="10.7109375" customWidth="1"/>
    <col min="5130" max="5132" width="9.5703125" customWidth="1"/>
    <col min="5133" max="5133" width="10.85546875" customWidth="1"/>
    <col min="5382" max="5382" width="37.7109375" customWidth="1"/>
    <col min="5383" max="5383" width="4" customWidth="1"/>
    <col min="5384" max="5384" width="9" customWidth="1"/>
    <col min="5385" max="5385" width="10.7109375" customWidth="1"/>
    <col min="5386" max="5388" width="9.5703125" customWidth="1"/>
    <col min="5389" max="5389" width="10.85546875" customWidth="1"/>
    <col min="5638" max="5638" width="37.7109375" customWidth="1"/>
    <col min="5639" max="5639" width="4" customWidth="1"/>
    <col min="5640" max="5640" width="9" customWidth="1"/>
    <col min="5641" max="5641" width="10.7109375" customWidth="1"/>
    <col min="5642" max="5644" width="9.5703125" customWidth="1"/>
    <col min="5645" max="5645" width="10.85546875" customWidth="1"/>
    <col min="5894" max="5894" width="37.7109375" customWidth="1"/>
    <col min="5895" max="5895" width="4" customWidth="1"/>
    <col min="5896" max="5896" width="9" customWidth="1"/>
    <col min="5897" max="5897" width="10.7109375" customWidth="1"/>
    <col min="5898" max="5900" width="9.5703125" customWidth="1"/>
    <col min="5901" max="5901" width="10.85546875" customWidth="1"/>
    <col min="6150" max="6150" width="37.7109375" customWidth="1"/>
    <col min="6151" max="6151" width="4" customWidth="1"/>
    <col min="6152" max="6152" width="9" customWidth="1"/>
    <col min="6153" max="6153" width="10.7109375" customWidth="1"/>
    <col min="6154" max="6156" width="9.5703125" customWidth="1"/>
    <col min="6157" max="6157" width="10.85546875" customWidth="1"/>
    <col min="6406" max="6406" width="37.7109375" customWidth="1"/>
    <col min="6407" max="6407" width="4" customWidth="1"/>
    <col min="6408" max="6408" width="9" customWidth="1"/>
    <col min="6409" max="6409" width="10.7109375" customWidth="1"/>
    <col min="6410" max="6412" width="9.5703125" customWidth="1"/>
    <col min="6413" max="6413" width="10.85546875" customWidth="1"/>
    <col min="6662" max="6662" width="37.7109375" customWidth="1"/>
    <col min="6663" max="6663" width="4" customWidth="1"/>
    <col min="6664" max="6664" width="9" customWidth="1"/>
    <col min="6665" max="6665" width="10.7109375" customWidth="1"/>
    <col min="6666" max="6668" width="9.5703125" customWidth="1"/>
    <col min="6669" max="6669" width="10.85546875" customWidth="1"/>
    <col min="6918" max="6918" width="37.7109375" customWidth="1"/>
    <col min="6919" max="6919" width="4" customWidth="1"/>
    <col min="6920" max="6920" width="9" customWidth="1"/>
    <col min="6921" max="6921" width="10.7109375" customWidth="1"/>
    <col min="6922" max="6924" width="9.5703125" customWidth="1"/>
    <col min="6925" max="6925" width="10.85546875" customWidth="1"/>
    <col min="7174" max="7174" width="37.7109375" customWidth="1"/>
    <col min="7175" max="7175" width="4" customWidth="1"/>
    <col min="7176" max="7176" width="9" customWidth="1"/>
    <col min="7177" max="7177" width="10.7109375" customWidth="1"/>
    <col min="7178" max="7180" width="9.5703125" customWidth="1"/>
    <col min="7181" max="7181" width="10.85546875" customWidth="1"/>
    <col min="7430" max="7430" width="37.7109375" customWidth="1"/>
    <col min="7431" max="7431" width="4" customWidth="1"/>
    <col min="7432" max="7432" width="9" customWidth="1"/>
    <col min="7433" max="7433" width="10.7109375" customWidth="1"/>
    <col min="7434" max="7436" width="9.5703125" customWidth="1"/>
    <col min="7437" max="7437" width="10.85546875" customWidth="1"/>
    <col min="7686" max="7686" width="37.7109375" customWidth="1"/>
    <col min="7687" max="7687" width="4" customWidth="1"/>
    <col min="7688" max="7688" width="9" customWidth="1"/>
    <col min="7689" max="7689" width="10.7109375" customWidth="1"/>
    <col min="7690" max="7692" width="9.5703125" customWidth="1"/>
    <col min="7693" max="7693" width="10.85546875" customWidth="1"/>
    <col min="7942" max="7942" width="37.7109375" customWidth="1"/>
    <col min="7943" max="7943" width="4" customWidth="1"/>
    <col min="7944" max="7944" width="9" customWidth="1"/>
    <col min="7945" max="7945" width="10.7109375" customWidth="1"/>
    <col min="7946" max="7948" width="9.5703125" customWidth="1"/>
    <col min="7949" max="7949" width="10.85546875" customWidth="1"/>
    <col min="8198" max="8198" width="37.7109375" customWidth="1"/>
    <col min="8199" max="8199" width="4" customWidth="1"/>
    <col min="8200" max="8200" width="9" customWidth="1"/>
    <col min="8201" max="8201" width="10.7109375" customWidth="1"/>
    <col min="8202" max="8204" width="9.5703125" customWidth="1"/>
    <col min="8205" max="8205" width="10.85546875" customWidth="1"/>
    <col min="8454" max="8454" width="37.7109375" customWidth="1"/>
    <col min="8455" max="8455" width="4" customWidth="1"/>
    <col min="8456" max="8456" width="9" customWidth="1"/>
    <col min="8457" max="8457" width="10.7109375" customWidth="1"/>
    <col min="8458" max="8460" width="9.5703125" customWidth="1"/>
    <col min="8461" max="8461" width="10.85546875" customWidth="1"/>
    <col min="8710" max="8710" width="37.7109375" customWidth="1"/>
    <col min="8711" max="8711" width="4" customWidth="1"/>
    <col min="8712" max="8712" width="9" customWidth="1"/>
    <col min="8713" max="8713" width="10.7109375" customWidth="1"/>
    <col min="8714" max="8716" width="9.5703125" customWidth="1"/>
    <col min="8717" max="8717" width="10.85546875" customWidth="1"/>
    <col min="8966" max="8966" width="37.7109375" customWidth="1"/>
    <col min="8967" max="8967" width="4" customWidth="1"/>
    <col min="8968" max="8968" width="9" customWidth="1"/>
    <col min="8969" max="8969" width="10.7109375" customWidth="1"/>
    <col min="8970" max="8972" width="9.5703125" customWidth="1"/>
    <col min="8973" max="8973" width="10.85546875" customWidth="1"/>
    <col min="9222" max="9222" width="37.7109375" customWidth="1"/>
    <col min="9223" max="9223" width="4" customWidth="1"/>
    <col min="9224" max="9224" width="9" customWidth="1"/>
    <col min="9225" max="9225" width="10.7109375" customWidth="1"/>
    <col min="9226" max="9228" width="9.5703125" customWidth="1"/>
    <col min="9229" max="9229" width="10.85546875" customWidth="1"/>
    <col min="9478" max="9478" width="37.7109375" customWidth="1"/>
    <col min="9479" max="9479" width="4" customWidth="1"/>
    <col min="9480" max="9480" width="9" customWidth="1"/>
    <col min="9481" max="9481" width="10.7109375" customWidth="1"/>
    <col min="9482" max="9484" width="9.5703125" customWidth="1"/>
    <col min="9485" max="9485" width="10.85546875" customWidth="1"/>
    <col min="9734" max="9734" width="37.7109375" customWidth="1"/>
    <col min="9735" max="9735" width="4" customWidth="1"/>
    <col min="9736" max="9736" width="9" customWidth="1"/>
    <col min="9737" max="9737" width="10.7109375" customWidth="1"/>
    <col min="9738" max="9740" width="9.5703125" customWidth="1"/>
    <col min="9741" max="9741" width="10.85546875" customWidth="1"/>
    <col min="9990" max="9990" width="37.7109375" customWidth="1"/>
    <col min="9991" max="9991" width="4" customWidth="1"/>
    <col min="9992" max="9992" width="9" customWidth="1"/>
    <col min="9993" max="9993" width="10.7109375" customWidth="1"/>
    <col min="9994" max="9996" width="9.5703125" customWidth="1"/>
    <col min="9997" max="9997" width="10.85546875" customWidth="1"/>
    <col min="10246" max="10246" width="37.7109375" customWidth="1"/>
    <col min="10247" max="10247" width="4" customWidth="1"/>
    <col min="10248" max="10248" width="9" customWidth="1"/>
    <col min="10249" max="10249" width="10.7109375" customWidth="1"/>
    <col min="10250" max="10252" width="9.5703125" customWidth="1"/>
    <col min="10253" max="10253" width="10.85546875" customWidth="1"/>
    <col min="10502" max="10502" width="37.7109375" customWidth="1"/>
    <col min="10503" max="10503" width="4" customWidth="1"/>
    <col min="10504" max="10504" width="9" customWidth="1"/>
    <col min="10505" max="10505" width="10.7109375" customWidth="1"/>
    <col min="10506" max="10508" width="9.5703125" customWidth="1"/>
    <col min="10509" max="10509" width="10.85546875" customWidth="1"/>
    <col min="10758" max="10758" width="37.7109375" customWidth="1"/>
    <col min="10759" max="10759" width="4" customWidth="1"/>
    <col min="10760" max="10760" width="9" customWidth="1"/>
    <col min="10761" max="10761" width="10.7109375" customWidth="1"/>
    <col min="10762" max="10764" width="9.5703125" customWidth="1"/>
    <col min="10765" max="10765" width="10.85546875" customWidth="1"/>
    <col min="11014" max="11014" width="37.7109375" customWidth="1"/>
    <col min="11015" max="11015" width="4" customWidth="1"/>
    <col min="11016" max="11016" width="9" customWidth="1"/>
    <col min="11017" max="11017" width="10.7109375" customWidth="1"/>
    <col min="11018" max="11020" width="9.5703125" customWidth="1"/>
    <col min="11021" max="11021" width="10.85546875" customWidth="1"/>
    <col min="11270" max="11270" width="37.7109375" customWidth="1"/>
    <col min="11271" max="11271" width="4" customWidth="1"/>
    <col min="11272" max="11272" width="9" customWidth="1"/>
    <col min="11273" max="11273" width="10.7109375" customWidth="1"/>
    <col min="11274" max="11276" width="9.5703125" customWidth="1"/>
    <col min="11277" max="11277" width="10.85546875" customWidth="1"/>
    <col min="11526" max="11526" width="37.7109375" customWidth="1"/>
    <col min="11527" max="11527" width="4" customWidth="1"/>
    <col min="11528" max="11528" width="9" customWidth="1"/>
    <col min="11529" max="11529" width="10.7109375" customWidth="1"/>
    <col min="11530" max="11532" width="9.5703125" customWidth="1"/>
    <col min="11533" max="11533" width="10.85546875" customWidth="1"/>
    <col min="11782" max="11782" width="37.7109375" customWidth="1"/>
    <col min="11783" max="11783" width="4" customWidth="1"/>
    <col min="11784" max="11784" width="9" customWidth="1"/>
    <col min="11785" max="11785" width="10.7109375" customWidth="1"/>
    <col min="11786" max="11788" width="9.5703125" customWidth="1"/>
    <col min="11789" max="11789" width="10.85546875" customWidth="1"/>
    <col min="12038" max="12038" width="37.7109375" customWidth="1"/>
    <col min="12039" max="12039" width="4" customWidth="1"/>
    <col min="12040" max="12040" width="9" customWidth="1"/>
    <col min="12041" max="12041" width="10.7109375" customWidth="1"/>
    <col min="12042" max="12044" width="9.5703125" customWidth="1"/>
    <col min="12045" max="12045" width="10.85546875" customWidth="1"/>
    <col min="12294" max="12294" width="37.7109375" customWidth="1"/>
    <col min="12295" max="12295" width="4" customWidth="1"/>
    <col min="12296" max="12296" width="9" customWidth="1"/>
    <col min="12297" max="12297" width="10.7109375" customWidth="1"/>
    <col min="12298" max="12300" width="9.5703125" customWidth="1"/>
    <col min="12301" max="12301" width="10.85546875" customWidth="1"/>
    <col min="12550" max="12550" width="37.7109375" customWidth="1"/>
    <col min="12551" max="12551" width="4" customWidth="1"/>
    <col min="12552" max="12552" width="9" customWidth="1"/>
    <col min="12553" max="12553" width="10.7109375" customWidth="1"/>
    <col min="12554" max="12556" width="9.5703125" customWidth="1"/>
    <col min="12557" max="12557" width="10.85546875" customWidth="1"/>
    <col min="12806" max="12806" width="37.7109375" customWidth="1"/>
    <col min="12807" max="12807" width="4" customWidth="1"/>
    <col min="12808" max="12808" width="9" customWidth="1"/>
    <col min="12809" max="12809" width="10.7109375" customWidth="1"/>
    <col min="12810" max="12812" width="9.5703125" customWidth="1"/>
    <col min="12813" max="12813" width="10.85546875" customWidth="1"/>
    <col min="13062" max="13062" width="37.7109375" customWidth="1"/>
    <col min="13063" max="13063" width="4" customWidth="1"/>
    <col min="13064" max="13064" width="9" customWidth="1"/>
    <col min="13065" max="13065" width="10.7109375" customWidth="1"/>
    <col min="13066" max="13068" width="9.5703125" customWidth="1"/>
    <col min="13069" max="13069" width="10.85546875" customWidth="1"/>
    <col min="13318" max="13318" width="37.7109375" customWidth="1"/>
    <col min="13319" max="13319" width="4" customWidth="1"/>
    <col min="13320" max="13320" width="9" customWidth="1"/>
    <col min="13321" max="13321" width="10.7109375" customWidth="1"/>
    <col min="13322" max="13324" width="9.5703125" customWidth="1"/>
    <col min="13325" max="13325" width="10.85546875" customWidth="1"/>
    <col min="13574" max="13574" width="37.7109375" customWidth="1"/>
    <col min="13575" max="13575" width="4" customWidth="1"/>
    <col min="13576" max="13576" width="9" customWidth="1"/>
    <col min="13577" max="13577" width="10.7109375" customWidth="1"/>
    <col min="13578" max="13580" width="9.5703125" customWidth="1"/>
    <col min="13581" max="13581" width="10.85546875" customWidth="1"/>
    <col min="13830" max="13830" width="37.7109375" customWidth="1"/>
    <col min="13831" max="13831" width="4" customWidth="1"/>
    <col min="13832" max="13832" width="9" customWidth="1"/>
    <col min="13833" max="13833" width="10.7109375" customWidth="1"/>
    <col min="13834" max="13836" width="9.5703125" customWidth="1"/>
    <col min="13837" max="13837" width="10.85546875" customWidth="1"/>
    <col min="14086" max="14086" width="37.7109375" customWidth="1"/>
    <col min="14087" max="14087" width="4" customWidth="1"/>
    <col min="14088" max="14088" width="9" customWidth="1"/>
    <col min="14089" max="14089" width="10.7109375" customWidth="1"/>
    <col min="14090" max="14092" width="9.5703125" customWidth="1"/>
    <col min="14093" max="14093" width="10.85546875" customWidth="1"/>
    <col min="14342" max="14342" width="37.7109375" customWidth="1"/>
    <col min="14343" max="14343" width="4" customWidth="1"/>
    <col min="14344" max="14344" width="9" customWidth="1"/>
    <col min="14345" max="14345" width="10.7109375" customWidth="1"/>
    <col min="14346" max="14348" width="9.5703125" customWidth="1"/>
    <col min="14349" max="14349" width="10.85546875" customWidth="1"/>
    <col min="14598" max="14598" width="37.7109375" customWidth="1"/>
    <col min="14599" max="14599" width="4" customWidth="1"/>
    <col min="14600" max="14600" width="9" customWidth="1"/>
    <col min="14601" max="14601" width="10.7109375" customWidth="1"/>
    <col min="14602" max="14604" width="9.5703125" customWidth="1"/>
    <col min="14605" max="14605" width="10.85546875" customWidth="1"/>
    <col min="14854" max="14854" width="37.7109375" customWidth="1"/>
    <col min="14855" max="14855" width="4" customWidth="1"/>
    <col min="14856" max="14856" width="9" customWidth="1"/>
    <col min="14857" max="14857" width="10.7109375" customWidth="1"/>
    <col min="14858" max="14860" width="9.5703125" customWidth="1"/>
    <col min="14861" max="14861" width="10.85546875" customWidth="1"/>
    <col min="15110" max="15110" width="37.7109375" customWidth="1"/>
    <col min="15111" max="15111" width="4" customWidth="1"/>
    <col min="15112" max="15112" width="9" customWidth="1"/>
    <col min="15113" max="15113" width="10.7109375" customWidth="1"/>
    <col min="15114" max="15116" width="9.5703125" customWidth="1"/>
    <col min="15117" max="15117" width="10.85546875" customWidth="1"/>
    <col min="15366" max="15366" width="37.7109375" customWidth="1"/>
    <col min="15367" max="15367" width="4" customWidth="1"/>
    <col min="15368" max="15368" width="9" customWidth="1"/>
    <col min="15369" max="15369" width="10.7109375" customWidth="1"/>
    <col min="15370" max="15372" width="9.5703125" customWidth="1"/>
    <col min="15373" max="15373" width="10.85546875" customWidth="1"/>
    <col min="15622" max="15622" width="37.7109375" customWidth="1"/>
    <col min="15623" max="15623" width="4" customWidth="1"/>
    <col min="15624" max="15624" width="9" customWidth="1"/>
    <col min="15625" max="15625" width="10.7109375" customWidth="1"/>
    <col min="15626" max="15628" width="9.5703125" customWidth="1"/>
    <col min="15629" max="15629" width="10.85546875" customWidth="1"/>
    <col min="15878" max="15878" width="37.7109375" customWidth="1"/>
    <col min="15879" max="15879" width="4" customWidth="1"/>
    <col min="15880" max="15880" width="9" customWidth="1"/>
    <col min="15881" max="15881" width="10.7109375" customWidth="1"/>
    <col min="15882" max="15884" width="9.5703125" customWidth="1"/>
    <col min="15885" max="15885" width="10.85546875" customWidth="1"/>
    <col min="16134" max="16134" width="37.7109375" customWidth="1"/>
    <col min="16135" max="16135" width="4" customWidth="1"/>
    <col min="16136" max="16136" width="9" customWidth="1"/>
    <col min="16137" max="16137" width="10.7109375" customWidth="1"/>
    <col min="16138" max="16140" width="9.5703125" customWidth="1"/>
    <col min="16141" max="16141" width="10.85546875" customWidth="1"/>
  </cols>
  <sheetData>
    <row r="3" spans="1:14">
      <c r="A3" s="172" t="s">
        <v>72</v>
      </c>
      <c r="B3" s="172"/>
      <c r="C3" s="172"/>
      <c r="D3" s="172"/>
      <c r="E3" s="172"/>
      <c r="F3" s="172"/>
      <c r="G3" s="94"/>
      <c r="H3" s="94"/>
      <c r="I3" s="94"/>
      <c r="K3" s="95"/>
      <c r="L3" s="95"/>
      <c r="M3" s="95"/>
      <c r="N3" s="96"/>
    </row>
    <row r="4" spans="1:14">
      <c r="A4" s="172" t="s">
        <v>73</v>
      </c>
      <c r="B4" s="172"/>
      <c r="C4" s="172"/>
      <c r="D4" s="172"/>
      <c r="E4" s="172"/>
      <c r="F4" s="172"/>
      <c r="G4" s="94"/>
      <c r="H4" s="94"/>
      <c r="I4" s="94"/>
      <c r="K4" s="95"/>
      <c r="L4" s="95"/>
      <c r="M4" s="95"/>
      <c r="N4" s="96"/>
    </row>
    <row r="5" spans="1:14">
      <c r="A5" s="97" t="s">
        <v>74</v>
      </c>
      <c r="B5" s="97"/>
      <c r="C5" s="97"/>
      <c r="D5" s="97"/>
      <c r="E5" s="97"/>
      <c r="F5" s="97"/>
      <c r="G5" s="97"/>
      <c r="H5" s="97"/>
      <c r="I5" s="97"/>
      <c r="J5" s="97"/>
      <c r="K5" s="98"/>
      <c r="L5" s="98"/>
      <c r="M5" s="99"/>
      <c r="N5" s="96"/>
    </row>
    <row r="6" spans="1:14">
      <c r="A6" s="94"/>
      <c r="B6" s="100"/>
      <c r="C6" s="94"/>
      <c r="D6" s="94"/>
      <c r="E6" s="94"/>
      <c r="F6" s="94"/>
      <c r="G6" s="94"/>
      <c r="H6" s="94"/>
      <c r="I6" s="94"/>
      <c r="K6" s="98"/>
      <c r="L6" s="98"/>
      <c r="M6" s="99"/>
      <c r="N6" s="96"/>
    </row>
    <row r="7" spans="1:14">
      <c r="A7" s="173" t="s">
        <v>75</v>
      </c>
      <c r="B7" s="173"/>
      <c r="C7" s="173"/>
      <c r="D7" s="173"/>
      <c r="E7" s="173"/>
      <c r="F7" s="173"/>
      <c r="G7" s="101"/>
      <c r="H7" s="101"/>
      <c r="I7" s="101"/>
      <c r="K7" s="95"/>
      <c r="L7" s="95"/>
      <c r="M7" s="95"/>
      <c r="N7" s="96"/>
    </row>
    <row r="8" spans="1:14" ht="18.75">
      <c r="A8" s="174" t="s">
        <v>76</v>
      </c>
      <c r="B8" s="102"/>
      <c r="C8" s="167" t="s">
        <v>77</v>
      </c>
      <c r="D8" s="167" t="s">
        <v>78</v>
      </c>
      <c r="E8" s="177" t="s">
        <v>79</v>
      </c>
      <c r="F8" s="177"/>
      <c r="G8" s="177"/>
      <c r="H8" s="177"/>
      <c r="I8" s="177"/>
      <c r="J8" s="177"/>
      <c r="K8" s="103"/>
      <c r="L8" s="103"/>
      <c r="M8" s="103"/>
      <c r="N8" s="103"/>
    </row>
    <row r="9" spans="1:14" ht="18.75">
      <c r="A9" s="175"/>
      <c r="B9" s="104"/>
      <c r="C9" s="167"/>
      <c r="D9" s="167"/>
      <c r="E9" s="178">
        <v>2022</v>
      </c>
      <c r="F9" s="178"/>
      <c r="G9" s="178"/>
      <c r="H9" s="178"/>
      <c r="I9" s="178"/>
      <c r="J9" s="178"/>
      <c r="K9" s="105"/>
      <c r="L9" s="105"/>
      <c r="M9" s="105"/>
      <c r="N9" s="105"/>
    </row>
    <row r="10" spans="1:14" ht="18.75">
      <c r="A10" s="175"/>
      <c r="B10" s="104"/>
      <c r="C10" s="167"/>
      <c r="D10" s="167"/>
      <c r="E10" s="167" t="s">
        <v>80</v>
      </c>
      <c r="F10" s="167" t="s">
        <v>81</v>
      </c>
      <c r="G10" s="167" t="s">
        <v>82</v>
      </c>
      <c r="H10" s="167" t="s">
        <v>83</v>
      </c>
      <c r="I10" s="167" t="s">
        <v>84</v>
      </c>
      <c r="J10" s="168" t="s">
        <v>85</v>
      </c>
      <c r="K10" s="106"/>
      <c r="L10" s="107"/>
      <c r="M10" s="106"/>
      <c r="N10" s="108"/>
    </row>
    <row r="11" spans="1:14" ht="18.75">
      <c r="A11" s="175"/>
      <c r="B11" s="104"/>
      <c r="C11" s="167"/>
      <c r="D11" s="167"/>
      <c r="E11" s="167"/>
      <c r="F11" s="167"/>
      <c r="G11" s="167"/>
      <c r="H11" s="167"/>
      <c r="I11" s="167"/>
      <c r="J11" s="168"/>
      <c r="K11" s="106"/>
      <c r="L11" s="107"/>
      <c r="M11" s="106"/>
      <c r="N11" s="108"/>
    </row>
    <row r="12" spans="1:14" ht="18.75">
      <c r="A12" s="176"/>
      <c r="B12" s="109"/>
      <c r="C12" s="167"/>
      <c r="D12" s="167"/>
      <c r="E12" s="167"/>
      <c r="F12" s="167"/>
      <c r="G12" s="167"/>
      <c r="H12" s="167"/>
      <c r="I12" s="167"/>
      <c r="J12" s="168"/>
      <c r="K12" s="106"/>
      <c r="L12" s="107"/>
      <c r="M12" s="106"/>
      <c r="N12" s="108"/>
    </row>
    <row r="13" spans="1:14" ht="16.5">
      <c r="A13" s="169" t="s">
        <v>86</v>
      </c>
      <c r="B13" s="170"/>
      <c r="C13" s="170"/>
      <c r="D13" s="170"/>
      <c r="E13" s="170"/>
      <c r="F13" s="171"/>
      <c r="G13" s="110"/>
      <c r="H13" s="110"/>
      <c r="I13" s="110"/>
      <c r="J13" s="111"/>
      <c r="K13" s="112"/>
      <c r="L13" s="107"/>
      <c r="M13" s="112"/>
      <c r="N13" s="96"/>
    </row>
    <row r="14" spans="1:14">
      <c r="A14" s="113" t="s">
        <v>87</v>
      </c>
      <c r="B14" s="114" t="s">
        <v>88</v>
      </c>
      <c r="C14" s="115" t="s">
        <v>89</v>
      </c>
      <c r="D14" s="116" t="s">
        <v>90</v>
      </c>
      <c r="E14" s="117">
        <v>82000</v>
      </c>
      <c r="F14" s="118">
        <f>82000*0.1</f>
        <v>8200</v>
      </c>
      <c r="G14" s="118">
        <f>+E14*0.35</f>
        <v>28699.999999999996</v>
      </c>
      <c r="H14" s="118">
        <f>+E14*0.42</f>
        <v>34440</v>
      </c>
      <c r="I14" s="118">
        <f>+E14*0.03</f>
        <v>2460</v>
      </c>
      <c r="J14" s="119">
        <f>SUM(F14:I14)</f>
        <v>73800</v>
      </c>
      <c r="K14" s="120"/>
      <c r="L14" s="121"/>
      <c r="M14" s="122"/>
      <c r="N14" s="122"/>
    </row>
    <row r="15" spans="1:14">
      <c r="A15" s="123" t="s">
        <v>91</v>
      </c>
      <c r="B15" s="124" t="s">
        <v>88</v>
      </c>
      <c r="C15" s="115" t="s">
        <v>89</v>
      </c>
      <c r="D15" s="125" t="s">
        <v>92</v>
      </c>
      <c r="E15" s="117">
        <v>68000</v>
      </c>
      <c r="F15" s="118">
        <f>+E15*0.015</f>
        <v>1020</v>
      </c>
      <c r="G15" s="118">
        <f>+E15*0.2498</f>
        <v>16986.399999999998</v>
      </c>
      <c r="H15" s="118">
        <f>+E15*0.39</f>
        <v>26520</v>
      </c>
      <c r="I15" s="118">
        <f>+E15*0.23</f>
        <v>15640</v>
      </c>
      <c r="J15" s="126">
        <f>SUM(F15:I15)</f>
        <v>60166.399999999994</v>
      </c>
      <c r="K15" s="120"/>
      <c r="L15" s="121"/>
      <c r="M15" s="122"/>
      <c r="N15" s="122"/>
    </row>
    <row r="16" spans="1:14">
      <c r="A16" s="123" t="s">
        <v>93</v>
      </c>
      <c r="B16" s="124" t="s">
        <v>94</v>
      </c>
      <c r="C16" s="115" t="s">
        <v>8</v>
      </c>
      <c r="D16" s="125" t="s">
        <v>90</v>
      </c>
      <c r="E16" s="127">
        <v>0</v>
      </c>
      <c r="F16" s="118">
        <v>0</v>
      </c>
      <c r="G16" s="118">
        <v>0</v>
      </c>
      <c r="H16" s="118"/>
      <c r="I16" s="118"/>
      <c r="J16" s="118"/>
      <c r="K16" s="128"/>
      <c r="L16" s="107"/>
      <c r="M16" s="122"/>
      <c r="N16" s="122"/>
    </row>
    <row r="17" spans="1:14">
      <c r="A17" s="123" t="s">
        <v>91</v>
      </c>
      <c r="B17" s="124" t="s">
        <v>94</v>
      </c>
      <c r="C17" s="115" t="s">
        <v>8</v>
      </c>
      <c r="D17" s="125" t="s">
        <v>92</v>
      </c>
      <c r="E17" s="127">
        <v>0</v>
      </c>
      <c r="F17" s="118">
        <v>0</v>
      </c>
      <c r="G17" s="127">
        <v>0</v>
      </c>
      <c r="H17" s="127"/>
      <c r="I17" s="127"/>
      <c r="J17" s="118"/>
      <c r="K17" s="128"/>
      <c r="L17" s="107"/>
      <c r="M17" s="122"/>
      <c r="N17" s="122"/>
    </row>
    <row r="18" spans="1:14">
      <c r="A18" s="123" t="s">
        <v>95</v>
      </c>
      <c r="B18" s="124" t="s">
        <v>96</v>
      </c>
      <c r="C18" s="115" t="s">
        <v>97</v>
      </c>
      <c r="D18" s="125" t="s">
        <v>90</v>
      </c>
      <c r="E18" s="127">
        <v>0</v>
      </c>
      <c r="F18" s="127">
        <v>0</v>
      </c>
      <c r="G18" s="127">
        <v>0</v>
      </c>
      <c r="H18" s="127"/>
      <c r="I18" s="127"/>
      <c r="J18" s="129"/>
      <c r="K18" s="128"/>
      <c r="L18" s="107"/>
      <c r="M18" s="122"/>
      <c r="N18" s="122"/>
    </row>
    <row r="19" spans="1:14" ht="16.5">
      <c r="A19" s="123" t="s">
        <v>98</v>
      </c>
      <c r="B19" s="124" t="s">
        <v>96</v>
      </c>
      <c r="C19" s="115" t="s">
        <v>97</v>
      </c>
      <c r="D19" s="125" t="s">
        <v>92</v>
      </c>
      <c r="E19" s="127">
        <v>0</v>
      </c>
      <c r="F19" s="118">
        <v>0</v>
      </c>
      <c r="G19" s="119">
        <v>0</v>
      </c>
      <c r="H19" s="119"/>
      <c r="I19" s="119"/>
      <c r="J19" s="129"/>
      <c r="K19" s="128"/>
      <c r="L19" s="112"/>
      <c r="M19" s="122"/>
      <c r="N19" s="122"/>
    </row>
    <row r="20" spans="1:14" ht="16.5">
      <c r="A20" s="123" t="s">
        <v>95</v>
      </c>
      <c r="B20" s="130" t="s">
        <v>99</v>
      </c>
      <c r="C20" s="115" t="s">
        <v>100</v>
      </c>
      <c r="D20" s="125" t="s">
        <v>90</v>
      </c>
      <c r="E20" s="127">
        <v>0</v>
      </c>
      <c r="F20" s="118">
        <v>0</v>
      </c>
      <c r="G20" s="119">
        <v>0</v>
      </c>
      <c r="H20" s="119"/>
      <c r="I20" s="119"/>
      <c r="J20" s="129"/>
      <c r="K20" s="128"/>
      <c r="L20" s="112"/>
      <c r="M20" s="122"/>
      <c r="N20" s="122"/>
    </row>
    <row r="21" spans="1:14">
      <c r="A21" s="123" t="s">
        <v>98</v>
      </c>
      <c r="B21" s="130" t="s">
        <v>99</v>
      </c>
      <c r="C21" s="115" t="s">
        <v>100</v>
      </c>
      <c r="D21" s="125" t="s">
        <v>92</v>
      </c>
      <c r="E21" s="127">
        <v>0</v>
      </c>
      <c r="F21" s="118">
        <v>0</v>
      </c>
      <c r="G21" s="119">
        <v>0</v>
      </c>
      <c r="H21" s="119"/>
      <c r="I21" s="119"/>
      <c r="J21" s="129"/>
      <c r="K21" s="128"/>
      <c r="L21" s="131"/>
      <c r="M21" s="122"/>
      <c r="N21" s="122"/>
    </row>
    <row r="22" spans="1:14">
      <c r="A22" s="123" t="s">
        <v>93</v>
      </c>
      <c r="B22" s="124" t="s">
        <v>96</v>
      </c>
      <c r="C22" s="115" t="s">
        <v>97</v>
      </c>
      <c r="D22" s="125" t="s">
        <v>90</v>
      </c>
      <c r="E22" s="127">
        <v>0</v>
      </c>
      <c r="F22" s="118">
        <v>0</v>
      </c>
      <c r="G22" s="118">
        <v>0</v>
      </c>
      <c r="H22" s="118"/>
      <c r="I22" s="118"/>
      <c r="J22" s="129"/>
      <c r="K22" s="128"/>
      <c r="L22" s="131"/>
      <c r="M22" s="122"/>
      <c r="N22" s="122"/>
    </row>
    <row r="23" spans="1:14">
      <c r="A23" s="123" t="s">
        <v>91</v>
      </c>
      <c r="B23" s="124" t="s">
        <v>96</v>
      </c>
      <c r="C23" s="115" t="s">
        <v>97</v>
      </c>
      <c r="D23" s="125" t="s">
        <v>92</v>
      </c>
      <c r="E23" s="127">
        <v>0</v>
      </c>
      <c r="F23" s="118">
        <v>0</v>
      </c>
      <c r="G23" s="119">
        <v>0</v>
      </c>
      <c r="H23" s="119"/>
      <c r="I23" s="119"/>
      <c r="J23" s="129"/>
      <c r="K23" s="128"/>
      <c r="L23" s="131"/>
      <c r="M23" s="122"/>
      <c r="N23" s="122"/>
    </row>
    <row r="24" spans="1:14">
      <c r="A24" s="123" t="s">
        <v>93</v>
      </c>
      <c r="B24" s="124" t="s">
        <v>99</v>
      </c>
      <c r="C24" s="115" t="s">
        <v>100</v>
      </c>
      <c r="D24" s="125" t="s">
        <v>90</v>
      </c>
      <c r="E24" s="127">
        <v>0</v>
      </c>
      <c r="F24" s="118">
        <v>0</v>
      </c>
      <c r="G24" s="118">
        <v>0</v>
      </c>
      <c r="H24" s="118"/>
      <c r="I24" s="118"/>
      <c r="J24" s="129"/>
      <c r="K24" s="128"/>
      <c r="L24" s="131"/>
      <c r="M24" s="122"/>
      <c r="N24" s="122"/>
    </row>
    <row r="25" spans="1:14">
      <c r="A25" s="123" t="s">
        <v>91</v>
      </c>
      <c r="B25" s="124" t="s">
        <v>99</v>
      </c>
      <c r="C25" s="115" t="s">
        <v>100</v>
      </c>
      <c r="D25" s="125" t="s">
        <v>92</v>
      </c>
      <c r="E25" s="127">
        <v>0</v>
      </c>
      <c r="F25" s="118">
        <v>0</v>
      </c>
      <c r="G25" s="118">
        <v>0</v>
      </c>
      <c r="H25" s="118"/>
      <c r="I25" s="118"/>
      <c r="J25" s="129"/>
      <c r="K25" s="128"/>
      <c r="L25" s="131"/>
      <c r="M25" s="122"/>
      <c r="N25" s="122"/>
    </row>
    <row r="26" spans="1:14">
      <c r="A26" s="123" t="s">
        <v>93</v>
      </c>
      <c r="B26" s="130" t="s">
        <v>101</v>
      </c>
      <c r="C26" s="115" t="s">
        <v>102</v>
      </c>
      <c r="D26" s="125" t="s">
        <v>90</v>
      </c>
      <c r="E26" s="132">
        <v>0</v>
      </c>
      <c r="F26" s="133">
        <v>0</v>
      </c>
      <c r="G26" s="119">
        <v>0</v>
      </c>
      <c r="H26" s="119"/>
      <c r="I26" s="119"/>
      <c r="J26" s="129"/>
      <c r="K26" s="128"/>
      <c r="L26" s="131"/>
      <c r="M26" s="122"/>
      <c r="N26" s="122"/>
    </row>
    <row r="27" spans="1:14">
      <c r="A27" s="134" t="s">
        <v>91</v>
      </c>
      <c r="B27" s="135" t="s">
        <v>101</v>
      </c>
      <c r="C27" s="115" t="s">
        <v>102</v>
      </c>
      <c r="D27" s="136" t="s">
        <v>92</v>
      </c>
      <c r="E27" s="137">
        <v>0</v>
      </c>
      <c r="F27" s="138">
        <v>0</v>
      </c>
      <c r="G27" s="139">
        <v>0</v>
      </c>
      <c r="H27" s="139"/>
      <c r="I27" s="139"/>
      <c r="J27" s="140"/>
      <c r="K27" s="122"/>
      <c r="L27" s="141"/>
      <c r="M27" s="122"/>
      <c r="N27" s="122"/>
    </row>
    <row r="28" spans="1:14">
      <c r="A28" s="142" t="s">
        <v>103</v>
      </c>
      <c r="B28" s="143" t="s">
        <v>104</v>
      </c>
      <c r="C28" s="115" t="s">
        <v>105</v>
      </c>
      <c r="D28" s="144"/>
      <c r="E28" s="145"/>
      <c r="F28" s="146">
        <v>0</v>
      </c>
      <c r="G28" s="147">
        <v>0</v>
      </c>
      <c r="H28" s="147"/>
      <c r="I28" s="147"/>
      <c r="J28" s="147"/>
      <c r="K28" s="128"/>
      <c r="L28" s="131"/>
      <c r="M28" s="122"/>
      <c r="N28" s="122"/>
    </row>
    <row r="29" spans="1:14" ht="15.75">
      <c r="C29" s="149"/>
      <c r="D29" s="150"/>
      <c r="E29" s="151"/>
      <c r="F29" s="151"/>
      <c r="G29" s="151"/>
      <c r="H29" s="151"/>
      <c r="I29" s="151"/>
      <c r="K29" s="152"/>
      <c r="L29" s="152"/>
      <c r="M29" s="152"/>
      <c r="N29" s="96"/>
    </row>
    <row r="30" spans="1:14" ht="15.75">
      <c r="A30" s="153" t="s">
        <v>106</v>
      </c>
      <c r="B30" s="154"/>
      <c r="C30" s="149"/>
      <c r="D30" s="150"/>
      <c r="E30" s="151"/>
      <c r="F30" s="151"/>
      <c r="G30" s="151"/>
      <c r="H30" s="151"/>
      <c r="I30" s="151"/>
      <c r="K30" s="152"/>
      <c r="L30" s="152"/>
      <c r="M30" s="152"/>
      <c r="N30" s="96"/>
    </row>
    <row r="31" spans="1:14" ht="15.75">
      <c r="A31" s="155" t="s">
        <v>107</v>
      </c>
      <c r="B31" s="154"/>
      <c r="C31" s="149"/>
      <c r="D31" s="150"/>
      <c r="E31" s="151"/>
      <c r="F31" s="151"/>
      <c r="G31" s="151"/>
      <c r="H31" s="151"/>
      <c r="I31" s="151"/>
      <c r="K31" s="152"/>
      <c r="L31" s="152"/>
      <c r="M31" s="152"/>
      <c r="N31" s="96"/>
    </row>
    <row r="32" spans="1:14">
      <c r="A32" s="156" t="s">
        <v>108</v>
      </c>
      <c r="B32" s="157"/>
      <c r="K32" s="96"/>
      <c r="L32" s="96"/>
      <c r="M32" s="159"/>
      <c r="N32" s="96"/>
    </row>
    <row r="33" spans="1:14">
      <c r="A33" s="156" t="s">
        <v>109</v>
      </c>
      <c r="B33" s="157"/>
      <c r="K33" s="96"/>
      <c r="L33" s="96"/>
      <c r="M33" s="159"/>
      <c r="N33" s="96"/>
    </row>
    <row r="34" spans="1:14">
      <c r="A34" s="156" t="s">
        <v>110</v>
      </c>
      <c r="B34" s="157"/>
      <c r="K34" s="96"/>
      <c r="L34" s="96"/>
      <c r="M34" s="159"/>
      <c r="N34" s="96"/>
    </row>
    <row r="35" spans="1:14">
      <c r="A35" s="156" t="s">
        <v>111</v>
      </c>
      <c r="B35" s="157"/>
      <c r="K35" s="96"/>
      <c r="L35" s="96"/>
      <c r="M35" s="159"/>
      <c r="N35" s="96"/>
    </row>
    <row r="36" spans="1:14">
      <c r="A36" s="156" t="s">
        <v>112</v>
      </c>
      <c r="B36" s="157"/>
      <c r="K36" s="96"/>
      <c r="L36" s="96"/>
      <c r="M36" s="159"/>
      <c r="N36" s="96"/>
    </row>
    <row r="37" spans="1:14">
      <c r="A37" s="156" t="s">
        <v>113</v>
      </c>
      <c r="B37" s="157"/>
      <c r="K37" s="96"/>
      <c r="L37" s="96"/>
      <c r="M37" s="159"/>
      <c r="N37" s="96"/>
    </row>
    <row r="38" spans="1:14">
      <c r="A38" s="160" t="s">
        <v>114</v>
      </c>
      <c r="B38" s="157"/>
      <c r="K38" s="96"/>
      <c r="L38" s="96"/>
      <c r="M38" s="159"/>
      <c r="N38" s="96"/>
    </row>
    <row r="39" spans="1:14">
      <c r="B39" s="157"/>
      <c r="K39" s="96"/>
      <c r="L39" s="96"/>
      <c r="M39" s="159"/>
      <c r="N39" s="96"/>
    </row>
    <row r="40" spans="1:14">
      <c r="B40" s="161"/>
      <c r="K40" s="96"/>
      <c r="L40" s="96"/>
      <c r="M40" s="159"/>
      <c r="N40" s="96"/>
    </row>
    <row r="41" spans="1:14">
      <c r="A41" s="162"/>
      <c r="B41" s="163"/>
      <c r="M41" s="164"/>
    </row>
    <row r="42" spans="1:14">
      <c r="A42" s="165"/>
      <c r="B42" s="166"/>
      <c r="M42" s="164"/>
    </row>
    <row r="43" spans="1:14">
      <c r="M43" s="164"/>
    </row>
  </sheetData>
  <mergeCells count="15">
    <mergeCell ref="A3:F3"/>
    <mergeCell ref="A4:F4"/>
    <mergeCell ref="A7:F7"/>
    <mergeCell ref="A8:A12"/>
    <mergeCell ref="C8:C12"/>
    <mergeCell ref="D8:D12"/>
    <mergeCell ref="E8:J8"/>
    <mergeCell ref="E9:J9"/>
    <mergeCell ref="E10:E12"/>
    <mergeCell ref="F10:F12"/>
    <mergeCell ref="G10:G12"/>
    <mergeCell ref="H10:H12"/>
    <mergeCell ref="I10:I12"/>
    <mergeCell ref="J10:J12"/>
    <mergeCell ref="A13:F13"/>
  </mergeCells>
  <conditionalFormatting sqref="J29:J40 J13:J15">
    <cfRule type="cellIs" dxfId="8" priority="8" stopIfTrue="1" operator="equal">
      <formula>0</formula>
    </cfRule>
  </conditionalFormatting>
  <conditionalFormatting sqref="B30:D40 J14:J15 J29:J40 C14:D21 C13:E13 B12:B21 C12:J12 H13:J13">
    <cfRule type="cellIs" dxfId="7" priority="7" stopIfTrue="1" operator="equal">
      <formula>0</formula>
    </cfRule>
  </conditionalFormatting>
  <conditionalFormatting sqref="D22">
    <cfRule type="cellIs" dxfId="6" priority="6" stopIfTrue="1" operator="equal">
      <formula>0</formula>
    </cfRule>
  </conditionalFormatting>
  <conditionalFormatting sqref="D24">
    <cfRule type="cellIs" dxfId="5" priority="5" stopIfTrue="1" operator="equal">
      <formula>0</formula>
    </cfRule>
  </conditionalFormatting>
  <conditionalFormatting sqref="D26">
    <cfRule type="cellIs" dxfId="4" priority="4" stopIfTrue="1" operator="equal">
      <formula>0</formula>
    </cfRule>
  </conditionalFormatting>
  <conditionalFormatting sqref="D23">
    <cfRule type="cellIs" dxfId="3" priority="3" stopIfTrue="1" operator="equal">
      <formula>0</formula>
    </cfRule>
  </conditionalFormatting>
  <conditionalFormatting sqref="D25">
    <cfRule type="cellIs" dxfId="2" priority="2" stopIfTrue="1" operator="equal">
      <formula>0</formula>
    </cfRule>
  </conditionalFormatting>
  <conditionalFormatting sqref="D27">
    <cfRule type="cellIs" dxfId="1" priority="1" stopIfTrue="1" operator="equal">
      <formula>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workbookViewId="0">
      <selection activeCell="A9" sqref="A9"/>
    </sheetView>
  </sheetViews>
  <sheetFormatPr baseColWidth="10" defaultRowHeight="15"/>
  <cols>
    <col min="1" max="1" width="88.5703125" customWidth="1"/>
    <col min="2" max="2" width="10.5703125" customWidth="1"/>
    <col min="3" max="3" width="8.85546875" customWidth="1"/>
    <col min="4" max="4" width="7.7109375" customWidth="1"/>
    <col min="5" max="5" width="16.42578125" customWidth="1"/>
    <col min="6" max="6" width="13.5703125" customWidth="1"/>
  </cols>
  <sheetData>
    <row r="1" spans="1:11">
      <c r="A1" s="1" t="s">
        <v>46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11" ht="15.75">
      <c r="A2" s="1" t="s">
        <v>47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5.75">
      <c r="A3" s="3" t="s">
        <v>45</v>
      </c>
      <c r="B3" s="4"/>
      <c r="C3" s="4"/>
      <c r="D3" s="4"/>
      <c r="E3" s="4"/>
      <c r="F3" s="4"/>
      <c r="G3" s="4"/>
      <c r="H3" s="4"/>
      <c r="I3" s="4"/>
      <c r="J3" s="2"/>
      <c r="K3" s="4"/>
    </row>
    <row r="4" spans="1:11" ht="18" customHeight="1" thickBot="1">
      <c r="A4" s="5" t="s">
        <v>0</v>
      </c>
      <c r="B4" s="1"/>
      <c r="C4" s="2"/>
      <c r="D4" s="2"/>
      <c r="E4" s="2"/>
      <c r="F4" s="2"/>
      <c r="G4" s="2"/>
      <c r="H4" s="2"/>
      <c r="I4" s="2"/>
      <c r="J4" s="2"/>
      <c r="K4" s="2"/>
    </row>
    <row r="5" spans="1:11" ht="65.25" customHeight="1" thickBot="1">
      <c r="A5" s="6" t="s">
        <v>1</v>
      </c>
      <c r="B5" s="7" t="s">
        <v>2</v>
      </c>
      <c r="C5" s="7" t="s">
        <v>3</v>
      </c>
      <c r="D5" s="7" t="s">
        <v>4</v>
      </c>
      <c r="E5" s="7" t="s">
        <v>5</v>
      </c>
      <c r="F5" s="8" t="s">
        <v>48</v>
      </c>
      <c r="G5" s="9" t="s">
        <v>49</v>
      </c>
      <c r="H5" s="9" t="s">
        <v>50</v>
      </c>
      <c r="I5" s="7" t="s">
        <v>51</v>
      </c>
      <c r="J5" s="7" t="s">
        <v>52</v>
      </c>
      <c r="K5" s="58" t="s">
        <v>53</v>
      </c>
    </row>
    <row r="6" spans="1:11" ht="24.95" customHeight="1">
      <c r="A6" s="10" t="s">
        <v>6</v>
      </c>
      <c r="B6" s="11"/>
      <c r="C6" s="12"/>
      <c r="D6" s="13"/>
      <c r="E6" s="14"/>
      <c r="F6" s="15"/>
      <c r="G6" s="15"/>
      <c r="H6" s="15"/>
      <c r="I6" s="15"/>
      <c r="J6" s="15"/>
      <c r="K6" s="59"/>
    </row>
    <row r="7" spans="1:11" ht="24.95" customHeight="1">
      <c r="A7" s="16" t="s">
        <v>7</v>
      </c>
      <c r="B7" s="17" t="s">
        <v>8</v>
      </c>
      <c r="C7" s="18" t="s">
        <v>9</v>
      </c>
      <c r="D7" s="17">
        <v>0</v>
      </c>
      <c r="E7" s="60">
        <f>58010388.85+8301000-5920000</f>
        <v>60391388.850000001</v>
      </c>
      <c r="F7" s="32">
        <v>1</v>
      </c>
      <c r="G7" s="61">
        <v>0.38</v>
      </c>
      <c r="H7" s="62">
        <v>0.25800000000000001</v>
      </c>
      <c r="I7" s="62">
        <v>0.19500000000000001</v>
      </c>
      <c r="J7" s="62">
        <v>9.5299999999999996E-2</v>
      </c>
      <c r="K7" s="63">
        <f>SUM(G7:J7)</f>
        <v>0.9282999999999999</v>
      </c>
    </row>
    <row r="8" spans="1:11" ht="24.95" customHeight="1">
      <c r="A8" s="20" t="s">
        <v>10</v>
      </c>
      <c r="B8" s="21"/>
      <c r="C8" s="21"/>
      <c r="D8" s="21"/>
      <c r="E8" s="21"/>
      <c r="F8" s="22"/>
      <c r="G8" s="22"/>
      <c r="H8" s="22"/>
      <c r="I8" s="22"/>
      <c r="J8" s="22"/>
      <c r="K8" s="64"/>
    </row>
    <row r="9" spans="1:11" ht="24.95" customHeight="1">
      <c r="A9" s="23" t="s">
        <v>54</v>
      </c>
      <c r="B9" s="21" t="s">
        <v>8</v>
      </c>
      <c r="C9" s="21" t="s">
        <v>9</v>
      </c>
      <c r="D9" s="21">
        <v>0</v>
      </c>
      <c r="E9" s="21"/>
      <c r="F9" s="22">
        <v>1</v>
      </c>
      <c r="G9" s="65">
        <v>0.95</v>
      </c>
      <c r="H9" s="24">
        <v>0.05</v>
      </c>
      <c r="I9" s="21">
        <v>0</v>
      </c>
      <c r="J9" s="21">
        <v>0</v>
      </c>
      <c r="K9" s="28">
        <f>SUM(G9:J9)</f>
        <v>1</v>
      </c>
    </row>
    <row r="10" spans="1:11" ht="24.95" customHeight="1">
      <c r="A10" s="25" t="s">
        <v>55</v>
      </c>
      <c r="B10" s="21">
        <v>1</v>
      </c>
      <c r="C10" s="21" t="s">
        <v>9</v>
      </c>
      <c r="D10" s="21">
        <v>0</v>
      </c>
      <c r="E10" s="21"/>
      <c r="F10" s="22">
        <v>1</v>
      </c>
      <c r="G10" s="24">
        <v>0</v>
      </c>
      <c r="H10" s="24">
        <v>0</v>
      </c>
      <c r="I10" s="21">
        <v>0</v>
      </c>
      <c r="J10" s="21">
        <v>0</v>
      </c>
      <c r="K10" s="28">
        <f>SUM(G10:J10)</f>
        <v>0</v>
      </c>
    </row>
    <row r="11" spans="1:11" ht="24.95" customHeight="1">
      <c r="A11" s="25" t="s">
        <v>56</v>
      </c>
      <c r="B11" s="66"/>
      <c r="C11" s="66" t="s">
        <v>9</v>
      </c>
      <c r="D11" s="21">
        <v>0</v>
      </c>
      <c r="E11" s="66"/>
      <c r="F11" s="67">
        <v>1</v>
      </c>
      <c r="G11" s="68">
        <v>0</v>
      </c>
      <c r="H11" s="68">
        <v>0</v>
      </c>
      <c r="I11" s="66">
        <v>1</v>
      </c>
      <c r="J11" s="66">
        <v>0</v>
      </c>
      <c r="K11" s="69">
        <v>1</v>
      </c>
    </row>
    <row r="12" spans="1:11" ht="24.95" customHeight="1">
      <c r="A12" s="20" t="s">
        <v>11</v>
      </c>
      <c r="B12" s="13"/>
      <c r="C12" s="13"/>
      <c r="D12" s="26"/>
      <c r="E12" s="70">
        <v>846920308</v>
      </c>
      <c r="F12" s="15"/>
      <c r="G12" s="15"/>
      <c r="H12" s="15"/>
      <c r="I12" s="15"/>
      <c r="J12" s="15"/>
      <c r="K12" s="71"/>
    </row>
    <row r="13" spans="1:11" ht="24.95" customHeight="1">
      <c r="A13" s="27" t="s">
        <v>16</v>
      </c>
      <c r="B13" s="17">
        <v>1</v>
      </c>
      <c r="C13" s="17" t="s">
        <v>17</v>
      </c>
      <c r="D13" s="17">
        <v>0</v>
      </c>
      <c r="E13" s="29">
        <v>26727683.440000001</v>
      </c>
      <c r="F13" s="15">
        <v>1</v>
      </c>
      <c r="G13" s="72">
        <v>7.1099999999999997E-2</v>
      </c>
      <c r="H13" s="73">
        <v>0.81486000000000003</v>
      </c>
      <c r="I13" s="72">
        <v>0.11404</v>
      </c>
      <c r="J13" s="15">
        <v>0</v>
      </c>
      <c r="K13" s="48">
        <f>SUM(G13:J13)</f>
        <v>1</v>
      </c>
    </row>
    <row r="14" spans="1:11" ht="24.95" customHeight="1">
      <c r="A14" s="23" t="s">
        <v>12</v>
      </c>
      <c r="B14" s="17">
        <v>1</v>
      </c>
      <c r="C14" s="17" t="s">
        <v>13</v>
      </c>
      <c r="D14" s="17">
        <v>0</v>
      </c>
      <c r="E14" s="29">
        <v>53563720</v>
      </c>
      <c r="F14" s="32">
        <v>1</v>
      </c>
      <c r="G14" s="62">
        <v>0.54559999999999997</v>
      </c>
      <c r="H14" s="62">
        <f>1-0.546</f>
        <v>0.45399999999999996</v>
      </c>
      <c r="I14" s="19">
        <v>0</v>
      </c>
      <c r="J14" s="21">
        <v>0</v>
      </c>
      <c r="K14" s="74">
        <f>SUM(G14:J14)</f>
        <v>0.99959999999999993</v>
      </c>
    </row>
    <row r="15" spans="1:11" ht="24.95" customHeight="1">
      <c r="A15" s="27" t="s">
        <v>57</v>
      </c>
      <c r="B15" s="17">
        <v>1</v>
      </c>
      <c r="C15" s="17" t="s">
        <v>14</v>
      </c>
      <c r="D15" s="17">
        <v>0</v>
      </c>
      <c r="E15" s="29">
        <v>34736743</v>
      </c>
      <c r="F15" s="32">
        <v>1</v>
      </c>
      <c r="G15" s="62">
        <v>0.36570000000000003</v>
      </c>
      <c r="H15" s="62">
        <f>1-0.3657</f>
        <v>0.63429999999999997</v>
      </c>
      <c r="I15" s="19">
        <v>0</v>
      </c>
      <c r="J15" s="21">
        <v>0</v>
      </c>
      <c r="K15" s="28">
        <f>SUM(G15:J15)</f>
        <v>1</v>
      </c>
    </row>
    <row r="16" spans="1:11" ht="24.95" customHeight="1">
      <c r="A16" s="27" t="s">
        <v>58</v>
      </c>
      <c r="B16" s="17">
        <v>1</v>
      </c>
      <c r="C16" s="17" t="s">
        <v>15</v>
      </c>
      <c r="D16" s="17">
        <v>0</v>
      </c>
      <c r="E16" s="75">
        <v>86690455</v>
      </c>
      <c r="F16" s="32">
        <v>1</v>
      </c>
      <c r="G16" s="19">
        <v>0</v>
      </c>
      <c r="H16" s="19">
        <v>0</v>
      </c>
      <c r="I16" s="19">
        <v>0</v>
      </c>
      <c r="J16" s="76">
        <v>0.108</v>
      </c>
      <c r="K16" s="63">
        <f>SUM(G16:J16)</f>
        <v>0.108</v>
      </c>
    </row>
    <row r="17" spans="1:11" ht="24.95" customHeight="1">
      <c r="A17" s="27" t="s">
        <v>59</v>
      </c>
      <c r="B17" s="17">
        <v>1</v>
      </c>
      <c r="C17" s="17" t="s">
        <v>60</v>
      </c>
      <c r="D17" s="17">
        <v>0</v>
      </c>
      <c r="E17" s="75">
        <v>374214692</v>
      </c>
      <c r="F17" s="77">
        <v>0.17799999999999999</v>
      </c>
      <c r="G17" s="19">
        <v>0</v>
      </c>
      <c r="H17" s="19">
        <v>0</v>
      </c>
      <c r="I17" s="19">
        <v>0</v>
      </c>
      <c r="J17" s="21">
        <v>0</v>
      </c>
      <c r="K17" s="28">
        <f>SUM(G17:J17)</f>
        <v>0</v>
      </c>
    </row>
    <row r="18" spans="1:11" ht="24.95" customHeight="1">
      <c r="A18" s="27" t="s">
        <v>61</v>
      </c>
      <c r="B18" s="17">
        <v>1</v>
      </c>
      <c r="C18" s="17" t="s">
        <v>62</v>
      </c>
      <c r="D18" s="17">
        <v>0</v>
      </c>
      <c r="E18" s="75">
        <v>167220833.44</v>
      </c>
      <c r="F18" s="77">
        <v>0.43819999999999998</v>
      </c>
      <c r="G18" s="19">
        <v>0</v>
      </c>
      <c r="H18" s="19">
        <v>0</v>
      </c>
      <c r="I18" s="19">
        <v>0</v>
      </c>
      <c r="J18" s="76">
        <v>0.15620000000000001</v>
      </c>
      <c r="K18" s="63">
        <f t="shared" ref="K18:K20" si="0">SUM(G18:J18)</f>
        <v>0.15620000000000001</v>
      </c>
    </row>
    <row r="19" spans="1:11" ht="24.95" customHeight="1">
      <c r="A19" s="27" t="s">
        <v>63</v>
      </c>
      <c r="B19" s="17">
        <v>1</v>
      </c>
      <c r="C19" s="17" t="s">
        <v>64</v>
      </c>
      <c r="D19" s="17">
        <v>0</v>
      </c>
      <c r="E19" s="75">
        <v>6622209</v>
      </c>
      <c r="F19" s="78">
        <v>1</v>
      </c>
      <c r="G19" s="19">
        <v>0</v>
      </c>
      <c r="H19" s="19">
        <v>0</v>
      </c>
      <c r="I19" s="19">
        <v>0</v>
      </c>
      <c r="J19" s="76">
        <v>0.439</v>
      </c>
      <c r="K19" s="28">
        <f t="shared" si="0"/>
        <v>0.439</v>
      </c>
    </row>
    <row r="20" spans="1:11" ht="24.95" customHeight="1">
      <c r="A20" s="27" t="s">
        <v>65</v>
      </c>
      <c r="B20" s="17">
        <v>1</v>
      </c>
      <c r="C20" s="17" t="s">
        <v>66</v>
      </c>
      <c r="D20" s="17">
        <v>0</v>
      </c>
      <c r="E20" s="75">
        <v>46889446.909999996</v>
      </c>
      <c r="F20" s="78">
        <v>0</v>
      </c>
      <c r="G20" s="19">
        <v>0</v>
      </c>
      <c r="H20" s="19">
        <v>0</v>
      </c>
      <c r="I20" s="19">
        <v>0</v>
      </c>
      <c r="J20" s="21">
        <v>0</v>
      </c>
      <c r="K20" s="28">
        <f t="shared" si="0"/>
        <v>0</v>
      </c>
    </row>
    <row r="21" spans="1:11" ht="12" customHeight="1">
      <c r="A21" s="27"/>
      <c r="B21" s="17"/>
      <c r="C21" s="17"/>
      <c r="D21" s="17"/>
      <c r="E21" s="75"/>
      <c r="F21" s="77"/>
      <c r="G21" s="19"/>
      <c r="H21" s="19"/>
      <c r="I21" s="19"/>
      <c r="J21" s="30"/>
      <c r="K21" s="28"/>
    </row>
    <row r="22" spans="1:11" ht="24.95" customHeight="1">
      <c r="A22" s="20" t="s">
        <v>18</v>
      </c>
      <c r="B22" s="17"/>
      <c r="C22" s="17"/>
      <c r="D22" s="17"/>
      <c r="E22" s="31"/>
      <c r="F22" s="32"/>
      <c r="G22" s="32"/>
      <c r="H22" s="32"/>
      <c r="I22" s="32"/>
      <c r="J22" s="32"/>
      <c r="K22" s="79"/>
    </row>
    <row r="23" spans="1:11" ht="24.95" customHeight="1">
      <c r="A23" s="20" t="s">
        <v>19</v>
      </c>
      <c r="B23" s="17"/>
      <c r="C23" s="17"/>
      <c r="D23" s="17"/>
      <c r="E23" s="33"/>
      <c r="F23" s="32"/>
      <c r="G23" s="32"/>
      <c r="H23" s="32"/>
      <c r="I23" s="32"/>
      <c r="J23" s="32"/>
      <c r="K23" s="79"/>
    </row>
    <row r="24" spans="1:11" ht="24.95" customHeight="1">
      <c r="A24" s="25" t="s">
        <v>67</v>
      </c>
      <c r="B24" s="17">
        <v>1</v>
      </c>
      <c r="C24" s="21" t="s">
        <v>9</v>
      </c>
      <c r="D24" s="21">
        <v>0</v>
      </c>
      <c r="E24" s="35"/>
      <c r="F24" s="32">
        <v>1</v>
      </c>
      <c r="G24" s="62">
        <v>0.5</v>
      </c>
      <c r="H24" s="62">
        <v>0.5</v>
      </c>
      <c r="I24" s="19">
        <v>0</v>
      </c>
      <c r="J24" s="19">
        <v>0</v>
      </c>
      <c r="K24" s="28">
        <f t="shared" ref="K24:K26" si="1">SUM(G24:J24)</f>
        <v>1</v>
      </c>
    </row>
    <row r="25" spans="1:11" ht="24.95" customHeight="1">
      <c r="A25" s="34" t="s">
        <v>68</v>
      </c>
      <c r="B25" s="17">
        <v>1</v>
      </c>
      <c r="C25" s="21" t="s">
        <v>9</v>
      </c>
      <c r="D25" s="21">
        <v>0</v>
      </c>
      <c r="E25" s="35"/>
      <c r="F25" s="32">
        <v>1</v>
      </c>
      <c r="G25" s="19">
        <v>0</v>
      </c>
      <c r="H25" s="47">
        <v>0</v>
      </c>
      <c r="I25" s="19">
        <v>0</v>
      </c>
      <c r="J25" s="19">
        <v>0</v>
      </c>
      <c r="K25" s="28">
        <f t="shared" si="1"/>
        <v>0</v>
      </c>
    </row>
    <row r="26" spans="1:11" ht="24.95" customHeight="1">
      <c r="A26" s="34" t="s">
        <v>69</v>
      </c>
      <c r="B26" s="17">
        <v>1</v>
      </c>
      <c r="C26" s="21" t="s">
        <v>9</v>
      </c>
      <c r="D26" s="21">
        <v>0</v>
      </c>
      <c r="E26" s="35"/>
      <c r="F26" s="32">
        <v>1</v>
      </c>
      <c r="G26" s="19">
        <v>0</v>
      </c>
      <c r="H26" s="47">
        <v>0</v>
      </c>
      <c r="I26" s="19">
        <v>0</v>
      </c>
      <c r="J26" s="19">
        <v>0</v>
      </c>
      <c r="K26" s="28">
        <f t="shared" si="1"/>
        <v>0</v>
      </c>
    </row>
    <row r="27" spans="1:11" ht="24.95" customHeight="1">
      <c r="A27" s="80" t="s">
        <v>20</v>
      </c>
      <c r="B27" s="17"/>
      <c r="C27" s="21"/>
      <c r="D27" s="21"/>
      <c r="E27" s="81">
        <v>5920000</v>
      </c>
      <c r="F27" s="32"/>
      <c r="G27" s="32"/>
      <c r="H27" s="32"/>
      <c r="I27" s="32"/>
      <c r="J27" s="32"/>
      <c r="K27" s="79"/>
    </row>
    <row r="28" spans="1:11" ht="24.95" customHeight="1">
      <c r="A28" s="82" t="s">
        <v>21</v>
      </c>
      <c r="B28" s="17">
        <v>1</v>
      </c>
      <c r="C28" s="21" t="s">
        <v>9</v>
      </c>
      <c r="D28" s="17">
        <v>0</v>
      </c>
      <c r="E28" s="35">
        <v>2480000</v>
      </c>
      <c r="F28" s="32">
        <v>1</v>
      </c>
      <c r="G28" s="62">
        <v>0.4</v>
      </c>
      <c r="H28" s="19">
        <v>0</v>
      </c>
      <c r="I28" s="19">
        <v>0</v>
      </c>
      <c r="J28" s="19">
        <v>0.6</v>
      </c>
      <c r="K28" s="63">
        <f>SUM(G28:J28)</f>
        <v>1</v>
      </c>
    </row>
    <row r="29" spans="1:11" ht="24.95" customHeight="1" thickBot="1">
      <c r="A29" s="83" t="s">
        <v>22</v>
      </c>
      <c r="B29" s="36">
        <v>1</v>
      </c>
      <c r="C29" s="37" t="s">
        <v>9</v>
      </c>
      <c r="D29" s="36">
        <v>0</v>
      </c>
      <c r="E29" s="38">
        <v>2346000</v>
      </c>
      <c r="F29" s="84">
        <v>1</v>
      </c>
      <c r="G29" s="39">
        <v>0</v>
      </c>
      <c r="H29" s="39">
        <v>0</v>
      </c>
      <c r="I29" s="39">
        <v>0.65</v>
      </c>
      <c r="J29" s="39">
        <v>0.35</v>
      </c>
      <c r="K29" s="40">
        <f>SUM(G29:J29)</f>
        <v>1</v>
      </c>
    </row>
    <row r="30" spans="1:11" ht="8.25" customHeight="1" thickBot="1">
      <c r="C30" s="85"/>
    </row>
    <row r="31" spans="1:11">
      <c r="A31" s="179" t="s">
        <v>23</v>
      </c>
      <c r="B31" s="180"/>
      <c r="C31" s="180"/>
      <c r="D31" s="180"/>
      <c r="E31" s="180"/>
      <c r="F31" s="180"/>
      <c r="G31" s="180"/>
      <c r="H31" s="180"/>
      <c r="I31" s="180"/>
      <c r="J31" s="180"/>
      <c r="K31" s="181"/>
    </row>
    <row r="32" spans="1:11" ht="24.95" customHeight="1">
      <c r="A32" s="41" t="s">
        <v>24</v>
      </c>
      <c r="B32" s="18"/>
      <c r="C32" s="18" t="s">
        <v>9</v>
      </c>
      <c r="D32" s="42">
        <v>0</v>
      </c>
      <c r="E32" s="43"/>
      <c r="F32" s="44">
        <f t="shared" ref="F32:K32" si="2">SUM(F33:F39)</f>
        <v>62</v>
      </c>
      <c r="G32" s="44">
        <f t="shared" si="2"/>
        <v>59</v>
      </c>
      <c r="H32" s="44">
        <f t="shared" si="2"/>
        <v>59</v>
      </c>
      <c r="I32" s="44">
        <f t="shared" si="2"/>
        <v>59</v>
      </c>
      <c r="J32" s="44">
        <f t="shared" si="2"/>
        <v>59</v>
      </c>
      <c r="K32" s="45">
        <f t="shared" si="2"/>
        <v>61</v>
      </c>
    </row>
    <row r="33" spans="1:11" ht="24.95" customHeight="1">
      <c r="A33" s="16" t="s">
        <v>25</v>
      </c>
      <c r="B33" s="18"/>
      <c r="C33" s="18"/>
      <c r="D33" s="18"/>
      <c r="E33" s="46"/>
      <c r="F33" s="47">
        <v>1</v>
      </c>
      <c r="G33" s="47">
        <v>1</v>
      </c>
      <c r="H33" s="47">
        <v>1</v>
      </c>
      <c r="I33" s="47">
        <v>1</v>
      </c>
      <c r="J33" s="47">
        <v>1</v>
      </c>
      <c r="K33" s="48">
        <v>1</v>
      </c>
    </row>
    <row r="34" spans="1:11" ht="24.95" customHeight="1">
      <c r="A34" s="16" t="s">
        <v>26</v>
      </c>
      <c r="B34" s="24"/>
      <c r="C34" s="18"/>
      <c r="D34" s="18"/>
      <c r="E34" s="86">
        <v>60695043</v>
      </c>
      <c r="F34" s="47">
        <v>56</v>
      </c>
      <c r="G34" s="47">
        <v>53</v>
      </c>
      <c r="H34" s="47">
        <v>53</v>
      </c>
      <c r="I34" s="47">
        <v>53</v>
      </c>
      <c r="J34" s="47">
        <v>53</v>
      </c>
      <c r="K34" s="48">
        <v>53</v>
      </c>
    </row>
    <row r="35" spans="1:11" ht="24.95" customHeight="1">
      <c r="A35" s="16" t="s">
        <v>27</v>
      </c>
      <c r="B35" s="24"/>
      <c r="C35" s="18"/>
      <c r="D35" s="18"/>
      <c r="E35" s="46"/>
      <c r="F35" s="47">
        <v>0</v>
      </c>
      <c r="G35" s="47">
        <v>0</v>
      </c>
      <c r="H35" s="47">
        <v>0</v>
      </c>
      <c r="I35" s="47">
        <v>0</v>
      </c>
      <c r="J35" s="47">
        <v>0</v>
      </c>
      <c r="K35" s="48">
        <v>2</v>
      </c>
    </row>
    <row r="36" spans="1:11" ht="24.95" customHeight="1">
      <c r="A36" s="16" t="s">
        <v>28</v>
      </c>
      <c r="B36" s="18"/>
      <c r="C36" s="18"/>
      <c r="D36" s="18"/>
      <c r="E36" s="46"/>
      <c r="F36" s="47">
        <v>2</v>
      </c>
      <c r="G36" s="47">
        <v>2</v>
      </c>
      <c r="H36" s="47">
        <v>2</v>
      </c>
      <c r="I36" s="47">
        <v>2</v>
      </c>
      <c r="J36" s="47">
        <v>2</v>
      </c>
      <c r="K36" s="48">
        <v>2</v>
      </c>
    </row>
    <row r="37" spans="1:11" ht="24.95" customHeight="1">
      <c r="A37" s="16" t="s">
        <v>29</v>
      </c>
      <c r="B37" s="24"/>
      <c r="C37" s="18"/>
      <c r="D37" s="18"/>
      <c r="E37" s="46"/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8">
        <v>0</v>
      </c>
    </row>
    <row r="38" spans="1:11" ht="24.95" customHeight="1">
      <c r="A38" s="16" t="s">
        <v>30</v>
      </c>
      <c r="B38" s="49"/>
      <c r="C38" s="18"/>
      <c r="D38" s="18"/>
      <c r="E38" s="46"/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8">
        <v>0</v>
      </c>
    </row>
    <row r="39" spans="1:11" ht="24.95" customHeight="1" thickBot="1">
      <c r="A39" s="50" t="s">
        <v>31</v>
      </c>
      <c r="B39" s="51"/>
      <c r="C39" s="51"/>
      <c r="D39" s="51"/>
      <c r="E39" s="52"/>
      <c r="F39" s="53">
        <v>3</v>
      </c>
      <c r="G39" s="53">
        <v>3</v>
      </c>
      <c r="H39" s="53">
        <v>3</v>
      </c>
      <c r="I39" s="53">
        <v>3</v>
      </c>
      <c r="J39" s="53">
        <v>3</v>
      </c>
      <c r="K39" s="54">
        <v>3</v>
      </c>
    </row>
    <row r="40" spans="1:11" ht="15.75" thickBot="1"/>
    <row r="41" spans="1:11">
      <c r="A41" s="182" t="s">
        <v>32</v>
      </c>
      <c r="B41" s="183"/>
      <c r="C41" s="183"/>
      <c r="D41" s="183"/>
      <c r="E41" s="183"/>
      <c r="F41" s="183"/>
      <c r="G41" s="183"/>
      <c r="H41" s="183"/>
      <c r="I41" s="183"/>
      <c r="J41" s="183"/>
      <c r="K41" s="184"/>
    </row>
    <row r="42" spans="1:11" ht="24.95" customHeight="1">
      <c r="A42" s="20" t="s">
        <v>33</v>
      </c>
      <c r="B42" s="18"/>
      <c r="C42" s="18" t="s">
        <v>9</v>
      </c>
      <c r="D42" s="18">
        <v>0</v>
      </c>
      <c r="E42" s="86">
        <v>23635000</v>
      </c>
      <c r="F42" s="55">
        <f t="shared" ref="F42:K42" si="3">SUM(F43:F45)</f>
        <v>80</v>
      </c>
      <c r="G42" s="55">
        <f t="shared" si="3"/>
        <v>80</v>
      </c>
      <c r="H42" s="55">
        <f t="shared" si="3"/>
        <v>80</v>
      </c>
      <c r="I42" s="55">
        <f t="shared" si="3"/>
        <v>80</v>
      </c>
      <c r="J42" s="55">
        <f t="shared" si="3"/>
        <v>80</v>
      </c>
      <c r="K42" s="87">
        <f t="shared" si="3"/>
        <v>80</v>
      </c>
    </row>
    <row r="43" spans="1:11" ht="24.95" customHeight="1">
      <c r="A43" s="16" t="s">
        <v>34</v>
      </c>
      <c r="B43" s="18"/>
      <c r="C43" s="18"/>
      <c r="D43" s="18"/>
      <c r="E43" s="46"/>
      <c r="F43" s="47">
        <v>15</v>
      </c>
      <c r="G43" s="47">
        <v>15</v>
      </c>
      <c r="H43" s="47">
        <v>15</v>
      </c>
      <c r="I43" s="47">
        <v>15</v>
      </c>
      <c r="J43" s="47">
        <v>15</v>
      </c>
      <c r="K43" s="48">
        <v>15</v>
      </c>
    </row>
    <row r="44" spans="1:11" ht="24.95" customHeight="1">
      <c r="A44" s="16" t="s">
        <v>35</v>
      </c>
      <c r="B44" s="18"/>
      <c r="C44" s="18"/>
      <c r="D44" s="18"/>
      <c r="E44" s="46"/>
      <c r="F44" s="47">
        <v>12</v>
      </c>
      <c r="G44" s="47">
        <v>12</v>
      </c>
      <c r="H44" s="47">
        <v>12</v>
      </c>
      <c r="I44" s="47">
        <v>12</v>
      </c>
      <c r="J44" s="47">
        <v>12</v>
      </c>
      <c r="K44" s="48">
        <v>12</v>
      </c>
    </row>
    <row r="45" spans="1:11" ht="24.95" customHeight="1">
      <c r="A45" s="16" t="s">
        <v>36</v>
      </c>
      <c r="B45" s="18"/>
      <c r="C45" s="18"/>
      <c r="D45" s="18"/>
      <c r="E45" s="46"/>
      <c r="F45" s="56">
        <f t="shared" ref="F45:K45" si="4">SUM(F46:F51)</f>
        <v>53</v>
      </c>
      <c r="G45" s="56">
        <f t="shared" si="4"/>
        <v>53</v>
      </c>
      <c r="H45" s="56">
        <f t="shared" si="4"/>
        <v>53</v>
      </c>
      <c r="I45" s="56">
        <f t="shared" si="4"/>
        <v>53</v>
      </c>
      <c r="J45" s="56">
        <f t="shared" si="4"/>
        <v>53</v>
      </c>
      <c r="K45" s="88">
        <f t="shared" si="4"/>
        <v>53</v>
      </c>
    </row>
    <row r="46" spans="1:11" ht="24.95" customHeight="1">
      <c r="A46" s="16" t="s">
        <v>37</v>
      </c>
      <c r="B46" s="18"/>
      <c r="C46" s="18"/>
      <c r="D46" s="18"/>
      <c r="E46" s="46"/>
      <c r="F46" s="47">
        <v>15</v>
      </c>
      <c r="G46" s="47">
        <v>15</v>
      </c>
      <c r="H46" s="47">
        <v>15</v>
      </c>
      <c r="I46" s="47">
        <v>15</v>
      </c>
      <c r="J46" s="47">
        <v>15</v>
      </c>
      <c r="K46" s="48">
        <v>15</v>
      </c>
    </row>
    <row r="47" spans="1:11" ht="24.95" customHeight="1">
      <c r="A47" s="16" t="s">
        <v>38</v>
      </c>
      <c r="B47" s="18"/>
      <c r="C47" s="18"/>
      <c r="D47" s="18"/>
      <c r="E47" s="46"/>
      <c r="F47" s="47">
        <v>11</v>
      </c>
      <c r="G47" s="47">
        <v>11</v>
      </c>
      <c r="H47" s="47">
        <v>11</v>
      </c>
      <c r="I47" s="47">
        <v>11</v>
      </c>
      <c r="J47" s="47">
        <v>11</v>
      </c>
      <c r="K47" s="48">
        <v>11</v>
      </c>
    </row>
    <row r="48" spans="1:11" ht="24.95" customHeight="1">
      <c r="A48" s="16" t="s">
        <v>39</v>
      </c>
      <c r="B48" s="18"/>
      <c r="C48" s="18"/>
      <c r="D48" s="18"/>
      <c r="E48" s="46"/>
      <c r="F48" s="47">
        <v>1</v>
      </c>
      <c r="G48" s="47">
        <v>1</v>
      </c>
      <c r="H48" s="47">
        <v>1</v>
      </c>
      <c r="I48" s="47">
        <v>1</v>
      </c>
      <c r="J48" s="47">
        <v>1</v>
      </c>
      <c r="K48" s="48">
        <v>1</v>
      </c>
    </row>
    <row r="49" spans="1:11" ht="24.95" customHeight="1">
      <c r="A49" s="16" t="s">
        <v>40</v>
      </c>
      <c r="B49" s="18"/>
      <c r="C49" s="18"/>
      <c r="D49" s="18"/>
      <c r="E49" s="18"/>
      <c r="F49" s="47">
        <v>10</v>
      </c>
      <c r="G49" s="47">
        <v>10</v>
      </c>
      <c r="H49" s="47">
        <v>10</v>
      </c>
      <c r="I49" s="47">
        <v>10</v>
      </c>
      <c r="J49" s="47">
        <v>10</v>
      </c>
      <c r="K49" s="48">
        <v>10</v>
      </c>
    </row>
    <row r="50" spans="1:11" ht="24.95" customHeight="1">
      <c r="A50" s="16" t="s">
        <v>41</v>
      </c>
      <c r="B50" s="18"/>
      <c r="C50" s="18"/>
      <c r="D50" s="18"/>
      <c r="E50" s="46"/>
      <c r="F50" s="47">
        <v>2</v>
      </c>
      <c r="G50" s="47">
        <v>2</v>
      </c>
      <c r="H50" s="47">
        <v>2</v>
      </c>
      <c r="I50" s="47">
        <v>2</v>
      </c>
      <c r="J50" s="47">
        <v>2</v>
      </c>
      <c r="K50" s="48">
        <v>2</v>
      </c>
    </row>
    <row r="51" spans="1:11" ht="24.95" customHeight="1">
      <c r="A51" s="16" t="s">
        <v>42</v>
      </c>
      <c r="B51" s="18"/>
      <c r="C51" s="18"/>
      <c r="D51" s="18"/>
      <c r="E51" s="46"/>
      <c r="F51" s="47">
        <v>14</v>
      </c>
      <c r="G51" s="47">
        <v>14</v>
      </c>
      <c r="H51" s="47">
        <v>14</v>
      </c>
      <c r="I51" s="47">
        <v>14</v>
      </c>
      <c r="J51" s="47">
        <v>14</v>
      </c>
      <c r="K51" s="48">
        <v>14</v>
      </c>
    </row>
    <row r="52" spans="1:11" ht="24.95" customHeight="1">
      <c r="A52" s="20" t="s">
        <v>43</v>
      </c>
      <c r="B52" s="18"/>
      <c r="C52" s="18" t="s">
        <v>9</v>
      </c>
      <c r="D52" s="18"/>
      <c r="E52" s="86">
        <v>1530175</v>
      </c>
      <c r="F52" s="57">
        <f t="shared" ref="F52:K52" si="5">SUM(F53:F55)</f>
        <v>109</v>
      </c>
      <c r="G52" s="57">
        <f t="shared" si="5"/>
        <v>91</v>
      </c>
      <c r="H52" s="57">
        <f t="shared" si="5"/>
        <v>94</v>
      </c>
      <c r="I52" s="57">
        <f t="shared" si="5"/>
        <v>94</v>
      </c>
      <c r="J52" s="57">
        <f t="shared" si="5"/>
        <v>94</v>
      </c>
      <c r="K52" s="88">
        <f t="shared" si="5"/>
        <v>94</v>
      </c>
    </row>
    <row r="53" spans="1:11" ht="24.95" customHeight="1">
      <c r="A53" s="16" t="s">
        <v>44</v>
      </c>
      <c r="B53" s="18"/>
      <c r="C53" s="18"/>
      <c r="D53" s="18"/>
      <c r="E53" s="46"/>
      <c r="F53" s="47">
        <v>56</v>
      </c>
      <c r="G53" s="47">
        <v>56</v>
      </c>
      <c r="H53" s="47">
        <v>56</v>
      </c>
      <c r="I53" s="47">
        <v>56</v>
      </c>
      <c r="J53" s="47">
        <v>56</v>
      </c>
      <c r="K53" s="48">
        <v>56</v>
      </c>
    </row>
    <row r="54" spans="1:11" ht="24.95" customHeight="1">
      <c r="A54" s="89" t="s">
        <v>70</v>
      </c>
      <c r="B54" s="90"/>
      <c r="C54" s="90"/>
      <c r="D54" s="90"/>
      <c r="E54" s="91"/>
      <c r="F54" s="92">
        <v>18</v>
      </c>
      <c r="G54" s="92">
        <v>0</v>
      </c>
      <c r="H54" s="92">
        <v>3</v>
      </c>
      <c r="I54" s="92">
        <v>3</v>
      </c>
      <c r="J54" s="92">
        <v>3</v>
      </c>
      <c r="K54" s="93">
        <v>3</v>
      </c>
    </row>
    <row r="55" spans="1:11" ht="24.95" customHeight="1" thickBot="1">
      <c r="A55" s="50" t="s">
        <v>71</v>
      </c>
      <c r="B55" s="51"/>
      <c r="C55" s="51"/>
      <c r="D55" s="51"/>
      <c r="E55" s="52"/>
      <c r="F55" s="53">
        <v>35</v>
      </c>
      <c r="G55" s="53">
        <v>35</v>
      </c>
      <c r="H55" s="53">
        <v>35</v>
      </c>
      <c r="I55" s="53">
        <v>35</v>
      </c>
      <c r="J55" s="53">
        <v>35</v>
      </c>
      <c r="K55" s="54">
        <v>35</v>
      </c>
    </row>
  </sheetData>
  <mergeCells count="2">
    <mergeCell ref="A31:K31"/>
    <mergeCell ref="A41:K41"/>
  </mergeCells>
  <conditionalFormatting sqref="F7">
    <cfRule type="cellIs" dxfId="0" priority="1" stopIfTrue="1" operator="equal">
      <formula>0</formula>
    </cfRule>
  </conditionalFormatting>
  <pageMargins left="0.11811023622047245" right="0.11811023622047245" top="0.15748031496062992" bottom="0.15748031496062992" header="0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K39"/>
  <sheetViews>
    <sheetView workbookViewId="0"/>
  </sheetViews>
  <sheetFormatPr baseColWidth="10" defaultRowHeight="15"/>
  <cols>
    <col min="1" max="1" width="83.85546875" customWidth="1"/>
    <col min="2" max="2" width="11.7109375" customWidth="1"/>
    <col min="3" max="3" width="10.42578125" customWidth="1"/>
    <col min="4" max="4" width="11.42578125" customWidth="1"/>
    <col min="5" max="5" width="11.42578125" style="242" customWidth="1"/>
    <col min="6" max="7" width="11.42578125" customWidth="1"/>
    <col min="8" max="8" width="13" customWidth="1"/>
    <col min="239" max="239" width="12.5703125" customWidth="1"/>
    <col min="240" max="240" width="83.85546875" customWidth="1"/>
    <col min="241" max="241" width="11.7109375" customWidth="1"/>
    <col min="242" max="242" width="10.42578125" customWidth="1"/>
    <col min="243" max="247" width="14.7109375" customWidth="1"/>
    <col min="250" max="250" width="0" hidden="1" customWidth="1"/>
    <col min="495" max="495" width="12.5703125" customWidth="1"/>
    <col min="496" max="496" width="83.85546875" customWidth="1"/>
    <col min="497" max="497" width="11.7109375" customWidth="1"/>
    <col min="498" max="498" width="10.42578125" customWidth="1"/>
    <col min="499" max="503" width="14.7109375" customWidth="1"/>
    <col min="506" max="506" width="0" hidden="1" customWidth="1"/>
    <col min="751" max="751" width="12.5703125" customWidth="1"/>
    <col min="752" max="752" width="83.85546875" customWidth="1"/>
    <col min="753" max="753" width="11.7109375" customWidth="1"/>
    <col min="754" max="754" width="10.42578125" customWidth="1"/>
    <col min="755" max="759" width="14.7109375" customWidth="1"/>
    <col min="762" max="762" width="0" hidden="1" customWidth="1"/>
    <col min="1007" max="1007" width="12.5703125" customWidth="1"/>
    <col min="1008" max="1008" width="83.85546875" customWidth="1"/>
    <col min="1009" max="1009" width="11.7109375" customWidth="1"/>
    <col min="1010" max="1010" width="10.42578125" customWidth="1"/>
    <col min="1011" max="1015" width="14.7109375" customWidth="1"/>
    <col min="1018" max="1018" width="0" hidden="1" customWidth="1"/>
    <col min="1263" max="1263" width="12.5703125" customWidth="1"/>
    <col min="1264" max="1264" width="83.85546875" customWidth="1"/>
    <col min="1265" max="1265" width="11.7109375" customWidth="1"/>
    <col min="1266" max="1266" width="10.42578125" customWidth="1"/>
    <col min="1267" max="1271" width="14.7109375" customWidth="1"/>
    <col min="1274" max="1274" width="0" hidden="1" customWidth="1"/>
    <col min="1519" max="1519" width="12.5703125" customWidth="1"/>
    <col min="1520" max="1520" width="83.85546875" customWidth="1"/>
    <col min="1521" max="1521" width="11.7109375" customWidth="1"/>
    <col min="1522" max="1522" width="10.42578125" customWidth="1"/>
    <col min="1523" max="1527" width="14.7109375" customWidth="1"/>
    <col min="1530" max="1530" width="0" hidden="1" customWidth="1"/>
    <col min="1775" max="1775" width="12.5703125" customWidth="1"/>
    <col min="1776" max="1776" width="83.85546875" customWidth="1"/>
    <col min="1777" max="1777" width="11.7109375" customWidth="1"/>
    <col min="1778" max="1778" width="10.42578125" customWidth="1"/>
    <col min="1779" max="1783" width="14.7109375" customWidth="1"/>
    <col min="1786" max="1786" width="0" hidden="1" customWidth="1"/>
    <col min="2031" max="2031" width="12.5703125" customWidth="1"/>
    <col min="2032" max="2032" width="83.85546875" customWidth="1"/>
    <col min="2033" max="2033" width="11.7109375" customWidth="1"/>
    <col min="2034" max="2034" width="10.42578125" customWidth="1"/>
    <col min="2035" max="2039" width="14.7109375" customWidth="1"/>
    <col min="2042" max="2042" width="0" hidden="1" customWidth="1"/>
    <col min="2287" max="2287" width="12.5703125" customWidth="1"/>
    <col min="2288" max="2288" width="83.85546875" customWidth="1"/>
    <col min="2289" max="2289" width="11.7109375" customWidth="1"/>
    <col min="2290" max="2290" width="10.42578125" customWidth="1"/>
    <col min="2291" max="2295" width="14.7109375" customWidth="1"/>
    <col min="2298" max="2298" width="0" hidden="1" customWidth="1"/>
    <col min="2543" max="2543" width="12.5703125" customWidth="1"/>
    <col min="2544" max="2544" width="83.85546875" customWidth="1"/>
    <col min="2545" max="2545" width="11.7109375" customWidth="1"/>
    <col min="2546" max="2546" width="10.42578125" customWidth="1"/>
    <col min="2547" max="2551" width="14.7109375" customWidth="1"/>
    <col min="2554" max="2554" width="0" hidden="1" customWidth="1"/>
    <col min="2799" max="2799" width="12.5703125" customWidth="1"/>
    <col min="2800" max="2800" width="83.85546875" customWidth="1"/>
    <col min="2801" max="2801" width="11.7109375" customWidth="1"/>
    <col min="2802" max="2802" width="10.42578125" customWidth="1"/>
    <col min="2803" max="2807" width="14.7109375" customWidth="1"/>
    <col min="2810" max="2810" width="0" hidden="1" customWidth="1"/>
    <col min="3055" max="3055" width="12.5703125" customWidth="1"/>
    <col min="3056" max="3056" width="83.85546875" customWidth="1"/>
    <col min="3057" max="3057" width="11.7109375" customWidth="1"/>
    <col min="3058" max="3058" width="10.42578125" customWidth="1"/>
    <col min="3059" max="3063" width="14.7109375" customWidth="1"/>
    <col min="3066" max="3066" width="0" hidden="1" customWidth="1"/>
    <col min="3311" max="3311" width="12.5703125" customWidth="1"/>
    <col min="3312" max="3312" width="83.85546875" customWidth="1"/>
    <col min="3313" max="3313" width="11.7109375" customWidth="1"/>
    <col min="3314" max="3314" width="10.42578125" customWidth="1"/>
    <col min="3315" max="3319" width="14.7109375" customWidth="1"/>
    <col min="3322" max="3322" width="0" hidden="1" customWidth="1"/>
    <col min="3567" max="3567" width="12.5703125" customWidth="1"/>
    <col min="3568" max="3568" width="83.85546875" customWidth="1"/>
    <col min="3569" max="3569" width="11.7109375" customWidth="1"/>
    <col min="3570" max="3570" width="10.42578125" customWidth="1"/>
    <col min="3571" max="3575" width="14.7109375" customWidth="1"/>
    <col min="3578" max="3578" width="0" hidden="1" customWidth="1"/>
    <col min="3823" max="3823" width="12.5703125" customWidth="1"/>
    <col min="3824" max="3824" width="83.85546875" customWidth="1"/>
    <col min="3825" max="3825" width="11.7109375" customWidth="1"/>
    <col min="3826" max="3826" width="10.42578125" customWidth="1"/>
    <col min="3827" max="3831" width="14.7109375" customWidth="1"/>
    <col min="3834" max="3834" width="0" hidden="1" customWidth="1"/>
    <col min="4079" max="4079" width="12.5703125" customWidth="1"/>
    <col min="4080" max="4080" width="83.85546875" customWidth="1"/>
    <col min="4081" max="4081" width="11.7109375" customWidth="1"/>
    <col min="4082" max="4082" width="10.42578125" customWidth="1"/>
    <col min="4083" max="4087" width="14.7109375" customWidth="1"/>
    <col min="4090" max="4090" width="0" hidden="1" customWidth="1"/>
    <col min="4335" max="4335" width="12.5703125" customWidth="1"/>
    <col min="4336" max="4336" width="83.85546875" customWidth="1"/>
    <col min="4337" max="4337" width="11.7109375" customWidth="1"/>
    <col min="4338" max="4338" width="10.42578125" customWidth="1"/>
    <col min="4339" max="4343" width="14.7109375" customWidth="1"/>
    <col min="4346" max="4346" width="0" hidden="1" customWidth="1"/>
    <col min="4591" max="4591" width="12.5703125" customWidth="1"/>
    <col min="4592" max="4592" width="83.85546875" customWidth="1"/>
    <col min="4593" max="4593" width="11.7109375" customWidth="1"/>
    <col min="4594" max="4594" width="10.42578125" customWidth="1"/>
    <col min="4595" max="4599" width="14.7109375" customWidth="1"/>
    <col min="4602" max="4602" width="0" hidden="1" customWidth="1"/>
    <col min="4847" max="4847" width="12.5703125" customWidth="1"/>
    <col min="4848" max="4848" width="83.85546875" customWidth="1"/>
    <col min="4849" max="4849" width="11.7109375" customWidth="1"/>
    <col min="4850" max="4850" width="10.42578125" customWidth="1"/>
    <col min="4851" max="4855" width="14.7109375" customWidth="1"/>
    <col min="4858" max="4858" width="0" hidden="1" customWidth="1"/>
    <col min="5103" max="5103" width="12.5703125" customWidth="1"/>
    <col min="5104" max="5104" width="83.85546875" customWidth="1"/>
    <col min="5105" max="5105" width="11.7109375" customWidth="1"/>
    <col min="5106" max="5106" width="10.42578125" customWidth="1"/>
    <col min="5107" max="5111" width="14.7109375" customWidth="1"/>
    <col min="5114" max="5114" width="0" hidden="1" customWidth="1"/>
    <col min="5359" max="5359" width="12.5703125" customWidth="1"/>
    <col min="5360" max="5360" width="83.85546875" customWidth="1"/>
    <col min="5361" max="5361" width="11.7109375" customWidth="1"/>
    <col min="5362" max="5362" width="10.42578125" customWidth="1"/>
    <col min="5363" max="5367" width="14.7109375" customWidth="1"/>
    <col min="5370" max="5370" width="0" hidden="1" customWidth="1"/>
    <col min="5615" max="5615" width="12.5703125" customWidth="1"/>
    <col min="5616" max="5616" width="83.85546875" customWidth="1"/>
    <col min="5617" max="5617" width="11.7109375" customWidth="1"/>
    <col min="5618" max="5618" width="10.42578125" customWidth="1"/>
    <col min="5619" max="5623" width="14.7109375" customWidth="1"/>
    <col min="5626" max="5626" width="0" hidden="1" customWidth="1"/>
    <col min="5871" max="5871" width="12.5703125" customWidth="1"/>
    <col min="5872" max="5872" width="83.85546875" customWidth="1"/>
    <col min="5873" max="5873" width="11.7109375" customWidth="1"/>
    <col min="5874" max="5874" width="10.42578125" customWidth="1"/>
    <col min="5875" max="5879" width="14.7109375" customWidth="1"/>
    <col min="5882" max="5882" width="0" hidden="1" customWidth="1"/>
    <col min="6127" max="6127" width="12.5703125" customWidth="1"/>
    <col min="6128" max="6128" width="83.85546875" customWidth="1"/>
    <col min="6129" max="6129" width="11.7109375" customWidth="1"/>
    <col min="6130" max="6130" width="10.42578125" customWidth="1"/>
    <col min="6131" max="6135" width="14.7109375" customWidth="1"/>
    <col min="6138" max="6138" width="0" hidden="1" customWidth="1"/>
    <col min="6383" max="6383" width="12.5703125" customWidth="1"/>
    <col min="6384" max="6384" width="83.85546875" customWidth="1"/>
    <col min="6385" max="6385" width="11.7109375" customWidth="1"/>
    <col min="6386" max="6386" width="10.42578125" customWidth="1"/>
    <col min="6387" max="6391" width="14.7109375" customWidth="1"/>
    <col min="6394" max="6394" width="0" hidden="1" customWidth="1"/>
    <col min="6639" max="6639" width="12.5703125" customWidth="1"/>
    <col min="6640" max="6640" width="83.85546875" customWidth="1"/>
    <col min="6641" max="6641" width="11.7109375" customWidth="1"/>
    <col min="6642" max="6642" width="10.42578125" customWidth="1"/>
    <col min="6643" max="6647" width="14.7109375" customWidth="1"/>
    <col min="6650" max="6650" width="0" hidden="1" customWidth="1"/>
    <col min="6895" max="6895" width="12.5703125" customWidth="1"/>
    <col min="6896" max="6896" width="83.85546875" customWidth="1"/>
    <col min="6897" max="6897" width="11.7109375" customWidth="1"/>
    <col min="6898" max="6898" width="10.42578125" customWidth="1"/>
    <col min="6899" max="6903" width="14.7109375" customWidth="1"/>
    <col min="6906" max="6906" width="0" hidden="1" customWidth="1"/>
    <col min="7151" max="7151" width="12.5703125" customWidth="1"/>
    <col min="7152" max="7152" width="83.85546875" customWidth="1"/>
    <col min="7153" max="7153" width="11.7109375" customWidth="1"/>
    <col min="7154" max="7154" width="10.42578125" customWidth="1"/>
    <col min="7155" max="7159" width="14.7109375" customWidth="1"/>
    <col min="7162" max="7162" width="0" hidden="1" customWidth="1"/>
    <col min="7407" max="7407" width="12.5703125" customWidth="1"/>
    <col min="7408" max="7408" width="83.85546875" customWidth="1"/>
    <col min="7409" max="7409" width="11.7109375" customWidth="1"/>
    <col min="7410" max="7410" width="10.42578125" customWidth="1"/>
    <col min="7411" max="7415" width="14.7109375" customWidth="1"/>
    <col min="7418" max="7418" width="0" hidden="1" customWidth="1"/>
    <col min="7663" max="7663" width="12.5703125" customWidth="1"/>
    <col min="7664" max="7664" width="83.85546875" customWidth="1"/>
    <col min="7665" max="7665" width="11.7109375" customWidth="1"/>
    <col min="7666" max="7666" width="10.42578125" customWidth="1"/>
    <col min="7667" max="7671" width="14.7109375" customWidth="1"/>
    <col min="7674" max="7674" width="0" hidden="1" customWidth="1"/>
    <col min="7919" max="7919" width="12.5703125" customWidth="1"/>
    <col min="7920" max="7920" width="83.85546875" customWidth="1"/>
    <col min="7921" max="7921" width="11.7109375" customWidth="1"/>
    <col min="7922" max="7922" width="10.42578125" customWidth="1"/>
    <col min="7923" max="7927" width="14.7109375" customWidth="1"/>
    <col min="7930" max="7930" width="0" hidden="1" customWidth="1"/>
    <col min="8175" max="8175" width="12.5703125" customWidth="1"/>
    <col min="8176" max="8176" width="83.85546875" customWidth="1"/>
    <col min="8177" max="8177" width="11.7109375" customWidth="1"/>
    <col min="8178" max="8178" width="10.42578125" customWidth="1"/>
    <col min="8179" max="8183" width="14.7109375" customWidth="1"/>
    <col min="8186" max="8186" width="0" hidden="1" customWidth="1"/>
    <col min="8431" max="8431" width="12.5703125" customWidth="1"/>
    <col min="8432" max="8432" width="83.85546875" customWidth="1"/>
    <col min="8433" max="8433" width="11.7109375" customWidth="1"/>
    <col min="8434" max="8434" width="10.42578125" customWidth="1"/>
    <col min="8435" max="8439" width="14.7109375" customWidth="1"/>
    <col min="8442" max="8442" width="0" hidden="1" customWidth="1"/>
    <col min="8687" max="8687" width="12.5703125" customWidth="1"/>
    <col min="8688" max="8688" width="83.85546875" customWidth="1"/>
    <col min="8689" max="8689" width="11.7109375" customWidth="1"/>
    <col min="8690" max="8690" width="10.42578125" customWidth="1"/>
    <col min="8691" max="8695" width="14.7109375" customWidth="1"/>
    <col min="8698" max="8698" width="0" hidden="1" customWidth="1"/>
    <col min="8943" max="8943" width="12.5703125" customWidth="1"/>
    <col min="8944" max="8944" width="83.85546875" customWidth="1"/>
    <col min="8945" max="8945" width="11.7109375" customWidth="1"/>
    <col min="8946" max="8946" width="10.42578125" customWidth="1"/>
    <col min="8947" max="8951" width="14.7109375" customWidth="1"/>
    <col min="8954" max="8954" width="0" hidden="1" customWidth="1"/>
    <col min="9199" max="9199" width="12.5703125" customWidth="1"/>
    <col min="9200" max="9200" width="83.85546875" customWidth="1"/>
    <col min="9201" max="9201" width="11.7109375" customWidth="1"/>
    <col min="9202" max="9202" width="10.42578125" customWidth="1"/>
    <col min="9203" max="9207" width="14.7109375" customWidth="1"/>
    <col min="9210" max="9210" width="0" hidden="1" customWidth="1"/>
    <col min="9455" max="9455" width="12.5703125" customWidth="1"/>
    <col min="9456" max="9456" width="83.85546875" customWidth="1"/>
    <col min="9457" max="9457" width="11.7109375" customWidth="1"/>
    <col min="9458" max="9458" width="10.42578125" customWidth="1"/>
    <col min="9459" max="9463" width="14.7109375" customWidth="1"/>
    <col min="9466" max="9466" width="0" hidden="1" customWidth="1"/>
    <col min="9711" max="9711" width="12.5703125" customWidth="1"/>
    <col min="9712" max="9712" width="83.85546875" customWidth="1"/>
    <col min="9713" max="9713" width="11.7109375" customWidth="1"/>
    <col min="9714" max="9714" width="10.42578125" customWidth="1"/>
    <col min="9715" max="9719" width="14.7109375" customWidth="1"/>
    <col min="9722" max="9722" width="0" hidden="1" customWidth="1"/>
    <col min="9967" max="9967" width="12.5703125" customWidth="1"/>
    <col min="9968" max="9968" width="83.85546875" customWidth="1"/>
    <col min="9969" max="9969" width="11.7109375" customWidth="1"/>
    <col min="9970" max="9970" width="10.42578125" customWidth="1"/>
    <col min="9971" max="9975" width="14.7109375" customWidth="1"/>
    <col min="9978" max="9978" width="0" hidden="1" customWidth="1"/>
    <col min="10223" max="10223" width="12.5703125" customWidth="1"/>
    <col min="10224" max="10224" width="83.85546875" customWidth="1"/>
    <col min="10225" max="10225" width="11.7109375" customWidth="1"/>
    <col min="10226" max="10226" width="10.42578125" customWidth="1"/>
    <col min="10227" max="10231" width="14.7109375" customWidth="1"/>
    <col min="10234" max="10234" width="0" hidden="1" customWidth="1"/>
    <col min="10479" max="10479" width="12.5703125" customWidth="1"/>
    <col min="10480" max="10480" width="83.85546875" customWidth="1"/>
    <col min="10481" max="10481" width="11.7109375" customWidth="1"/>
    <col min="10482" max="10482" width="10.42578125" customWidth="1"/>
    <col min="10483" max="10487" width="14.7109375" customWidth="1"/>
    <col min="10490" max="10490" width="0" hidden="1" customWidth="1"/>
    <col min="10735" max="10735" width="12.5703125" customWidth="1"/>
    <col min="10736" max="10736" width="83.85546875" customWidth="1"/>
    <col min="10737" max="10737" width="11.7109375" customWidth="1"/>
    <col min="10738" max="10738" width="10.42578125" customWidth="1"/>
    <col min="10739" max="10743" width="14.7109375" customWidth="1"/>
    <col min="10746" max="10746" width="0" hidden="1" customWidth="1"/>
    <col min="10991" max="10991" width="12.5703125" customWidth="1"/>
    <col min="10992" max="10992" width="83.85546875" customWidth="1"/>
    <col min="10993" max="10993" width="11.7109375" customWidth="1"/>
    <col min="10994" max="10994" width="10.42578125" customWidth="1"/>
    <col min="10995" max="10999" width="14.7109375" customWidth="1"/>
    <col min="11002" max="11002" width="0" hidden="1" customWidth="1"/>
    <col min="11247" max="11247" width="12.5703125" customWidth="1"/>
    <col min="11248" max="11248" width="83.85546875" customWidth="1"/>
    <col min="11249" max="11249" width="11.7109375" customWidth="1"/>
    <col min="11250" max="11250" width="10.42578125" customWidth="1"/>
    <col min="11251" max="11255" width="14.7109375" customWidth="1"/>
    <col min="11258" max="11258" width="0" hidden="1" customWidth="1"/>
    <col min="11503" max="11503" width="12.5703125" customWidth="1"/>
    <col min="11504" max="11504" width="83.85546875" customWidth="1"/>
    <col min="11505" max="11505" width="11.7109375" customWidth="1"/>
    <col min="11506" max="11506" width="10.42578125" customWidth="1"/>
    <col min="11507" max="11511" width="14.7109375" customWidth="1"/>
    <col min="11514" max="11514" width="0" hidden="1" customWidth="1"/>
    <col min="11759" max="11759" width="12.5703125" customWidth="1"/>
    <col min="11760" max="11760" width="83.85546875" customWidth="1"/>
    <col min="11761" max="11761" width="11.7109375" customWidth="1"/>
    <col min="11762" max="11762" width="10.42578125" customWidth="1"/>
    <col min="11763" max="11767" width="14.7109375" customWidth="1"/>
    <col min="11770" max="11770" width="0" hidden="1" customWidth="1"/>
    <col min="12015" max="12015" width="12.5703125" customWidth="1"/>
    <col min="12016" max="12016" width="83.85546875" customWidth="1"/>
    <col min="12017" max="12017" width="11.7109375" customWidth="1"/>
    <col min="12018" max="12018" width="10.42578125" customWidth="1"/>
    <col min="12019" max="12023" width="14.7109375" customWidth="1"/>
    <col min="12026" max="12026" width="0" hidden="1" customWidth="1"/>
    <col min="12271" max="12271" width="12.5703125" customWidth="1"/>
    <col min="12272" max="12272" width="83.85546875" customWidth="1"/>
    <col min="12273" max="12273" width="11.7109375" customWidth="1"/>
    <col min="12274" max="12274" width="10.42578125" customWidth="1"/>
    <col min="12275" max="12279" width="14.7109375" customWidth="1"/>
    <col min="12282" max="12282" width="0" hidden="1" customWidth="1"/>
    <col min="12527" max="12527" width="12.5703125" customWidth="1"/>
    <col min="12528" max="12528" width="83.85546875" customWidth="1"/>
    <col min="12529" max="12529" width="11.7109375" customWidth="1"/>
    <col min="12530" max="12530" width="10.42578125" customWidth="1"/>
    <col min="12531" max="12535" width="14.7109375" customWidth="1"/>
    <col min="12538" max="12538" width="0" hidden="1" customWidth="1"/>
    <col min="12783" max="12783" width="12.5703125" customWidth="1"/>
    <col min="12784" max="12784" width="83.85546875" customWidth="1"/>
    <col min="12785" max="12785" width="11.7109375" customWidth="1"/>
    <col min="12786" max="12786" width="10.42578125" customWidth="1"/>
    <col min="12787" max="12791" width="14.7109375" customWidth="1"/>
    <col min="12794" max="12794" width="0" hidden="1" customWidth="1"/>
    <col min="13039" max="13039" width="12.5703125" customWidth="1"/>
    <col min="13040" max="13040" width="83.85546875" customWidth="1"/>
    <col min="13041" max="13041" width="11.7109375" customWidth="1"/>
    <col min="13042" max="13042" width="10.42578125" customWidth="1"/>
    <col min="13043" max="13047" width="14.7109375" customWidth="1"/>
    <col min="13050" max="13050" width="0" hidden="1" customWidth="1"/>
    <col min="13295" max="13295" width="12.5703125" customWidth="1"/>
    <col min="13296" max="13296" width="83.85546875" customWidth="1"/>
    <col min="13297" max="13297" width="11.7109375" customWidth="1"/>
    <col min="13298" max="13298" width="10.42578125" customWidth="1"/>
    <col min="13299" max="13303" width="14.7109375" customWidth="1"/>
    <col min="13306" max="13306" width="0" hidden="1" customWidth="1"/>
    <col min="13551" max="13551" width="12.5703125" customWidth="1"/>
    <col min="13552" max="13552" width="83.85546875" customWidth="1"/>
    <col min="13553" max="13553" width="11.7109375" customWidth="1"/>
    <col min="13554" max="13554" width="10.42578125" customWidth="1"/>
    <col min="13555" max="13559" width="14.7109375" customWidth="1"/>
    <col min="13562" max="13562" width="0" hidden="1" customWidth="1"/>
    <col min="13807" max="13807" width="12.5703125" customWidth="1"/>
    <col min="13808" max="13808" width="83.85546875" customWidth="1"/>
    <col min="13809" max="13809" width="11.7109375" customWidth="1"/>
    <col min="13810" max="13810" width="10.42578125" customWidth="1"/>
    <col min="13811" max="13815" width="14.7109375" customWidth="1"/>
    <col min="13818" max="13818" width="0" hidden="1" customWidth="1"/>
    <col min="14063" max="14063" width="12.5703125" customWidth="1"/>
    <col min="14064" max="14064" width="83.85546875" customWidth="1"/>
    <col min="14065" max="14065" width="11.7109375" customWidth="1"/>
    <col min="14066" max="14066" width="10.42578125" customWidth="1"/>
    <col min="14067" max="14071" width="14.7109375" customWidth="1"/>
    <col min="14074" max="14074" width="0" hidden="1" customWidth="1"/>
    <col min="14319" max="14319" width="12.5703125" customWidth="1"/>
    <col min="14320" max="14320" width="83.85546875" customWidth="1"/>
    <col min="14321" max="14321" width="11.7109375" customWidth="1"/>
    <col min="14322" max="14322" width="10.42578125" customWidth="1"/>
    <col min="14323" max="14327" width="14.7109375" customWidth="1"/>
    <col min="14330" max="14330" width="0" hidden="1" customWidth="1"/>
    <col min="14575" max="14575" width="12.5703125" customWidth="1"/>
    <col min="14576" max="14576" width="83.85546875" customWidth="1"/>
    <col min="14577" max="14577" width="11.7109375" customWidth="1"/>
    <col min="14578" max="14578" width="10.42578125" customWidth="1"/>
    <col min="14579" max="14583" width="14.7109375" customWidth="1"/>
    <col min="14586" max="14586" width="0" hidden="1" customWidth="1"/>
    <col min="14831" max="14831" width="12.5703125" customWidth="1"/>
    <col min="14832" max="14832" width="83.85546875" customWidth="1"/>
    <col min="14833" max="14833" width="11.7109375" customWidth="1"/>
    <col min="14834" max="14834" width="10.42578125" customWidth="1"/>
    <col min="14835" max="14839" width="14.7109375" customWidth="1"/>
    <col min="14842" max="14842" width="0" hidden="1" customWidth="1"/>
    <col min="15087" max="15087" width="12.5703125" customWidth="1"/>
    <col min="15088" max="15088" width="83.85546875" customWidth="1"/>
    <col min="15089" max="15089" width="11.7109375" customWidth="1"/>
    <col min="15090" max="15090" width="10.42578125" customWidth="1"/>
    <col min="15091" max="15095" width="14.7109375" customWidth="1"/>
    <col min="15098" max="15098" width="0" hidden="1" customWidth="1"/>
    <col min="15343" max="15343" width="12.5703125" customWidth="1"/>
    <col min="15344" max="15344" width="83.85546875" customWidth="1"/>
    <col min="15345" max="15345" width="11.7109375" customWidth="1"/>
    <col min="15346" max="15346" width="10.42578125" customWidth="1"/>
    <col min="15347" max="15351" width="14.7109375" customWidth="1"/>
    <col min="15354" max="15354" width="0" hidden="1" customWidth="1"/>
    <col min="15599" max="15599" width="12.5703125" customWidth="1"/>
    <col min="15600" max="15600" width="83.85546875" customWidth="1"/>
    <col min="15601" max="15601" width="11.7109375" customWidth="1"/>
    <col min="15602" max="15602" width="10.42578125" customWidth="1"/>
    <col min="15603" max="15607" width="14.7109375" customWidth="1"/>
    <col min="15610" max="15610" width="0" hidden="1" customWidth="1"/>
    <col min="15855" max="15855" width="12.5703125" customWidth="1"/>
    <col min="15856" max="15856" width="83.85546875" customWidth="1"/>
    <col min="15857" max="15857" width="11.7109375" customWidth="1"/>
    <col min="15858" max="15858" width="10.42578125" customWidth="1"/>
    <col min="15859" max="15863" width="14.7109375" customWidth="1"/>
    <col min="15866" max="15866" width="0" hidden="1" customWidth="1"/>
    <col min="16111" max="16111" width="12.5703125" customWidth="1"/>
    <col min="16112" max="16112" width="83.85546875" customWidth="1"/>
    <col min="16113" max="16113" width="11.7109375" customWidth="1"/>
    <col min="16114" max="16114" width="10.42578125" customWidth="1"/>
    <col min="16115" max="16119" width="14.7109375" customWidth="1"/>
    <col min="16122" max="16122" width="0" hidden="1" customWidth="1"/>
  </cols>
  <sheetData>
    <row r="6" spans="1:9" ht="18">
      <c r="H6" s="243" t="s">
        <v>145</v>
      </c>
    </row>
    <row r="7" spans="1:9">
      <c r="H7" s="244" t="s">
        <v>146</v>
      </c>
    </row>
    <row r="8" spans="1:9">
      <c r="H8" s="244" t="s">
        <v>147</v>
      </c>
    </row>
    <row r="11" spans="1:9" ht="16.5" thickBot="1">
      <c r="A11" s="245"/>
    </row>
    <row r="12" spans="1:9" ht="24.75" thickTop="1" thickBot="1">
      <c r="A12" s="246" t="s">
        <v>117</v>
      </c>
      <c r="B12" s="247"/>
      <c r="C12" s="247"/>
      <c r="D12" s="248"/>
      <c r="E12" s="248"/>
      <c r="F12" s="248"/>
      <c r="G12" s="248"/>
      <c r="H12" s="249"/>
      <c r="I12" s="250"/>
    </row>
    <row r="13" spans="1:9" ht="16.5" thickTop="1" thickBot="1">
      <c r="A13" s="251" t="s">
        <v>76</v>
      </c>
      <c r="B13" s="252" t="s">
        <v>119</v>
      </c>
      <c r="C13" s="253"/>
      <c r="D13" s="254"/>
      <c r="E13" s="255"/>
      <c r="F13" s="256"/>
      <c r="G13" s="256"/>
      <c r="H13" s="257"/>
      <c r="I13" s="250"/>
    </row>
    <row r="14" spans="1:9">
      <c r="A14" s="258"/>
      <c r="B14" s="259"/>
      <c r="C14" s="260" t="s">
        <v>120</v>
      </c>
      <c r="D14" s="261">
        <v>2022</v>
      </c>
      <c r="E14" s="261">
        <v>2022</v>
      </c>
      <c r="F14" s="261">
        <v>2022</v>
      </c>
      <c r="G14" s="261">
        <v>2022</v>
      </c>
      <c r="H14" s="261">
        <v>2022</v>
      </c>
      <c r="I14" s="250"/>
    </row>
    <row r="15" spans="1:9">
      <c r="A15" s="258"/>
      <c r="B15" s="259"/>
      <c r="C15" s="260" t="s">
        <v>121</v>
      </c>
      <c r="D15" s="260" t="s">
        <v>122</v>
      </c>
      <c r="E15" s="262" t="s">
        <v>123</v>
      </c>
      <c r="F15" s="260" t="s">
        <v>124</v>
      </c>
      <c r="G15" s="260" t="s">
        <v>148</v>
      </c>
      <c r="H15" s="263" t="s">
        <v>129</v>
      </c>
      <c r="I15" s="250"/>
    </row>
    <row r="16" spans="1:9">
      <c r="A16" s="258"/>
      <c r="B16" s="259"/>
      <c r="C16" s="260" t="s">
        <v>130</v>
      </c>
      <c r="D16" s="260" t="s">
        <v>149</v>
      </c>
      <c r="E16" s="260" t="s">
        <v>150</v>
      </c>
      <c r="F16" s="260" t="s">
        <v>151</v>
      </c>
      <c r="G16" s="260" t="s">
        <v>149</v>
      </c>
      <c r="H16" s="263" t="s">
        <v>132</v>
      </c>
      <c r="I16" s="250"/>
    </row>
    <row r="17" spans="1:9" ht="15.75" thickBot="1">
      <c r="A17" s="264"/>
      <c r="B17" s="265"/>
      <c r="C17" s="266"/>
      <c r="D17" s="266"/>
      <c r="E17" s="267"/>
      <c r="F17" s="266"/>
      <c r="G17" s="266"/>
      <c r="H17" s="268"/>
      <c r="I17" s="250"/>
    </row>
    <row r="18" spans="1:9" s="269" customFormat="1" ht="22.5" thickTop="1" thickBot="1">
      <c r="A18" s="270" t="s">
        <v>152</v>
      </c>
      <c r="B18" s="271"/>
      <c r="C18" s="271"/>
      <c r="D18" s="272"/>
      <c r="E18" s="272"/>
      <c r="F18" s="272"/>
      <c r="G18" s="272"/>
      <c r="H18" s="273"/>
    </row>
    <row r="19" spans="1:9" s="96" customFormat="1" ht="16.5" thickTop="1" thickBot="1">
      <c r="A19" s="274"/>
      <c r="B19" s="275"/>
      <c r="C19" s="276"/>
      <c r="D19" s="277"/>
      <c r="E19" s="278"/>
      <c r="F19" s="278"/>
      <c r="G19" s="279"/>
      <c r="H19" s="279"/>
    </row>
    <row r="20" spans="1:9" s="96" customFormat="1" ht="22.5" thickTop="1" thickBot="1">
      <c r="A20" s="280" t="s">
        <v>153</v>
      </c>
      <c r="B20" s="281"/>
      <c r="C20" s="281"/>
      <c r="D20" s="281"/>
      <c r="E20" s="282"/>
      <c r="F20" s="281"/>
      <c r="G20" s="281"/>
      <c r="H20" s="283"/>
    </row>
    <row r="21" spans="1:9" s="96" customFormat="1" ht="15.75" thickTop="1">
      <c r="A21" s="284" t="s">
        <v>154</v>
      </c>
      <c r="B21" s="285" t="s">
        <v>155</v>
      </c>
      <c r="C21" s="286" t="s">
        <v>156</v>
      </c>
      <c r="D21" s="287">
        <v>0</v>
      </c>
      <c r="E21" s="287">
        <v>0</v>
      </c>
      <c r="F21" s="287">
        <v>0</v>
      </c>
      <c r="G21" s="287">
        <v>0</v>
      </c>
      <c r="H21" s="288">
        <v>0</v>
      </c>
    </row>
    <row r="22" spans="1:9" s="96" customFormat="1">
      <c r="A22" s="289" t="s">
        <v>157</v>
      </c>
      <c r="B22" s="290" t="s">
        <v>155</v>
      </c>
      <c r="C22" s="291" t="s">
        <v>156</v>
      </c>
      <c r="D22" s="292">
        <v>0</v>
      </c>
      <c r="E22" s="292">
        <v>0</v>
      </c>
      <c r="F22" s="292">
        <v>0</v>
      </c>
      <c r="G22" s="292">
        <v>0</v>
      </c>
      <c r="H22" s="293">
        <v>0</v>
      </c>
    </row>
    <row r="23" spans="1:9" s="96" customFormat="1">
      <c r="A23" s="289" t="s">
        <v>158</v>
      </c>
      <c r="B23" s="290" t="s">
        <v>155</v>
      </c>
      <c r="C23" s="294" t="s">
        <v>156</v>
      </c>
      <c r="D23" s="292">
        <v>0</v>
      </c>
      <c r="E23" s="292">
        <v>0</v>
      </c>
      <c r="F23" s="292">
        <v>0</v>
      </c>
      <c r="G23" s="292">
        <v>0</v>
      </c>
      <c r="H23" s="293">
        <v>0</v>
      </c>
    </row>
    <row r="24" spans="1:9" s="96" customFormat="1">
      <c r="A24" s="295" t="s">
        <v>159</v>
      </c>
      <c r="B24" s="296" t="s">
        <v>155</v>
      </c>
      <c r="C24" s="294" t="s">
        <v>156</v>
      </c>
      <c r="D24" s="297">
        <v>0</v>
      </c>
      <c r="E24" s="292">
        <v>0</v>
      </c>
      <c r="F24" s="297">
        <v>0</v>
      </c>
      <c r="G24" s="297">
        <v>0</v>
      </c>
      <c r="H24" s="298">
        <v>0</v>
      </c>
    </row>
    <row r="25" spans="1:9" s="96" customFormat="1">
      <c r="A25" s="295" t="s">
        <v>160</v>
      </c>
      <c r="B25" s="290" t="s">
        <v>155</v>
      </c>
      <c r="C25" s="294" t="s">
        <v>156</v>
      </c>
      <c r="D25" s="297">
        <v>0</v>
      </c>
      <c r="E25" s="297">
        <v>0</v>
      </c>
      <c r="F25" s="297">
        <v>0</v>
      </c>
      <c r="G25" s="297">
        <v>0</v>
      </c>
      <c r="H25" s="298">
        <v>0</v>
      </c>
    </row>
    <row r="26" spans="1:9" s="96" customFormat="1">
      <c r="A26" s="295" t="s">
        <v>161</v>
      </c>
      <c r="B26" s="296" t="s">
        <v>155</v>
      </c>
      <c r="C26" s="294" t="s">
        <v>156</v>
      </c>
      <c r="D26" s="297">
        <v>0</v>
      </c>
      <c r="E26" s="292">
        <v>0</v>
      </c>
      <c r="F26" s="297">
        <v>0</v>
      </c>
      <c r="G26" s="297">
        <v>0</v>
      </c>
      <c r="H26" s="298">
        <v>0</v>
      </c>
    </row>
    <row r="27" spans="1:9" s="96" customFormat="1">
      <c r="A27" s="295" t="s">
        <v>162</v>
      </c>
      <c r="B27" s="296" t="s">
        <v>155</v>
      </c>
      <c r="C27" s="294" t="s">
        <v>156</v>
      </c>
      <c r="D27" s="297">
        <v>0</v>
      </c>
      <c r="E27" s="297">
        <v>0</v>
      </c>
      <c r="F27" s="297">
        <v>0</v>
      </c>
      <c r="G27" s="297">
        <v>0</v>
      </c>
      <c r="H27" s="298">
        <v>0</v>
      </c>
    </row>
    <row r="28" spans="1:9" s="96" customFormat="1">
      <c r="A28" s="295" t="s">
        <v>163</v>
      </c>
      <c r="B28" s="296" t="s">
        <v>155</v>
      </c>
      <c r="C28" s="294" t="s">
        <v>156</v>
      </c>
      <c r="D28" s="297">
        <v>0</v>
      </c>
      <c r="E28" s="297">
        <v>0</v>
      </c>
      <c r="F28" s="297">
        <v>0</v>
      </c>
      <c r="G28" s="297">
        <v>0</v>
      </c>
      <c r="H28" s="298">
        <v>0</v>
      </c>
    </row>
    <row r="29" spans="1:9" s="96" customFormat="1">
      <c r="A29" s="295" t="s">
        <v>164</v>
      </c>
      <c r="B29" s="296" t="s">
        <v>155</v>
      </c>
      <c r="C29" s="294" t="s">
        <v>156</v>
      </c>
      <c r="D29" s="297">
        <v>1</v>
      </c>
      <c r="E29" s="297">
        <v>1</v>
      </c>
      <c r="F29" s="297">
        <v>0</v>
      </c>
      <c r="G29" s="297">
        <v>0</v>
      </c>
      <c r="H29" s="298">
        <v>1</v>
      </c>
    </row>
    <row r="30" spans="1:9" s="96" customFormat="1">
      <c r="A30" s="295" t="s">
        <v>165</v>
      </c>
      <c r="B30" s="296" t="s">
        <v>155</v>
      </c>
      <c r="C30" s="294" t="s">
        <v>156</v>
      </c>
      <c r="D30" s="297">
        <v>1</v>
      </c>
      <c r="E30" s="297">
        <v>1</v>
      </c>
      <c r="F30" s="297">
        <v>0</v>
      </c>
      <c r="G30" s="297">
        <v>0</v>
      </c>
      <c r="H30" s="298">
        <v>1</v>
      </c>
    </row>
    <row r="31" spans="1:9" s="96" customFormat="1">
      <c r="A31" s="295" t="s">
        <v>166</v>
      </c>
      <c r="B31" s="296" t="s">
        <v>155</v>
      </c>
      <c r="C31" s="294" t="s">
        <v>156</v>
      </c>
      <c r="D31" s="297">
        <v>1</v>
      </c>
      <c r="E31" s="297">
        <v>1</v>
      </c>
      <c r="F31" s="297">
        <v>0</v>
      </c>
      <c r="G31" s="297">
        <v>0</v>
      </c>
      <c r="H31" s="298">
        <v>1</v>
      </c>
    </row>
    <row r="32" spans="1:9" s="96" customFormat="1" ht="15.75" thickBot="1">
      <c r="A32" s="295" t="s">
        <v>167</v>
      </c>
      <c r="B32" s="296" t="s">
        <v>155</v>
      </c>
      <c r="C32" s="299" t="s">
        <v>156</v>
      </c>
      <c r="D32" s="297">
        <v>1</v>
      </c>
      <c r="E32" s="297">
        <v>1</v>
      </c>
      <c r="F32" s="297">
        <v>0</v>
      </c>
      <c r="G32" s="297">
        <v>0</v>
      </c>
      <c r="H32" s="298">
        <v>1</v>
      </c>
    </row>
    <row r="33" spans="1:9" s="96" customFormat="1" ht="22.5" thickTop="1" thickBot="1">
      <c r="A33" s="300" t="s">
        <v>168</v>
      </c>
      <c r="B33" s="301"/>
      <c r="C33" s="301"/>
      <c r="D33" s="301"/>
      <c r="E33" s="302"/>
      <c r="F33" s="301"/>
      <c r="G33" s="301"/>
      <c r="H33" s="303"/>
    </row>
    <row r="34" spans="1:9" ht="16.5" thickTop="1">
      <c r="A34" s="295" t="s">
        <v>169</v>
      </c>
      <c r="B34" s="304" t="s">
        <v>155</v>
      </c>
      <c r="C34" s="297" t="s">
        <v>156</v>
      </c>
      <c r="D34" s="297">
        <v>0</v>
      </c>
      <c r="E34" s="292">
        <v>0</v>
      </c>
      <c r="F34" s="297">
        <v>6</v>
      </c>
      <c r="G34" s="297">
        <v>0</v>
      </c>
      <c r="H34" s="298">
        <v>6</v>
      </c>
      <c r="I34" s="305"/>
    </row>
    <row r="35" spans="1:9" ht="15.75">
      <c r="A35" s="295" t="s">
        <v>170</v>
      </c>
      <c r="B35" s="304" t="s">
        <v>155</v>
      </c>
      <c r="C35" s="297" t="s">
        <v>156</v>
      </c>
      <c r="D35" s="297">
        <v>0</v>
      </c>
      <c r="E35" s="292">
        <v>0</v>
      </c>
      <c r="F35" s="297">
        <v>7</v>
      </c>
      <c r="G35" s="297">
        <v>0</v>
      </c>
      <c r="H35" s="298">
        <v>7</v>
      </c>
      <c r="I35" s="305"/>
    </row>
    <row r="36" spans="1:9" ht="15.75">
      <c r="A36" s="295" t="s">
        <v>171</v>
      </c>
      <c r="B36" s="304" t="s">
        <v>155</v>
      </c>
      <c r="C36" s="297" t="s">
        <v>156</v>
      </c>
      <c r="D36" s="297">
        <v>0</v>
      </c>
      <c r="E36" s="292">
        <v>0</v>
      </c>
      <c r="F36" s="297">
        <v>0</v>
      </c>
      <c r="G36" s="297">
        <v>0</v>
      </c>
      <c r="H36" s="298">
        <v>0</v>
      </c>
      <c r="I36" s="305"/>
    </row>
    <row r="37" spans="1:9">
      <c r="A37" s="295" t="s">
        <v>172</v>
      </c>
      <c r="B37" s="304" t="s">
        <v>155</v>
      </c>
      <c r="C37" s="297" t="s">
        <v>156</v>
      </c>
      <c r="D37" s="297">
        <v>1</v>
      </c>
      <c r="E37" s="297">
        <v>1</v>
      </c>
      <c r="F37" s="297">
        <v>0</v>
      </c>
      <c r="G37" s="297">
        <v>0</v>
      </c>
      <c r="H37" s="298">
        <v>1</v>
      </c>
    </row>
    <row r="38" spans="1:9" ht="15.75" thickBot="1">
      <c r="A38" s="306" t="s">
        <v>173</v>
      </c>
      <c r="B38" s="307" t="s">
        <v>155</v>
      </c>
      <c r="C38" s="308" t="s">
        <v>156</v>
      </c>
      <c r="D38" s="308">
        <v>1</v>
      </c>
      <c r="E38" s="308">
        <v>1</v>
      </c>
      <c r="F38" s="308">
        <v>0</v>
      </c>
      <c r="G38" s="308">
        <v>0</v>
      </c>
      <c r="H38" s="309">
        <v>1</v>
      </c>
    </row>
    <row r="39" spans="1:9" ht="15.75" thickTop="1"/>
  </sheetData>
  <mergeCells count="4">
    <mergeCell ref="A12:H12"/>
    <mergeCell ref="A13:A17"/>
    <mergeCell ref="B13:B17"/>
    <mergeCell ref="A18:H1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workbookViewId="0">
      <selection activeCell="B12" sqref="B12"/>
    </sheetView>
  </sheetViews>
  <sheetFormatPr baseColWidth="10" defaultRowHeight="15.75"/>
  <cols>
    <col min="1" max="1" width="2.42578125" style="185" customWidth="1"/>
    <col min="2" max="2" width="46.28515625" style="185" customWidth="1"/>
    <col min="3" max="3" width="9.7109375" style="185" customWidth="1"/>
    <col min="4" max="4" width="11" style="185" customWidth="1"/>
    <col min="5" max="12" width="14.7109375" style="185" customWidth="1"/>
    <col min="13" max="16384" width="11.42578125" style="185"/>
  </cols>
  <sheetData>
    <row r="1" spans="1:12" ht="21">
      <c r="B1" s="186" t="s">
        <v>115</v>
      </c>
    </row>
    <row r="2" spans="1:12" ht="18.75">
      <c r="A2" s="187"/>
      <c r="B2" s="188" t="s">
        <v>116</v>
      </c>
    </row>
    <row r="3" spans="1:12">
      <c r="A3" s="187"/>
      <c r="B3" s="187"/>
    </row>
    <row r="4" spans="1:12" ht="16.5" thickBot="1">
      <c r="B4" s="189" t="s">
        <v>117</v>
      </c>
      <c r="C4" s="189"/>
      <c r="D4" s="189"/>
      <c r="E4" s="190"/>
      <c r="F4" s="190"/>
      <c r="G4" s="190"/>
      <c r="H4" s="190"/>
      <c r="I4" s="190"/>
      <c r="J4" s="190"/>
      <c r="K4" s="190"/>
      <c r="L4" s="191"/>
    </row>
    <row r="5" spans="1:12" s="192" customFormat="1">
      <c r="B5" s="193" t="s">
        <v>118</v>
      </c>
      <c r="C5" s="194" t="s">
        <v>119</v>
      </c>
      <c r="D5" s="195" t="s">
        <v>120</v>
      </c>
      <c r="E5" s="196">
        <v>2022</v>
      </c>
      <c r="F5" s="197">
        <v>2022</v>
      </c>
      <c r="G5" s="197">
        <v>2022</v>
      </c>
      <c r="H5" s="197">
        <v>2022</v>
      </c>
      <c r="I5" s="197">
        <v>2022</v>
      </c>
      <c r="J5" s="197">
        <v>2021</v>
      </c>
      <c r="K5" s="197">
        <v>2022</v>
      </c>
      <c r="L5" s="198">
        <v>2023</v>
      </c>
    </row>
    <row r="6" spans="1:12" s="192" customFormat="1">
      <c r="B6" s="199"/>
      <c r="C6" s="200"/>
      <c r="D6" s="201" t="s">
        <v>121</v>
      </c>
      <c r="E6" s="202" t="s">
        <v>122</v>
      </c>
      <c r="F6" s="203" t="s">
        <v>123</v>
      </c>
      <c r="G6" s="203" t="s">
        <v>124</v>
      </c>
      <c r="H6" s="203" t="s">
        <v>125</v>
      </c>
      <c r="I6" s="203" t="s">
        <v>126</v>
      </c>
      <c r="J6" s="203" t="s">
        <v>127</v>
      </c>
      <c r="K6" s="203" t="s">
        <v>128</v>
      </c>
      <c r="L6" s="204" t="s">
        <v>129</v>
      </c>
    </row>
    <row r="7" spans="1:12" s="192" customFormat="1" ht="16.5" thickBot="1">
      <c r="B7" s="199"/>
      <c r="C7" s="200"/>
      <c r="D7" s="205" t="s">
        <v>130</v>
      </c>
      <c r="E7" s="206" t="s">
        <v>131</v>
      </c>
      <c r="F7" s="207" t="s">
        <v>131</v>
      </c>
      <c r="G7" s="207" t="s">
        <v>131</v>
      </c>
      <c r="H7" s="207" t="s">
        <v>131</v>
      </c>
      <c r="I7" s="207"/>
      <c r="J7" s="207"/>
      <c r="K7" s="207" t="s">
        <v>132</v>
      </c>
      <c r="L7" s="208" t="s">
        <v>132</v>
      </c>
    </row>
    <row r="8" spans="1:12" s="192" customFormat="1">
      <c r="B8" s="209" t="s">
        <v>133</v>
      </c>
      <c r="C8" s="210"/>
      <c r="D8" s="211"/>
      <c r="E8" s="212"/>
      <c r="F8" s="212"/>
      <c r="G8" s="212"/>
      <c r="H8" s="212"/>
      <c r="I8" s="212"/>
      <c r="J8" s="212"/>
      <c r="K8" s="212"/>
      <c r="L8" s="213"/>
    </row>
    <row r="9" spans="1:12" s="192" customFormat="1">
      <c r="B9" s="214" t="s">
        <v>134</v>
      </c>
      <c r="C9" s="215"/>
      <c r="D9" s="215"/>
      <c r="E9" s="215"/>
      <c r="F9" s="215"/>
      <c r="G9" s="215"/>
      <c r="H9" s="215"/>
      <c r="I9" s="215"/>
      <c r="J9" s="215"/>
      <c r="K9" s="215"/>
      <c r="L9" s="216"/>
    </row>
    <row r="10" spans="1:12" s="192" customFormat="1">
      <c r="B10" s="217" t="s">
        <v>135</v>
      </c>
      <c r="C10" s="218"/>
      <c r="D10" s="218"/>
      <c r="E10" s="219"/>
      <c r="F10" s="219"/>
      <c r="G10" s="219"/>
      <c r="H10" s="219"/>
      <c r="I10" s="219"/>
      <c r="J10" s="219"/>
      <c r="K10" s="219"/>
      <c r="L10" s="220"/>
    </row>
    <row r="11" spans="1:12" s="192" customFormat="1">
      <c r="B11" s="221" t="s">
        <v>136</v>
      </c>
      <c r="C11" s="222" t="s">
        <v>137</v>
      </c>
      <c r="D11" s="223" t="s">
        <v>138</v>
      </c>
      <c r="E11" s="224">
        <v>1049</v>
      </c>
      <c r="F11" s="224">
        <v>1017</v>
      </c>
      <c r="G11" s="225">
        <v>566</v>
      </c>
      <c r="H11" s="226">
        <v>220</v>
      </c>
      <c r="I11" s="227">
        <f t="shared" ref="I11:I14" si="0">SUM(E11:H11)</f>
        <v>2852</v>
      </c>
      <c r="J11" s="227">
        <v>897</v>
      </c>
      <c r="K11" s="228">
        <v>1000</v>
      </c>
      <c r="L11" s="229">
        <v>1000</v>
      </c>
    </row>
    <row r="12" spans="1:12" s="192" customFormat="1">
      <c r="B12" s="230" t="s">
        <v>139</v>
      </c>
      <c r="C12" s="222" t="s">
        <v>137</v>
      </c>
      <c r="D12" s="223" t="s">
        <v>138</v>
      </c>
      <c r="E12" s="231"/>
      <c r="F12" s="231"/>
      <c r="G12" s="225"/>
      <c r="H12" s="232"/>
      <c r="I12" s="227">
        <f t="shared" si="0"/>
        <v>0</v>
      </c>
      <c r="J12" s="228"/>
      <c r="K12" s="228"/>
      <c r="L12" s="233"/>
    </row>
    <row r="13" spans="1:12" s="192" customFormat="1">
      <c r="B13" s="230" t="s">
        <v>140</v>
      </c>
      <c r="C13" s="222" t="s">
        <v>137</v>
      </c>
      <c r="D13" s="223" t="s">
        <v>138</v>
      </c>
      <c r="E13" s="231">
        <v>32</v>
      </c>
      <c r="F13" s="231">
        <v>98</v>
      </c>
      <c r="G13" s="225">
        <v>116</v>
      </c>
      <c r="H13" s="232">
        <v>60</v>
      </c>
      <c r="I13" s="227">
        <f t="shared" si="0"/>
        <v>306</v>
      </c>
      <c r="J13" s="228">
        <v>85</v>
      </c>
      <c r="K13" s="228">
        <v>135</v>
      </c>
      <c r="L13" s="233">
        <v>100</v>
      </c>
    </row>
    <row r="14" spans="1:12" s="192" customFormat="1">
      <c r="B14" s="230" t="s">
        <v>141</v>
      </c>
      <c r="C14" s="222" t="s">
        <v>137</v>
      </c>
      <c r="D14" s="223" t="s">
        <v>138</v>
      </c>
      <c r="E14" s="231">
        <v>84</v>
      </c>
      <c r="F14" s="231">
        <f>27+35+42+76</f>
        <v>180</v>
      </c>
      <c r="G14" s="225">
        <f>130+75</f>
        <v>205</v>
      </c>
      <c r="H14" s="232">
        <v>170</v>
      </c>
      <c r="I14" s="227">
        <f t="shared" si="0"/>
        <v>639</v>
      </c>
      <c r="J14" s="228">
        <v>1517</v>
      </c>
      <c r="K14" s="234" t="s">
        <v>142</v>
      </c>
      <c r="L14" s="235" t="s">
        <v>142</v>
      </c>
    </row>
    <row r="15" spans="1:12" s="192" customFormat="1" ht="16.5" thickBot="1">
      <c r="B15" s="236"/>
      <c r="C15" s="237"/>
      <c r="D15" s="237"/>
      <c r="E15" s="237"/>
      <c r="F15" s="237"/>
      <c r="G15" s="237"/>
      <c r="H15" s="237"/>
      <c r="I15" s="237"/>
      <c r="J15" s="237"/>
      <c r="K15" s="237"/>
      <c r="L15" s="238"/>
    </row>
    <row r="16" spans="1:12">
      <c r="B16" s="239" t="s">
        <v>143</v>
      </c>
      <c r="C16" s="240"/>
      <c r="D16" s="240"/>
      <c r="E16" s="241"/>
      <c r="F16" s="241"/>
      <c r="G16" s="241"/>
      <c r="H16" s="241"/>
      <c r="I16" s="241"/>
      <c r="J16" s="241"/>
      <c r="K16" s="241"/>
    </row>
    <row r="17" spans="2:7" ht="18.75">
      <c r="B17" s="188"/>
    </row>
    <row r="18" spans="2:7">
      <c r="E18" s="187" t="s">
        <v>144</v>
      </c>
      <c r="F18" s="187" t="s">
        <v>144</v>
      </c>
      <c r="G18" s="187" t="s">
        <v>144</v>
      </c>
    </row>
  </sheetData>
  <mergeCells count="4">
    <mergeCell ref="B4:D4"/>
    <mergeCell ref="B5:B7"/>
    <mergeCell ref="C5:C7"/>
    <mergeCell ref="B8:D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Subsecretaria</vt:lpstr>
      <vt:lpstr>Hidraulica</vt:lpstr>
      <vt:lpstr>Ampliacion</vt:lpstr>
      <vt:lpstr>Mantenimiento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lbecerra</dc:creator>
  <cp:lastModifiedBy>lbecerra</cp:lastModifiedBy>
  <cp:lastPrinted>2023-02-16T16:32:31Z</cp:lastPrinted>
  <dcterms:created xsi:type="dcterms:W3CDTF">2022-02-21T18:54:30Z</dcterms:created>
  <dcterms:modified xsi:type="dcterms:W3CDTF">2023-02-16T16:32:36Z</dcterms:modified>
</cp:coreProperties>
</file>