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cerra\Desktop\sistema de Gestión Documental Electrónica\Responsabilidad Fiscal\Responsabilidad Fiscal 2023\2do trimestre\"/>
    </mc:Choice>
  </mc:AlternateContent>
  <bookViews>
    <workbookView xWindow="0" yWindow="0" windowWidth="19200" windowHeight="7035" activeTab="1"/>
  </bookViews>
  <sheets>
    <sheet name="Subsecretaria" sheetId="4" r:id="rId1"/>
    <sheet name="Hidraulica" sheetId="3" r:id="rId2"/>
    <sheet name="Ampliacion" sheetId="2" r:id="rId3"/>
    <sheet name="Mantenimiento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H12" i="1"/>
  <c r="H11" i="1"/>
  <c r="J49" i="3" l="1"/>
  <c r="I49" i="3"/>
  <c r="H49" i="3"/>
  <c r="G49" i="3"/>
  <c r="K49" i="3" s="1"/>
  <c r="F49" i="3"/>
  <c r="J42" i="3"/>
  <c r="J39" i="3" s="1"/>
  <c r="I42" i="3"/>
  <c r="H42" i="3"/>
  <c r="G42" i="3"/>
  <c r="G39" i="3" s="1"/>
  <c r="F42" i="3"/>
  <c r="F39" i="3" s="1"/>
  <c r="I39" i="3"/>
  <c r="H39" i="3"/>
  <c r="J29" i="3"/>
  <c r="I29" i="3"/>
  <c r="H29" i="3"/>
  <c r="G29" i="3"/>
  <c r="K29" i="3" s="1"/>
  <c r="F29" i="3"/>
  <c r="K26" i="3"/>
  <c r="K25" i="3"/>
  <c r="K23" i="3"/>
  <c r="K20" i="3"/>
  <c r="K19" i="3"/>
  <c r="K18" i="3"/>
  <c r="H16" i="3"/>
  <c r="K16" i="3" s="1"/>
  <c r="H15" i="3"/>
  <c r="K15" i="3" s="1"/>
  <c r="H14" i="3"/>
  <c r="K14" i="3" s="1"/>
  <c r="H13" i="3"/>
  <c r="K13" i="3" s="1"/>
  <c r="H12" i="3"/>
  <c r="K12" i="3" s="1"/>
  <c r="K10" i="3"/>
  <c r="K9" i="3"/>
  <c r="H7" i="3"/>
  <c r="K7" i="3" s="1"/>
  <c r="K39" i="3" l="1"/>
  <c r="K42" i="3"/>
  <c r="E15" i="4" l="1"/>
  <c r="G15" i="4" s="1"/>
  <c r="G14" i="4"/>
  <c r="E14" i="4"/>
  <c r="F14" i="4" s="1"/>
  <c r="F15" i="4" l="1"/>
</calcChain>
</file>

<file path=xl/sharedStrings.xml><?xml version="1.0" encoding="utf-8"?>
<sst xmlns="http://schemas.openxmlformats.org/spreadsheetml/2006/main" count="248" uniqueCount="159">
  <si>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</si>
  <si>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</si>
  <si>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</si>
  <si>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</si>
  <si>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</si>
  <si>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</si>
  <si>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</si>
  <si>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</si>
  <si>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 xml:space="preserve">4to </t>
  </si>
  <si>
    <t>Alcanzado</t>
  </si>
  <si>
    <t>Top</t>
  </si>
  <si>
    <t xml:space="preserve">Meta </t>
  </si>
  <si>
    <t>Meta</t>
  </si>
  <si>
    <t>Consumo</t>
  </si>
  <si>
    <t>Trim.</t>
  </si>
  <si>
    <t>Anual</t>
  </si>
  <si>
    <t>NIVEL PROVINCIA</t>
  </si>
  <si>
    <t>Gestión Interna</t>
  </si>
  <si>
    <t>Reparaciones Urgentes por Administración</t>
  </si>
  <si>
    <t>un.</t>
  </si>
  <si>
    <t>Reparaciones Menores por Terceros</t>
  </si>
  <si>
    <t>Reparaciones por Terceros-A.A.</t>
  </si>
  <si>
    <t>Ministerio de Planificación e Infraestructura Pública</t>
  </si>
  <si>
    <t>Denominación De Las Variables</t>
  </si>
  <si>
    <t>4to</t>
  </si>
  <si>
    <t>Trimestre</t>
  </si>
  <si>
    <t xml:space="preserve">Trimestre </t>
  </si>
  <si>
    <t>Trismestre</t>
  </si>
  <si>
    <t>Cantidad</t>
  </si>
  <si>
    <t>NIVEL PROVINCIAL</t>
  </si>
  <si>
    <t>Planif. Ampliacion de Obras</t>
  </si>
  <si>
    <t>Planif. Dotación Edificios</t>
  </si>
  <si>
    <t xml:space="preserve">Ejecución de Obras Ampliaciones </t>
  </si>
  <si>
    <t>CUADRO DE INDICADORES Y METAS</t>
  </si>
  <si>
    <t>Denominación de las Variables</t>
  </si>
  <si>
    <t>Unidad de Medida</t>
  </si>
  <si>
    <t>Unidad de Gestión de Consumo</t>
  </si>
  <si>
    <t>Financ.</t>
  </si>
  <si>
    <t xml:space="preserve">$ Disponible </t>
  </si>
  <si>
    <t>I-Conservación y Mantenimiento de  Cauces de Defensa  Aluvional  en la Provincia de Mendoza</t>
  </si>
  <si>
    <t xml:space="preserve"> - Conservación y mantenimiento de cauces  (por administración)</t>
  </si>
  <si>
    <t>km</t>
  </si>
  <si>
    <t>O59256</t>
  </si>
  <si>
    <t>II-Obras Menores de Construcción de Colectores y de Defensas Aluvionales (Por Administración)</t>
  </si>
  <si>
    <t xml:space="preserve">III-Obras Mayores de Construcción de Colectores y de Defensas Aluvionales </t>
  </si>
  <si>
    <t>m</t>
  </si>
  <si>
    <t>O52650</t>
  </si>
  <si>
    <t xml:space="preserve"> IV - Gestión/Mantenimiento de Presas</t>
  </si>
  <si>
    <t>Mantenimiento de Presas</t>
  </si>
  <si>
    <t>Gestión con Convenios</t>
  </si>
  <si>
    <t>- Convenio UNCuyo Carrizal</t>
  </si>
  <si>
    <t>- Convenio ORSEP Potrerillos</t>
  </si>
  <si>
    <t>RECURSOS HUMANOS</t>
  </si>
  <si>
    <t>I-Total de Funcionarios y/o Agentes afectados a la Dirección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</si>
  <si>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</si>
  <si>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</si>
  <si>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</si>
  <si>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</si>
  <si>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</si>
  <si>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</si>
  <si>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</si>
  <si>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</si>
  <si>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I-Total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</si>
  <si>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</si>
  <si>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</si>
  <si>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</si>
  <si>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</si>
  <si>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</si>
  <si>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</si>
  <si>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</si>
  <si>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 xml:space="preserve"> e. Motoniveladora</t>
  </si>
  <si>
    <t xml:space="preserve"> f. Otros Equipos (carretones, trailers , casillas rodantes, agarradera, rodillo y bateas)</t>
  </si>
  <si>
    <t>II-Total Bienes Existentes Informáticos</t>
  </si>
  <si>
    <t>1 - Computadoras (CPU + Monitor)</t>
  </si>
  <si>
    <t>Cuadro de Indicadores y Metas</t>
  </si>
  <si>
    <t>Unidad    de   Medida</t>
  </si>
  <si>
    <t>Unidad    de  Gestión de Consumo</t>
  </si>
  <si>
    <t>AÑO</t>
  </si>
  <si>
    <t>1º TRIMESTRE</t>
  </si>
  <si>
    <t>2º TRIMESTRE</t>
  </si>
  <si>
    <t>3º TRIMESTRE</t>
  </si>
  <si>
    <t>4º TRIMESTRE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</si>
  <si>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</si>
  <si>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</si>
  <si>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</si>
  <si>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</si>
  <si>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</si>
  <si>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</si>
  <si>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</si>
  <si>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</si>
  <si>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</si>
  <si>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</si>
  <si>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</si>
  <si>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</si>
  <si>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</si>
  <si>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</si>
  <si>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</si>
  <si>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Otros (Fin 00)</t>
  </si>
  <si>
    <t>(7)</t>
  </si>
  <si>
    <t>$</t>
  </si>
  <si>
    <t xml:space="preserve"> MINISTERIO DE PLANIFICACION E INFRAESTRUCTURA PUBLICA</t>
  </si>
  <si>
    <t>CJUO: 1-09-04- SUBSECRETARIA DE OBRAS PUBLICAS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</si>
  <si>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</si>
  <si>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</si>
  <si>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</si>
  <si>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</si>
  <si>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</si>
  <si>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</si>
  <si>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</si>
  <si>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 xml:space="preserve"> Ministerio de Planificación e Infraestructura Pública- SSOP-DGC</t>
    </r>
  </si>
  <si>
    <r>
      <t xml:space="preserve">UNIDAD ORGANIZATIVA:  1 09 08 - </t>
    </r>
    <r>
      <rPr>
        <sz val="12"/>
        <rFont val="Arial"/>
        <family val="2"/>
      </rPr>
      <t>DIRECCIÓN DE HIDRÁULICA</t>
    </r>
  </si>
  <si>
    <t>-Batimetría general Dique Carrizal</t>
  </si>
  <si>
    <t>Subsecretaría de Infraestructura Elemental</t>
  </si>
  <si>
    <t>SUBSECRETARIA DE INFRAESTRUCTURA ELEMENTAL</t>
  </si>
  <si>
    <t>Servicios Especiales*</t>
  </si>
  <si>
    <t>-</t>
  </si>
  <si>
    <t>Dirección de Remodelaciones y Ampliaciones</t>
  </si>
  <si>
    <t>DIRECCION DE REMODELACIONES Y AMPLIACIONES</t>
  </si>
  <si>
    <t>Planificaciones de Ampliaciones Centros de Salud</t>
  </si>
  <si>
    <t>O60003</t>
  </si>
  <si>
    <t>Ejecución de Obras Centros de Salud</t>
  </si>
  <si>
    <t>10923 - DIRECCION DE CONSERVACIÓN EDILICIA</t>
  </si>
  <si>
    <t>O60004</t>
  </si>
  <si>
    <t>* Servicios Especiales se refiere a intervenciones no programadas como desagotes, destapes y otros que incluyen eventos de carácter extraordinario por tanto no es indicador para establecer "Meta"</t>
  </si>
  <si>
    <t>PRESUPUESTO 2023</t>
  </si>
  <si>
    <t>Meta Anual 2023</t>
  </si>
  <si>
    <t>ALCANZADO 2023</t>
  </si>
  <si>
    <t>1-09-04 - SUBSECRETARIA DE OBRAS PUBLICAS</t>
  </si>
  <si>
    <r>
      <t>Los datos correspondientes al ejercicio 2023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</si>
  <si>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 xml:space="preserve">JURISDICCION:   09 - MINISTERIO DE PLANIFICACION E INFRAESTRUCTURA PUBLICA </t>
  </si>
  <si>
    <t>LEY DE RESPONSABILIDAD FISCAL 2023- JUSTIFICACIÓN DE METAS</t>
  </si>
  <si>
    <t>Meta Anual  2023</t>
  </si>
  <si>
    <t>Resultados Primer Trimestre 2023</t>
  </si>
  <si>
    <t>Resultados Segundo Trimestre 2023</t>
  </si>
  <si>
    <t>Resultados Tercer Trimestre 2023</t>
  </si>
  <si>
    <t>Resultados Cuarto Trimestre 2023</t>
  </si>
  <si>
    <t>Resultados alcanzados   2023</t>
  </si>
  <si>
    <t>- Desembanque dique Campo Espejo - Las Heras</t>
  </si>
  <si>
    <t>- Control de eroción márgenes Arroyo Los  Pozos - Ruta 40 - Luján de Cuyo</t>
  </si>
  <si>
    <t>- Reparación colector descargador aluvional Civit - Godoy Cruz                                                         30d</t>
  </si>
  <si>
    <t>O52703</t>
  </si>
  <si>
    <t>- Colector Boulogne Sur Mer - 3º Etapa - Mendoza (2do.llamado)                                                    120d</t>
  </si>
  <si>
    <t>- Reservorio Regulador Canal Dr.Bosh - General Alvear                                                                   140d</t>
  </si>
  <si>
    <t>O52661</t>
  </si>
  <si>
    <t>- Construcción Colector Blanco Encalada II - Sierras de Encalada - Luján de Cuyo                            270d</t>
  </si>
  <si>
    <t>O52662</t>
  </si>
  <si>
    <t>- Construcción Reservorio Barrio Anhelos del Sol - San Carlos                                                          90d</t>
  </si>
  <si>
    <t>O52705</t>
  </si>
  <si>
    <t>- Construcción Acueducto Ganadero Monte Comán - San Rafael                                                     395d</t>
  </si>
  <si>
    <t>- Modernización Válvulas de Riego Presa El Carrizal- Rivadavia                                                       420d</t>
  </si>
  <si>
    <t>O52753</t>
  </si>
  <si>
    <t>- Reparación desague Colector Tirasso - San Rafael                                                                        60d</t>
  </si>
  <si>
    <t>O52726</t>
  </si>
  <si>
    <t>- Control de Torrentes Cuenca 301 - Godoy Cruz                                                                             90d</t>
  </si>
  <si>
    <t>O52717</t>
  </si>
  <si>
    <t>2-  Notebooks y Tablets</t>
  </si>
  <si>
    <t>3 - Impresoras y Scanners</t>
  </si>
  <si>
    <t>DIRECCION DE CONSERVACION EDILICIA</t>
  </si>
  <si>
    <t>S/D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</si>
</sst>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&quot;$&quot;\ #,##0.00"/>
    <numFmt numFmtId="166" formatCode="0;\-0;&quot; &quot;"/>
    <numFmt numFmtId="167" formatCode="#,##0.000"/>
    <numFmt numFmtId="170" formatCode="0.000"/>
    <numFmt numFmtId="171" formatCode="_-[$$-2C0A]\ * #,##0.00_-;\-[$$-2C0A]\ * #,##0.00_-;_-[$$-2C0A]\ 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14"/>
      <color rgb="FF007F90"/>
      <name val="Lato"/>
    </font>
    <font>
      <sz val="12"/>
      <color rgb="FF3B3838"/>
      <name val="Lato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4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sz val="10"/>
      <name val="Garamond"/>
      <family val="1"/>
    </font>
    <font>
      <sz val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3" borderId="18" xfId="0" applyFont="1" applyFill="1" applyBorder="1" applyAlignment="1">
      <alignment vertical="center"/>
    </xf>
    <xf numFmtId="0" fontId="4" fillId="4" borderId="19" xfId="0" applyFont="1" applyFill="1" applyBorder="1" applyAlignment="1">
      <alignment vertical="center"/>
    </xf>
    <xf numFmtId="0" fontId="4" fillId="4" borderId="20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 wrapText="1"/>
    </xf>
    <xf numFmtId="3" fontId="4" fillId="5" borderId="21" xfId="0" applyNumberFormat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4" xfId="0" applyNumberFormat="1" applyFont="1" applyBorder="1" applyAlignment="1">
      <alignment horizontal="right" vertical="center"/>
    </xf>
    <xf numFmtId="164" fontId="2" fillId="0" borderId="24" xfId="1" applyNumberFormat="1" applyFont="1" applyBorder="1" applyAlignment="1">
      <alignment vertical="center"/>
    </xf>
    <xf numFmtId="164" fontId="4" fillId="0" borderId="24" xfId="1" applyNumberFormat="1" applyFont="1" applyBorder="1" applyAlignment="1">
      <alignment vertical="center"/>
    </xf>
    <xf numFmtId="164" fontId="4" fillId="0" borderId="24" xfId="1" applyNumberFormat="1" applyFont="1" applyFill="1" applyBorder="1" applyAlignment="1">
      <alignment vertical="center"/>
    </xf>
    <xf numFmtId="164" fontId="4" fillId="0" borderId="25" xfId="1" applyNumberFormat="1" applyFont="1" applyBorder="1" applyAlignment="1">
      <alignment vertical="center"/>
    </xf>
    <xf numFmtId="0" fontId="4" fillId="0" borderId="23" xfId="0" applyFont="1" applyBorder="1" applyAlignment="1">
      <alignment horizontal="left" vertical="center" wrapText="1"/>
    </xf>
    <xf numFmtId="164" fontId="2" fillId="0" borderId="24" xfId="1" applyNumberFormat="1" applyFont="1" applyFill="1" applyBorder="1" applyAlignment="1">
      <alignment vertical="center"/>
    </xf>
    <xf numFmtId="164" fontId="4" fillId="0" borderId="25" xfId="1" applyNumberFormat="1" applyFont="1" applyFill="1" applyBorder="1" applyAlignment="1">
      <alignment vertical="center"/>
    </xf>
    <xf numFmtId="164" fontId="4" fillId="0" borderId="24" xfId="1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 wrapText="1"/>
    </xf>
    <xf numFmtId="0" fontId="0" fillId="0" borderId="0" xfId="0" applyAlignment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4" fillId="4" borderId="34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vertical="center"/>
    </xf>
    <xf numFmtId="0" fontId="14" fillId="4" borderId="35" xfId="0" applyFont="1" applyFill="1" applyBorder="1" applyAlignment="1">
      <alignment horizontal="center" vertical="center"/>
    </xf>
    <xf numFmtId="0" fontId="15" fillId="4" borderId="36" xfId="0" applyFont="1" applyFill="1" applyBorder="1"/>
    <xf numFmtId="0" fontId="13" fillId="2" borderId="3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wrapText="1"/>
    </xf>
    <xf numFmtId="0" fontId="13" fillId="2" borderId="40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vertical="center" wrapText="1"/>
    </xf>
    <xf numFmtId="0" fontId="13" fillId="2" borderId="4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/>
    <xf numFmtId="0" fontId="16" fillId="4" borderId="29" xfId="0" applyFont="1" applyFill="1" applyBorder="1" applyAlignment="1">
      <alignment horizontal="left" vertical="center"/>
    </xf>
    <xf numFmtId="0" fontId="19" fillId="4" borderId="30" xfId="0" applyFont="1" applyFill="1" applyBorder="1" applyAlignment="1">
      <alignment horizontal="left"/>
    </xf>
    <xf numFmtId="0" fontId="19" fillId="4" borderId="30" xfId="0" applyFont="1" applyFill="1" applyBorder="1" applyAlignment="1"/>
    <xf numFmtId="0" fontId="15" fillId="4" borderId="31" xfId="0" applyFont="1" applyFill="1" applyBorder="1"/>
    <xf numFmtId="0" fontId="18" fillId="0" borderId="0" xfId="0" applyFont="1"/>
    <xf numFmtId="0" fontId="8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/>
    <xf numFmtId="0" fontId="18" fillId="0" borderId="4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 wrapText="1"/>
    </xf>
    <xf numFmtId="1" fontId="8" fillId="0" borderId="46" xfId="1" applyNumberFormat="1" applyFont="1" applyFill="1" applyBorder="1" applyAlignment="1">
      <alignment horizontal="center" vertical="center" wrapText="1"/>
    </xf>
    <xf numFmtId="0" fontId="8" fillId="8" borderId="45" xfId="0" applyFont="1" applyFill="1" applyBorder="1" applyAlignment="1">
      <alignment horizontal="center" vertical="center" wrapText="1"/>
    </xf>
    <xf numFmtId="0" fontId="22" fillId="8" borderId="48" xfId="0" applyFont="1" applyFill="1" applyBorder="1" applyAlignment="1">
      <alignment horizontal="center" wrapText="1"/>
    </xf>
    <xf numFmtId="0" fontId="22" fillId="8" borderId="48" xfId="0" applyFont="1" applyFill="1" applyBorder="1" applyAlignment="1">
      <alignment horizontal="center"/>
    </xf>
    <xf numFmtId="0" fontId="8" fillId="0" borderId="48" xfId="0" applyFont="1" applyFill="1" applyBorder="1" applyAlignment="1">
      <alignment horizontal="center"/>
    </xf>
    <xf numFmtId="165" fontId="8" fillId="0" borderId="48" xfId="1" applyNumberFormat="1" applyFont="1" applyFill="1" applyBorder="1" applyAlignment="1">
      <alignment horizontal="right"/>
    </xf>
    <xf numFmtId="0" fontId="18" fillId="0" borderId="48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8" borderId="24" xfId="0" applyFont="1" applyFill="1" applyBorder="1" applyAlignment="1">
      <alignment horizontal="center"/>
    </xf>
    <xf numFmtId="0" fontId="8" fillId="0" borderId="24" xfId="0" applyNumberFormat="1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 wrapText="1"/>
    </xf>
    <xf numFmtId="1" fontId="18" fillId="0" borderId="24" xfId="1" applyNumberFormat="1" applyFont="1" applyFill="1" applyBorder="1" applyAlignment="1">
      <alignment horizontal="center" wrapText="1"/>
    </xf>
    <xf numFmtId="49" fontId="8" fillId="8" borderId="23" xfId="0" applyNumberFormat="1" applyFont="1" applyFill="1" applyBorder="1" applyAlignment="1">
      <alignment horizontal="left" wrapText="1"/>
    </xf>
    <xf numFmtId="0" fontId="8" fillId="8" borderId="24" xfId="0" applyFont="1" applyFill="1" applyBorder="1" applyAlignment="1">
      <alignment horizontal="center" wrapText="1"/>
    </xf>
    <xf numFmtId="0" fontId="8" fillId="0" borderId="48" xfId="0" applyFont="1" applyFill="1" applyBorder="1" applyAlignment="1"/>
    <xf numFmtId="166" fontId="8" fillId="0" borderId="24" xfId="0" applyNumberFormat="1" applyFont="1" applyBorder="1" applyAlignment="1"/>
    <xf numFmtId="165" fontId="8" fillId="0" borderId="24" xfId="0" applyNumberFormat="1" applyFont="1" applyBorder="1" applyAlignment="1">
      <alignment horizontal="center"/>
    </xf>
    <xf numFmtId="0" fontId="18" fillId="0" borderId="24" xfId="0" applyNumberFormat="1" applyFont="1" applyFill="1" applyBorder="1" applyAlignment="1">
      <alignment horizontal="center"/>
    </xf>
    <xf numFmtId="165" fontId="8" fillId="0" borderId="53" xfId="0" applyNumberFormat="1" applyFont="1" applyBorder="1" applyAlignment="1">
      <alignment horizontal="center"/>
    </xf>
    <xf numFmtId="44" fontId="8" fillId="0" borderId="53" xfId="2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wrapText="1"/>
    </xf>
    <xf numFmtId="44" fontId="8" fillId="0" borderId="27" xfId="2" applyFont="1" applyFill="1" applyBorder="1" applyAlignment="1"/>
    <xf numFmtId="0" fontId="8" fillId="0" borderId="27" xfId="0" applyNumberFormat="1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/>
    </xf>
    <xf numFmtId="165" fontId="8" fillId="9" borderId="24" xfId="1" applyNumberFormat="1" applyFont="1" applyFill="1" applyBorder="1" applyAlignment="1">
      <alignment horizontal="right"/>
    </xf>
    <xf numFmtId="0" fontId="18" fillId="8" borderId="24" xfId="0" applyFont="1" applyFill="1" applyBorder="1" applyAlignment="1">
      <alignment horizontal="center"/>
    </xf>
    <xf numFmtId="165" fontId="8" fillId="8" borderId="24" xfId="1" applyNumberFormat="1" applyFont="1" applyFill="1" applyBorder="1" applyAlignment="1">
      <alignment horizontal="right"/>
    </xf>
    <xf numFmtId="0" fontId="8" fillId="8" borderId="24" xfId="0" applyNumberFormat="1" applyFont="1" applyFill="1" applyBorder="1" applyAlignment="1">
      <alignment horizontal="center"/>
    </xf>
    <xf numFmtId="0" fontId="8" fillId="8" borderId="25" xfId="0" applyNumberFormat="1" applyFont="1" applyFill="1" applyBorder="1" applyAlignment="1">
      <alignment horizontal="center"/>
    </xf>
    <xf numFmtId="49" fontId="8" fillId="8" borderId="24" xfId="0" applyNumberFormat="1" applyFont="1" applyFill="1" applyBorder="1" applyAlignment="1">
      <alignment horizontal="center"/>
    </xf>
    <xf numFmtId="0" fontId="8" fillId="8" borderId="27" xfId="0" applyFont="1" applyFill="1" applyBorder="1" applyAlignment="1">
      <alignment horizontal="center"/>
    </xf>
    <xf numFmtId="165" fontId="8" fillId="8" borderId="27" xfId="1" applyNumberFormat="1" applyFont="1" applyFill="1" applyBorder="1" applyAlignment="1">
      <alignment horizontal="right"/>
    </xf>
    <xf numFmtId="0" fontId="8" fillId="8" borderId="27" xfId="0" applyNumberFormat="1" applyFont="1" applyFill="1" applyBorder="1" applyAlignment="1">
      <alignment horizontal="center"/>
    </xf>
    <xf numFmtId="0" fontId="8" fillId="8" borderId="28" xfId="0" applyNumberFormat="1" applyFont="1" applyFill="1" applyBorder="1" applyAlignment="1">
      <alignment horizontal="center"/>
    </xf>
    <xf numFmtId="1" fontId="18" fillId="8" borderId="24" xfId="1" applyNumberFormat="1" applyFont="1" applyFill="1" applyBorder="1" applyAlignment="1">
      <alignment horizontal="center"/>
    </xf>
    <xf numFmtId="0" fontId="18" fillId="8" borderId="24" xfId="0" applyNumberFormat="1" applyFont="1" applyFill="1" applyBorder="1" applyAlignment="1">
      <alignment horizontal="center"/>
    </xf>
    <xf numFmtId="1" fontId="18" fillId="8" borderId="24" xfId="0" applyNumberFormat="1" applyFont="1" applyFill="1" applyBorder="1" applyAlignment="1">
      <alignment horizontal="center"/>
    </xf>
    <xf numFmtId="49" fontId="21" fillId="0" borderId="0" xfId="0" applyNumberFormat="1" applyFont="1" applyAlignment="1">
      <alignment horizontal="left"/>
    </xf>
    <xf numFmtId="0" fontId="18" fillId="0" borderId="24" xfId="0" applyFont="1" applyBorder="1"/>
    <xf numFmtId="0" fontId="8" fillId="0" borderId="59" xfId="0" applyFont="1" applyBorder="1" applyAlignment="1">
      <alignment horizontal="center"/>
    </xf>
    <xf numFmtId="0" fontId="18" fillId="0" borderId="60" xfId="0" applyFont="1" applyBorder="1" applyAlignment="1">
      <alignment horizontal="left"/>
    </xf>
    <xf numFmtId="49" fontId="18" fillId="0" borderId="60" xfId="0" applyNumberFormat="1" applyFont="1" applyBorder="1" applyAlignment="1">
      <alignment horizontal="center"/>
    </xf>
    <xf numFmtId="3" fontId="8" fillId="0" borderId="61" xfId="1" applyNumberFormat="1" applyFont="1" applyBorder="1" applyAlignment="1">
      <alignment horizontal="right"/>
    </xf>
    <xf numFmtId="3" fontId="8" fillId="0" borderId="62" xfId="0" applyNumberFormat="1" applyFont="1" applyBorder="1" applyAlignment="1">
      <alignment horizontal="right"/>
    </xf>
    <xf numFmtId="3" fontId="8" fillId="0" borderId="61" xfId="0" applyNumberFormat="1" applyFont="1" applyBorder="1"/>
    <xf numFmtId="3" fontId="8" fillId="0" borderId="62" xfId="0" applyNumberFormat="1" applyFont="1" applyBorder="1"/>
    <xf numFmtId="3" fontId="18" fillId="0" borderId="62" xfId="0" applyNumberFormat="1" applyFont="1" applyBorder="1" applyAlignment="1">
      <alignment horizontal="right"/>
    </xf>
    <xf numFmtId="49" fontId="18" fillId="0" borderId="63" xfId="0" applyNumberFormat="1" applyFont="1" applyBorder="1" applyAlignment="1">
      <alignment horizontal="center"/>
    </xf>
    <xf numFmtId="3" fontId="8" fillId="0" borderId="58" xfId="0" applyNumberFormat="1" applyFont="1" applyBorder="1"/>
    <xf numFmtId="3" fontId="8" fillId="0" borderId="9" xfId="0" applyNumberFormat="1" applyFont="1" applyBorder="1" applyAlignment="1">
      <alignment horizontal="right"/>
    </xf>
    <xf numFmtId="0" fontId="18" fillId="0" borderId="64" xfId="0" applyFont="1" applyBorder="1" applyAlignment="1">
      <alignment horizontal="left"/>
    </xf>
    <xf numFmtId="49" fontId="18" fillId="0" borderId="64" xfId="0" applyNumberFormat="1" applyFont="1" applyBorder="1" applyAlignment="1">
      <alignment horizontal="center"/>
    </xf>
    <xf numFmtId="3" fontId="8" fillId="0" borderId="65" xfId="0" applyNumberFormat="1" applyFont="1" applyBorder="1"/>
    <xf numFmtId="3" fontId="8" fillId="0" borderId="64" xfId="0" applyNumberFormat="1" applyFont="1" applyBorder="1" applyAlignment="1">
      <alignment horizontal="right"/>
    </xf>
    <xf numFmtId="0" fontId="18" fillId="0" borderId="48" xfId="0" applyFont="1" applyBorder="1" applyAlignment="1">
      <alignment horizontal="left"/>
    </xf>
    <xf numFmtId="49" fontId="18" fillId="0" borderId="48" xfId="0" applyNumberFormat="1" applyFont="1" applyBorder="1" applyAlignment="1">
      <alignment horizontal="center"/>
    </xf>
    <xf numFmtId="3" fontId="8" fillId="0" borderId="49" xfId="0" applyNumberFormat="1" applyFont="1" applyBorder="1"/>
    <xf numFmtId="3" fontId="8" fillId="0" borderId="48" xfId="0" applyNumberFormat="1" applyFont="1" applyBorder="1" applyAlignment="1">
      <alignment horizontal="right"/>
    </xf>
    <xf numFmtId="49" fontId="0" fillId="0" borderId="0" xfId="0" applyNumberFormat="1"/>
    <xf numFmtId="0" fontId="25" fillId="0" borderId="0" xfId="0" applyFont="1"/>
    <xf numFmtId="0" fontId="0" fillId="0" borderId="0" xfId="0" applyFill="1" applyBorder="1"/>
    <xf numFmtId="4" fontId="0" fillId="0" borderId="0" xfId="0" applyNumberFormat="1"/>
    <xf numFmtId="0" fontId="25" fillId="0" borderId="0" xfId="0" applyFont="1" applyAlignment="1">
      <alignment horizontal="left" wrapText="1"/>
    </xf>
    <xf numFmtId="49" fontId="25" fillId="0" borderId="0" xfId="0" applyNumberFormat="1" applyFont="1" applyAlignment="1">
      <alignment horizontal="left" wrapText="1"/>
    </xf>
    <xf numFmtId="1" fontId="8" fillId="0" borderId="66" xfId="1" applyNumberFormat="1" applyFont="1" applyFill="1" applyBorder="1" applyAlignment="1">
      <alignment horizontal="center" vertical="center" wrapText="1"/>
    </xf>
    <xf numFmtId="0" fontId="18" fillId="0" borderId="52" xfId="0" applyNumberFormat="1" applyFont="1" applyFill="1" applyBorder="1" applyAlignment="1">
      <alignment horizontal="center"/>
    </xf>
    <xf numFmtId="2" fontId="18" fillId="0" borderId="24" xfId="0" applyNumberFormat="1" applyFont="1" applyFill="1" applyBorder="1" applyAlignment="1">
      <alignment horizontal="center"/>
    </xf>
    <xf numFmtId="0" fontId="18" fillId="0" borderId="25" xfId="0" applyNumberFormat="1" applyFont="1" applyFill="1" applyBorder="1" applyAlignment="1">
      <alignment horizontal="center"/>
    </xf>
    <xf numFmtId="2" fontId="8" fillId="0" borderId="24" xfId="0" applyNumberFormat="1" applyFont="1" applyFill="1" applyBorder="1" applyAlignment="1">
      <alignment horizontal="center"/>
    </xf>
    <xf numFmtId="0" fontId="18" fillId="0" borderId="27" xfId="0" applyNumberFormat="1" applyFont="1" applyFill="1" applyBorder="1" applyAlignment="1">
      <alignment horizontal="center"/>
    </xf>
    <xf numFmtId="0" fontId="0" fillId="0" borderId="67" xfId="0" applyBorder="1"/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164" fontId="4" fillId="0" borderId="25" xfId="1" applyNumberFormat="1" applyFont="1" applyFill="1" applyBorder="1" applyAlignment="1">
      <alignment horizontal="right" vertical="center"/>
    </xf>
    <xf numFmtId="0" fontId="27" fillId="10" borderId="24" xfId="0" applyFont="1" applyFill="1" applyBorder="1" applyAlignment="1">
      <alignment horizontal="left"/>
    </xf>
    <xf numFmtId="0" fontId="0" fillId="0" borderId="0" xfId="0" applyBorder="1"/>
    <xf numFmtId="0" fontId="17" fillId="0" borderId="37" xfId="0" applyFont="1" applyFill="1" applyBorder="1" applyAlignment="1">
      <alignment vertical="center" wrapText="1"/>
    </xf>
    <xf numFmtId="0" fontId="17" fillId="0" borderId="38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34" fillId="0" borderId="0" xfId="0" applyFont="1"/>
    <xf numFmtId="0" fontId="17" fillId="0" borderId="41" xfId="0" applyFont="1" applyFill="1" applyBorder="1" applyAlignment="1">
      <alignment vertical="center" wrapText="1"/>
    </xf>
    <xf numFmtId="0" fontId="17" fillId="0" borderId="4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3" fontId="4" fillId="5" borderId="0" xfId="0" applyNumberFormat="1" applyFont="1" applyFill="1" applyAlignment="1">
      <alignment vertical="center"/>
    </xf>
    <xf numFmtId="0" fontId="4" fillId="0" borderId="23" xfId="0" applyFont="1" applyBorder="1" applyAlignment="1">
      <alignment vertical="center" wrapText="1"/>
    </xf>
    <xf numFmtId="0" fontId="2" fillId="0" borderId="24" xfId="0" applyFont="1" applyBorder="1" applyAlignment="1">
      <alignment horizontal="right" vertical="center"/>
    </xf>
    <xf numFmtId="0" fontId="4" fillId="0" borderId="27" xfId="0" applyFont="1" applyBorder="1" applyAlignment="1">
      <alignment horizontal="left" vertical="center"/>
    </xf>
    <xf numFmtId="164" fontId="4" fillId="0" borderId="28" xfId="0" applyNumberFormat="1" applyFont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32" fillId="0" borderId="0" xfId="0" applyFont="1" applyAlignment="1">
      <alignment horizontal="left"/>
    </xf>
    <xf numFmtId="49" fontId="23" fillId="10" borderId="69" xfId="0" applyNumberFormat="1" applyFont="1" applyFill="1" applyBorder="1" applyAlignment="1">
      <alignment horizontal="center" vertical="center"/>
    </xf>
    <xf numFmtId="49" fontId="23" fillId="10" borderId="70" xfId="0" applyNumberFormat="1" applyFont="1" applyFill="1" applyBorder="1" applyAlignment="1">
      <alignment horizontal="center" vertical="center"/>
    </xf>
    <xf numFmtId="49" fontId="23" fillId="10" borderId="71" xfId="0" applyNumberFormat="1" applyFont="1" applyFill="1" applyBorder="1" applyAlignment="1">
      <alignment horizontal="center" vertical="center"/>
    </xf>
    <xf numFmtId="0" fontId="18" fillId="0" borderId="62" xfId="0" applyFont="1" applyBorder="1" applyAlignment="1">
      <alignment horizontal="left"/>
    </xf>
    <xf numFmtId="49" fontId="18" fillId="0" borderId="62" xfId="0" applyNumberFormat="1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8" fillId="0" borderId="62" xfId="0" applyFont="1" applyBorder="1" applyAlignment="1">
      <alignment horizontal="center"/>
    </xf>
    <xf numFmtId="167" fontId="8" fillId="0" borderId="0" xfId="1" applyNumberFormat="1" applyFont="1" applyFill="1" applyBorder="1" applyAlignment="1">
      <alignment horizontal="right"/>
    </xf>
    <xf numFmtId="3" fontId="18" fillId="0" borderId="60" xfId="0" applyNumberFormat="1" applyFont="1" applyBorder="1" applyAlignment="1">
      <alignment horizontal="right"/>
    </xf>
    <xf numFmtId="0" fontId="8" fillId="0" borderId="53" xfId="0" applyFont="1" applyBorder="1" applyAlignment="1">
      <alignment horizontal="center"/>
    </xf>
    <xf numFmtId="3" fontId="18" fillId="0" borderId="9" xfId="0" applyNumberFormat="1" applyFont="1" applyBorder="1" applyAlignment="1">
      <alignment horizontal="right"/>
    </xf>
    <xf numFmtId="3" fontId="8" fillId="0" borderId="9" xfId="0" applyNumberFormat="1" applyFont="1" applyBorder="1"/>
    <xf numFmtId="0" fontId="28" fillId="0" borderId="24" xfId="0" applyFont="1" applyBorder="1" applyAlignment="1">
      <alignment horizontal="center"/>
    </xf>
    <xf numFmtId="3" fontId="8" fillId="0" borderId="24" xfId="0" applyNumberFormat="1" applyFont="1" applyBorder="1" applyAlignment="1">
      <alignment horizontal="right"/>
    </xf>
    <xf numFmtId="0" fontId="21" fillId="0" borderId="0" xfId="0" applyFont="1" applyAlignment="1">
      <alignment horizontal="left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27" fillId="10" borderId="51" xfId="0" applyFont="1" applyFill="1" applyBorder="1" applyAlignment="1">
      <alignment horizontal="left" vertical="center"/>
    </xf>
    <xf numFmtId="0" fontId="27" fillId="10" borderId="20" xfId="0" applyFont="1" applyFill="1" applyBorder="1" applyAlignment="1">
      <alignment horizontal="left" vertical="center"/>
    </xf>
    <xf numFmtId="0" fontId="27" fillId="10" borderId="57" xfId="0" applyFont="1" applyFill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20" fillId="10" borderId="68" xfId="0" applyFont="1" applyFill="1" applyBorder="1" applyAlignment="1">
      <alignment horizontal="center" vertical="center"/>
    </xf>
    <xf numFmtId="0" fontId="20" fillId="10" borderId="58" xfId="0" applyFont="1" applyFill="1" applyBorder="1" applyAlignment="1">
      <alignment horizontal="center" vertical="center"/>
    </xf>
    <xf numFmtId="0" fontId="20" fillId="10" borderId="49" xfId="0" applyFont="1" applyFill="1" applyBorder="1" applyAlignment="1">
      <alignment horizontal="center" vertical="center"/>
    </xf>
    <xf numFmtId="0" fontId="24" fillId="10" borderId="24" xfId="0" applyFont="1" applyFill="1" applyBorder="1" applyAlignment="1">
      <alignment horizontal="center" vertical="center" wrapText="1"/>
    </xf>
    <xf numFmtId="0" fontId="19" fillId="10" borderId="24" xfId="0" applyFont="1" applyFill="1" applyBorder="1" applyAlignment="1">
      <alignment horizontal="center"/>
    </xf>
    <xf numFmtId="1" fontId="18" fillId="10" borderId="24" xfId="0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6" fillId="6" borderId="29" xfId="0" applyFont="1" applyFill="1" applyBorder="1" applyAlignment="1">
      <alignment horizontal="left" vertical="center"/>
    </xf>
    <xf numFmtId="0" fontId="16" fillId="6" borderId="30" xfId="0" applyFont="1" applyFill="1" applyBorder="1" applyAlignment="1">
      <alignment horizontal="left" vertical="center"/>
    </xf>
    <xf numFmtId="0" fontId="0" fillId="6" borderId="30" xfId="0" applyFill="1" applyBorder="1" applyAlignment="1">
      <alignment horizontal="left" vertical="center"/>
    </xf>
    <xf numFmtId="0" fontId="0" fillId="6" borderId="31" xfId="0" applyFill="1" applyBorder="1" applyAlignment="1">
      <alignment horizontal="left" vertical="center"/>
    </xf>
    <xf numFmtId="0" fontId="4" fillId="7" borderId="1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7" borderId="1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left"/>
    </xf>
    <xf numFmtId="0" fontId="19" fillId="0" borderId="0" xfId="0" applyFont="1"/>
    <xf numFmtId="1" fontId="18" fillId="0" borderId="0" xfId="0" applyNumberFormat="1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/>
    <xf numFmtId="3" fontId="24" fillId="0" borderId="0" xfId="0" applyNumberFormat="1" applyFont="1" applyAlignment="1">
      <alignment vertical="center" wrapText="1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/>
    <xf numFmtId="3" fontId="18" fillId="0" borderId="0" xfId="0" applyNumberFormat="1" applyFont="1"/>
    <xf numFmtId="3" fontId="18" fillId="0" borderId="0" xfId="0" applyNumberFormat="1" applyFont="1" applyAlignment="1">
      <alignment horizontal="right"/>
    </xf>
    <xf numFmtId="0" fontId="29" fillId="0" borderId="0" xfId="0" applyFont="1"/>
    <xf numFmtId="4" fontId="29" fillId="0" borderId="0" xfId="0" applyNumberFormat="1" applyFon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3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49" fontId="25" fillId="0" borderId="0" xfId="0" applyNumberFormat="1" applyFont="1" applyAlignment="1">
      <alignment horizontal="left"/>
    </xf>
    <xf numFmtId="165" fontId="18" fillId="8" borderId="24" xfId="1" applyNumberFormat="1" applyFont="1" applyFill="1" applyBorder="1" applyAlignment="1">
      <alignment horizontal="right"/>
    </xf>
    <xf numFmtId="170" fontId="8" fillId="8" borderId="24" xfId="0" applyNumberFormat="1" applyFont="1" applyFill="1" applyBorder="1" applyAlignment="1">
      <alignment horizontal="center"/>
    </xf>
    <xf numFmtId="170" fontId="8" fillId="0" borderId="25" xfId="0" applyNumberFormat="1" applyFont="1" applyFill="1" applyBorder="1" applyAlignment="1">
      <alignment horizontal="center"/>
    </xf>
    <xf numFmtId="170" fontId="18" fillId="0" borderId="24" xfId="1" applyNumberFormat="1" applyFont="1" applyFill="1" applyBorder="1" applyAlignment="1">
      <alignment horizontal="center" wrapText="1"/>
    </xf>
    <xf numFmtId="170" fontId="18" fillId="0" borderId="25" xfId="1" applyNumberFormat="1" applyFont="1" applyFill="1" applyBorder="1" applyAlignment="1">
      <alignment horizontal="center" wrapText="1"/>
    </xf>
    <xf numFmtId="170" fontId="8" fillId="8" borderId="24" xfId="0" applyNumberFormat="1" applyFont="1" applyFill="1" applyBorder="1" applyAlignment="1">
      <alignment horizontal="center" wrapText="1"/>
    </xf>
    <xf numFmtId="165" fontId="18" fillId="8" borderId="48" xfId="0" applyNumberFormat="1" applyFont="1" applyFill="1" applyBorder="1" applyAlignment="1">
      <alignment horizontal="center" wrapText="1"/>
    </xf>
    <xf numFmtId="170" fontId="18" fillId="0" borderId="48" xfId="0" applyNumberFormat="1" applyFont="1" applyFill="1" applyBorder="1" applyAlignment="1">
      <alignment horizontal="center"/>
    </xf>
    <xf numFmtId="170" fontId="18" fillId="8" borderId="52" xfId="0" applyNumberFormat="1" applyFont="1" applyFill="1" applyBorder="1" applyAlignment="1">
      <alignment horizontal="center"/>
    </xf>
    <xf numFmtId="165" fontId="8" fillId="8" borderId="24" xfId="0" applyNumberFormat="1" applyFont="1" applyFill="1" applyBorder="1" applyAlignment="1">
      <alignment horizontal="right"/>
    </xf>
    <xf numFmtId="170" fontId="18" fillId="0" borderId="24" xfId="0" applyNumberFormat="1" applyFont="1" applyFill="1" applyBorder="1" applyAlignment="1">
      <alignment horizontal="center"/>
    </xf>
    <xf numFmtId="1" fontId="8" fillId="0" borderId="24" xfId="0" applyNumberFormat="1" applyFont="1" applyFill="1" applyBorder="1" applyAlignment="1">
      <alignment horizontal="center" wrapText="1"/>
    </xf>
    <xf numFmtId="170" fontId="18" fillId="8" borderId="24" xfId="0" applyNumberFormat="1" applyFont="1" applyFill="1" applyBorder="1" applyAlignment="1">
      <alignment horizontal="center"/>
    </xf>
    <xf numFmtId="170" fontId="8" fillId="0" borderId="24" xfId="0" applyNumberFormat="1" applyFont="1" applyFill="1" applyBorder="1" applyAlignment="1">
      <alignment horizontal="center"/>
    </xf>
    <xf numFmtId="171" fontId="8" fillId="8" borderId="24" xfId="0" applyNumberFormat="1" applyFont="1" applyFill="1" applyBorder="1" applyAlignment="1"/>
    <xf numFmtId="44" fontId="18" fillId="0" borderId="53" xfId="2" applyFont="1" applyFill="1" applyBorder="1" applyAlignment="1"/>
    <xf numFmtId="170" fontId="8" fillId="0" borderId="27" xfId="0" applyNumberFormat="1" applyFont="1" applyFill="1" applyBorder="1" applyAlignment="1">
      <alignment horizontal="center"/>
    </xf>
    <xf numFmtId="170" fontId="8" fillId="0" borderId="28" xfId="0" applyNumberFormat="1" applyFont="1" applyFill="1" applyBorder="1" applyAlignment="1">
      <alignment horizontal="center"/>
    </xf>
    <xf numFmtId="0" fontId="0" fillId="0" borderId="18" xfId="0" applyBorder="1"/>
    <xf numFmtId="0" fontId="18" fillId="8" borderId="16" xfId="0" applyFont="1" applyFill="1" applyBorder="1" applyAlignment="1"/>
    <xf numFmtId="0" fontId="18" fillId="8" borderId="54" xfId="0" applyFont="1" applyFill="1" applyBorder="1" applyAlignment="1"/>
    <xf numFmtId="0" fontId="18" fillId="8" borderId="56" xfId="0" applyFont="1" applyFill="1" applyBorder="1" applyAlignment="1"/>
    <xf numFmtId="0" fontId="18" fillId="8" borderId="50" xfId="0" applyFont="1" applyFill="1" applyBorder="1" applyAlignment="1"/>
    <xf numFmtId="0" fontId="8" fillId="8" borderId="53" xfId="0" applyFont="1" applyFill="1" applyBorder="1" applyAlignment="1">
      <alignment horizontal="center"/>
    </xf>
    <xf numFmtId="165" fontId="8" fillId="8" borderId="53" xfId="1" applyNumberFormat="1" applyFont="1" applyFill="1" applyBorder="1" applyAlignment="1">
      <alignment horizontal="right"/>
    </xf>
    <xf numFmtId="0" fontId="8" fillId="8" borderId="53" xfId="0" applyNumberFormat="1" applyFont="1" applyFill="1" applyBorder="1" applyAlignment="1">
      <alignment horizontal="center"/>
    </xf>
    <xf numFmtId="0" fontId="8" fillId="8" borderId="73" xfId="0" applyNumberFormat="1" applyFont="1" applyFill="1" applyBorder="1" applyAlignment="1">
      <alignment horizontal="center"/>
    </xf>
    <xf numFmtId="0" fontId="18" fillId="8" borderId="47" xfId="0" applyFont="1" applyFill="1" applyBorder="1" applyAlignment="1">
      <alignment wrapText="1"/>
    </xf>
    <xf numFmtId="0" fontId="8" fillId="8" borderId="23" xfId="0" applyFont="1" applyFill="1" applyBorder="1" applyAlignment="1">
      <alignment wrapText="1"/>
    </xf>
    <xf numFmtId="0" fontId="18" fillId="8" borderId="23" xfId="0" applyFont="1" applyFill="1" applyBorder="1" applyAlignment="1">
      <alignment wrapText="1"/>
    </xf>
    <xf numFmtId="49" fontId="8" fillId="8" borderId="23" xfId="0" applyNumberFormat="1" applyFont="1" applyFill="1" applyBorder="1" applyAlignment="1">
      <alignment wrapText="1"/>
    </xf>
    <xf numFmtId="49" fontId="18" fillId="8" borderId="47" xfId="0" applyNumberFormat="1" applyFont="1" applyFill="1" applyBorder="1" applyAlignment="1">
      <alignment wrapText="1"/>
    </xf>
    <xf numFmtId="49" fontId="8" fillId="8" borderId="47" xfId="0" applyNumberFormat="1" applyFont="1" applyFill="1" applyBorder="1" applyAlignment="1">
      <alignment wrapText="1"/>
    </xf>
    <xf numFmtId="49" fontId="8" fillId="8" borderId="26" xfId="0" applyNumberFormat="1" applyFont="1" applyFill="1" applyBorder="1" applyAlignment="1">
      <alignment wrapText="1"/>
    </xf>
    <xf numFmtId="0" fontId="0" fillId="0" borderId="22" xfId="0" applyBorder="1" applyAlignment="1">
      <alignment wrapText="1"/>
    </xf>
    <xf numFmtId="0" fontId="18" fillId="8" borderId="15" xfId="0" applyFont="1" applyFill="1" applyBorder="1" applyAlignment="1">
      <alignment wrapText="1"/>
    </xf>
    <xf numFmtId="0" fontId="18" fillId="9" borderId="23" xfId="0" applyFont="1" applyFill="1" applyBorder="1" applyAlignment="1">
      <alignment wrapText="1"/>
    </xf>
    <xf numFmtId="0" fontId="8" fillId="8" borderId="26" xfId="0" applyFont="1" applyFill="1" applyBorder="1" applyAlignment="1">
      <alignment wrapText="1"/>
    </xf>
    <xf numFmtId="0" fontId="18" fillId="8" borderId="55" xfId="0" applyFont="1" applyFill="1" applyBorder="1" applyAlignment="1">
      <alignment wrapText="1"/>
    </xf>
    <xf numFmtId="0" fontId="8" fillId="8" borderId="72" xfId="0" applyFont="1" applyFill="1" applyBorder="1" applyAlignment="1">
      <alignment wrapText="1"/>
    </xf>
  </cellXfs>
  <cellStyles count="3">
    <cellStyle name="Millares" xfId="1" builtinId="3"/>
    <cellStyle name="Moneda" xfId="2" builtinId="4"/>
    <cellStyle name="Normal" xfId="0" builtinId="0"/>
  </cellStyles>
  <dxfs count="4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28575</xdr:rowOff>
    </xdr:from>
    <xdr:to>
      <xdr:col>5</xdr:col>
      <xdr:colOff>0</xdr:colOff>
      <xdr:row>14</xdr:row>
      <xdr:rowOff>161925</xdr:rowOff>
    </xdr:to>
    <xdr:sp macro="" textlink="">
      <xdr:nvSpPr>
        <xdr:cNvPr id="10" name="Oval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47687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11" name="Oval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12" name="Oval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13" name="Oval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7</xdr:col>
      <xdr:colOff>228600</xdr:colOff>
      <xdr:row>6</xdr:row>
      <xdr:rowOff>104775</xdr:rowOff>
    </xdr:to>
    <xdr:pic>
      <xdr:nvPicPr>
        <xdr:cNvPr id="4" name="Imagen 5" descr="enclogo2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76485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47625</xdr:colOff>
      <xdr:row>7</xdr:row>
      <xdr:rowOff>0</xdr:rowOff>
    </xdr:to>
    <xdr:cxnSp macro="">
      <xdr:nvCxnSpPr>
        <xdr:cNvPr id="5" name="AutoShape 14"/>
        <xdr:cNvCxnSpPr>
          <a:cxnSpLocks noChangeShapeType="1"/>
        </xdr:cNvCxnSpPr>
      </xdr:nvCxnSpPr>
      <xdr:spPr bwMode="auto">
        <a:xfrm>
          <a:off x="838200" y="2028825"/>
          <a:ext cx="120205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workbookViewId="0">
      <selection activeCell="A13" sqref="A13:F13"/>
    </sheetView>
  </sheetViews>
  <sheetFormatPr baseColWidth="10" defaultRowHeight="15"/>
  <cols>
    <col min="1" max="1" width="41.85546875" customWidth="1"/>
    <col min="2" max="2" width="4" style="112" customWidth="1"/>
    <col min="3" max="3" width="9" customWidth="1"/>
    <col min="4" max="4" width="11.5703125" style="113" customWidth="1"/>
    <col min="5" max="5" width="15.7109375" customWidth="1"/>
    <col min="6" max="6" width="15.140625" customWidth="1"/>
    <col min="7" max="9" width="16.28515625" customWidth="1"/>
    <col min="10" max="10" width="15.7109375" customWidth="1"/>
    <col min="11" max="12" width="9.5703125" customWidth="1"/>
    <col min="13" max="13" width="10.85546875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3" spans="1:14">
      <c r="A3" s="185" t="s">
        <v>124</v>
      </c>
      <c r="B3" s="185"/>
      <c r="C3" s="185"/>
      <c r="D3" s="185"/>
      <c r="E3" s="185"/>
      <c r="F3" s="185"/>
      <c r="G3" s="178"/>
      <c r="H3" s="178"/>
      <c r="I3" s="178"/>
      <c r="K3" s="50"/>
      <c r="L3" s="50"/>
      <c r="M3" s="50"/>
    </row>
    <row r="4" spans="1:14">
      <c r="A4" s="185" t="s">
        <v>100</v>
      </c>
      <c r="B4" s="185"/>
      <c r="C4" s="185"/>
      <c r="D4" s="185"/>
      <c r="E4" s="185"/>
      <c r="F4" s="185"/>
      <c r="G4" s="178"/>
      <c r="H4" s="178"/>
      <c r="I4" s="178"/>
      <c r="K4" s="50"/>
      <c r="L4" s="50"/>
      <c r="M4" s="50"/>
    </row>
    <row r="5" spans="1:14">
      <c r="A5" s="50" t="s">
        <v>101</v>
      </c>
      <c r="B5" s="50"/>
      <c r="C5" s="50"/>
      <c r="D5" s="50"/>
      <c r="E5" s="50"/>
      <c r="F5" s="50"/>
      <c r="G5" s="50"/>
      <c r="H5" s="50"/>
      <c r="I5" s="50"/>
      <c r="J5" s="50"/>
      <c r="K5" s="178"/>
      <c r="L5" s="178"/>
      <c r="M5" s="215"/>
    </row>
    <row r="6" spans="1:14">
      <c r="A6" s="178"/>
      <c r="B6" s="91"/>
      <c r="C6" s="178"/>
      <c r="D6" s="178"/>
      <c r="E6" s="178"/>
      <c r="F6" s="178"/>
      <c r="G6" s="178"/>
      <c r="H6" s="178"/>
      <c r="I6" s="178"/>
      <c r="K6" s="178"/>
      <c r="L6" s="178"/>
      <c r="M6" s="215"/>
    </row>
    <row r="7" spans="1:14">
      <c r="A7" s="185" t="s">
        <v>74</v>
      </c>
      <c r="B7" s="185"/>
      <c r="C7" s="185"/>
      <c r="D7" s="185"/>
      <c r="E7" s="185"/>
      <c r="F7" s="185"/>
      <c r="G7" s="178"/>
      <c r="H7" s="178"/>
      <c r="I7" s="178"/>
      <c r="K7" s="50"/>
      <c r="L7" s="50"/>
      <c r="M7" s="50"/>
    </row>
    <row r="8" spans="1:14" ht="18.75">
      <c r="A8" s="186" t="s">
        <v>23</v>
      </c>
      <c r="B8" s="164"/>
      <c r="C8" s="189" t="s">
        <v>75</v>
      </c>
      <c r="D8" s="189" t="s">
        <v>76</v>
      </c>
      <c r="E8" s="190" t="s">
        <v>77</v>
      </c>
      <c r="F8" s="190"/>
      <c r="G8" s="190"/>
      <c r="H8" s="190"/>
      <c r="I8" s="190"/>
      <c r="J8" s="190"/>
      <c r="K8" s="216"/>
      <c r="L8" s="216"/>
      <c r="M8" s="216"/>
      <c r="N8" s="216"/>
    </row>
    <row r="9" spans="1:14" ht="18.75">
      <c r="A9" s="187"/>
      <c r="B9" s="165"/>
      <c r="C9" s="189"/>
      <c r="D9" s="189"/>
      <c r="E9" s="191">
        <v>2023</v>
      </c>
      <c r="F9" s="191"/>
      <c r="G9" s="191"/>
      <c r="H9" s="191"/>
      <c r="I9" s="191"/>
      <c r="J9" s="191"/>
      <c r="K9" s="217"/>
      <c r="L9" s="217"/>
      <c r="M9" s="217"/>
      <c r="N9" s="217"/>
    </row>
    <row r="10" spans="1:14" ht="18.75">
      <c r="A10" s="187"/>
      <c r="B10" s="165"/>
      <c r="C10" s="189"/>
      <c r="D10" s="189"/>
      <c r="E10" s="189" t="s">
        <v>125</v>
      </c>
      <c r="F10" s="189" t="s">
        <v>78</v>
      </c>
      <c r="G10" s="189" t="s">
        <v>79</v>
      </c>
      <c r="H10" s="189" t="s">
        <v>80</v>
      </c>
      <c r="I10" s="189" t="s">
        <v>81</v>
      </c>
      <c r="J10" s="192" t="s">
        <v>126</v>
      </c>
      <c r="K10" s="218"/>
      <c r="L10" s="219"/>
      <c r="M10" s="218"/>
      <c r="N10" s="220"/>
    </row>
    <row r="11" spans="1:14" ht="18.75">
      <c r="A11" s="187"/>
      <c r="B11" s="165"/>
      <c r="C11" s="189"/>
      <c r="D11" s="189"/>
      <c r="E11" s="189"/>
      <c r="F11" s="189"/>
      <c r="G11" s="189"/>
      <c r="H11" s="189"/>
      <c r="I11" s="189"/>
      <c r="J11" s="192"/>
      <c r="K11" s="218"/>
      <c r="L11" s="219"/>
      <c r="M11" s="218"/>
      <c r="N11" s="220"/>
    </row>
    <row r="12" spans="1:14" ht="12" customHeight="1">
      <c r="A12" s="188"/>
      <c r="B12" s="166"/>
      <c r="C12" s="189"/>
      <c r="D12" s="189"/>
      <c r="E12" s="189"/>
      <c r="F12" s="189"/>
      <c r="G12" s="189"/>
      <c r="H12" s="189"/>
      <c r="I12" s="189"/>
      <c r="J12" s="192"/>
      <c r="K12" s="218"/>
      <c r="L12" s="219"/>
      <c r="M12" s="218"/>
      <c r="N12" s="220"/>
    </row>
    <row r="13" spans="1:14" ht="24.75" customHeight="1">
      <c r="A13" s="182" t="s">
        <v>127</v>
      </c>
      <c r="B13" s="183"/>
      <c r="C13" s="183"/>
      <c r="D13" s="183"/>
      <c r="E13" s="183"/>
      <c r="F13" s="184"/>
      <c r="G13" s="128"/>
      <c r="H13" s="128"/>
      <c r="I13" s="128"/>
      <c r="J13" s="92"/>
      <c r="K13" s="221"/>
      <c r="L13" s="219"/>
      <c r="M13" s="221"/>
    </row>
    <row r="14" spans="1:14">
      <c r="A14" s="167" t="s">
        <v>82</v>
      </c>
      <c r="B14" s="168" t="s">
        <v>83</v>
      </c>
      <c r="C14" s="169" t="s">
        <v>84</v>
      </c>
      <c r="D14" s="170" t="s">
        <v>85</v>
      </c>
      <c r="E14" s="96">
        <f>1900+190+548+696.5+134+179+462+930+590+310+320+240+240+240+240+240+240+3817+10000+1200+22000+1200+15000+5183+10000</f>
        <v>76099.5</v>
      </c>
      <c r="F14" s="97">
        <f>+E14*0.12</f>
        <v>9131.94</v>
      </c>
      <c r="G14" s="97">
        <f>+E14*0.52</f>
        <v>39571.74</v>
      </c>
      <c r="H14" s="97"/>
      <c r="I14" s="97"/>
      <c r="J14" s="100"/>
      <c r="K14" s="171"/>
      <c r="L14" s="222"/>
      <c r="M14" s="223"/>
      <c r="N14" s="223"/>
    </row>
    <row r="15" spans="1:14">
      <c r="A15" s="94" t="s">
        <v>86</v>
      </c>
      <c r="B15" s="95" t="s">
        <v>83</v>
      </c>
      <c r="C15" s="169" t="s">
        <v>84</v>
      </c>
      <c r="D15" s="93" t="s">
        <v>87</v>
      </c>
      <c r="E15" s="96">
        <f>21000+3403+462+590+148+548+118+196+795+900+1690+795+220+220+220+220+605+35+1136+455+630+282+397+320+1540+3817+10000+1200+3404+5051+3018+2388+1352+3032</f>
        <v>70187</v>
      </c>
      <c r="F15" s="97">
        <f>+E15*0.15</f>
        <v>10528.05</v>
      </c>
      <c r="G15" s="97">
        <f>+E15*0.4</f>
        <v>28074.800000000003</v>
      </c>
      <c r="H15" s="97"/>
      <c r="I15" s="97"/>
      <c r="J15" s="172"/>
      <c r="K15" s="171"/>
      <c r="L15" s="222"/>
      <c r="M15" s="223"/>
      <c r="N15" s="223"/>
    </row>
    <row r="16" spans="1:14">
      <c r="A16" s="94" t="s">
        <v>88</v>
      </c>
      <c r="B16" s="95" t="s">
        <v>89</v>
      </c>
      <c r="C16" s="169" t="s">
        <v>41</v>
      </c>
      <c r="D16" s="93" t="s">
        <v>85</v>
      </c>
      <c r="E16" s="98">
        <v>0</v>
      </c>
      <c r="F16" s="97">
        <v>0</v>
      </c>
      <c r="G16" s="97">
        <v>0</v>
      </c>
      <c r="H16" s="97"/>
      <c r="I16" s="97"/>
      <c r="J16" s="97"/>
      <c r="K16" s="224"/>
      <c r="L16" s="219"/>
      <c r="M16" s="223"/>
      <c r="N16" s="223"/>
    </row>
    <row r="17" spans="1:14">
      <c r="A17" s="94" t="s">
        <v>86</v>
      </c>
      <c r="B17" s="95" t="s">
        <v>89</v>
      </c>
      <c r="C17" s="169" t="s">
        <v>41</v>
      </c>
      <c r="D17" s="93" t="s">
        <v>87</v>
      </c>
      <c r="E17" s="98">
        <v>0</v>
      </c>
      <c r="F17" s="97">
        <v>0</v>
      </c>
      <c r="G17" s="98">
        <v>0</v>
      </c>
      <c r="H17" s="98"/>
      <c r="I17" s="98"/>
      <c r="J17" s="97"/>
      <c r="K17" s="224"/>
      <c r="L17" s="219"/>
      <c r="M17" s="223"/>
      <c r="N17" s="223"/>
    </row>
    <row r="18" spans="1:14">
      <c r="A18" s="94" t="s">
        <v>90</v>
      </c>
      <c r="B18" s="95" t="s">
        <v>91</v>
      </c>
      <c r="C18" s="169" t="s">
        <v>92</v>
      </c>
      <c r="D18" s="93" t="s">
        <v>85</v>
      </c>
      <c r="E18" s="98">
        <v>0</v>
      </c>
      <c r="F18" s="98">
        <v>0</v>
      </c>
      <c r="G18" s="98">
        <v>0</v>
      </c>
      <c r="H18" s="98"/>
      <c r="I18" s="98"/>
      <c r="J18" s="99"/>
      <c r="K18" s="224"/>
      <c r="L18" s="219"/>
      <c r="M18" s="223"/>
      <c r="N18" s="223"/>
    </row>
    <row r="19" spans="1:14" ht="16.5">
      <c r="A19" s="94" t="s">
        <v>93</v>
      </c>
      <c r="B19" s="95" t="s">
        <v>91</v>
      </c>
      <c r="C19" s="169" t="s">
        <v>92</v>
      </c>
      <c r="D19" s="93" t="s">
        <v>87</v>
      </c>
      <c r="E19" s="98">
        <v>0</v>
      </c>
      <c r="F19" s="97">
        <v>0</v>
      </c>
      <c r="G19" s="100">
        <v>0</v>
      </c>
      <c r="H19" s="100"/>
      <c r="I19" s="100"/>
      <c r="J19" s="99"/>
      <c r="K19" s="224"/>
      <c r="L19" s="221"/>
      <c r="M19" s="223"/>
      <c r="N19" s="223"/>
    </row>
    <row r="20" spans="1:14" ht="16.5">
      <c r="A20" s="94" t="s">
        <v>90</v>
      </c>
      <c r="B20" s="101" t="s">
        <v>94</v>
      </c>
      <c r="C20" s="169" t="s">
        <v>95</v>
      </c>
      <c r="D20" s="93" t="s">
        <v>85</v>
      </c>
      <c r="E20" s="98">
        <v>0</v>
      </c>
      <c r="F20" s="97">
        <v>0</v>
      </c>
      <c r="G20" s="100">
        <v>0</v>
      </c>
      <c r="H20" s="100"/>
      <c r="I20" s="100"/>
      <c r="J20" s="99"/>
      <c r="K20" s="224"/>
      <c r="L20" s="221"/>
      <c r="M20" s="223"/>
      <c r="N20" s="223"/>
    </row>
    <row r="21" spans="1:14">
      <c r="A21" s="94" t="s">
        <v>93</v>
      </c>
      <c r="B21" s="101" t="s">
        <v>94</v>
      </c>
      <c r="C21" s="169" t="s">
        <v>95</v>
      </c>
      <c r="D21" s="93" t="s">
        <v>87</v>
      </c>
      <c r="E21" s="98">
        <v>0</v>
      </c>
      <c r="F21" s="97">
        <v>0</v>
      </c>
      <c r="G21" s="100">
        <v>0</v>
      </c>
      <c r="H21" s="100"/>
      <c r="I21" s="100"/>
      <c r="J21" s="99"/>
      <c r="K21" s="224"/>
      <c r="L21" s="225"/>
      <c r="M21" s="223"/>
      <c r="N21" s="223"/>
    </row>
    <row r="22" spans="1:14">
      <c r="A22" s="94" t="s">
        <v>88</v>
      </c>
      <c r="B22" s="95" t="s">
        <v>91</v>
      </c>
      <c r="C22" s="169" t="s">
        <v>92</v>
      </c>
      <c r="D22" s="93" t="s">
        <v>85</v>
      </c>
      <c r="E22" s="98">
        <v>0</v>
      </c>
      <c r="F22" s="97">
        <v>0</v>
      </c>
      <c r="G22" s="97">
        <v>0</v>
      </c>
      <c r="H22" s="97"/>
      <c r="I22" s="97"/>
      <c r="J22" s="99"/>
      <c r="K22" s="224"/>
      <c r="L22" s="225"/>
      <c r="M22" s="223"/>
      <c r="N22" s="223"/>
    </row>
    <row r="23" spans="1:14">
      <c r="A23" s="94" t="s">
        <v>86</v>
      </c>
      <c r="B23" s="95" t="s">
        <v>91</v>
      </c>
      <c r="C23" s="169" t="s">
        <v>92</v>
      </c>
      <c r="D23" s="93" t="s">
        <v>87</v>
      </c>
      <c r="E23" s="98">
        <v>0</v>
      </c>
      <c r="F23" s="97">
        <v>0</v>
      </c>
      <c r="G23" s="100">
        <v>0</v>
      </c>
      <c r="H23" s="100"/>
      <c r="I23" s="100"/>
      <c r="J23" s="99"/>
      <c r="K23" s="224"/>
      <c r="L23" s="225"/>
      <c r="M23" s="223"/>
      <c r="N23" s="223"/>
    </row>
    <row r="24" spans="1:14">
      <c r="A24" s="94" t="s">
        <v>88</v>
      </c>
      <c r="B24" s="95" t="s">
        <v>94</v>
      </c>
      <c r="C24" s="169" t="s">
        <v>95</v>
      </c>
      <c r="D24" s="93" t="s">
        <v>85</v>
      </c>
      <c r="E24" s="98">
        <v>0</v>
      </c>
      <c r="F24" s="97">
        <v>0</v>
      </c>
      <c r="G24" s="97">
        <v>0</v>
      </c>
      <c r="H24" s="97"/>
      <c r="I24" s="97"/>
      <c r="J24" s="99"/>
      <c r="K24" s="224"/>
      <c r="L24" s="225"/>
      <c r="M24" s="223"/>
      <c r="N24" s="223"/>
    </row>
    <row r="25" spans="1:14">
      <c r="A25" s="94" t="s">
        <v>86</v>
      </c>
      <c r="B25" s="95" t="s">
        <v>94</v>
      </c>
      <c r="C25" s="169" t="s">
        <v>95</v>
      </c>
      <c r="D25" s="93" t="s">
        <v>87</v>
      </c>
      <c r="E25" s="98">
        <v>0</v>
      </c>
      <c r="F25" s="97">
        <v>0</v>
      </c>
      <c r="G25" s="97">
        <v>0</v>
      </c>
      <c r="H25" s="97"/>
      <c r="I25" s="97"/>
      <c r="J25" s="99"/>
      <c r="K25" s="224"/>
      <c r="L25" s="225"/>
      <c r="M25" s="223"/>
      <c r="N25" s="223"/>
    </row>
    <row r="26" spans="1:14">
      <c r="A26" s="94" t="s">
        <v>88</v>
      </c>
      <c r="B26" s="101" t="s">
        <v>96</v>
      </c>
      <c r="C26" s="169" t="s">
        <v>45</v>
      </c>
      <c r="D26" s="93" t="s">
        <v>85</v>
      </c>
      <c r="E26" s="102">
        <v>0</v>
      </c>
      <c r="F26" s="103">
        <v>0</v>
      </c>
      <c r="G26" s="100">
        <v>0</v>
      </c>
      <c r="H26" s="100"/>
      <c r="I26" s="100"/>
      <c r="J26" s="99"/>
      <c r="K26" s="224"/>
      <c r="L26" s="225"/>
      <c r="M26" s="223"/>
      <c r="N26" s="223"/>
    </row>
    <row r="27" spans="1:14">
      <c r="A27" s="104" t="s">
        <v>86</v>
      </c>
      <c r="B27" s="105" t="s">
        <v>96</v>
      </c>
      <c r="C27" s="169" t="s">
        <v>45</v>
      </c>
      <c r="D27" s="173" t="s">
        <v>87</v>
      </c>
      <c r="E27" s="106">
        <v>0</v>
      </c>
      <c r="F27" s="107">
        <v>0</v>
      </c>
      <c r="G27" s="174">
        <v>0</v>
      </c>
      <c r="H27" s="174"/>
      <c r="I27" s="174"/>
      <c r="J27" s="175"/>
      <c r="K27" s="223"/>
      <c r="L27" s="226"/>
      <c r="M27" s="223"/>
      <c r="N27" s="223"/>
    </row>
    <row r="28" spans="1:14">
      <c r="A28" s="108" t="s">
        <v>97</v>
      </c>
      <c r="B28" s="109" t="s">
        <v>98</v>
      </c>
      <c r="C28" s="169" t="s">
        <v>99</v>
      </c>
      <c r="D28" s="176"/>
      <c r="E28" s="110"/>
      <c r="F28" s="111">
        <v>0</v>
      </c>
      <c r="G28" s="177">
        <v>0</v>
      </c>
      <c r="H28" s="177"/>
      <c r="I28" s="177"/>
      <c r="J28" s="177"/>
      <c r="K28" s="224"/>
      <c r="L28" s="225"/>
      <c r="M28" s="223"/>
      <c r="N28" s="223"/>
    </row>
    <row r="29" spans="1:14" ht="15.75">
      <c r="C29" s="227"/>
      <c r="E29" s="228"/>
      <c r="F29" s="228"/>
      <c r="G29" s="228"/>
      <c r="H29" s="228"/>
      <c r="I29" s="228"/>
      <c r="K29" s="228"/>
      <c r="L29" s="228"/>
      <c r="M29" s="228"/>
    </row>
    <row r="30" spans="1:14" ht="15.75">
      <c r="A30" s="229" t="s">
        <v>102</v>
      </c>
      <c r="B30" s="230"/>
      <c r="C30" s="227"/>
      <c r="E30" s="228"/>
      <c r="F30" s="228"/>
      <c r="G30" s="228"/>
      <c r="H30" s="228"/>
      <c r="I30" s="228"/>
      <c r="K30" s="228"/>
      <c r="L30" s="228"/>
      <c r="M30" s="228"/>
    </row>
    <row r="31" spans="1:14" ht="15.75">
      <c r="A31" s="231" t="s">
        <v>128</v>
      </c>
      <c r="B31" s="230"/>
      <c r="C31" s="227"/>
      <c r="E31" s="228"/>
      <c r="F31" s="228"/>
      <c r="G31" s="228"/>
      <c r="H31" s="228"/>
      <c r="I31" s="228"/>
      <c r="K31" s="228"/>
      <c r="L31" s="228"/>
      <c r="M31" s="228"/>
    </row>
    <row r="32" spans="1:14">
      <c r="A32" s="232" t="s">
        <v>103</v>
      </c>
      <c r="B32" s="233"/>
      <c r="M32" s="115"/>
    </row>
    <row r="33" spans="1:13">
      <c r="A33" s="232" t="s">
        <v>104</v>
      </c>
      <c r="B33" s="233"/>
      <c r="M33" s="115"/>
    </row>
    <row r="34" spans="1:13">
      <c r="A34" s="232" t="s">
        <v>105</v>
      </c>
      <c r="B34" s="233"/>
      <c r="M34" s="115"/>
    </row>
    <row r="35" spans="1:13">
      <c r="A35" s="232" t="s">
        <v>106</v>
      </c>
      <c r="B35" s="233"/>
      <c r="M35" s="115"/>
    </row>
    <row r="36" spans="1:13">
      <c r="A36" s="232" t="s">
        <v>107</v>
      </c>
      <c r="B36" s="233"/>
      <c r="M36" s="115"/>
    </row>
    <row r="37" spans="1:13">
      <c r="A37" s="232" t="s">
        <v>108</v>
      </c>
      <c r="B37" s="233"/>
      <c r="M37" s="115"/>
    </row>
    <row r="38" spans="1:13">
      <c r="A38" s="234" t="s">
        <v>109</v>
      </c>
      <c r="B38" s="233"/>
      <c r="M38" s="115"/>
    </row>
    <row r="39" spans="1:13">
      <c r="B39" s="233"/>
      <c r="M39" s="115"/>
    </row>
    <row r="40" spans="1:13">
      <c r="B40" s="235"/>
      <c r="M40" s="115"/>
    </row>
    <row r="41" spans="1:13">
      <c r="A41" s="236"/>
      <c r="B41" s="237"/>
      <c r="M41" s="115"/>
    </row>
    <row r="42" spans="1:13">
      <c r="A42" s="116"/>
      <c r="B42" s="117"/>
      <c r="M42" s="115"/>
    </row>
    <row r="43" spans="1:13">
      <c r="M43" s="115"/>
    </row>
  </sheetData>
  <mergeCells count="15">
    <mergeCell ref="A13:F13"/>
    <mergeCell ref="A3:F3"/>
    <mergeCell ref="A4:F4"/>
    <mergeCell ref="A7:F7"/>
    <mergeCell ref="A8:A12"/>
    <mergeCell ref="C8:C12"/>
    <mergeCell ref="D8:D12"/>
    <mergeCell ref="E8:J8"/>
    <mergeCell ref="E9:J9"/>
    <mergeCell ref="E10:E12"/>
    <mergeCell ref="F10:F12"/>
    <mergeCell ref="G10:G12"/>
    <mergeCell ref="H10:H12"/>
    <mergeCell ref="I10:I12"/>
    <mergeCell ref="J10:J12"/>
  </mergeCells>
  <conditionalFormatting sqref="C12:J12 B12:B21 C13:E13 H13:J13 J14:J15 C14:D21 J29:J40 B30:D40">
    <cfRule type="cellIs" dxfId="3" priority="2" stopIfTrue="1" operator="equal">
      <formula>0</formula>
    </cfRule>
  </conditionalFormatting>
  <conditionalFormatting sqref="D22:D27">
    <cfRule type="cellIs" dxfId="2" priority="1" stopIfTrue="1" operator="equal">
      <formula>0</formula>
    </cfRule>
  </conditionalFormatting>
  <conditionalFormatting sqref="J13:J15 J29:J40">
    <cfRule type="cellIs" dxfId="1" priority="3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G51" sqref="G51"/>
    </sheetView>
  </sheetViews>
  <sheetFormatPr baseColWidth="10" defaultRowHeight="15"/>
  <cols>
    <col min="1" max="1" width="66.5703125" customWidth="1"/>
    <col min="2" max="2" width="9.28515625" bestFit="1" customWidth="1"/>
    <col min="3" max="3" width="8.85546875" customWidth="1"/>
    <col min="4" max="4" width="7.7109375" customWidth="1"/>
    <col min="5" max="5" width="18.140625" bestFit="1" customWidth="1"/>
    <col min="6" max="6" width="10.42578125" bestFit="1" customWidth="1"/>
    <col min="7" max="8" width="10.28515625" bestFit="1" customWidth="1"/>
    <col min="9" max="9" width="13.28515625" customWidth="1"/>
    <col min="10" max="10" width="10.28515625" bestFit="1" customWidth="1"/>
    <col min="11" max="11" width="10.42578125" bestFit="1" customWidth="1"/>
  </cols>
  <sheetData>
    <row r="1" spans="1:11">
      <c r="A1" s="46" t="s">
        <v>129</v>
      </c>
      <c r="B1" s="46"/>
      <c r="C1" s="47"/>
      <c r="D1" s="47"/>
      <c r="E1" s="47"/>
      <c r="F1" s="47"/>
      <c r="G1" s="47"/>
      <c r="H1" s="47"/>
      <c r="I1" s="47"/>
      <c r="J1" s="47"/>
      <c r="K1" s="47"/>
    </row>
    <row r="2" spans="1:11" ht="15.75">
      <c r="A2" s="46" t="s">
        <v>110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5.75">
      <c r="A3" s="48" t="s">
        <v>130</v>
      </c>
      <c r="B3" s="49"/>
      <c r="C3" s="49"/>
      <c r="D3" s="49"/>
      <c r="E3" s="49"/>
      <c r="F3" s="49"/>
      <c r="G3" s="49"/>
      <c r="H3" s="49"/>
      <c r="I3" s="49"/>
      <c r="J3" s="47"/>
      <c r="K3" s="49"/>
    </row>
    <row r="4" spans="1:11" ht="18" customHeight="1" thickBot="1">
      <c r="A4" s="50" t="s">
        <v>33</v>
      </c>
      <c r="B4" s="46"/>
      <c r="C4" s="47"/>
      <c r="D4" s="47"/>
      <c r="E4" s="47"/>
      <c r="F4" s="47"/>
      <c r="G4" s="47"/>
      <c r="H4" s="47"/>
      <c r="I4" s="47"/>
      <c r="J4" s="47"/>
      <c r="K4" s="47"/>
    </row>
    <row r="5" spans="1:11" ht="65.25" customHeight="1" thickBot="1">
      <c r="A5" s="51" t="s">
        <v>34</v>
      </c>
      <c r="B5" s="52" t="s">
        <v>35</v>
      </c>
      <c r="C5" s="52" t="s">
        <v>36</v>
      </c>
      <c r="D5" s="52" t="s">
        <v>37</v>
      </c>
      <c r="E5" s="52" t="s">
        <v>38</v>
      </c>
      <c r="F5" s="53" t="s">
        <v>131</v>
      </c>
      <c r="G5" s="54" t="s">
        <v>132</v>
      </c>
      <c r="H5" s="54" t="s">
        <v>133</v>
      </c>
      <c r="I5" s="52" t="s">
        <v>134</v>
      </c>
      <c r="J5" s="52" t="s">
        <v>135</v>
      </c>
      <c r="K5" s="118" t="s">
        <v>136</v>
      </c>
    </row>
    <row r="6" spans="1:11" ht="26.25" customHeight="1">
      <c r="A6" s="265" t="s">
        <v>39</v>
      </c>
      <c r="B6" s="55"/>
      <c r="C6" s="56"/>
      <c r="D6" s="57"/>
      <c r="E6" s="58"/>
      <c r="F6" s="59"/>
      <c r="G6" s="59"/>
      <c r="H6" s="59"/>
      <c r="I6" s="59"/>
      <c r="J6" s="59"/>
      <c r="K6" s="119"/>
    </row>
    <row r="7" spans="1:11" ht="24.95" customHeight="1">
      <c r="A7" s="266" t="s">
        <v>40</v>
      </c>
      <c r="B7" s="60" t="s">
        <v>41</v>
      </c>
      <c r="C7" s="61" t="s">
        <v>42</v>
      </c>
      <c r="D7" s="60">
        <v>0</v>
      </c>
      <c r="E7" s="238">
        <v>64449639</v>
      </c>
      <c r="F7" s="70">
        <v>1</v>
      </c>
      <c r="G7" s="239">
        <v>0.67620000000000002</v>
      </c>
      <c r="H7" s="122">
        <f>0.788-0.676</f>
        <v>0.11199999999999999</v>
      </c>
      <c r="I7" s="122"/>
      <c r="J7" s="122"/>
      <c r="K7" s="240">
        <f>SUM(G7:J7)</f>
        <v>0.78820000000000001</v>
      </c>
    </row>
    <row r="8" spans="1:11" ht="24.95" customHeight="1">
      <c r="A8" s="267" t="s">
        <v>43</v>
      </c>
      <c r="B8" s="63"/>
      <c r="C8" s="63"/>
      <c r="D8" s="63"/>
      <c r="E8" s="63"/>
      <c r="F8" s="64"/>
      <c r="G8" s="241"/>
      <c r="H8" s="64"/>
      <c r="I8" s="64"/>
      <c r="J8" s="64"/>
      <c r="K8" s="242"/>
    </row>
    <row r="9" spans="1:11" ht="24.95" customHeight="1">
      <c r="A9" s="268" t="s">
        <v>137</v>
      </c>
      <c r="B9" s="63" t="s">
        <v>41</v>
      </c>
      <c r="C9" s="63" t="s">
        <v>42</v>
      </c>
      <c r="D9" s="63">
        <v>0</v>
      </c>
      <c r="E9" s="63"/>
      <c r="F9" s="64">
        <v>1</v>
      </c>
      <c r="G9" s="243">
        <v>0</v>
      </c>
      <c r="H9" s="243">
        <v>0</v>
      </c>
      <c r="I9" s="63"/>
      <c r="J9" s="63"/>
      <c r="K9" s="240">
        <f>SUM(G9:J9)</f>
        <v>0</v>
      </c>
    </row>
    <row r="10" spans="1:11" ht="24.95" customHeight="1">
      <c r="A10" s="268" t="s">
        <v>138</v>
      </c>
      <c r="B10" s="60" t="s">
        <v>41</v>
      </c>
      <c r="C10" s="63" t="s">
        <v>42</v>
      </c>
      <c r="D10" s="63">
        <v>0</v>
      </c>
      <c r="E10" s="63"/>
      <c r="F10" s="64">
        <v>1</v>
      </c>
      <c r="G10" s="243">
        <v>0</v>
      </c>
      <c r="H10" s="243">
        <v>0</v>
      </c>
      <c r="I10" s="63"/>
      <c r="J10" s="63"/>
      <c r="K10" s="240">
        <f>SUM(G10:J10)</f>
        <v>0</v>
      </c>
    </row>
    <row r="11" spans="1:11" ht="24.95" customHeight="1">
      <c r="A11" s="267" t="s">
        <v>44</v>
      </c>
      <c r="B11" s="57"/>
      <c r="C11" s="57"/>
      <c r="D11" s="67"/>
      <c r="E11" s="244"/>
      <c r="F11" s="59"/>
      <c r="G11" s="245"/>
      <c r="H11" s="59"/>
      <c r="I11" s="59"/>
      <c r="J11" s="59"/>
      <c r="K11" s="246"/>
    </row>
    <row r="12" spans="1:11" ht="26.25">
      <c r="A12" s="65" t="s">
        <v>139</v>
      </c>
      <c r="B12" s="60" t="s">
        <v>41</v>
      </c>
      <c r="C12" s="60" t="s">
        <v>140</v>
      </c>
      <c r="D12" s="60">
        <v>0</v>
      </c>
      <c r="E12" s="247">
        <v>6622209</v>
      </c>
      <c r="F12" s="248">
        <v>0.56100000000000005</v>
      </c>
      <c r="G12" s="62">
        <v>0.56100000000000005</v>
      </c>
      <c r="H12" s="62">
        <f>1-0.561</f>
        <v>0.43899999999999995</v>
      </c>
      <c r="I12" s="62"/>
      <c r="J12" s="249"/>
      <c r="K12" s="240">
        <f t="shared" ref="K12" si="0">SUM(G12:J12)</f>
        <v>1</v>
      </c>
    </row>
    <row r="13" spans="1:11" ht="26.25">
      <c r="A13" s="65" t="s">
        <v>141</v>
      </c>
      <c r="B13" s="60" t="s">
        <v>41</v>
      </c>
      <c r="C13" s="60" t="s">
        <v>46</v>
      </c>
      <c r="D13" s="60">
        <v>0</v>
      </c>
      <c r="E13" s="247">
        <v>86690455</v>
      </c>
      <c r="F13" s="248">
        <v>0.88124999999999998</v>
      </c>
      <c r="G13" s="62">
        <v>0.88100000000000001</v>
      </c>
      <c r="H13" s="62">
        <f>1-0.881</f>
        <v>0.11899999999999999</v>
      </c>
      <c r="I13" s="62"/>
      <c r="J13" s="249"/>
      <c r="K13" s="240">
        <f>SUM(G13:J13)</f>
        <v>1</v>
      </c>
    </row>
    <row r="14" spans="1:11" ht="26.25">
      <c r="A14" s="65" t="s">
        <v>142</v>
      </c>
      <c r="B14" s="60" t="s">
        <v>41</v>
      </c>
      <c r="C14" s="60" t="s">
        <v>143</v>
      </c>
      <c r="D14" s="60">
        <v>0</v>
      </c>
      <c r="E14" s="247">
        <v>146948221</v>
      </c>
      <c r="F14" s="250">
        <v>0.84399999999999997</v>
      </c>
      <c r="G14" s="251">
        <v>0.65090000000000003</v>
      </c>
      <c r="H14" s="251">
        <f>0.9628-0.651</f>
        <v>0.31179999999999997</v>
      </c>
      <c r="I14" s="62"/>
      <c r="J14" s="63"/>
      <c r="K14" s="240">
        <f>SUM(G14:J14)</f>
        <v>0.9627</v>
      </c>
    </row>
    <row r="15" spans="1:11" ht="26.25">
      <c r="A15" s="65" t="s">
        <v>144</v>
      </c>
      <c r="B15" s="60" t="s">
        <v>41</v>
      </c>
      <c r="C15" s="60" t="s">
        <v>145</v>
      </c>
      <c r="D15" s="60">
        <v>0</v>
      </c>
      <c r="E15" s="247">
        <v>374214692</v>
      </c>
      <c r="F15" s="248">
        <v>1</v>
      </c>
      <c r="G15" s="251">
        <v>2.8289999999999999E-2</v>
      </c>
      <c r="H15" s="251">
        <f>0.2274-0.028</f>
        <v>0.19939999999999999</v>
      </c>
      <c r="I15" s="62"/>
      <c r="J15" s="63"/>
      <c r="K15" s="240">
        <f>SUM(G15:J15)</f>
        <v>0.22769</v>
      </c>
    </row>
    <row r="16" spans="1:11" ht="26.25">
      <c r="A16" s="65" t="s">
        <v>146</v>
      </c>
      <c r="B16" s="60" t="s">
        <v>41</v>
      </c>
      <c r="C16" s="60" t="s">
        <v>147</v>
      </c>
      <c r="D16" s="60">
        <v>0</v>
      </c>
      <c r="E16" s="247">
        <v>46889446.909999996</v>
      </c>
      <c r="F16" s="248">
        <v>1</v>
      </c>
      <c r="G16" s="62">
        <v>4.2000000000000003E-2</v>
      </c>
      <c r="H16" s="251">
        <f>0.2269-0.042</f>
        <v>0.18489999999999998</v>
      </c>
      <c r="I16" s="62"/>
      <c r="J16" s="63"/>
      <c r="K16" s="240">
        <f t="shared" ref="K16:K19" si="1">SUM(G16:J16)</f>
        <v>0.22689999999999999</v>
      </c>
    </row>
    <row r="17" spans="1:11" ht="26.25">
      <c r="A17" s="65" t="s">
        <v>148</v>
      </c>
      <c r="B17" s="60" t="s">
        <v>41</v>
      </c>
      <c r="C17" s="60"/>
      <c r="D17" s="60"/>
      <c r="E17" s="252">
        <v>2918467872.1500001</v>
      </c>
      <c r="F17" s="248"/>
      <c r="G17" s="62"/>
      <c r="H17" s="251"/>
      <c r="I17" s="62"/>
      <c r="J17" s="63"/>
      <c r="K17" s="240"/>
    </row>
    <row r="18" spans="1:11" ht="26.25">
      <c r="A18" s="65" t="s">
        <v>149</v>
      </c>
      <c r="B18" s="60">
        <v>1</v>
      </c>
      <c r="C18" s="60" t="s">
        <v>150</v>
      </c>
      <c r="D18" s="60">
        <v>0</v>
      </c>
      <c r="E18" s="247">
        <v>73955031.829999998</v>
      </c>
      <c r="F18" s="248">
        <v>0.7</v>
      </c>
      <c r="G18" s="251">
        <v>0</v>
      </c>
      <c r="H18" s="251">
        <v>0</v>
      </c>
      <c r="I18" s="62"/>
      <c r="J18" s="63"/>
      <c r="K18" s="240">
        <f t="shared" si="1"/>
        <v>0</v>
      </c>
    </row>
    <row r="19" spans="1:11" ht="26.25">
      <c r="A19" s="65" t="s">
        <v>151</v>
      </c>
      <c r="B19" s="60" t="s">
        <v>41</v>
      </c>
      <c r="C19" s="60" t="s">
        <v>152</v>
      </c>
      <c r="D19" s="60">
        <v>0</v>
      </c>
      <c r="E19" s="247">
        <v>23171380</v>
      </c>
      <c r="F19" s="248">
        <v>1</v>
      </c>
      <c r="G19" s="251">
        <v>0</v>
      </c>
      <c r="H19" s="251">
        <v>0</v>
      </c>
      <c r="I19" s="62"/>
      <c r="J19" s="63"/>
      <c r="K19" s="240">
        <f t="shared" si="1"/>
        <v>0</v>
      </c>
    </row>
    <row r="20" spans="1:11" ht="26.25">
      <c r="A20" s="65" t="s">
        <v>153</v>
      </c>
      <c r="B20" s="60" t="s">
        <v>41</v>
      </c>
      <c r="C20" s="60" t="s">
        <v>154</v>
      </c>
      <c r="D20" s="60">
        <v>0</v>
      </c>
      <c r="E20" s="247">
        <v>48003455</v>
      </c>
      <c r="F20" s="120">
        <v>1</v>
      </c>
      <c r="G20" s="251">
        <v>0</v>
      </c>
      <c r="H20" s="251">
        <v>0</v>
      </c>
      <c r="I20" s="62"/>
      <c r="J20" s="68"/>
      <c r="K20" s="240">
        <f>SUM(G20:J20)</f>
        <v>0</v>
      </c>
    </row>
    <row r="21" spans="1:11">
      <c r="A21" s="267" t="s">
        <v>47</v>
      </c>
      <c r="B21" s="60"/>
      <c r="C21" s="60"/>
      <c r="D21" s="60"/>
      <c r="E21" s="69"/>
      <c r="F21" s="70"/>
      <c r="G21" s="70"/>
      <c r="H21" s="70"/>
      <c r="I21" s="70"/>
      <c r="J21" s="70"/>
      <c r="K21" s="121"/>
    </row>
    <row r="22" spans="1:11">
      <c r="A22" s="267" t="s">
        <v>48</v>
      </c>
      <c r="B22" s="60"/>
      <c r="C22" s="60"/>
      <c r="D22" s="60"/>
      <c r="E22" s="71"/>
      <c r="F22" s="70"/>
      <c r="G22" s="70"/>
      <c r="H22" s="70"/>
      <c r="I22" s="70"/>
      <c r="J22" s="70"/>
      <c r="K22" s="121"/>
    </row>
    <row r="23" spans="1:11">
      <c r="A23" s="268" t="s">
        <v>111</v>
      </c>
      <c r="B23" s="60">
        <v>1</v>
      </c>
      <c r="C23" s="63" t="s">
        <v>42</v>
      </c>
      <c r="D23" s="63">
        <v>0</v>
      </c>
      <c r="E23" s="72"/>
      <c r="F23" s="70">
        <v>1</v>
      </c>
      <c r="G23" s="251">
        <v>0</v>
      </c>
      <c r="H23" s="251">
        <v>0</v>
      </c>
      <c r="I23" s="62"/>
      <c r="J23" s="62"/>
      <c r="K23" s="240">
        <f>SUM(G23:J23)</f>
        <v>0</v>
      </c>
    </row>
    <row r="24" spans="1:11">
      <c r="A24" s="269" t="s">
        <v>49</v>
      </c>
      <c r="B24" s="60"/>
      <c r="C24" s="63"/>
      <c r="D24" s="63"/>
      <c r="E24" s="253">
        <v>10500000</v>
      </c>
      <c r="F24" s="70"/>
      <c r="G24" s="248"/>
      <c r="H24" s="70"/>
      <c r="I24" s="70"/>
      <c r="J24" s="70"/>
      <c r="K24" s="121"/>
    </row>
    <row r="25" spans="1:11">
      <c r="A25" s="270" t="s">
        <v>50</v>
      </c>
      <c r="B25" s="60">
        <v>1</v>
      </c>
      <c r="C25" s="63" t="s">
        <v>42</v>
      </c>
      <c r="D25" s="60">
        <v>0</v>
      </c>
      <c r="E25" s="72">
        <v>0</v>
      </c>
      <c r="F25" s="70">
        <v>1</v>
      </c>
      <c r="G25" s="251">
        <v>0</v>
      </c>
      <c r="H25" s="251">
        <v>0</v>
      </c>
      <c r="I25" s="62"/>
      <c r="J25" s="62"/>
      <c r="K25" s="240">
        <f t="shared" ref="K25:K26" si="2">SUM(G25:J25)</f>
        <v>0</v>
      </c>
    </row>
    <row r="26" spans="1:11" ht="15.75" thickBot="1">
      <c r="A26" s="271" t="s">
        <v>51</v>
      </c>
      <c r="B26" s="73">
        <v>1</v>
      </c>
      <c r="C26" s="74" t="s">
        <v>42</v>
      </c>
      <c r="D26" s="73">
        <v>0</v>
      </c>
      <c r="E26" s="75">
        <v>0</v>
      </c>
      <c r="F26" s="123">
        <v>1</v>
      </c>
      <c r="G26" s="254">
        <v>0</v>
      </c>
      <c r="H26" s="254">
        <v>0</v>
      </c>
      <c r="I26" s="76"/>
      <c r="J26" s="76"/>
      <c r="K26" s="255">
        <f t="shared" si="2"/>
        <v>0</v>
      </c>
    </row>
    <row r="27" spans="1:11" ht="15.75" thickBot="1">
      <c r="A27" s="272"/>
      <c r="B27" s="129"/>
      <c r="C27" s="124"/>
      <c r="D27" s="129"/>
      <c r="E27" s="129"/>
      <c r="F27" s="129"/>
      <c r="G27" s="129"/>
      <c r="H27" s="129"/>
      <c r="I27" s="129"/>
      <c r="J27" s="129"/>
      <c r="K27" s="256"/>
    </row>
    <row r="28" spans="1:11">
      <c r="A28" s="273" t="s">
        <v>52</v>
      </c>
      <c r="B28" s="257"/>
      <c r="C28" s="257"/>
      <c r="D28" s="257"/>
      <c r="E28" s="257"/>
      <c r="F28" s="257"/>
      <c r="G28" s="257"/>
      <c r="H28" s="257"/>
      <c r="I28" s="257"/>
      <c r="J28" s="257"/>
      <c r="K28" s="258"/>
    </row>
    <row r="29" spans="1:11">
      <c r="A29" s="274" t="s">
        <v>53</v>
      </c>
      <c r="B29" s="61"/>
      <c r="C29" s="61"/>
      <c r="D29" s="77"/>
      <c r="E29" s="78"/>
      <c r="F29" s="79">
        <f>+F30+F31+F32+F34+F35</f>
        <v>61</v>
      </c>
      <c r="G29" s="79">
        <f>SUM(G30:G36)</f>
        <v>66</v>
      </c>
      <c r="H29" s="79">
        <f t="shared" ref="H29:J29" si="3">SUM(H30:H36)</f>
        <v>66</v>
      </c>
      <c r="I29" s="79">
        <f t="shared" si="3"/>
        <v>0</v>
      </c>
      <c r="J29" s="79">
        <f t="shared" si="3"/>
        <v>0</v>
      </c>
      <c r="K29" s="240">
        <f>SUM(G29:J29)</f>
        <v>132</v>
      </c>
    </row>
    <row r="30" spans="1:11">
      <c r="A30" s="266" t="s">
        <v>54</v>
      </c>
      <c r="B30" s="61"/>
      <c r="C30" s="61"/>
      <c r="D30" s="61"/>
      <c r="E30" s="80"/>
      <c r="F30" s="81">
        <v>1</v>
      </c>
      <c r="G30" s="81">
        <v>1</v>
      </c>
      <c r="H30" s="81">
        <v>1</v>
      </c>
      <c r="I30" s="81"/>
      <c r="J30" s="81"/>
      <c r="K30" s="82"/>
    </row>
    <row r="31" spans="1:11">
      <c r="A31" s="266" t="s">
        <v>55</v>
      </c>
      <c r="B31" s="66"/>
      <c r="C31" s="61" t="s">
        <v>42</v>
      </c>
      <c r="D31" s="77">
        <v>0</v>
      </c>
      <c r="E31" s="238">
        <v>127600572.58</v>
      </c>
      <c r="F31" s="81">
        <v>53</v>
      </c>
      <c r="G31" s="81">
        <v>53</v>
      </c>
      <c r="H31" s="81">
        <v>53</v>
      </c>
      <c r="I31" s="81"/>
      <c r="J31" s="81"/>
      <c r="K31" s="82"/>
    </row>
    <row r="32" spans="1:11">
      <c r="A32" s="266" t="s">
        <v>56</v>
      </c>
      <c r="B32" s="66"/>
      <c r="C32" s="61"/>
      <c r="D32" s="61"/>
      <c r="E32" s="80"/>
      <c r="F32" s="81">
        <v>0</v>
      </c>
      <c r="G32" s="81">
        <v>0</v>
      </c>
      <c r="H32" s="81">
        <v>0</v>
      </c>
      <c r="I32" s="81"/>
      <c r="J32" s="81"/>
      <c r="K32" s="82"/>
    </row>
    <row r="33" spans="1:11">
      <c r="A33" s="266" t="s">
        <v>57</v>
      </c>
      <c r="B33" s="61"/>
      <c r="C33" s="61"/>
      <c r="D33" s="61"/>
      <c r="E33" s="80"/>
      <c r="F33" s="81">
        <v>2</v>
      </c>
      <c r="G33" s="81">
        <v>2</v>
      </c>
      <c r="H33" s="81">
        <v>2</v>
      </c>
      <c r="I33" s="81"/>
      <c r="J33" s="81"/>
      <c r="K33" s="82"/>
    </row>
    <row r="34" spans="1:11">
      <c r="A34" s="266" t="s">
        <v>58</v>
      </c>
      <c r="B34" s="66"/>
      <c r="C34" s="61"/>
      <c r="D34" s="77"/>
      <c r="E34" s="238"/>
      <c r="F34" s="81">
        <v>7</v>
      </c>
      <c r="G34" s="81">
        <v>7</v>
      </c>
      <c r="H34" s="81">
        <v>7</v>
      </c>
      <c r="I34" s="81"/>
      <c r="J34" s="81"/>
      <c r="K34" s="82"/>
    </row>
    <row r="35" spans="1:11">
      <c r="A35" s="266" t="s">
        <v>59</v>
      </c>
      <c r="B35" s="83"/>
      <c r="C35" s="61"/>
      <c r="D35" s="61"/>
      <c r="E35" s="80"/>
      <c r="F35" s="81">
        <v>0</v>
      </c>
      <c r="G35" s="81">
        <v>0</v>
      </c>
      <c r="H35" s="81">
        <v>0</v>
      </c>
      <c r="I35" s="81"/>
      <c r="J35" s="81"/>
      <c r="K35" s="82"/>
    </row>
    <row r="36" spans="1:11" ht="15.75" thickBot="1">
      <c r="A36" s="275" t="s">
        <v>60</v>
      </c>
      <c r="B36" s="84"/>
      <c r="C36" s="84"/>
      <c r="D36" s="84"/>
      <c r="E36" s="85"/>
      <c r="F36" s="86">
        <v>3</v>
      </c>
      <c r="G36" s="86">
        <v>3</v>
      </c>
      <c r="H36" s="86">
        <v>3</v>
      </c>
      <c r="I36" s="86"/>
      <c r="J36" s="86"/>
      <c r="K36" s="87"/>
    </row>
    <row r="37" spans="1:11" ht="15.75" thickBot="1">
      <c r="A37" s="272"/>
      <c r="B37" s="129"/>
      <c r="C37" s="129"/>
      <c r="D37" s="129"/>
      <c r="E37" s="129"/>
      <c r="F37" s="129"/>
      <c r="G37" s="129"/>
      <c r="H37" s="129"/>
      <c r="I37" s="129"/>
      <c r="J37" s="129"/>
      <c r="K37" s="256"/>
    </row>
    <row r="38" spans="1:11">
      <c r="A38" s="276" t="s">
        <v>61</v>
      </c>
      <c r="B38" s="259"/>
      <c r="C38" s="259"/>
      <c r="D38" s="259"/>
      <c r="E38" s="259"/>
      <c r="F38" s="259"/>
      <c r="G38" s="259"/>
      <c r="H38" s="259"/>
      <c r="I38" s="259"/>
      <c r="J38" s="259"/>
      <c r="K38" s="260"/>
    </row>
    <row r="39" spans="1:11">
      <c r="A39" s="267" t="s">
        <v>62</v>
      </c>
      <c r="B39" s="61"/>
      <c r="C39" s="61" t="s">
        <v>42</v>
      </c>
      <c r="D39" s="61">
        <v>0</v>
      </c>
      <c r="E39" s="238">
        <v>0</v>
      </c>
      <c r="F39" s="88">
        <f>SUM(F40:F42)</f>
        <v>82</v>
      </c>
      <c r="G39" s="88">
        <f>SUM(G40:G42)</f>
        <v>82</v>
      </c>
      <c r="H39" s="88">
        <f t="shared" ref="H39:J39" si="4">SUM(H40:H42)</f>
        <v>82</v>
      </c>
      <c r="I39" s="88">
        <f t="shared" si="4"/>
        <v>0</v>
      </c>
      <c r="J39" s="88">
        <f t="shared" si="4"/>
        <v>0</v>
      </c>
      <c r="K39" s="240">
        <f>SUM(G39:J39)</f>
        <v>164</v>
      </c>
    </row>
    <row r="40" spans="1:11">
      <c r="A40" s="266" t="s">
        <v>63</v>
      </c>
      <c r="B40" s="61"/>
      <c r="C40" s="61"/>
      <c r="D40" s="61"/>
      <c r="E40" s="80"/>
      <c r="F40" s="81">
        <v>17</v>
      </c>
      <c r="G40" s="81">
        <v>17</v>
      </c>
      <c r="H40" s="81">
        <v>17</v>
      </c>
      <c r="I40" s="81"/>
      <c r="J40" s="81"/>
      <c r="K40" s="240"/>
    </row>
    <row r="41" spans="1:11">
      <c r="A41" s="266" t="s">
        <v>64</v>
      </c>
      <c r="B41" s="61"/>
      <c r="C41" s="61"/>
      <c r="D41" s="61"/>
      <c r="E41" s="80"/>
      <c r="F41" s="81">
        <v>12</v>
      </c>
      <c r="G41" s="81">
        <v>12</v>
      </c>
      <c r="H41" s="81">
        <v>12</v>
      </c>
      <c r="I41" s="81"/>
      <c r="J41" s="81"/>
      <c r="K41" s="240"/>
    </row>
    <row r="42" spans="1:11">
      <c r="A42" s="266" t="s">
        <v>65</v>
      </c>
      <c r="B42" s="61"/>
      <c r="C42" s="61"/>
      <c r="D42" s="61"/>
      <c r="E42" s="80"/>
      <c r="F42" s="89">
        <f t="shared" ref="F42:J42" si="5">SUM(F43:F48)</f>
        <v>53</v>
      </c>
      <c r="G42" s="89">
        <f t="shared" si="5"/>
        <v>53</v>
      </c>
      <c r="H42" s="89">
        <f t="shared" si="5"/>
        <v>53</v>
      </c>
      <c r="I42" s="89">
        <f t="shared" si="5"/>
        <v>0</v>
      </c>
      <c r="J42" s="89">
        <f t="shared" si="5"/>
        <v>0</v>
      </c>
      <c r="K42" s="240">
        <f>SUM(G42:J42)</f>
        <v>106</v>
      </c>
    </row>
    <row r="43" spans="1:11">
      <c r="A43" s="266" t="s">
        <v>66</v>
      </c>
      <c r="B43" s="61"/>
      <c r="C43" s="61"/>
      <c r="D43" s="61"/>
      <c r="E43" s="80"/>
      <c r="F43" s="81">
        <v>15</v>
      </c>
      <c r="G43" s="81">
        <v>15</v>
      </c>
      <c r="H43" s="81">
        <v>15</v>
      </c>
      <c r="I43" s="81"/>
      <c r="J43" s="81"/>
      <c r="K43" s="82"/>
    </row>
    <row r="44" spans="1:11">
      <c r="A44" s="266" t="s">
        <v>67</v>
      </c>
      <c r="B44" s="61"/>
      <c r="C44" s="61"/>
      <c r="D44" s="61"/>
      <c r="E44" s="80"/>
      <c r="F44" s="81">
        <v>11</v>
      </c>
      <c r="G44" s="81">
        <v>11</v>
      </c>
      <c r="H44" s="81">
        <v>11</v>
      </c>
      <c r="I44" s="81"/>
      <c r="J44" s="81"/>
      <c r="K44" s="82"/>
    </row>
    <row r="45" spans="1:11">
      <c r="A45" s="266" t="s">
        <v>68</v>
      </c>
      <c r="B45" s="61"/>
      <c r="C45" s="61"/>
      <c r="D45" s="61"/>
      <c r="E45" s="80"/>
      <c r="F45" s="81">
        <v>1</v>
      </c>
      <c r="G45" s="81">
        <v>1</v>
      </c>
      <c r="H45" s="81">
        <v>1</v>
      </c>
      <c r="I45" s="81"/>
      <c r="J45" s="81"/>
      <c r="K45" s="82"/>
    </row>
    <row r="46" spans="1:11">
      <c r="A46" s="266" t="s">
        <v>69</v>
      </c>
      <c r="B46" s="61"/>
      <c r="C46" s="61"/>
      <c r="D46" s="61"/>
      <c r="E46" s="61"/>
      <c r="F46" s="81">
        <v>10</v>
      </c>
      <c r="G46" s="81">
        <v>10</v>
      </c>
      <c r="H46" s="81">
        <v>10</v>
      </c>
      <c r="I46" s="81"/>
      <c r="J46" s="81"/>
      <c r="K46" s="82"/>
    </row>
    <row r="47" spans="1:11">
      <c r="A47" s="266" t="s">
        <v>70</v>
      </c>
      <c r="B47" s="61"/>
      <c r="C47" s="61"/>
      <c r="D47" s="61"/>
      <c r="E47" s="80"/>
      <c r="F47" s="81">
        <v>2</v>
      </c>
      <c r="G47" s="81">
        <v>2</v>
      </c>
      <c r="H47" s="81">
        <v>2</v>
      </c>
      <c r="I47" s="81"/>
      <c r="J47" s="81"/>
      <c r="K47" s="82"/>
    </row>
    <row r="48" spans="1:11" ht="26.25">
      <c r="A48" s="266" t="s">
        <v>71</v>
      </c>
      <c r="B48" s="61"/>
      <c r="C48" s="61"/>
      <c r="D48" s="61"/>
      <c r="E48" s="80"/>
      <c r="F48" s="81">
        <v>14</v>
      </c>
      <c r="G48" s="81">
        <v>14</v>
      </c>
      <c r="H48" s="81">
        <v>14</v>
      </c>
      <c r="I48" s="81"/>
      <c r="J48" s="81"/>
      <c r="K48" s="82"/>
    </row>
    <row r="49" spans="1:11">
      <c r="A49" s="267" t="s">
        <v>72</v>
      </c>
      <c r="B49" s="61"/>
      <c r="C49" s="61" t="s">
        <v>42</v>
      </c>
      <c r="D49" s="61"/>
      <c r="E49" s="238">
        <v>0</v>
      </c>
      <c r="F49" s="90">
        <f t="shared" ref="F49:J49" si="6">SUM(F50:F52)</f>
        <v>116</v>
      </c>
      <c r="G49" s="90">
        <f t="shared" si="6"/>
        <v>112</v>
      </c>
      <c r="H49" s="90">
        <f>SUM(H50:H52)</f>
        <v>114</v>
      </c>
      <c r="I49" s="90">
        <f t="shared" si="6"/>
        <v>0</v>
      </c>
      <c r="J49" s="90">
        <f t="shared" si="6"/>
        <v>0</v>
      </c>
      <c r="K49" s="240">
        <f>SUM(G49:J49)</f>
        <v>226</v>
      </c>
    </row>
    <row r="50" spans="1:11">
      <c r="A50" s="266" t="s">
        <v>73</v>
      </c>
      <c r="B50" s="61"/>
      <c r="C50" s="61"/>
      <c r="D50" s="61"/>
      <c r="E50" s="80"/>
      <c r="F50" s="81">
        <v>60</v>
      </c>
      <c r="G50" s="81">
        <v>56</v>
      </c>
      <c r="H50" s="81">
        <v>58</v>
      </c>
      <c r="I50" s="81"/>
      <c r="J50" s="81"/>
      <c r="K50" s="82"/>
    </row>
    <row r="51" spans="1:11">
      <c r="A51" s="277" t="s">
        <v>155</v>
      </c>
      <c r="B51" s="261"/>
      <c r="C51" s="261"/>
      <c r="D51" s="261"/>
      <c r="E51" s="262"/>
      <c r="F51" s="263">
        <v>21</v>
      </c>
      <c r="G51" s="263">
        <v>21</v>
      </c>
      <c r="H51" s="263">
        <v>21</v>
      </c>
      <c r="I51" s="263"/>
      <c r="J51" s="263"/>
      <c r="K51" s="264"/>
    </row>
    <row r="52" spans="1:11" ht="15.75" thickBot="1">
      <c r="A52" s="275" t="s">
        <v>156</v>
      </c>
      <c r="B52" s="84"/>
      <c r="C52" s="84"/>
      <c r="D52" s="84"/>
      <c r="E52" s="85"/>
      <c r="F52" s="86">
        <v>35</v>
      </c>
      <c r="G52" s="86">
        <v>35</v>
      </c>
      <c r="H52" s="86">
        <v>35</v>
      </c>
      <c r="I52" s="86"/>
      <c r="J52" s="86"/>
      <c r="K52" s="87"/>
    </row>
  </sheetData>
  <conditionalFormatting sqref="F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0" workbookViewId="0">
      <selection activeCell="A20" sqref="A20:XFD20"/>
    </sheetView>
  </sheetViews>
  <sheetFormatPr baseColWidth="10" defaultRowHeight="15"/>
  <cols>
    <col min="1" max="1" width="42.85546875" customWidth="1"/>
    <col min="4" max="4" width="11.42578125" style="24"/>
  </cols>
  <sheetData>
    <row r="1" spans="1:9">
      <c r="D1"/>
      <c r="E1" s="24"/>
    </row>
    <row r="2" spans="1:9">
      <c r="D2"/>
      <c r="E2" s="24"/>
    </row>
    <row r="3" spans="1:9" ht="18">
      <c r="D3"/>
      <c r="E3" s="24"/>
      <c r="H3" s="25" t="s">
        <v>22</v>
      </c>
    </row>
    <row r="4" spans="1:9">
      <c r="D4"/>
      <c r="E4" s="24"/>
      <c r="H4" s="26" t="s">
        <v>112</v>
      </c>
    </row>
    <row r="5" spans="1:9">
      <c r="D5"/>
      <c r="E5" s="24"/>
      <c r="H5" s="26" t="s">
        <v>116</v>
      </c>
    </row>
    <row r="6" spans="1:9">
      <c r="D6"/>
      <c r="E6" s="24"/>
    </row>
    <row r="7" spans="1:9" ht="15.75" thickBot="1">
      <c r="D7"/>
      <c r="E7" s="24"/>
    </row>
    <row r="8" spans="1:9" ht="24.75" thickTop="1" thickBot="1">
      <c r="A8" s="196" t="s">
        <v>0</v>
      </c>
      <c r="B8" s="197"/>
      <c r="C8" s="197"/>
      <c r="D8" s="198"/>
      <c r="E8" s="198"/>
      <c r="F8" s="198"/>
      <c r="G8" s="198"/>
      <c r="H8" s="199"/>
      <c r="I8" s="129"/>
    </row>
    <row r="9" spans="1:9" ht="16.5" thickTop="1" thickBot="1">
      <c r="A9" s="193" t="s">
        <v>23</v>
      </c>
      <c r="B9" s="200" t="s">
        <v>2</v>
      </c>
      <c r="C9" s="179"/>
      <c r="D9" s="27"/>
      <c r="E9" s="28"/>
      <c r="F9" s="29"/>
      <c r="G9" s="29"/>
      <c r="H9" s="30"/>
      <c r="I9" s="129"/>
    </row>
    <row r="10" spans="1:9">
      <c r="A10" s="194"/>
      <c r="B10" s="201"/>
      <c r="C10" s="180" t="s">
        <v>3</v>
      </c>
      <c r="D10" s="31">
        <v>2023</v>
      </c>
      <c r="E10" s="31">
        <v>2023</v>
      </c>
      <c r="F10" s="31">
        <v>2023</v>
      </c>
      <c r="G10" s="31">
        <v>2023</v>
      </c>
      <c r="H10" s="31">
        <v>2023</v>
      </c>
      <c r="I10" s="129"/>
    </row>
    <row r="11" spans="1:9">
      <c r="A11" s="194"/>
      <c r="B11" s="201"/>
      <c r="C11" s="180" t="s">
        <v>4</v>
      </c>
      <c r="D11" s="180" t="s">
        <v>5</v>
      </c>
      <c r="E11" s="32" t="s">
        <v>6</v>
      </c>
      <c r="F11" s="180" t="s">
        <v>7</v>
      </c>
      <c r="G11" s="180" t="s">
        <v>24</v>
      </c>
      <c r="H11" s="33" t="s">
        <v>12</v>
      </c>
      <c r="I11" s="129"/>
    </row>
    <row r="12" spans="1:9">
      <c r="A12" s="194"/>
      <c r="B12" s="201"/>
      <c r="C12" s="180" t="s">
        <v>13</v>
      </c>
      <c r="D12" s="180" t="s">
        <v>25</v>
      </c>
      <c r="E12" s="180" t="s">
        <v>26</v>
      </c>
      <c r="F12" s="180" t="s">
        <v>27</v>
      </c>
      <c r="G12" s="180" t="s">
        <v>25</v>
      </c>
      <c r="H12" s="33" t="s">
        <v>15</v>
      </c>
      <c r="I12" s="129"/>
    </row>
    <row r="13" spans="1:9" ht="15.75" thickBot="1">
      <c r="A13" s="195"/>
      <c r="B13" s="202"/>
      <c r="C13" s="181"/>
      <c r="D13" s="181"/>
      <c r="E13" s="34"/>
      <c r="F13" s="181"/>
      <c r="G13" s="181"/>
      <c r="H13" s="35"/>
      <c r="I13" s="129"/>
    </row>
    <row r="14" spans="1:9" ht="22.5" thickTop="1" thickBot="1">
      <c r="A14" s="203" t="s">
        <v>117</v>
      </c>
      <c r="B14" s="204"/>
      <c r="C14" s="204"/>
      <c r="D14" s="205"/>
      <c r="E14" s="205"/>
      <c r="F14" s="205"/>
      <c r="G14" s="205"/>
      <c r="H14" s="206"/>
      <c r="I14" s="125"/>
    </row>
    <row r="15" spans="1:9" ht="16.5" thickTop="1" thickBot="1">
      <c r="A15" s="36"/>
      <c r="B15" s="37"/>
      <c r="C15" s="38"/>
      <c r="D15" s="39"/>
      <c r="E15" s="40"/>
      <c r="F15" s="40"/>
      <c r="G15" s="41"/>
      <c r="H15" s="41"/>
      <c r="I15" s="114"/>
    </row>
    <row r="16" spans="1:9" ht="22.5" thickTop="1" thickBot="1">
      <c r="A16" s="42" t="s">
        <v>29</v>
      </c>
      <c r="B16" s="43"/>
      <c r="C16" s="43"/>
      <c r="D16" s="43"/>
      <c r="E16" s="44"/>
      <c r="F16" s="43"/>
      <c r="G16" s="43"/>
      <c r="H16" s="45"/>
      <c r="I16" s="114"/>
    </row>
    <row r="17" spans="1:9" ht="16.5" thickTop="1">
      <c r="A17" s="130" t="s">
        <v>118</v>
      </c>
      <c r="B17" s="131" t="s">
        <v>28</v>
      </c>
      <c r="C17" s="132" t="s">
        <v>119</v>
      </c>
      <c r="D17" s="132">
        <v>0</v>
      </c>
      <c r="E17" s="133">
        <v>0</v>
      </c>
      <c r="F17" s="132">
        <v>0</v>
      </c>
      <c r="G17" s="132">
        <v>0</v>
      </c>
      <c r="H17" s="134">
        <v>4</v>
      </c>
      <c r="I17" s="135"/>
    </row>
    <row r="18" spans="1:9" ht="15.75">
      <c r="A18" s="130" t="s">
        <v>30</v>
      </c>
      <c r="B18" s="131" t="s">
        <v>28</v>
      </c>
      <c r="C18" s="132" t="s">
        <v>119</v>
      </c>
      <c r="D18" s="132">
        <v>0</v>
      </c>
      <c r="E18" s="133">
        <v>0</v>
      </c>
      <c r="F18" s="132">
        <v>0</v>
      </c>
      <c r="G18" s="132">
        <v>0</v>
      </c>
      <c r="H18" s="134">
        <v>21</v>
      </c>
      <c r="I18" s="135"/>
    </row>
    <row r="19" spans="1:9" ht="15.75">
      <c r="A19" s="130" t="s">
        <v>31</v>
      </c>
      <c r="B19" s="131" t="s">
        <v>28</v>
      </c>
      <c r="C19" s="132" t="s">
        <v>119</v>
      </c>
      <c r="D19" s="132">
        <v>0</v>
      </c>
      <c r="E19" s="133">
        <v>0</v>
      </c>
      <c r="F19" s="132">
        <v>0</v>
      </c>
      <c r="G19" s="132">
        <v>0</v>
      </c>
      <c r="H19" s="134">
        <v>0</v>
      </c>
      <c r="I19" s="135"/>
    </row>
    <row r="20" spans="1:9">
      <c r="A20" s="130" t="s">
        <v>32</v>
      </c>
      <c r="B20" s="131" t="s">
        <v>28</v>
      </c>
      <c r="C20" s="132" t="s">
        <v>119</v>
      </c>
      <c r="D20" s="132">
        <v>21</v>
      </c>
      <c r="E20" s="132">
        <v>0</v>
      </c>
      <c r="F20" s="132">
        <v>0</v>
      </c>
      <c r="G20" s="132">
        <v>0</v>
      </c>
      <c r="H20" s="134">
        <v>21</v>
      </c>
    </row>
    <row r="21" spans="1:9" ht="15.75" thickBot="1">
      <c r="A21" s="136" t="s">
        <v>120</v>
      </c>
      <c r="B21" s="137" t="s">
        <v>28</v>
      </c>
      <c r="C21" s="138" t="s">
        <v>119</v>
      </c>
      <c r="D21" s="138">
        <v>4</v>
      </c>
      <c r="E21" s="138">
        <v>0</v>
      </c>
      <c r="F21" s="138">
        <v>0</v>
      </c>
      <c r="G21" s="138">
        <v>0</v>
      </c>
      <c r="H21" s="139">
        <v>4</v>
      </c>
    </row>
    <row r="22" spans="1:9" ht="15.75" thickTop="1">
      <c r="D22"/>
      <c r="E22" s="24"/>
    </row>
    <row r="23" spans="1:9">
      <c r="D23"/>
      <c r="E23" s="24"/>
    </row>
    <row r="24" spans="1:9">
      <c r="D24"/>
      <c r="E24" s="24"/>
    </row>
    <row r="25" spans="1:9">
      <c r="D25"/>
      <c r="E25" s="24"/>
    </row>
    <row r="26" spans="1:9">
      <c r="D26"/>
      <c r="E26" s="24"/>
    </row>
    <row r="27" spans="1:9">
      <c r="D27"/>
      <c r="E27" s="24"/>
    </row>
    <row r="28" spans="1:9">
      <c r="D28"/>
      <c r="E28" s="24"/>
    </row>
    <row r="29" spans="1:9">
      <c r="D29"/>
      <c r="E29" s="24"/>
    </row>
    <row r="30" spans="1:9">
      <c r="D30"/>
      <c r="E30" s="24"/>
    </row>
    <row r="31" spans="1:9">
      <c r="D31"/>
      <c r="E31" s="24"/>
    </row>
    <row r="32" spans="1:9">
      <c r="D32"/>
      <c r="E32" s="24"/>
    </row>
    <row r="33" spans="4:5">
      <c r="D33"/>
      <c r="E33" s="24"/>
    </row>
    <row r="34" spans="4:5">
      <c r="D34"/>
      <c r="E34" s="24"/>
    </row>
    <row r="35" spans="4:5">
      <c r="D35"/>
      <c r="E35" s="24"/>
    </row>
  </sheetData>
  <mergeCells count="4">
    <mergeCell ref="A9:A13"/>
    <mergeCell ref="A8:H8"/>
    <mergeCell ref="B9:B13"/>
    <mergeCell ref="A14:H14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598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C15" sqref="C15"/>
    </sheetView>
  </sheetViews>
  <sheetFormatPr baseColWidth="10" defaultRowHeight="15.75"/>
  <cols>
    <col min="1" max="1" width="71.42578125" style="1" customWidth="1"/>
    <col min="2" max="16384" width="11.42578125" style="1"/>
  </cols>
  <sheetData>
    <row r="1" spans="1:12" ht="21">
      <c r="A1" s="2" t="s">
        <v>113</v>
      </c>
    </row>
    <row r="2" spans="1:12" ht="18.75">
      <c r="A2" s="4" t="s">
        <v>157</v>
      </c>
    </row>
    <row r="3" spans="1:12">
      <c r="A3" s="3"/>
    </row>
    <row r="4" spans="1:12" ht="16.5" thickBot="1">
      <c r="A4" s="209" t="s">
        <v>0</v>
      </c>
      <c r="B4" s="209"/>
      <c r="C4" s="209"/>
      <c r="D4" s="140"/>
      <c r="E4" s="140"/>
      <c r="F4" s="140"/>
      <c r="G4" s="140"/>
      <c r="H4" s="140"/>
      <c r="I4" s="140"/>
      <c r="J4" s="140"/>
      <c r="K4" s="141"/>
    </row>
    <row r="5" spans="1:12">
      <c r="A5" s="207" t="s">
        <v>1</v>
      </c>
      <c r="B5" s="210" t="s">
        <v>2</v>
      </c>
      <c r="C5" s="142" t="s">
        <v>3</v>
      </c>
      <c r="D5" s="143">
        <v>2023</v>
      </c>
      <c r="E5" s="144">
        <v>2023</v>
      </c>
      <c r="F5" s="144">
        <v>2023</v>
      </c>
      <c r="G5" s="144">
        <v>2023</v>
      </c>
      <c r="H5" s="144">
        <v>2023</v>
      </c>
      <c r="I5" s="144">
        <v>2022</v>
      </c>
      <c r="J5" s="144">
        <v>2023</v>
      </c>
      <c r="K5" s="145">
        <v>2024</v>
      </c>
      <c r="L5" s="126"/>
    </row>
    <row r="6" spans="1:12">
      <c r="A6" s="208"/>
      <c r="B6" s="211"/>
      <c r="C6" s="146" t="s">
        <v>4</v>
      </c>
      <c r="D6" s="147" t="s">
        <v>5</v>
      </c>
      <c r="E6" s="148" t="s">
        <v>6</v>
      </c>
      <c r="F6" s="148" t="s">
        <v>7</v>
      </c>
      <c r="G6" s="148" t="s">
        <v>8</v>
      </c>
      <c r="H6" s="148" t="s">
        <v>9</v>
      </c>
      <c r="I6" s="148" t="s">
        <v>10</v>
      </c>
      <c r="J6" s="148" t="s">
        <v>11</v>
      </c>
      <c r="K6" s="149" t="s">
        <v>12</v>
      </c>
      <c r="L6" s="126"/>
    </row>
    <row r="7" spans="1:12" ht="16.5" thickBot="1">
      <c r="A7" s="208"/>
      <c r="B7" s="211"/>
      <c r="C7" s="150" t="s">
        <v>13</v>
      </c>
      <c r="D7" s="151" t="s">
        <v>14</v>
      </c>
      <c r="E7" s="152" t="s">
        <v>14</v>
      </c>
      <c r="F7" s="152" t="s">
        <v>14</v>
      </c>
      <c r="G7" s="152" t="s">
        <v>14</v>
      </c>
      <c r="H7" s="152"/>
      <c r="I7" s="152"/>
      <c r="J7" s="152" t="s">
        <v>15</v>
      </c>
      <c r="K7" s="153" t="s">
        <v>15</v>
      </c>
      <c r="L7" s="126"/>
    </row>
    <row r="8" spans="1:12">
      <c r="A8" s="212" t="s">
        <v>121</v>
      </c>
      <c r="B8" s="213"/>
      <c r="C8" s="214"/>
      <c r="D8" s="154"/>
      <c r="E8" s="154"/>
      <c r="F8" s="154"/>
      <c r="G8" s="154"/>
      <c r="H8" s="154"/>
      <c r="I8" s="154"/>
      <c r="J8" s="154"/>
      <c r="K8" s="5"/>
      <c r="L8" s="126"/>
    </row>
    <row r="9" spans="1:12">
      <c r="A9" s="6" t="s">
        <v>16</v>
      </c>
      <c r="B9" s="7"/>
      <c r="C9" s="7"/>
      <c r="D9" s="7"/>
      <c r="E9" s="7"/>
      <c r="F9" s="7"/>
      <c r="G9" s="7"/>
      <c r="H9" s="7"/>
      <c r="I9" s="7"/>
      <c r="J9" s="7"/>
      <c r="K9" s="8"/>
      <c r="L9" s="126"/>
    </row>
    <row r="10" spans="1:12">
      <c r="A10" s="9" t="s">
        <v>17</v>
      </c>
      <c r="B10" s="155"/>
      <c r="C10" s="155"/>
      <c r="D10" s="156"/>
      <c r="E10" s="156"/>
      <c r="F10" s="156"/>
      <c r="G10" s="156"/>
      <c r="H10" s="156"/>
      <c r="I10" s="156"/>
      <c r="J10" s="156"/>
      <c r="K10" s="10"/>
      <c r="L10" s="126"/>
    </row>
    <row r="11" spans="1:12">
      <c r="A11" s="157" t="s">
        <v>18</v>
      </c>
      <c r="B11" s="11" t="s">
        <v>19</v>
      </c>
      <c r="C11" s="12" t="s">
        <v>122</v>
      </c>
      <c r="D11" s="13">
        <v>644</v>
      </c>
      <c r="E11" s="13">
        <v>825</v>
      </c>
      <c r="F11" s="14"/>
      <c r="G11" s="15"/>
      <c r="H11" s="16">
        <f t="shared" ref="H11:H14" si="0">SUM(D11:G11)</f>
        <v>1469</v>
      </c>
      <c r="I11" s="16">
        <v>2852</v>
      </c>
      <c r="J11" s="17">
        <v>1000</v>
      </c>
      <c r="K11" s="18">
        <v>1000</v>
      </c>
      <c r="L11" s="126"/>
    </row>
    <row r="12" spans="1:12">
      <c r="A12" s="19" t="s">
        <v>20</v>
      </c>
      <c r="B12" s="11" t="s">
        <v>19</v>
      </c>
      <c r="C12" s="12" t="s">
        <v>122</v>
      </c>
      <c r="D12" s="158"/>
      <c r="E12" s="158"/>
      <c r="F12" s="14"/>
      <c r="G12" s="20"/>
      <c r="H12" s="16">
        <f t="shared" si="0"/>
        <v>0</v>
      </c>
      <c r="I12" s="17">
        <v>0</v>
      </c>
      <c r="J12" s="17"/>
      <c r="K12" s="21"/>
      <c r="L12" s="126"/>
    </row>
    <row r="13" spans="1:12">
      <c r="A13" s="19" t="s">
        <v>21</v>
      </c>
      <c r="B13" s="11" t="s">
        <v>19</v>
      </c>
      <c r="C13" s="12" t="s">
        <v>122</v>
      </c>
      <c r="D13" s="158">
        <v>51</v>
      </c>
      <c r="E13" s="158">
        <v>15</v>
      </c>
      <c r="F13" s="14"/>
      <c r="G13" s="20"/>
      <c r="H13" s="16">
        <f t="shared" si="0"/>
        <v>66</v>
      </c>
      <c r="I13" s="17">
        <v>306</v>
      </c>
      <c r="J13" s="17">
        <v>100</v>
      </c>
      <c r="K13" s="21">
        <v>100</v>
      </c>
      <c r="L13" s="126"/>
    </row>
    <row r="14" spans="1:12">
      <c r="A14" s="19" t="s">
        <v>114</v>
      </c>
      <c r="B14" s="11" t="s">
        <v>19</v>
      </c>
      <c r="C14" s="12" t="s">
        <v>122</v>
      </c>
      <c r="D14" s="158">
        <v>32</v>
      </c>
      <c r="E14" s="158" t="s">
        <v>158</v>
      </c>
      <c r="F14" s="14"/>
      <c r="G14" s="20"/>
      <c r="H14" s="16">
        <f t="shared" si="0"/>
        <v>32</v>
      </c>
      <c r="I14" s="17">
        <v>639</v>
      </c>
      <c r="J14" s="22" t="s">
        <v>115</v>
      </c>
      <c r="K14" s="127" t="s">
        <v>115</v>
      </c>
      <c r="L14" s="126"/>
    </row>
    <row r="15" spans="1:12" ht="16.5" thickBot="1">
      <c r="A15" s="23"/>
      <c r="B15" s="159"/>
      <c r="C15" s="159"/>
      <c r="D15" s="159"/>
      <c r="E15" s="159"/>
      <c r="F15" s="159"/>
      <c r="G15" s="159"/>
      <c r="H15" s="159"/>
      <c r="I15" s="159"/>
      <c r="J15" s="159"/>
      <c r="K15" s="160"/>
      <c r="L15" s="126"/>
    </row>
    <row r="16" spans="1:12">
      <c r="A16" s="161" t="s">
        <v>123</v>
      </c>
      <c r="B16" s="162"/>
      <c r="C16" s="162"/>
      <c r="D16" s="163"/>
      <c r="E16" s="163"/>
      <c r="F16" s="163"/>
      <c r="G16" s="163"/>
      <c r="H16" s="163"/>
      <c r="I16" s="163"/>
      <c r="J16" s="163"/>
    </row>
  </sheetData>
  <mergeCells count="4">
    <mergeCell ref="A5:A7"/>
    <mergeCell ref="A4:C4"/>
    <mergeCell ref="B5:B7"/>
    <mergeCell ref="A8:C8"/>
  </mergeCells>
  <pageMargins left="0.31496062992125984" right="0.31496062992125984" top="0.74803149606299213" bottom="0.74803149606299213" header="0.31496062992125984" footer="0.31496062992125984"/>
  <pageSetup paperSize="9" scale="75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Hidraulica</vt:lpstr>
      <vt:lpstr>Ampliacion</vt:lpstr>
      <vt:lpstr>Mantenimiento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2023-07-31T13:00:08Z</cp:lastPrinted>
  <dcterms:created xsi:type="dcterms:W3CDTF">2022-02-21T18:54:30Z</dcterms:created>
  <dcterms:modified xsi:type="dcterms:W3CDTF">2023-07-31T13:00:39Z</dcterms:modified>
</cp:coreProperties>
</file>