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X:\AAA TABLERO DEUDA\NUEVO TABLERO\ACH\Informe trimestral de deuda\Informes anteriores\"/>
    </mc:Choice>
  </mc:AlternateContent>
  <xr:revisionPtr revIDLastSave="0" documentId="13_ncr:1_{2EBD641E-33C2-407F-8C4E-994B43AE4AF3}" xr6:coauthVersionLast="47" xr6:coauthVersionMax="47" xr10:uidLastSave="{00000000-0000-0000-0000-000000000000}"/>
  <bookViews>
    <workbookView xWindow="-120" yWindow="-120" windowWidth="20640" windowHeight="11160" tabRatio="767" xr2:uid="{00000000-000D-0000-FFFF-FFFF00000000}"/>
  </bookViews>
  <sheets>
    <sheet name="Servicios Deuda Anual" sheetId="4" r:id="rId1"/>
    <sheet name="Perfil Amort Mensual" sheetId="2" r:id="rId2"/>
    <sheet name="Perfil Int Mensual" sheetId="3" r:id="rId3"/>
    <sheet name="Gráficos" sheetId="9" r:id="rId4"/>
    <sheet name="Base Graf" sheetId="7" state="hidden" r:id="rId5"/>
    <sheet name="Ratios 2020" sheetId="5" r:id="rId6"/>
    <sheet name="Avales" sheetId="11" r:id="rId7"/>
    <sheet name="Evolución Deuda Total" sheetId="6" r:id="rId8"/>
    <sheet name="PBG" sheetId="10" state="hidden" r:id="rId9"/>
  </sheets>
  <externalReferences>
    <externalReference r:id="rId10"/>
  </externalReferences>
  <definedNames>
    <definedName name="_Fill" localSheetId="7" hidden="1">#REF!</definedName>
    <definedName name="_Fill" localSheetId="2" hidden="1">#REF!</definedName>
    <definedName name="_Fill" localSheetId="5" hidden="1">#REF!</definedName>
    <definedName name="_Fill" hidden="1">#REF!</definedName>
    <definedName name="_Key1" localSheetId="7" hidden="1">#REF!</definedName>
    <definedName name="_Key1" localSheetId="2" hidden="1">#REF!</definedName>
    <definedName name="_Key1" localSheetId="5" hidden="1">#REF!</definedName>
    <definedName name="_Key1" hidden="1">#REF!</definedName>
    <definedName name="_Order1" hidden="1">255</definedName>
    <definedName name="_Parse_In" localSheetId="7" hidden="1">#REF!</definedName>
    <definedName name="_Parse_In" localSheetId="2" hidden="1">#REF!</definedName>
    <definedName name="_Parse_In" localSheetId="5" hidden="1">#REF!</definedName>
    <definedName name="_Parse_In" hidden="1">#REF!</definedName>
    <definedName name="_Parse_Out" localSheetId="7" hidden="1">#REF!</definedName>
    <definedName name="_Parse_Out" localSheetId="2" hidden="1">#REF!</definedName>
    <definedName name="_Parse_Out" localSheetId="5" hidden="1">#REF!</definedName>
    <definedName name="_Parse_Out" hidden="1">#REF!</definedName>
    <definedName name="_Sort" localSheetId="7" hidden="1">#REF!</definedName>
    <definedName name="_Sort" localSheetId="2" hidden="1">#REF!</definedName>
    <definedName name="_Sort" localSheetId="5" hidden="1">#REF!</definedName>
    <definedName name="_Sort" hidden="1">#REF!</definedName>
    <definedName name="Acreedor_pesos">'Base Graf'!$BN$148:$BN$164</definedName>
    <definedName name="Acreedor_USD">'Base Graf'!$BN$167:$BN$183</definedName>
    <definedName name="Acreedor_UVA">'Base Graf'!$BN$186:$BN$202</definedName>
    <definedName name="ACwvu.PLA1." localSheetId="7" hidden="1">'[1]COP FED'!#REF!</definedName>
    <definedName name="ACwvu.PLA1." localSheetId="2" hidden="1">'[1]COP FED'!#REF!</definedName>
    <definedName name="ACwvu.PLA1." localSheetId="5" hidden="1">'[1]COP FED'!#REF!</definedName>
    <definedName name="ACwvu.PLA1." hidden="1">'[1]COP FED'!#REF!</definedName>
    <definedName name="ACwvu.PLA2." hidden="1">'[1]COP FED'!$A$1:$N$49</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grafacreedor">CHOOSE(Gráficos!$K$64,Acreedor_pesos,Acreedor_USD,Acreedor_UVA)</definedName>
    <definedName name="grafcomp">CHOOSE(Gráficos!$K$6,Por_tasa_int,Por_moneda)</definedName>
    <definedName name="grafserv">CHOOSE(Gráficos!$K$44,Servicio_pesos,Servicio_USD,Servicio_UVA)</definedName>
    <definedName name="grafvto">CHOOSE(Gráficos!$K$25,Vto_en_pesos,Vto_en_USD,Vto_en_UVA)</definedName>
    <definedName name="LL" localSheetId="7"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nu" localSheetId="7" hidden="1">'[1]COP FED'!#REF!</definedName>
    <definedName name="nu" localSheetId="2" hidden="1">'[1]COP FED'!#REF!</definedName>
    <definedName name="nu" localSheetId="5" hidden="1">'[1]COP FED'!#REF!</definedName>
    <definedName name="nu" hidden="1">'[1]COP FED'!#REF!</definedName>
    <definedName name="Por_moneda">'Base Graf'!$BN$20:$BN$36</definedName>
    <definedName name="Por_tasa_int">'Base Graf'!$BN$3:$BN$18</definedName>
    <definedName name="Rwvu.PLA2." localSheetId="7" hidden="1">'[1]COP FED'!#REF!</definedName>
    <definedName name="Rwvu.PLA2." localSheetId="2" hidden="1">'[1]COP FED'!#REF!</definedName>
    <definedName name="Rwvu.PLA2." localSheetId="5" hidden="1">'[1]COP FED'!#REF!</definedName>
    <definedName name="Rwvu.PLA2." hidden="1">'[1]COP FED'!#REF!</definedName>
    <definedName name="Servicio_pesos">'Base Graf'!$BN$93:$BN$109</definedName>
    <definedName name="Servicio_USD">'Base Graf'!$BN$111:$BN$127</definedName>
    <definedName name="Servicio_UVA">'Base Graf'!$BN$130:$BN$146</definedName>
    <definedName name="Swvu.PLA1." localSheetId="7" hidden="1">'[1]COP FED'!#REF!</definedName>
    <definedName name="Swvu.PLA1." localSheetId="2" hidden="1">'[1]COP FED'!#REF!</definedName>
    <definedName name="Swvu.PLA1." localSheetId="5" hidden="1">'[1]COP FED'!#REF!</definedName>
    <definedName name="Swvu.PLA1." hidden="1">'[1]COP FED'!#REF!</definedName>
    <definedName name="Swvu.PLA2." hidden="1">'[1]COP FED'!$A$1:$N$49</definedName>
    <definedName name="Vto_en_pesos">'Base Graf'!$BN$39:$BN$55</definedName>
    <definedName name="Vto_en_USD">'Base Graf'!$BN$57:$BN$73</definedName>
    <definedName name="Vto_en_UVA">'Base Graf'!$BN$75:$BN$91</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0" l="1"/>
  <c r="D3" i="10"/>
  <c r="D6" i="10" s="1"/>
  <c r="E3" i="10"/>
  <c r="F3" i="10"/>
  <c r="G3" i="10"/>
  <c r="H3" i="10"/>
  <c r="H6" i="10" s="1"/>
  <c r="I3" i="10"/>
  <c r="J3" i="10"/>
  <c r="K3" i="10"/>
  <c r="L3" i="10"/>
  <c r="L6" i="10" s="1"/>
  <c r="M3" i="10"/>
  <c r="N3" i="10"/>
  <c r="O3" i="10"/>
  <c r="P3" i="10"/>
  <c r="P6" i="10" s="1"/>
  <c r="Q3" i="10"/>
  <c r="R3" i="10"/>
  <c r="S3" i="10"/>
  <c r="T3" i="10"/>
  <c r="T6" i="10" s="1"/>
  <c r="U3" i="10"/>
  <c r="V3" i="10"/>
  <c r="W3" i="10"/>
  <c r="X3" i="10"/>
  <c r="X6" i="10" s="1"/>
  <c r="Y3" i="10"/>
  <c r="Z3" i="10"/>
  <c r="B3" i="10"/>
  <c r="Z6" i="10"/>
  <c r="Y6" i="10"/>
  <c r="W6" i="10"/>
  <c r="V6" i="10"/>
  <c r="U6" i="10"/>
  <c r="S6" i="10"/>
  <c r="R6" i="10"/>
  <c r="Q6" i="10"/>
  <c r="O6" i="10"/>
  <c r="N6" i="10"/>
  <c r="M6" i="10"/>
  <c r="K6" i="10"/>
  <c r="J6" i="10"/>
  <c r="I6" i="10"/>
  <c r="G6" i="10"/>
  <c r="F6" i="10"/>
  <c r="E6" i="10"/>
  <c r="C6" i="10"/>
  <c r="B6" i="10"/>
  <c r="AC151" i="4"/>
  <c r="AB151" i="4"/>
  <c r="AA151" i="4"/>
  <c r="AC146" i="4"/>
  <c r="AB146" i="4"/>
  <c r="AA146" i="4"/>
  <c r="AC135" i="4"/>
  <c r="AC134" i="4" s="1"/>
  <c r="AB135" i="4"/>
  <c r="AA135" i="4"/>
  <c r="AA134" i="4" s="1"/>
  <c r="AC132" i="4"/>
  <c r="AB132" i="4"/>
  <c r="AA132" i="4"/>
  <c r="AC130" i="4"/>
  <c r="AB130" i="4"/>
  <c r="AA130" i="4"/>
  <c r="AC115" i="4"/>
  <c r="AB115" i="4"/>
  <c r="AA115" i="4"/>
  <c r="AC100" i="4"/>
  <c r="AB100" i="4"/>
  <c r="AA100" i="4"/>
  <c r="AC95" i="4"/>
  <c r="AB95" i="4"/>
  <c r="AA95" i="4"/>
  <c r="AC84" i="4"/>
  <c r="AB84" i="4"/>
  <c r="AA84" i="4"/>
  <c r="AA83" i="4" s="1"/>
  <c r="AA106" i="4" s="1"/>
  <c r="AC81" i="4"/>
  <c r="AB81" i="4"/>
  <c r="AA81" i="4"/>
  <c r="AC79" i="4"/>
  <c r="AB79" i="4"/>
  <c r="AA79" i="4"/>
  <c r="AC64" i="4"/>
  <c r="AB64" i="4"/>
  <c r="AA64" i="4"/>
  <c r="AM45" i="4"/>
  <c r="AL45" i="4"/>
  <c r="AK45" i="4"/>
  <c r="AM40" i="4"/>
  <c r="AL40" i="4"/>
  <c r="AL28" i="4" s="1"/>
  <c r="AK40" i="4"/>
  <c r="AM29" i="4"/>
  <c r="AM28" i="4" s="1"/>
  <c r="AL29" i="4"/>
  <c r="AK29" i="4"/>
  <c r="AM26" i="4"/>
  <c r="AL26" i="4"/>
  <c r="AK26" i="4"/>
  <c r="AM24" i="4"/>
  <c r="AL24" i="4"/>
  <c r="AK24" i="4"/>
  <c r="AM9" i="4"/>
  <c r="AL9" i="4"/>
  <c r="AK9" i="4"/>
  <c r="AK28" i="4" l="1"/>
  <c r="AK51" i="4" s="1"/>
  <c r="AB83" i="4"/>
  <c r="AM51" i="4"/>
  <c r="AC83" i="4"/>
  <c r="AL51" i="4"/>
  <c r="AC157" i="4"/>
  <c r="AB134" i="4"/>
  <c r="AB157" i="4" s="1"/>
  <c r="AA157" i="4"/>
  <c r="AB106" i="4"/>
  <c r="AC106" i="4"/>
  <c r="Y7" i="6" l="1"/>
  <c r="X7" i="6"/>
  <c r="W7" i="6"/>
  <c r="V7" i="6"/>
  <c r="U7" i="6"/>
  <c r="T7" i="6"/>
  <c r="S7" i="6"/>
  <c r="R7" i="6"/>
  <c r="Q7" i="6"/>
  <c r="P7" i="6"/>
  <c r="O7" i="6"/>
  <c r="N7" i="6"/>
  <c r="M7" i="6"/>
  <c r="L7" i="6"/>
  <c r="K7" i="6"/>
  <c r="J7" i="6"/>
  <c r="I7" i="6"/>
  <c r="H7" i="6"/>
  <c r="G7" i="6"/>
  <c r="F7" i="6"/>
  <c r="E7" i="6"/>
  <c r="D7" i="6"/>
  <c r="C7" i="6"/>
  <c r="B7" i="6"/>
  <c r="C13" i="6" l="1"/>
  <c r="C11" i="6"/>
  <c r="C9" i="6"/>
  <c r="K13" i="6"/>
  <c r="K11" i="6"/>
  <c r="K9" i="6"/>
  <c r="S13" i="6"/>
  <c r="S11" i="6"/>
  <c r="S9" i="6"/>
  <c r="D11" i="6"/>
  <c r="D9" i="6"/>
  <c r="D13" i="6"/>
  <c r="L9" i="6"/>
  <c r="L13" i="6"/>
  <c r="L11" i="6"/>
  <c r="P11" i="6"/>
  <c r="P13" i="6"/>
  <c r="P9" i="6"/>
  <c r="T9" i="6"/>
  <c r="T13" i="6"/>
  <c r="T11" i="6"/>
  <c r="X11" i="6"/>
  <c r="X13" i="6"/>
  <c r="X9" i="6"/>
  <c r="E13" i="6"/>
  <c r="E11" i="6"/>
  <c r="E9" i="6"/>
  <c r="I13" i="6"/>
  <c r="I11" i="6"/>
  <c r="I9" i="6"/>
  <c r="M13" i="6"/>
  <c r="M11" i="6"/>
  <c r="M9" i="6"/>
  <c r="Q13" i="6"/>
  <c r="Q11" i="6"/>
  <c r="Q9" i="6"/>
  <c r="U13" i="6"/>
  <c r="U11" i="6"/>
  <c r="U9" i="6"/>
  <c r="Y13" i="6"/>
  <c r="Y11" i="6"/>
  <c r="Y9" i="6"/>
  <c r="G13" i="6"/>
  <c r="G11" i="6"/>
  <c r="G9" i="6"/>
  <c r="O13" i="6"/>
  <c r="O11" i="6"/>
  <c r="O9" i="6"/>
  <c r="W13" i="6"/>
  <c r="W11" i="6"/>
  <c r="W9" i="6"/>
  <c r="H13" i="6"/>
  <c r="H11" i="6"/>
  <c r="H9" i="6"/>
  <c r="B11" i="6"/>
  <c r="B13" i="6"/>
  <c r="B9" i="6"/>
  <c r="F13" i="6"/>
  <c r="F9" i="6"/>
  <c r="F11" i="6"/>
  <c r="J11" i="6"/>
  <c r="J13" i="6"/>
  <c r="J9" i="6"/>
  <c r="N13" i="6"/>
  <c r="N11" i="6"/>
  <c r="N9" i="6"/>
  <c r="R11" i="6"/>
  <c r="R9" i="6"/>
  <c r="R13" i="6"/>
  <c r="V13" i="6"/>
  <c r="V11" i="6"/>
  <c r="V9" i="6"/>
  <c r="C5" i="5"/>
  <c r="E55" i="2" l="1"/>
  <c r="E31" i="2"/>
  <c r="D67" i="4" l="1"/>
  <c r="F25" i="4" l="1"/>
  <c r="F24" i="4" s="1"/>
  <c r="F10" i="4"/>
  <c r="F49" i="4"/>
  <c r="D71" i="4"/>
  <c r="D70" i="4"/>
  <c r="D131" i="4"/>
  <c r="D128" i="4"/>
  <c r="D127" i="4"/>
  <c r="D126" i="4"/>
  <c r="D125" i="4"/>
  <c r="D122" i="4"/>
  <c r="D121" i="4"/>
  <c r="AB5" i="7" l="1"/>
  <c r="AB6" i="7" s="1"/>
  <c r="AB7" i="7" s="1"/>
  <c r="AB8" i="7" s="1"/>
  <c r="AB9" i="7" s="1"/>
  <c r="AB10" i="7" s="1"/>
  <c r="G5" i="7"/>
  <c r="G6" i="7" s="1"/>
  <c r="G7" i="7" s="1"/>
  <c r="G8" i="7" s="1"/>
  <c r="G9" i="7" s="1"/>
  <c r="G10" i="7" s="1"/>
  <c r="A5" i="7"/>
  <c r="A6" i="7" l="1"/>
  <c r="A7" i="7" l="1"/>
  <c r="A8" i="7" l="1"/>
  <c r="A9" i="7" l="1"/>
  <c r="A10" i="7" l="1"/>
  <c r="K113" i="4" l="1"/>
  <c r="N113" i="4" s="1"/>
  <c r="Q113" i="4" s="1"/>
  <c r="T113" i="4" s="1"/>
  <c r="W113" i="4" s="1"/>
  <c r="Z113" i="4" s="1"/>
  <c r="J113" i="4"/>
  <c r="M113" i="4" s="1"/>
  <c r="I113" i="4"/>
  <c r="L113" i="4" s="1"/>
  <c r="O113" i="4" s="1"/>
  <c r="R113" i="4" s="1"/>
  <c r="U113" i="4" s="1"/>
  <c r="X113" i="4" s="1"/>
  <c r="P113" i="4" l="1"/>
  <c r="S113" i="4" l="1"/>
  <c r="V113" i="4" l="1"/>
  <c r="C14" i="5" l="1"/>
  <c r="C11" i="5"/>
  <c r="Y113" i="4"/>
  <c r="C17" i="5"/>
  <c r="C8" i="5"/>
  <c r="F8" i="4" l="1"/>
  <c r="D80" i="4" l="1"/>
  <c r="D77" i="4" l="1"/>
  <c r="D76" i="4"/>
  <c r="D75" i="4"/>
  <c r="D74" i="4"/>
  <c r="D85" i="4" l="1"/>
  <c r="D136" i="4"/>
  <c r="D89" i="4"/>
  <c r="D140" i="4"/>
  <c r="D93" i="4"/>
  <c r="D144" i="4"/>
  <c r="D98" i="4"/>
  <c r="D149" i="4"/>
  <c r="D103" i="4"/>
  <c r="D154" i="4"/>
  <c r="D68" i="4"/>
  <c r="D119" i="4"/>
  <c r="D78" i="4"/>
  <c r="D129" i="4"/>
  <c r="D86" i="4"/>
  <c r="D137" i="4"/>
  <c r="D90" i="4"/>
  <c r="D141" i="4"/>
  <c r="D94" i="4"/>
  <c r="D145" i="4"/>
  <c r="D99" i="4"/>
  <c r="D150" i="4"/>
  <c r="D104" i="4"/>
  <c r="D155" i="4"/>
  <c r="D73" i="4"/>
  <c r="D124" i="4"/>
  <c r="D69" i="4"/>
  <c r="D120" i="4"/>
  <c r="D118" i="4"/>
  <c r="D116" i="4"/>
  <c r="D65" i="4"/>
  <c r="D87" i="4"/>
  <c r="D138" i="4"/>
  <c r="D91" i="4"/>
  <c r="D142" i="4"/>
  <c r="D96" i="4"/>
  <c r="D147" i="4"/>
  <c r="D101" i="4"/>
  <c r="D152" i="4"/>
  <c r="D66" i="4"/>
  <c r="D117" i="4"/>
  <c r="D72" i="4"/>
  <c r="D123" i="4"/>
  <c r="D82" i="4"/>
  <c r="D133" i="4"/>
  <c r="D88" i="4"/>
  <c r="D139" i="4"/>
  <c r="D92" i="4"/>
  <c r="D143" i="4"/>
  <c r="D97" i="4"/>
  <c r="D148" i="4"/>
  <c r="D102" i="4"/>
  <c r="D153" i="4"/>
  <c r="K62" i="4"/>
  <c r="J62" i="4"/>
  <c r="M62" i="4" s="1"/>
  <c r="I62" i="4"/>
  <c r="L62" i="4" s="1"/>
  <c r="O62" i="4" s="1"/>
  <c r="R62" i="4" s="1"/>
  <c r="U62" i="4" s="1"/>
  <c r="X62" i="4" s="1"/>
  <c r="P62" i="4" l="1"/>
  <c r="N62" i="4"/>
  <c r="F48" i="4"/>
  <c r="S62" i="4" l="1"/>
  <c r="Q62" i="4"/>
  <c r="F11" i="4"/>
  <c r="F15" i="4"/>
  <c r="F19" i="4"/>
  <c r="F23" i="4"/>
  <c r="F39" i="4"/>
  <c r="F12" i="4"/>
  <c r="F32" i="4"/>
  <c r="F36" i="4"/>
  <c r="F41" i="4"/>
  <c r="F47" i="4"/>
  <c r="F35" i="4"/>
  <c r="F44" i="4"/>
  <c r="F13" i="4"/>
  <c r="F17" i="4"/>
  <c r="F27" i="4"/>
  <c r="F26" i="4" s="1"/>
  <c r="F33" i="4"/>
  <c r="F37" i="4"/>
  <c r="F42" i="4"/>
  <c r="F31" i="4"/>
  <c r="F14" i="4"/>
  <c r="F18" i="4"/>
  <c r="F30" i="4"/>
  <c r="F34" i="4"/>
  <c r="F38" i="4"/>
  <c r="F43" i="4"/>
  <c r="F46" i="4"/>
  <c r="F45" i="4" s="1"/>
  <c r="F29" i="4" l="1"/>
  <c r="F40" i="4"/>
  <c r="V62" i="4"/>
  <c r="T62" i="4"/>
  <c r="F28" i="4" l="1"/>
  <c r="W62" i="4"/>
  <c r="Y62" i="4"/>
  <c r="U7" i="4"/>
  <c r="X7" i="4" s="1"/>
  <c r="AA7" i="4" s="1"/>
  <c r="T7" i="4"/>
  <c r="W7" i="4" s="1"/>
  <c r="Z7" i="4" s="1"/>
  <c r="S7" i="4"/>
  <c r="V7" i="4" s="1"/>
  <c r="Y7" i="4" s="1"/>
  <c r="AD7" i="4" l="1"/>
  <c r="AG7" i="4" s="1"/>
  <c r="AJ7" i="4" s="1"/>
  <c r="AC7" i="4"/>
  <c r="AF7" i="4" s="1"/>
  <c r="AI7" i="4" s="1"/>
  <c r="AB7" i="4"/>
  <c r="AE7" i="4" s="1"/>
  <c r="AH7" i="4" s="1"/>
  <c r="Z62" i="4"/>
  <c r="F58" i="3"/>
  <c r="G55" i="3"/>
  <c r="G31" i="3"/>
  <c r="G6" i="3"/>
  <c r="G58" i="2"/>
  <c r="H55" i="2"/>
  <c r="G58" i="3" l="1"/>
  <c r="H6" i="3"/>
  <c r="I6" i="3"/>
  <c r="H31" i="3"/>
  <c r="H55" i="3"/>
  <c r="I55" i="2"/>
  <c r="H58" i="2"/>
  <c r="H31" i="2"/>
  <c r="H6" i="2"/>
  <c r="I6" i="2" l="1"/>
  <c r="J6" i="3"/>
  <c r="I31" i="3"/>
  <c r="H58" i="3"/>
  <c r="I55" i="3"/>
  <c r="J55" i="2"/>
  <c r="I58" i="2"/>
  <c r="J6" i="2"/>
  <c r="I31" i="2"/>
  <c r="J55" i="3" l="1"/>
  <c r="I58" i="3"/>
  <c r="J31" i="3"/>
  <c r="K6" i="3"/>
  <c r="K55" i="2"/>
  <c r="J58" i="2"/>
  <c r="J31" i="2"/>
  <c r="K6" i="2"/>
  <c r="L6" i="3" l="1"/>
  <c r="K31" i="3"/>
  <c r="K55" i="3"/>
  <c r="J58" i="3"/>
  <c r="L55" i="2"/>
  <c r="K58" i="2"/>
  <c r="L6" i="2"/>
  <c r="K31" i="2"/>
  <c r="L31" i="3" l="1"/>
  <c r="M6" i="3"/>
  <c r="K58" i="3"/>
  <c r="L55" i="3"/>
  <c r="M55" i="2"/>
  <c r="L58" i="2"/>
  <c r="M6" i="2"/>
  <c r="L31" i="2"/>
  <c r="N6" i="3" l="1"/>
  <c r="L58" i="3"/>
  <c r="M55" i="3"/>
  <c r="M31" i="3"/>
  <c r="N55" i="2"/>
  <c r="M58" i="2"/>
  <c r="M31" i="2"/>
  <c r="N6" i="2"/>
  <c r="N31" i="3" l="1"/>
  <c r="N55" i="3"/>
  <c r="M58" i="3"/>
  <c r="O6" i="3"/>
  <c r="O55" i="2"/>
  <c r="N58" i="2"/>
  <c r="O6" i="2"/>
  <c r="N31" i="2"/>
  <c r="O31" i="3" l="1"/>
  <c r="P6" i="3"/>
  <c r="O55" i="3"/>
  <c r="N58" i="3"/>
  <c r="P55" i="2"/>
  <c r="O58" i="2"/>
  <c r="O31" i="2"/>
  <c r="P6" i="2"/>
  <c r="O58" i="3" l="1"/>
  <c r="P55" i="3"/>
  <c r="P31" i="3"/>
  <c r="Q6" i="3"/>
  <c r="Q55" i="2"/>
  <c r="P58" i="2"/>
  <c r="Q6" i="2"/>
  <c r="P31" i="2"/>
  <c r="P58" i="3" l="1"/>
  <c r="Q55" i="3"/>
  <c r="Q31" i="3"/>
  <c r="R55" i="2"/>
  <c r="Q58" i="2"/>
  <c r="Q31" i="2"/>
  <c r="R6" i="2"/>
  <c r="Q130" i="4" l="1"/>
  <c r="Z130" i="4"/>
  <c r="H132" i="4"/>
  <c r="Z132" i="4"/>
  <c r="Q132" i="4"/>
  <c r="K130" i="4"/>
  <c r="W130" i="4"/>
  <c r="K132" i="4"/>
  <c r="N132" i="4"/>
  <c r="T132" i="4"/>
  <c r="K151" i="4"/>
  <c r="N130" i="4"/>
  <c r="H130" i="4"/>
  <c r="W132" i="4"/>
  <c r="T130" i="4"/>
  <c r="T79" i="4"/>
  <c r="H79" i="4"/>
  <c r="W79" i="4"/>
  <c r="N79" i="4"/>
  <c r="W81" i="4"/>
  <c r="Q81" i="4"/>
  <c r="Q79" i="4"/>
  <c r="H81" i="4"/>
  <c r="K79" i="4"/>
  <c r="T81" i="4"/>
  <c r="K81" i="4"/>
  <c r="Z79" i="4"/>
  <c r="N81" i="4"/>
  <c r="Z81" i="4"/>
  <c r="Q58" i="3"/>
  <c r="R58" i="2"/>
  <c r="R31" i="2"/>
  <c r="N146" i="4" l="1"/>
  <c r="N100" i="4"/>
  <c r="Z146" i="4"/>
  <c r="Z135" i="4"/>
  <c r="Z134" i="4" s="1"/>
  <c r="H151" i="4"/>
  <c r="K146" i="4"/>
  <c r="H115" i="4"/>
  <c r="W135" i="4"/>
  <c r="Q146" i="4"/>
  <c r="K115" i="4"/>
  <c r="Z151" i="4"/>
  <c r="N115" i="4"/>
  <c r="T151" i="4"/>
  <c r="W146" i="4"/>
  <c r="T115" i="4"/>
  <c r="T135" i="4"/>
  <c r="N151" i="4"/>
  <c r="K135" i="4"/>
  <c r="K134" i="4" s="1"/>
  <c r="K157" i="4" s="1"/>
  <c r="W115" i="4"/>
  <c r="T146" i="4"/>
  <c r="H146" i="4"/>
  <c r="Q151" i="4"/>
  <c r="Q135" i="4"/>
  <c r="Q115" i="4"/>
  <c r="H135" i="4"/>
  <c r="Z115" i="4"/>
  <c r="W151" i="4"/>
  <c r="N135" i="4"/>
  <c r="Q100" i="4"/>
  <c r="H64" i="4"/>
  <c r="W100" i="4"/>
  <c r="Z64" i="4"/>
  <c r="Z95" i="4"/>
  <c r="T100" i="4"/>
  <c r="H100" i="4"/>
  <c r="T64" i="4"/>
  <c r="W84" i="4"/>
  <c r="Z84" i="4"/>
  <c r="Z100" i="4"/>
  <c r="Q64" i="4"/>
  <c r="W64" i="4"/>
  <c r="K95" i="4"/>
  <c r="Q95" i="4"/>
  <c r="K84" i="4"/>
  <c r="K100" i="4"/>
  <c r="W95" i="4"/>
  <c r="Q84" i="4"/>
  <c r="N84" i="4"/>
  <c r="T95" i="4"/>
  <c r="K64" i="4"/>
  <c r="N64" i="4"/>
  <c r="H84" i="4"/>
  <c r="T84" i="4"/>
  <c r="N95" i="4"/>
  <c r="H95" i="4"/>
  <c r="Q134" i="4" l="1"/>
  <c r="H134" i="4"/>
  <c r="H157" i="4"/>
  <c r="N134" i="4"/>
  <c r="N157" i="4" s="1"/>
  <c r="W134" i="4"/>
  <c r="W157" i="4" s="1"/>
  <c r="Q157" i="4"/>
  <c r="T134" i="4"/>
  <c r="T157" i="4" s="1"/>
  <c r="Z157" i="4"/>
  <c r="K83" i="4"/>
  <c r="K106" i="4" s="1"/>
  <c r="Z83" i="4"/>
  <c r="Z106" i="4" s="1"/>
  <c r="Q83" i="4"/>
  <c r="Q106" i="4" s="1"/>
  <c r="T83" i="4"/>
  <c r="T106" i="4" s="1"/>
  <c r="H83" i="4"/>
  <c r="H106" i="4" s="1"/>
  <c r="N83" i="4"/>
  <c r="N106" i="4" s="1"/>
  <c r="W83" i="4"/>
  <c r="W106" i="4" s="1"/>
  <c r="F22" i="4" l="1"/>
  <c r="F20" i="4" l="1"/>
  <c r="F21" i="4" l="1"/>
  <c r="F16" i="4" l="1"/>
  <c r="F9" i="4" l="1"/>
  <c r="F51" i="4" s="1"/>
  <c r="Z5" i="6" s="1"/>
  <c r="Z7" i="6" s="1"/>
  <c r="Z11" i="6" l="1"/>
  <c r="Z13" i="6"/>
  <c r="Z9" i="6"/>
  <c r="G26" i="4"/>
  <c r="G9" i="4"/>
  <c r="G28" i="4"/>
  <c r="G45" i="4"/>
  <c r="G24" i="4"/>
  <c r="J50" i="2" l="1"/>
  <c r="Q50" i="2"/>
  <c r="N50" i="2"/>
  <c r="G50" i="2"/>
  <c r="P50" i="2"/>
  <c r="O50" i="2"/>
  <c r="L50" i="2"/>
  <c r="M50" i="2"/>
  <c r="K50" i="2"/>
  <c r="I50" i="2"/>
  <c r="H50" i="2"/>
  <c r="R50" i="2"/>
  <c r="S81" i="4" l="1"/>
  <c r="J81" i="4"/>
  <c r="V81" i="4"/>
  <c r="G79" i="4"/>
  <c r="S79" i="4"/>
  <c r="G81" i="4"/>
  <c r="P79" i="4"/>
  <c r="J79" i="4"/>
  <c r="M81" i="4"/>
  <c r="M79" i="4"/>
  <c r="V79" i="4"/>
  <c r="S95" i="4"/>
  <c r="P81" i="4"/>
  <c r="J50" i="3"/>
  <c r="L50" i="3"/>
  <c r="P50" i="3"/>
  <c r="H50" i="3"/>
  <c r="O50" i="3"/>
  <c r="Q50" i="3"/>
  <c r="N50" i="3"/>
  <c r="F50" i="3"/>
  <c r="K50" i="3"/>
  <c r="M50" i="3"/>
  <c r="G50" i="3"/>
  <c r="I50" i="3"/>
  <c r="P95" i="4" l="1"/>
  <c r="S84" i="4"/>
  <c r="S83" i="4" s="1"/>
  <c r="J64" i="4"/>
  <c r="G64" i="4"/>
  <c r="S132" i="4"/>
  <c r="J132" i="4"/>
  <c r="G130" i="4"/>
  <c r="V130" i="4"/>
  <c r="J130" i="4"/>
  <c r="V132" i="4"/>
  <c r="P130" i="4"/>
  <c r="P132" i="4"/>
  <c r="S130" i="4"/>
  <c r="M132" i="4"/>
  <c r="G132" i="4"/>
  <c r="M130" i="4"/>
  <c r="P135" i="4"/>
  <c r="J151" i="4"/>
  <c r="V84" i="4"/>
  <c r="P84" i="4"/>
  <c r="P100" i="4"/>
  <c r="Y81" i="4"/>
  <c r="J100" i="4"/>
  <c r="G95" i="4"/>
  <c r="S100" i="4"/>
  <c r="J95" i="4"/>
  <c r="Y95" i="4"/>
  <c r="V64" i="4"/>
  <c r="Y64" i="4"/>
  <c r="G84" i="4"/>
  <c r="Y100" i="4"/>
  <c r="J84" i="4"/>
  <c r="S64" i="4"/>
  <c r="M95" i="4"/>
  <c r="M100" i="4"/>
  <c r="M84" i="4"/>
  <c r="V100" i="4"/>
  <c r="G100" i="4"/>
  <c r="M64" i="4"/>
  <c r="P64" i="4"/>
  <c r="Y84" i="4"/>
  <c r="V95" i="4"/>
  <c r="Y79" i="4"/>
  <c r="P83" i="4" l="1"/>
  <c r="P106" i="4" s="1"/>
  <c r="M83" i="4"/>
  <c r="Y83" i="4"/>
  <c r="Y106" i="4" s="1"/>
  <c r="S106" i="4"/>
  <c r="J135" i="4"/>
  <c r="M106" i="4"/>
  <c r="V83" i="4"/>
  <c r="V106" i="4" s="1"/>
  <c r="J83" i="4"/>
  <c r="J106" i="4" s="1"/>
  <c r="Y151" i="4"/>
  <c r="J146" i="4"/>
  <c r="V151" i="4"/>
  <c r="Y130" i="4"/>
  <c r="Y146" i="4"/>
  <c r="P151" i="4"/>
  <c r="M151" i="4"/>
  <c r="M146" i="4"/>
  <c r="S115" i="4"/>
  <c r="S146" i="4"/>
  <c r="J115" i="4"/>
  <c r="G146" i="4"/>
  <c r="G135" i="4"/>
  <c r="V115" i="4"/>
  <c r="Y132" i="4"/>
  <c r="G151" i="4"/>
  <c r="V146" i="4"/>
  <c r="Y115" i="4"/>
  <c r="G83" i="4"/>
  <c r="G106" i="4" s="1"/>
  <c r="M115" i="4"/>
  <c r="M135" i="4"/>
  <c r="S151" i="4"/>
  <c r="V135" i="4"/>
  <c r="P146" i="4"/>
  <c r="P134" i="4" s="1"/>
  <c r="S135" i="4"/>
  <c r="P115" i="4"/>
  <c r="G115" i="4"/>
  <c r="Y135" i="4"/>
  <c r="Y134" i="4" l="1"/>
  <c r="Y157" i="4" s="1"/>
  <c r="M134" i="4"/>
  <c r="M157" i="4" s="1"/>
  <c r="V134" i="4"/>
  <c r="V157" i="4" s="1"/>
  <c r="J134" i="4"/>
  <c r="J157" i="4" s="1"/>
  <c r="S134" i="4"/>
  <c r="S157" i="4" s="1"/>
  <c r="G134" i="4"/>
  <c r="P157" i="4"/>
  <c r="G157" i="4" l="1"/>
  <c r="Q24" i="3" l="1"/>
  <c r="G24" i="3"/>
  <c r="J24" i="3"/>
  <c r="H24" i="3"/>
  <c r="O24" i="3"/>
  <c r="F24" i="3"/>
  <c r="M24" i="3"/>
  <c r="L24" i="3"/>
  <c r="I24" i="3"/>
  <c r="N24" i="3"/>
  <c r="P24" i="3"/>
  <c r="K24" i="3"/>
  <c r="G24" i="2" l="1"/>
  <c r="L24" i="2"/>
  <c r="J24" i="2"/>
  <c r="K24" i="2"/>
  <c r="N24" i="2"/>
  <c r="H24" i="2"/>
  <c r="P24" i="2"/>
  <c r="M24" i="2"/>
  <c r="O24" i="2"/>
  <c r="R24" i="2"/>
  <c r="Q24" i="2"/>
  <c r="I24" i="2"/>
  <c r="R132" i="4"/>
  <c r="F132" i="4"/>
  <c r="U132" i="4"/>
  <c r="L130" i="4"/>
  <c r="R130" i="4"/>
  <c r="L132" i="4"/>
  <c r="O130" i="4"/>
  <c r="L146" i="4"/>
  <c r="U130" i="4"/>
  <c r="I130" i="4"/>
  <c r="I132" i="4"/>
  <c r="F130" i="4"/>
  <c r="O132" i="4"/>
  <c r="F135" i="4"/>
  <c r="O151" i="4" l="1"/>
  <c r="I115" i="4"/>
  <c r="X132" i="4"/>
  <c r="U135" i="4"/>
  <c r="F115" i="4"/>
  <c r="O115" i="4"/>
  <c r="R151" i="4"/>
  <c r="O135" i="4"/>
  <c r="R135" i="4"/>
  <c r="O146" i="4"/>
  <c r="L115" i="4"/>
  <c r="F146" i="4"/>
  <c r="F134" i="4" s="1"/>
  <c r="U151" i="4"/>
  <c r="R146" i="4"/>
  <c r="L135" i="4"/>
  <c r="L134" i="4" s="1"/>
  <c r="L151" i="4"/>
  <c r="R115" i="4"/>
  <c r="U146" i="4"/>
  <c r="X135" i="4"/>
  <c r="I146" i="4"/>
  <c r="X151" i="4"/>
  <c r="I135" i="4"/>
  <c r="F81" i="4"/>
  <c r="O79" i="4"/>
  <c r="U81" i="4"/>
  <c r="O81" i="4"/>
  <c r="I81" i="4"/>
  <c r="I79" i="4"/>
  <c r="R79" i="4"/>
  <c r="F79" i="4"/>
  <c r="L79" i="4"/>
  <c r="U79" i="4"/>
  <c r="R81" i="4"/>
  <c r="I95" i="4"/>
  <c r="L81" i="4"/>
  <c r="I151" i="4"/>
  <c r="X115" i="4"/>
  <c r="U115" i="4"/>
  <c r="X130" i="4"/>
  <c r="F151" i="4"/>
  <c r="X146" i="4"/>
  <c r="O134" i="4" l="1"/>
  <c r="O157" i="4" s="1"/>
  <c r="L157" i="4"/>
  <c r="I84" i="4"/>
  <c r="I83" i="4" s="1"/>
  <c r="O100" i="4"/>
  <c r="X84" i="4"/>
  <c r="X81" i="4"/>
  <c r="O84" i="4"/>
  <c r="R64" i="4"/>
  <c r="U64" i="4"/>
  <c r="F95" i="4"/>
  <c r="X95" i="4"/>
  <c r="O95" i="4"/>
  <c r="R134" i="4"/>
  <c r="R157" i="4" s="1"/>
  <c r="U134" i="4"/>
  <c r="U157" i="4" s="1"/>
  <c r="X79" i="4"/>
  <c r="F84" i="4"/>
  <c r="L84" i="4"/>
  <c r="L64" i="4"/>
  <c r="U95" i="4"/>
  <c r="F64" i="4"/>
  <c r="U100" i="4"/>
  <c r="X64" i="4"/>
  <c r="R100" i="4"/>
  <c r="O64" i="4"/>
  <c r="L100" i="4"/>
  <c r="R95" i="4"/>
  <c r="R84" i="4"/>
  <c r="X134" i="4"/>
  <c r="X157" i="4" s="1"/>
  <c r="X100" i="4"/>
  <c r="L95" i="4"/>
  <c r="I100" i="4"/>
  <c r="F100" i="4"/>
  <c r="I64" i="4"/>
  <c r="U84" i="4"/>
  <c r="I134" i="4"/>
  <c r="I157" i="4" s="1"/>
  <c r="F157" i="4"/>
  <c r="F83" i="4" l="1"/>
  <c r="F106" i="4" s="1"/>
  <c r="U83" i="4"/>
  <c r="U106" i="4" s="1"/>
  <c r="L83" i="4"/>
  <c r="L106" i="4" s="1"/>
  <c r="R83" i="4"/>
  <c r="R106" i="4" s="1"/>
  <c r="O83" i="4"/>
  <c r="I106" i="4"/>
  <c r="X83" i="4"/>
  <c r="AG24" i="4" l="1"/>
  <c r="AE26" i="4"/>
  <c r="X26" i="4"/>
  <c r="AD26" i="4"/>
  <c r="V26" i="4"/>
  <c r="AA24" i="4"/>
  <c r="T26" i="4"/>
  <c r="AA26" i="4"/>
  <c r="U26" i="4"/>
  <c r="V24" i="4"/>
  <c r="AD24" i="4"/>
  <c r="Z26" i="4"/>
  <c r="Q26" i="4"/>
  <c r="S26" i="4"/>
  <c r="O106" i="4"/>
  <c r="S24" i="4"/>
  <c r="AF24" i="4"/>
  <c r="AB24" i="4"/>
  <c r="P24" i="4"/>
  <c r="AE24" i="4"/>
  <c r="X106" i="4"/>
  <c r="AC26" i="4"/>
  <c r="AF26" i="4"/>
  <c r="AB26" i="4"/>
  <c r="Q24" i="4"/>
  <c r="R26" i="4"/>
  <c r="Z24" i="4"/>
  <c r="T24" i="4"/>
  <c r="AC24" i="4"/>
  <c r="U45" i="4"/>
  <c r="V40" i="4"/>
  <c r="Y45" i="4"/>
  <c r="Z40" i="4"/>
  <c r="AF40" i="4"/>
  <c r="Y24" i="4"/>
  <c r="W26" i="4"/>
  <c r="W24" i="4"/>
  <c r="P26" i="4"/>
  <c r="Y26" i="4"/>
  <c r="W40" i="4"/>
  <c r="U24" i="4"/>
  <c r="X24" i="4"/>
  <c r="R40" i="4"/>
  <c r="R24" i="4"/>
  <c r="S9" i="4"/>
  <c r="Q45" i="4"/>
  <c r="R45" i="4"/>
  <c r="AG26" i="4"/>
  <c r="AB29" i="4" l="1"/>
  <c r="AJ40" i="4"/>
  <c r="V9" i="4"/>
  <c r="AB9" i="4"/>
  <c r="AA45" i="4"/>
  <c r="AH40" i="4"/>
  <c r="AJ24" i="4"/>
  <c r="AB40" i="4"/>
  <c r="AB28" i="4" s="1"/>
  <c r="R29" i="4"/>
  <c r="R28" i="4" s="1"/>
  <c r="AE45" i="4"/>
  <c r="AE29" i="4"/>
  <c r="AA29" i="4"/>
  <c r="U29" i="4"/>
  <c r="AA9" i="4"/>
  <c r="U9" i="4"/>
  <c r="Y29" i="4"/>
  <c r="AJ26" i="4"/>
  <c r="W9" i="4"/>
  <c r="AA40" i="4"/>
  <c r="AC40" i="4"/>
  <c r="AC45" i="4"/>
  <c r="AG40" i="4"/>
  <c r="Y9" i="4"/>
  <c r="AB45" i="4"/>
  <c r="T45" i="4"/>
  <c r="AH29" i="4"/>
  <c r="R9" i="4"/>
  <c r="X9" i="4"/>
  <c r="S45" i="4"/>
  <c r="AG29" i="4"/>
  <c r="Z45" i="4"/>
  <c r="S29" i="4"/>
  <c r="AI45" i="4"/>
  <c r="AI40" i="4"/>
  <c r="X29" i="4"/>
  <c r="Y40" i="4"/>
  <c r="AD9" i="4"/>
  <c r="AH9" i="4"/>
  <c r="W45" i="4"/>
  <c r="P40" i="4"/>
  <c r="AH24" i="4"/>
  <c r="AG9" i="4"/>
  <c r="AH45" i="4"/>
  <c r="T40" i="4"/>
  <c r="AD40" i="4"/>
  <c r="Q9" i="4"/>
  <c r="Q40" i="4"/>
  <c r="AJ9" i="4"/>
  <c r="V29" i="4"/>
  <c r="V28" i="4" s="1"/>
  <c r="Z29" i="4"/>
  <c r="Z28" i="4" s="1"/>
  <c r="U40" i="4"/>
  <c r="V45" i="4"/>
  <c r="AF45" i="4"/>
  <c r="T29" i="4"/>
  <c r="AD45" i="4"/>
  <c r="X40" i="4"/>
  <c r="P29" i="4"/>
  <c r="AJ45" i="4"/>
  <c r="X45" i="4"/>
  <c r="Q29" i="4"/>
  <c r="AI26" i="4"/>
  <c r="P45" i="4"/>
  <c r="AI9" i="4"/>
  <c r="AF29" i="4"/>
  <c r="AF28" i="4" s="1"/>
  <c r="T9" i="4"/>
  <c r="AG45" i="4"/>
  <c r="AC9" i="4"/>
  <c r="AE40" i="4"/>
  <c r="AI24" i="4"/>
  <c r="AF9" i="4"/>
  <c r="AC29" i="4"/>
  <c r="AJ29" i="4"/>
  <c r="Z9" i="4"/>
  <c r="AH26" i="4"/>
  <c r="S40" i="4"/>
  <c r="W29" i="4"/>
  <c r="W28" i="4" s="1"/>
  <c r="P9" i="4"/>
  <c r="AD29" i="4"/>
  <c r="AI29" i="4"/>
  <c r="AE9" i="4"/>
  <c r="AC28" i="4" l="1"/>
  <c r="AI28" i="4"/>
  <c r="T28" i="4"/>
  <c r="T51" i="4" s="1"/>
  <c r="AD28" i="4"/>
  <c r="AD51" i="4" s="1"/>
  <c r="AH28" i="4"/>
  <c r="AH51" i="4" s="1"/>
  <c r="P28" i="4"/>
  <c r="P51" i="4" s="1"/>
  <c r="AC51" i="4"/>
  <c r="R51" i="4"/>
  <c r="AF51" i="4"/>
  <c r="V51" i="4"/>
  <c r="AG28" i="4"/>
  <c r="AG51" i="4" s="1"/>
  <c r="X28" i="4"/>
  <c r="X51" i="4" s="1"/>
  <c r="W51" i="4"/>
  <c r="U28" i="4"/>
  <c r="U51" i="4" s="1"/>
  <c r="AI51" i="4"/>
  <c r="Y28" i="4"/>
  <c r="Y51" i="4" s="1"/>
  <c r="AA28" i="4"/>
  <c r="AA51" i="4" s="1"/>
  <c r="AE28" i="4"/>
  <c r="AE51" i="4" s="1"/>
  <c r="AJ28" i="4"/>
  <c r="AJ51" i="4" s="1"/>
  <c r="Z51" i="4"/>
  <c r="Q28" i="4"/>
  <c r="Q51" i="4" s="1"/>
  <c r="S28" i="4"/>
  <c r="S51" i="4" s="1"/>
  <c r="AB5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VF</author>
  </authors>
  <commentList>
    <comment ref="A6" authorId="0" shapeId="0" xr:uid="{00000000-0006-0000-0600-000001000000}">
      <text>
        <r>
          <rPr>
            <sz val="9"/>
            <color indexed="81"/>
            <rFont val="Tahoma"/>
            <family val="2"/>
          </rPr>
          <t>La información sobre DEUDA FLOTANTE se encuentra disponible en la página web del Ministerio de Hacienda - Responsabilidad Fiscal (Anexo 6)</t>
        </r>
      </text>
    </comment>
    <comment ref="A12" authorId="0" shapeId="0" xr:uid="{00000000-0006-0000-0600-000002000000}">
      <text>
        <r>
          <rPr>
            <sz val="9"/>
            <color indexed="81"/>
            <rFont val="Tahoma"/>
            <family val="2"/>
          </rPr>
          <t>La información sobre DEUDA FLOTANTE se encuentra disponible en la página web del Ministerio de Hacienda - Responsabilidad Fiscal (Anexo 6)</t>
        </r>
      </text>
    </comment>
  </commentList>
</comments>
</file>

<file path=xl/sharedStrings.xml><?xml version="1.0" encoding="utf-8"?>
<sst xmlns="http://schemas.openxmlformats.org/spreadsheetml/2006/main" count="1045" uniqueCount="223">
  <si>
    <t>Acreedor/Creditor</t>
  </si>
  <si>
    <t>ID</t>
  </si>
  <si>
    <t>Pesos</t>
  </si>
  <si>
    <t>Refinanciación 2019 FFDP</t>
  </si>
  <si>
    <t>FFDPO23</t>
  </si>
  <si>
    <t>ANSES 3% 2019</t>
  </si>
  <si>
    <t>ANSE23</t>
  </si>
  <si>
    <t>ANSES 6% 2016</t>
  </si>
  <si>
    <t>ANSG20</t>
  </si>
  <si>
    <t>ANSES 3% 2018</t>
  </si>
  <si>
    <t>ANSE22</t>
  </si>
  <si>
    <t>ANSES 3% 2017</t>
  </si>
  <si>
    <t>ANSE21</t>
  </si>
  <si>
    <t>FFFIR Ley 8530</t>
  </si>
  <si>
    <t>FFFIRO24</t>
  </si>
  <si>
    <t>FFFIR Ley 8930 - $416 MM</t>
  </si>
  <si>
    <t>FFFIRF26</t>
  </si>
  <si>
    <t>ANSES Régimen Policial</t>
  </si>
  <si>
    <t>ANSG22</t>
  </si>
  <si>
    <t>ANSES - Fideicomiso IPV VDF</t>
  </si>
  <si>
    <t>IPVO26</t>
  </si>
  <si>
    <t>FFFIR Ley 7884</t>
  </si>
  <si>
    <t>FFFIRJ20</t>
  </si>
  <si>
    <t>FFFIR Ley 8066</t>
  </si>
  <si>
    <t>FFFIRF21</t>
  </si>
  <si>
    <t>FFFIR Ley 8066 Ampliación</t>
  </si>
  <si>
    <t>FFFIRE26</t>
  </si>
  <si>
    <t>FFFIR Ley 8067</t>
  </si>
  <si>
    <t>FFFIRY22</t>
  </si>
  <si>
    <t>Fideicomiso PROFEDESS</t>
  </si>
  <si>
    <t>PROFA21</t>
  </si>
  <si>
    <t>Banco Nación Refinanciación 2018 + Asist $1.200</t>
  </si>
  <si>
    <t>BNAN23</t>
  </si>
  <si>
    <t>BICE Compra de Helicopteros</t>
  </si>
  <si>
    <t>BBIJ21</t>
  </si>
  <si>
    <t>Multilateral</t>
  </si>
  <si>
    <t>1.1. B.I.D.</t>
  </si>
  <si>
    <t>2573 BID-PROSAP</t>
  </si>
  <si>
    <t>BIDD36</t>
  </si>
  <si>
    <t>1956 BID-PROSAP</t>
  </si>
  <si>
    <t>BIDA33</t>
  </si>
  <si>
    <t>1640 BID-Programa Mendoza Productiva</t>
  </si>
  <si>
    <t>BIDG25</t>
  </si>
  <si>
    <t>3169-BID-Programa-Mendoza-Tecnológica</t>
  </si>
  <si>
    <t>BIDF40</t>
  </si>
  <si>
    <t>1855 BID - MUNICIPIOS</t>
  </si>
  <si>
    <t>BIDN32</t>
  </si>
  <si>
    <t>3806 BID-PROSAP</t>
  </si>
  <si>
    <t>BIDY42</t>
  </si>
  <si>
    <t>1134 BID - PROMEBA</t>
  </si>
  <si>
    <t>BIDO24</t>
  </si>
  <si>
    <t>1895 BID - PROAS ENOHSA Los Barriales</t>
  </si>
  <si>
    <t>BIDS34</t>
  </si>
  <si>
    <t>940 BID - PROMEBA</t>
  </si>
  <si>
    <t>BIDF22</t>
  </si>
  <si>
    <t>1895 BID - PROAS ENOHSA PMG EPAS</t>
  </si>
  <si>
    <t>BIDS23</t>
  </si>
  <si>
    <t>1.2. B.I.R.F.</t>
  </si>
  <si>
    <t>7597 BIRF - PROSAP</t>
  </si>
  <si>
    <t>BIRS38</t>
  </si>
  <si>
    <t>7425 BIRF - PROSAP</t>
  </si>
  <si>
    <t>BIRJ22</t>
  </si>
  <si>
    <t>7385 BIRF - MUNICIPIOS</t>
  </si>
  <si>
    <t>BIRO20</t>
  </si>
  <si>
    <t>7352 BIRF - PDP III</t>
  </si>
  <si>
    <t>BIRS20</t>
  </si>
  <si>
    <t>BONO MENDOZA'24  Bonos Emitidos</t>
  </si>
  <si>
    <t>PMY24</t>
  </si>
  <si>
    <t>BONO PESOS 2021 - Clase 1</t>
  </si>
  <si>
    <t>PMJ21</t>
  </si>
  <si>
    <t>Cárcel Bono 2024</t>
  </si>
  <si>
    <t>PMY24-C</t>
  </si>
  <si>
    <t>BONO DE INTERESES</t>
  </si>
  <si>
    <t>PMG25</t>
  </si>
  <si>
    <t>TOTAL</t>
  </si>
  <si>
    <t>Saldo/Outstanding (Millones/Millions)</t>
  </si>
  <si>
    <t>TOTAL AMORTIZACIONES EN PESOS</t>
  </si>
  <si>
    <t>PERFIL DE AMORTIZACIONES MENSUAL POR TIPO DE MONEDA</t>
  </si>
  <si>
    <t>DEUDA PÚBLICA EN UNIDADES DE VALOR ADQUISITIVO (UVA)</t>
  </si>
  <si>
    <t>PERFIL DE INTERESES MENSUAL POR TIPO DE MONEDA</t>
  </si>
  <si>
    <t>Dólar</t>
  </si>
  <si>
    <t>UVA</t>
  </si>
  <si>
    <t>PERFIL DE AMORTIZACIONES ANUAL POR TIPO DE MONEDA</t>
  </si>
  <si>
    <t>PERFIL DE INTERESES ANUAL POR TIPO DE MONEDA</t>
  </si>
  <si>
    <t>Servicios Deuda = Amort. + Int</t>
  </si>
  <si>
    <t>* Se incluye Endeudamiento con el Fondo Fiduciario Federal de Infraestructura Regional (FFFIR) ajustable por el Costo de la Construcción (ICC) con un tope máximo de 17% para 2020 y 2021</t>
  </si>
  <si>
    <t>PERFIL SERVICIOS DE LA DEUDA ANUAL POR TIPO DE MONEDA</t>
  </si>
  <si>
    <t>DEUDA PÚBLICA EN PESOS *</t>
  </si>
  <si>
    <t>En Millones Especie</t>
  </si>
  <si>
    <t>%</t>
  </si>
  <si>
    <t>TOTAL DEUDA CONSOLIDADA</t>
  </si>
  <si>
    <t>UVA (Fin de Período)</t>
  </si>
  <si>
    <t>BADLAR (Fin de Período)</t>
  </si>
  <si>
    <t>Tipo de Cambio Nominal ARS / USD (Fin de Período)</t>
  </si>
  <si>
    <t>Cupón / Cupon</t>
  </si>
  <si>
    <t>Fecha inicio / Issue date</t>
  </si>
  <si>
    <t>Garantizado por / Secured by</t>
  </si>
  <si>
    <t>Duración (Meses) / Maturity (Months)</t>
  </si>
  <si>
    <t>Frecuencia / Frequency</t>
  </si>
  <si>
    <t>Fecha vto. / Maturity Date</t>
  </si>
  <si>
    <t>Forma de pago / Payment method</t>
  </si>
  <si>
    <t>1er Trimestre</t>
  </si>
  <si>
    <t>Art. 21 Ley de Responsabilidad Fiscal</t>
  </si>
  <si>
    <t xml:space="preserve">SERVICIOS DEUDA </t>
  </si>
  <si>
    <r>
      <t xml:space="preserve">Pertenece a la Ley N° 25.917 de Responabilidad Fiscal en su Capítulo V - "Endeudamiento":
Art 21) </t>
    </r>
    <r>
      <rPr>
        <sz val="12"/>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</si>
  <si>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t>RECURSOS CORRIENTES
(Netos de Copart. a Municipios)</t>
  </si>
  <si>
    <t>SS DEUDA / REC. CTES. "&lt; 15%"</t>
  </si>
  <si>
    <t>COVENANTS BONOS</t>
  </si>
  <si>
    <t>SERVICIOS DEUDA GARANTIZADA CON COPARTICIPACIÓN SIG. 12 MESES
[1]</t>
  </si>
  <si>
    <r>
      <t xml:space="preserve">Pertenece al prospecto del Bono Mendoza 2024 (PMY24)  "Compromisos - Limitación a los Gravámenes":
(e) </t>
    </r>
    <r>
      <rPr>
        <sz val="12"/>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</si>
  <si>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t>COPARTICIPACIÓN RECIBIDA 3 MESES ANTERIORES x 4
[2]</t>
  </si>
  <si>
    <t>[1] / [2]  "&lt; 50%"</t>
  </si>
  <si>
    <t>INTERESES PAGADOS 12 MESES ANTERIORES A INCURRIR EN DEUDA
[3]</t>
  </si>
  <si>
    <r>
      <t xml:space="preserve">Pertenece al prospecto del Bono Mendoza 2021 (PMJ21) Y Bono Mendoza 2024 (PMY24)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</si>
  <si>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t>RECURSOS PERCIBIDOS 12 MESES ANTERIORES
[4]</t>
  </si>
  <si>
    <t>[3] / [4]  "&lt; 13%"</t>
  </si>
  <si>
    <t>CAPITAL PENDIENTE DE DEUDA NO GARANTIZADA CON COPARTICIP.
[5]</t>
  </si>
  <si>
    <r>
      <t xml:space="preserve">Pertenece al prospecto del Bono Mendoza 2021 (PMJ21) y del Bono Mendoza 2024 (PMY24)  "Compromisos - Limitación a los Gravámenes":
(h) </t>
    </r>
    <r>
      <rPr>
        <sz val="12"/>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</si>
  <si>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t>RECURSOS PERCIBIDOS 12 MESES ANTERIORES
[6]</t>
  </si>
  <si>
    <t>[5] / [6]  "&lt; 10%"</t>
  </si>
  <si>
    <t>SERVICIOS DEUDA GARANTIZADA CON COPARTICIP. 4 TRIM FISCALES MÁS RECIENTES
[7]</t>
  </si>
  <si>
    <r>
      <t xml:space="preserve">Pertenece al prospecto del Bono Mendoza 2021 (PMJ21)  "Compromisos - Limitación a los Gravámenes":
(e) </t>
    </r>
    <r>
      <rPr>
        <sz val="12"/>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</si>
  <si>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COPARTICIPACIÓN RECIBIDA DICHO PERÍODO
[8]</t>
  </si>
  <si>
    <t>[7] / [8]  "&lt; 50%"</t>
  </si>
  <si>
    <t>* El endeudamiento en pesos incluye endeudamiento con el Fondo Fiduciario Federal de Infraestructura Regional (FFFIR) ajustable por el Costo de la Construcción (ICC) con un tope máximo de 17% para 2020 y 2021</t>
  </si>
  <si>
    <t>Moneda / Currency *</t>
  </si>
  <si>
    <t>(1) Deuda Consolidada  ADMINISTRACIÓN CENTRAL</t>
  </si>
  <si>
    <t>(2) Deuda Flotante ADMINISTRACIÓN CENTRAL</t>
  </si>
  <si>
    <t>(1+2)= (3) Deuda TOTAL  ADMINISTRACIÓN CENTRAL</t>
  </si>
  <si>
    <t>(B) TIPO DE CAMBIO COMUNICACIÓN 3500 BCRA  ÚLTIMO DÍA HÁBIL CADA TRIMESTRE</t>
  </si>
  <si>
    <t>(3) / (B) Deuda TOTAL ADMINISTRACIÓN CENTRAL medida en USD</t>
  </si>
  <si>
    <t>(4) Deuda Flotante DESCENTRALIZADAS Y CUENTAS ESPECIALES</t>
  </si>
  <si>
    <t>Deuda TOTAL/PBG</t>
  </si>
  <si>
    <t>En Millones de Especie</t>
  </si>
  <si>
    <t>Vencimiento por Moneda</t>
  </si>
  <si>
    <t>Total Ss</t>
  </si>
  <si>
    <t>Vencimiento por Servicio</t>
  </si>
  <si>
    <t>Capital</t>
  </si>
  <si>
    <t>Interés</t>
  </si>
  <si>
    <t>Gobierno Federal</t>
  </si>
  <si>
    <t>Banco de la Nación Argentina</t>
  </si>
  <si>
    <t>Bancos Nacionales e Internacionales</t>
  </si>
  <si>
    <t>Organismos Multilaterales</t>
  </si>
  <si>
    <t>Tenedores de Bonos</t>
  </si>
  <si>
    <t>Vencimiento por Acreedor</t>
  </si>
  <si>
    <t>Bancos Internacionales y Otros Nacionales</t>
  </si>
  <si>
    <t>Acreedor</t>
  </si>
  <si>
    <t>Saldo Millones Moneda Origen / Outstanding Millons Currency</t>
  </si>
  <si>
    <t>Saldo Millones USD / Outstanding Millons USD</t>
  </si>
  <si>
    <t>DEUDA PÚBLICA EN USD</t>
  </si>
  <si>
    <t>USD</t>
  </si>
  <si>
    <t>Composición por Moneda</t>
  </si>
  <si>
    <t>Millones USD</t>
  </si>
  <si>
    <t>STOCK</t>
  </si>
  <si>
    <t>Composición por Tasa</t>
  </si>
  <si>
    <t>BADLAR</t>
  </si>
  <si>
    <t>LIBOR</t>
  </si>
  <si>
    <t>FIJA $</t>
  </si>
  <si>
    <t>FIJA UVA</t>
  </si>
  <si>
    <t>FIJA USD</t>
  </si>
  <si>
    <t>VARIABLE USD</t>
  </si>
  <si>
    <t>EVOLUCIÓN STOCK DEUDA CONSOLIDADA Y DEUDA FLOTANTE</t>
  </si>
  <si>
    <t>Prom Resto 2026-2042</t>
  </si>
  <si>
    <t>Composición_por_tasa_de_interés</t>
  </si>
  <si>
    <t>Composición_por_moneda</t>
  </si>
  <si>
    <t>Vencimiento_en_pesos</t>
  </si>
  <si>
    <t>Vencimiento_en_USD</t>
  </si>
  <si>
    <t>Vencimiento_en_UVA</t>
  </si>
  <si>
    <t>Vencimientos_en_pesos_por_servicio</t>
  </si>
  <si>
    <t>Vencimientos_en_UVA_por_servicio</t>
  </si>
  <si>
    <t>Vencimientos_en_pesos_por_acreedor</t>
  </si>
  <si>
    <t>Vencimientos_en_UVA_por_acreedor</t>
  </si>
  <si>
    <t>Vencimientos_en_USD_por_acreedor</t>
  </si>
  <si>
    <t>Graficos</t>
  </si>
  <si>
    <t>TOTAL AMORTIZACIONES EN USD</t>
  </si>
  <si>
    <t>TOTAL AMORTIZACIONES EN UVA</t>
  </si>
  <si>
    <t>TOTAL INTERESES EN PESOS</t>
  </si>
  <si>
    <t>TOTAL INTERESES EN USD</t>
  </si>
  <si>
    <t>TOTAL INTERESES EN UVA</t>
  </si>
  <si>
    <t>Promedio        2027-2042</t>
  </si>
  <si>
    <t>Prom Resto 2027-2042</t>
  </si>
  <si>
    <t>Vencimientos_en_USD_por_servicio</t>
  </si>
  <si>
    <t>Automático</t>
  </si>
  <si>
    <t>Letras Tesoro EEUU 10 años/ LIBOR 12M (mayor tasa) + 3,70%</t>
  </si>
  <si>
    <t>Badlar Públicos + 2%</t>
  </si>
  <si>
    <t>UVA + 5%</t>
  </si>
  <si>
    <t>Débito Recaudadora - TGP</t>
  </si>
  <si>
    <t>Libor 6M + 3,5%</t>
  </si>
  <si>
    <t>TGP</t>
  </si>
  <si>
    <t xml:space="preserve">Tasa Base Libor 3 M + Margen BID </t>
  </si>
  <si>
    <t>Badlar Bancos Privados+ 4,375%</t>
  </si>
  <si>
    <t>BADLAR Bancos Privados</t>
  </si>
  <si>
    <t>-</t>
  </si>
  <si>
    <t xml:space="preserve"> (A) (IPC Marzo 2020) /(IPC Periodo) </t>
  </si>
  <si>
    <t>(3) x (A) = Deuda TOTAL ADMINISTRACIÓN CENTRAL medida en PESOS de Marzo de 2020</t>
  </si>
  <si>
    <t>(3+4) x (A)= Deuda TOTAL medida en PESOS de Marzo de 2020</t>
  </si>
  <si>
    <t>Coparticipación Federal de Impuestos</t>
  </si>
  <si>
    <t>Otros Recursos Nacionales</t>
  </si>
  <si>
    <t>Sin garantía</t>
  </si>
  <si>
    <t>Mensual</t>
  </si>
  <si>
    <t>Semestral</t>
  </si>
  <si>
    <t>Trimestral</t>
  </si>
  <si>
    <t>En millones de ARS corrientes</t>
  </si>
  <si>
    <t>Deuda</t>
  </si>
  <si>
    <t>PBG</t>
  </si>
  <si>
    <t>Ratio</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</si>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</sst>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ARS]\ #,##0.00"/>
    <numFmt numFmtId="165" formatCode="[$USD]\ #,##0.00"/>
    <numFmt numFmtId="166" formatCode="_ * #,##0.00_ ;_ * \-#,##0.00_ ;_ * &quot;-&quot;??_ ;_ @_ "/>
    <numFmt numFmtId="167" formatCode="_ * #,##0.00000000_ ;_ * \-#,##0.00000000_ ;_ * &quot;-&quot;??_ ;_ @_ "/>
    <numFmt numFmtId="168" formatCode="[$-409]mmm\-yy;@"/>
    <numFmt numFmtId="169" formatCode="0.0%"/>
    <numFmt numFmtId="170" formatCode="0.0000%"/>
    <numFmt numFmtId="171" formatCode="0.0000"/>
    <numFmt numFmtId="172" formatCode="[$UVA]\ #,##0.00"/>
    <numFmt numFmtId="173" formatCode="_ * #,##0_ ;_ * \-#,##0_ ;_ * &quot;-&quot;??_ ;_ @_ "/>
    <numFmt numFmtId="174" formatCode="0.000"/>
    <numFmt numFmtId="175" formatCode="#,##0.0"/>
    <numFmt numFmtId="176" formatCode="&quot;$&quot;#,##0.00"/>
    <numFmt numFmtId="177" formatCode="#,##0.0000"/>
    <numFmt numFmtId="178" formatCode="#,##0.00_ ;[Red]\-#,##0.00\ "/>
    <numFmt numFmtId="179" formatCode="mmmm\-yy"/>
  </numFmts>
  <fonts count="38" x14ac:knownFonts="1">
    <font>
      <sz val="11"/>
      <color theme="1"/>
      <name val="Calibri"/>
      <family val="2"/>
      <scheme val="minor"/>
    </font>
    <font>
      <sz val="11"/>
      <color theme="1"/>
      <name val="Arial Narrow"/>
      <family val="2"/>
    </font>
    <font>
      <sz val="11"/>
      <color theme="1"/>
      <name val="Calibri"/>
      <family val="2"/>
      <scheme val="minor"/>
    </font>
    <font>
      <sz val="9"/>
      <color indexed="81"/>
      <name val="Tahoma"/>
      <family val="2"/>
    </font>
    <font>
      <sz val="11"/>
      <color theme="1"/>
      <name val="Arial Narrow"/>
      <family val="2"/>
    </font>
    <font>
      <sz val="12"/>
      <color theme="1"/>
      <name val="Arial Narrow"/>
      <family val="2"/>
    </font>
    <font>
      <b/>
      <sz val="12"/>
      <color theme="0"/>
      <name val="Arial Narrow"/>
      <family val="2"/>
    </font>
    <font>
      <sz val="12"/>
      <name val="Arial Narrow"/>
      <family val="2"/>
    </font>
    <font>
      <b/>
      <sz val="11"/>
      <color theme="0"/>
      <name val="Arial Narrow"/>
      <family val="2"/>
    </font>
    <font>
      <b/>
      <sz val="11"/>
      <color theme="1"/>
      <name val="Arial Narrow"/>
      <family val="2"/>
    </font>
    <font>
      <b/>
      <sz val="16"/>
      <color theme="1"/>
      <name val="Arial Narrow"/>
      <family val="2"/>
    </font>
    <font>
      <sz val="13"/>
      <color rgb="FF000099"/>
      <name val="Arial Narrow"/>
      <family val="2"/>
    </font>
    <font>
      <sz val="11"/>
      <name val="Arial Narrow"/>
      <family val="2"/>
    </font>
    <font>
      <b/>
      <sz val="11"/>
      <color theme="0"/>
      <name val="Calibri"/>
      <family val="2"/>
      <scheme val="minor"/>
    </font>
    <font>
      <sz val="11"/>
      <color theme="0"/>
      <name val="Calibri"/>
      <family val="2"/>
      <scheme val="minor"/>
    </font>
    <font>
      <sz val="11"/>
      <color theme="0"/>
      <name val="Arial Narrow"/>
      <family val="2"/>
    </font>
    <font>
      <b/>
      <sz val="11"/>
      <name val="Arial Narrow"/>
      <family val="2"/>
    </font>
    <font>
      <sz val="9"/>
      <color theme="1"/>
      <name val="Arial Narrow"/>
      <family val="2"/>
    </font>
    <font>
      <sz val="10"/>
      <name val="Arial Narrow"/>
      <family val="2"/>
    </font>
    <font>
      <b/>
      <sz val="10"/>
      <color theme="0"/>
      <name val="Arial Narrow"/>
      <family val="2"/>
    </font>
    <font>
      <b/>
      <sz val="10"/>
      <name val="Arial Narrow"/>
      <family val="2"/>
    </font>
    <font>
      <b/>
      <sz val="14"/>
      <color theme="0"/>
      <name val="Arial Narrow"/>
      <family val="2"/>
    </font>
    <font>
      <sz val="14"/>
      <color theme="1"/>
      <name val="Arial Narrow"/>
      <family val="2"/>
    </font>
    <font>
      <b/>
      <sz val="12"/>
      <color theme="1"/>
      <name val="Arial Narrow"/>
      <family val="2"/>
    </font>
    <font>
      <b/>
      <sz val="14"/>
      <color theme="1"/>
      <name val="Arial Narrow"/>
      <family val="2"/>
    </font>
    <font>
      <sz val="10"/>
      <color theme="1"/>
      <name val="Arial Narrow"/>
      <family val="2"/>
    </font>
    <font>
      <sz val="5"/>
      <color theme="0"/>
      <name val="Calibri"/>
      <family val="2"/>
      <scheme val="minor"/>
    </font>
    <font>
      <b/>
      <sz val="11"/>
      <color theme="1"/>
      <name val="Calibri"/>
      <family val="2"/>
      <scheme val="minor"/>
    </font>
    <font>
      <sz val="11"/>
      <color rgb="FF000000"/>
      <name val="Calibri"/>
      <family val="2"/>
      <scheme val="minor"/>
    </font>
    <font>
      <sz val="9"/>
      <name val="Arial Narrow"/>
      <family val="2"/>
    </font>
    <font>
      <b/>
      <sz val="10"/>
      <color theme="1"/>
      <name val="Arial Narrow"/>
      <family val="2"/>
    </font>
    <font>
      <sz val="12"/>
      <color rgb="FF000099"/>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305496"/>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202">
    <xf numFmtId="0" fontId="0" fillId="0" borderId="0" xfId="0"/>
    <xf numFmtId="0" fontId="4" fillId="0" borderId="0" xfId="0" applyFont="1"/>
    <xf numFmtId="164" fontId="5" fillId="0" borderId="0" xfId="0" applyNumberFormat="1" applyFont="1" applyAlignment="1">
      <alignment vertical="center"/>
    </xf>
    <xf numFmtId="0" fontId="4" fillId="0" borderId="0" xfId="0" applyFont="1" applyAlignment="1">
      <alignment vertical="center"/>
    </xf>
    <xf numFmtId="164" fontId="7" fillId="0" borderId="0" xfId="0" applyNumberFormat="1" applyFont="1" applyAlignment="1">
      <alignment vertical="center"/>
    </xf>
    <xf numFmtId="164" fontId="11" fillId="0" borderId="0" xfId="0" applyNumberFormat="1" applyFont="1" applyAlignment="1">
      <alignment vertical="center"/>
    </xf>
    <xf numFmtId="0" fontId="8" fillId="5" borderId="0" xfId="0" applyFont="1" applyFill="1" applyAlignment="1">
      <alignment horizontal="center"/>
    </xf>
    <xf numFmtId="43" fontId="4" fillId="0" borderId="0" xfId="0" applyNumberFormat="1" applyFont="1"/>
    <xf numFmtId="164" fontId="10" fillId="0" borderId="0" xfId="0" applyNumberFormat="1" applyFont="1" applyAlignment="1">
      <alignment horizontal="left" vertical="center"/>
    </xf>
    <xf numFmtId="164" fontId="8" fillId="5" borderId="1" xfId="0" applyNumberFormat="1" applyFont="1" applyFill="1" applyBorder="1" applyAlignment="1">
      <alignment horizontal="center" vertical="center"/>
    </xf>
    <xf numFmtId="14" fontId="8" fillId="5" borderId="3" xfId="0" applyNumberFormat="1" applyFont="1" applyFill="1" applyBorder="1" applyAlignment="1">
      <alignment horizontal="center" vertical="center" wrapText="1"/>
    </xf>
    <xf numFmtId="164" fontId="12" fillId="0" borderId="2" xfId="0" applyNumberFormat="1" applyFont="1" applyBorder="1" applyAlignment="1">
      <alignment vertical="center"/>
    </xf>
    <xf numFmtId="164" fontId="12" fillId="0" borderId="2" xfId="0" applyNumberFormat="1" applyFont="1" applyBorder="1" applyAlignment="1">
      <alignment horizontal="center" vertical="center"/>
    </xf>
    <xf numFmtId="164" fontId="12" fillId="3" borderId="2" xfId="0" applyNumberFormat="1" applyFont="1" applyFill="1" applyBorder="1" applyAlignment="1">
      <alignment vertical="center"/>
    </xf>
    <xf numFmtId="0" fontId="1" fillId="0" borderId="0" xfId="0" applyFont="1" applyAlignment="1">
      <alignment vertical="center"/>
    </xf>
    <xf numFmtId="165" fontId="12" fillId="3" borderId="2" xfId="0" applyNumberFormat="1" applyFont="1" applyFill="1" applyBorder="1" applyAlignment="1">
      <alignment horizontal="center" vertical="center"/>
    </xf>
    <xf numFmtId="165" fontId="12" fillId="0" borderId="2" xfId="0" applyNumberFormat="1" applyFont="1" applyBorder="1" applyAlignment="1">
      <alignment horizontal="center" vertical="center"/>
    </xf>
    <xf numFmtId="4" fontId="12" fillId="0" borderId="2" xfId="0" applyNumberFormat="1" applyFont="1" applyBorder="1" applyAlignment="1">
      <alignment horizontal="center" vertical="center"/>
    </xf>
    <xf numFmtId="164" fontId="12" fillId="0" borderId="0" xfId="0" applyNumberFormat="1" applyFont="1" applyAlignment="1">
      <alignment vertical="center"/>
    </xf>
    <xf numFmtId="164" fontId="12" fillId="3" borderId="2" xfId="0" applyNumberFormat="1" applyFont="1" applyFill="1" applyBorder="1" applyAlignment="1">
      <alignment horizontal="center" vertical="center"/>
    </xf>
    <xf numFmtId="164" fontId="12" fillId="0" borderId="4" xfId="0" applyNumberFormat="1" applyFont="1" applyBorder="1" applyAlignment="1">
      <alignment vertical="center"/>
    </xf>
    <xf numFmtId="0" fontId="1" fillId="0" borderId="0" xfId="0" applyFont="1"/>
    <xf numFmtId="166" fontId="5" fillId="0" borderId="2" xfId="1" applyFont="1" applyFill="1" applyBorder="1" applyAlignment="1">
      <alignment vertical="center"/>
    </xf>
    <xf numFmtId="166" fontId="5" fillId="0" borderId="2" xfId="1" applyFont="1" applyFill="1" applyBorder="1" applyAlignment="1">
      <alignment horizontal="center" vertical="center"/>
    </xf>
    <xf numFmtId="166" fontId="1" fillId="0" borderId="2" xfId="1" applyFont="1" applyFill="1" applyBorder="1" applyAlignment="1">
      <alignment vertical="center"/>
    </xf>
    <xf numFmtId="167" fontId="1" fillId="0" borderId="2" xfId="1" applyNumberFormat="1" applyFont="1" applyFill="1" applyBorder="1" applyAlignment="1">
      <alignment vertical="center"/>
    </xf>
    <xf numFmtId="164" fontId="8" fillId="4" borderId="2" xfId="0" applyNumberFormat="1" applyFont="1" applyFill="1" applyBorder="1" applyAlignment="1">
      <alignment vertical="center"/>
    </xf>
    <xf numFmtId="164" fontId="16" fillId="2" borderId="2" xfId="0" applyNumberFormat="1" applyFont="1" applyFill="1" applyBorder="1" applyAlignment="1">
      <alignment vertical="center"/>
    </xf>
    <xf numFmtId="0" fontId="8" fillId="5" borderId="2" xfId="0" applyFont="1" applyFill="1" applyBorder="1" applyAlignment="1">
      <alignment horizontal="center" vertical="center"/>
    </xf>
    <xf numFmtId="164" fontId="12" fillId="3" borderId="0" xfId="0" applyNumberFormat="1" applyFont="1" applyFill="1" applyAlignment="1">
      <alignment vertical="center"/>
    </xf>
    <xf numFmtId="166" fontId="1" fillId="0" borderId="0" xfId="1" applyFont="1" applyBorder="1" applyAlignment="1">
      <alignment horizontal="center"/>
    </xf>
    <xf numFmtId="0" fontId="15" fillId="0" borderId="0" xfId="0" applyFont="1"/>
    <xf numFmtId="0" fontId="14" fillId="0" borderId="0" xfId="0" applyFont="1" applyAlignment="1">
      <alignment horizontal="center" vertical="center"/>
    </xf>
    <xf numFmtId="166" fontId="8" fillId="4" borderId="0" xfId="0" applyNumberFormat="1" applyFont="1" applyFill="1" applyAlignment="1">
      <alignment horizontal="center"/>
    </xf>
    <xf numFmtId="0" fontId="17" fillId="0" borderId="0" xfId="0" applyFont="1" applyAlignment="1">
      <alignment vertical="center"/>
    </xf>
    <xf numFmtId="43" fontId="0" fillId="0" borderId="0" xfId="0" applyNumberFormat="1"/>
    <xf numFmtId="14" fontId="8" fillId="5" borderId="5" xfId="0" applyNumberFormat="1" applyFont="1" applyFill="1" applyBorder="1" applyAlignment="1">
      <alignment horizontal="center" vertical="center"/>
    </xf>
    <xf numFmtId="168" fontId="12" fillId="3"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8" fillId="5" borderId="9" xfId="0" applyFont="1" applyFill="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vertical="center"/>
    </xf>
    <xf numFmtId="164" fontId="16" fillId="0" borderId="0" xfId="0" applyNumberFormat="1" applyFont="1" applyAlignment="1">
      <alignment vertical="center"/>
    </xf>
    <xf numFmtId="164" fontId="8" fillId="0" borderId="0" xfId="0" applyNumberFormat="1" applyFont="1" applyAlignment="1">
      <alignment horizontal="left" vertical="center" wrapText="1"/>
    </xf>
    <xf numFmtId="165" fontId="16" fillId="0" borderId="2" xfId="0" applyNumberFormat="1" applyFont="1" applyBorder="1" applyAlignment="1">
      <alignment horizontal="center" vertical="center"/>
    </xf>
    <xf numFmtId="165" fontId="8" fillId="4" borderId="2"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17" fillId="0" borderId="0" xfId="0" applyFont="1" applyAlignment="1">
      <alignment horizontal="left"/>
    </xf>
    <xf numFmtId="169" fontId="8" fillId="4" borderId="2" xfId="2" applyNumberFormat="1" applyFont="1" applyFill="1" applyBorder="1" applyAlignment="1">
      <alignment horizontal="center" vertical="center"/>
    </xf>
    <xf numFmtId="9" fontId="9" fillId="0" borderId="0" xfId="2" applyFont="1" applyFill="1" applyBorder="1" applyAlignment="1">
      <alignment horizontal="left" vertical="center" wrapText="1"/>
    </xf>
    <xf numFmtId="172" fontId="12" fillId="0" borderId="2" xfId="0" applyNumberFormat="1" applyFont="1" applyBorder="1" applyAlignment="1">
      <alignment horizontal="center" vertical="center"/>
    </xf>
    <xf numFmtId="172" fontId="1" fillId="0" borderId="0" xfId="0" applyNumberFormat="1" applyFont="1"/>
    <xf numFmtId="164" fontId="8" fillId="5" borderId="2" xfId="1" applyNumberFormat="1" applyFont="1" applyFill="1" applyBorder="1" applyAlignment="1">
      <alignment vertical="center"/>
    </xf>
    <xf numFmtId="171" fontId="9" fillId="0" borderId="2" xfId="0" applyNumberFormat="1" applyFont="1" applyBorder="1" applyAlignment="1">
      <alignment horizontal="center"/>
    </xf>
    <xf numFmtId="170" fontId="9" fillId="0" borderId="2" xfId="2" applyNumberFormat="1" applyFont="1" applyBorder="1" applyAlignment="1">
      <alignment horizontal="center"/>
    </xf>
    <xf numFmtId="0" fontId="8" fillId="5" borderId="2" xfId="0" applyFont="1" applyFill="1" applyBorder="1" applyAlignment="1">
      <alignment horizontal="center" vertical="center" wrapText="1"/>
    </xf>
    <xf numFmtId="164" fontId="18" fillId="0" borderId="2" xfId="0" applyNumberFormat="1" applyFont="1" applyBorder="1" applyAlignment="1">
      <alignment horizontal="center" vertical="center" wrapText="1"/>
    </xf>
    <xf numFmtId="164" fontId="19" fillId="4" borderId="2"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10" fontId="18" fillId="0" borderId="2" xfId="2" applyNumberFormat="1" applyFont="1" applyFill="1" applyBorder="1" applyAlignment="1">
      <alignment horizontal="center" vertical="center" wrapText="1"/>
    </xf>
    <xf numFmtId="164" fontId="19" fillId="4" borderId="2" xfId="0" applyNumberFormat="1" applyFont="1" applyFill="1" applyBorder="1" applyAlignment="1">
      <alignment vertical="center" wrapText="1"/>
    </xf>
    <xf numFmtId="164" fontId="20" fillId="2" borderId="2" xfId="0" applyNumberFormat="1" applyFont="1" applyFill="1" applyBorder="1" applyAlignment="1">
      <alignment vertical="center" wrapText="1"/>
    </xf>
    <xf numFmtId="166" fontId="1" fillId="0" borderId="0" xfId="1" applyFont="1" applyFill="1" applyBorder="1" applyAlignment="1">
      <alignment horizontal="center"/>
    </xf>
    <xf numFmtId="4" fontId="8" fillId="4" borderId="2" xfId="0" applyNumberFormat="1" applyFont="1" applyFill="1" applyBorder="1" applyAlignment="1">
      <alignment horizontal="center" vertical="center"/>
    </xf>
    <xf numFmtId="4" fontId="16" fillId="2" borderId="2" xfId="0" applyNumberFormat="1" applyFont="1" applyFill="1" applyBorder="1" applyAlignment="1">
      <alignment horizontal="center" vertical="center"/>
    </xf>
    <xf numFmtId="164" fontId="12" fillId="0" borderId="0" xfId="0" applyNumberFormat="1" applyFont="1" applyAlignment="1">
      <alignment horizontal="center" vertical="center"/>
    </xf>
    <xf numFmtId="4" fontId="1" fillId="0" borderId="0" xfId="1" applyNumberFormat="1" applyFont="1" applyBorder="1" applyAlignment="1">
      <alignment horizontal="center"/>
    </xf>
    <xf numFmtId="4" fontId="13" fillId="4" borderId="2" xfId="1" applyNumberFormat="1" applyFont="1" applyFill="1" applyBorder="1" applyAlignment="1">
      <alignment horizontal="center" vertical="center"/>
    </xf>
    <xf numFmtId="166" fontId="17" fillId="0" borderId="0" xfId="1" applyFont="1" applyBorder="1" applyAlignment="1">
      <alignment horizontal="left"/>
    </xf>
    <xf numFmtId="166" fontId="1" fillId="0" borderId="0" xfId="1" applyFont="1" applyAlignment="1">
      <alignment vertical="center"/>
    </xf>
    <xf numFmtId="3" fontId="0" fillId="0" borderId="0" xfId="0" applyNumberFormat="1"/>
    <xf numFmtId="166" fontId="0" fillId="0" borderId="0" xfId="1" applyFont="1"/>
    <xf numFmtId="173" fontId="1" fillId="0" borderId="0" xfId="1" applyNumberFormat="1" applyFont="1" applyAlignment="1">
      <alignment vertical="center"/>
    </xf>
    <xf numFmtId="0" fontId="17" fillId="0" borderId="7" xfId="0" applyFont="1" applyBorder="1"/>
    <xf numFmtId="0" fontId="17" fillId="0" borderId="0" xfId="0" applyFont="1"/>
    <xf numFmtId="0" fontId="6" fillId="5" borderId="2" xfId="0" applyFont="1" applyFill="1" applyBorder="1" applyAlignment="1">
      <alignment horizontal="center" vertical="center" wrapText="1"/>
    </xf>
    <xf numFmtId="3" fontId="22" fillId="0" borderId="2" xfId="0" applyNumberFormat="1" applyFont="1" applyBorder="1" applyAlignment="1">
      <alignment horizontal="center" vertical="center" wrapText="1"/>
    </xf>
    <xf numFmtId="169" fontId="24" fillId="0" borderId="2" xfId="2" applyNumberFormat="1"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19" fillId="5" borderId="2" xfId="0" applyFont="1" applyFill="1" applyBorder="1" applyAlignment="1">
      <alignment horizontal="left" vertical="center" wrapText="1"/>
    </xf>
    <xf numFmtId="0" fontId="25" fillId="0" borderId="0" xfId="0" applyFont="1" applyAlignment="1">
      <alignment wrapText="1"/>
    </xf>
    <xf numFmtId="17" fontId="19" fillId="4" borderId="2" xfId="0" applyNumberFormat="1" applyFont="1" applyFill="1" applyBorder="1" applyAlignment="1">
      <alignment horizontal="center" vertical="center"/>
    </xf>
    <xf numFmtId="4" fontId="25" fillId="0" borderId="2" xfId="0" applyNumberFormat="1" applyFont="1" applyBorder="1" applyAlignment="1">
      <alignment horizontal="center" vertical="center"/>
    </xf>
    <xf numFmtId="4" fontId="25" fillId="6" borderId="2" xfId="0" applyNumberFormat="1" applyFont="1" applyFill="1" applyBorder="1" applyAlignment="1">
      <alignment horizontal="center" vertical="center"/>
    </xf>
    <xf numFmtId="174" fontId="25" fillId="0" borderId="2" xfId="0" applyNumberFormat="1" applyFont="1" applyBorder="1" applyAlignment="1">
      <alignment horizontal="center" vertical="center"/>
    </xf>
    <xf numFmtId="10" fontId="25" fillId="0" borderId="2" xfId="2" applyNumberFormat="1" applyFont="1" applyBorder="1" applyAlignment="1">
      <alignment horizontal="center" vertical="center"/>
    </xf>
    <xf numFmtId="0" fontId="1" fillId="0" borderId="0" xfId="0" applyFont="1" applyAlignment="1">
      <alignment wrapText="1"/>
    </xf>
    <xf numFmtId="173" fontId="1" fillId="0" borderId="0" xfId="1" applyNumberFormat="1" applyFont="1"/>
    <xf numFmtId="166" fontId="1" fillId="0" borderId="0" xfId="1" applyFont="1" applyAlignment="1">
      <alignment wrapText="1"/>
    </xf>
    <xf numFmtId="0" fontId="1" fillId="0" borderId="0" xfId="0" applyFont="1" applyAlignment="1">
      <alignment horizontal="left"/>
    </xf>
    <xf numFmtId="0" fontId="23" fillId="0" borderId="0" xfId="0" applyFont="1" applyAlignment="1">
      <alignment horizontal="left" vertical="center" wrapText="1"/>
    </xf>
    <xf numFmtId="173" fontId="23" fillId="0" borderId="0" xfId="1" applyNumberFormat="1" applyFont="1" applyAlignment="1">
      <alignment horizontal="left" vertical="center" wrapText="1"/>
    </xf>
    <xf numFmtId="4" fontId="25" fillId="0" borderId="2" xfId="3" applyNumberFormat="1" applyFont="1" applyBorder="1" applyAlignment="1">
      <alignment horizontal="center" vertical="center"/>
    </xf>
    <xf numFmtId="43" fontId="1" fillId="0" borderId="0" xfId="1" applyNumberFormat="1" applyFont="1" applyBorder="1" applyAlignment="1">
      <alignment horizontal="center"/>
    </xf>
    <xf numFmtId="0" fontId="13" fillId="5" borderId="2" xfId="0" applyFont="1" applyFill="1" applyBorder="1" applyAlignment="1">
      <alignment horizontal="center" vertical="center"/>
    </xf>
    <xf numFmtId="4" fontId="1" fillId="0" borderId="2" xfId="1" applyNumberFormat="1" applyFont="1" applyBorder="1" applyAlignment="1">
      <alignment horizontal="center" vertical="center"/>
    </xf>
    <xf numFmtId="4" fontId="9" fillId="2" borderId="2" xfId="1" applyNumberFormat="1" applyFont="1" applyFill="1" applyBorder="1" applyAlignment="1">
      <alignment horizontal="center" vertical="center"/>
    </xf>
    <xf numFmtId="0" fontId="13" fillId="5" borderId="2" xfId="0" applyFont="1" applyFill="1" applyBorder="1" applyAlignment="1">
      <alignment horizontal="center" vertical="center" wrapText="1"/>
    </xf>
    <xf numFmtId="4" fontId="0" fillId="0" borderId="0" xfId="0" applyNumberFormat="1"/>
    <xf numFmtId="4" fontId="0" fillId="0" borderId="0" xfId="0" applyNumberFormat="1" applyAlignment="1">
      <alignment horizontal="center" vertical="center"/>
    </xf>
    <xf numFmtId="0" fontId="19"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0" fillId="0" borderId="0" xfId="0" applyAlignment="1">
      <alignment horizont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4" fontId="0" fillId="0" borderId="0" xfId="0" applyNumberFormat="1" applyAlignment="1">
      <alignment horizontal="center"/>
    </xf>
    <xf numFmtId="9" fontId="0" fillId="0" borderId="0" xfId="2" applyFont="1" applyAlignment="1">
      <alignment horizontal="center"/>
    </xf>
    <xf numFmtId="0" fontId="0" fillId="0" borderId="2" xfId="0" applyBorder="1" applyAlignment="1">
      <alignment horizontal="center"/>
    </xf>
    <xf numFmtId="4" fontId="0" fillId="0" borderId="2" xfId="0" applyNumberFormat="1" applyBorder="1" applyAlignment="1">
      <alignment horizontal="center" vertical="center"/>
    </xf>
    <xf numFmtId="0" fontId="0" fillId="0" borderId="2" xfId="0" applyBorder="1" applyAlignment="1">
      <alignment horizontal="center" vertical="center"/>
    </xf>
    <xf numFmtId="4" fontId="0" fillId="0" borderId="2" xfId="0" applyNumberFormat="1" applyBorder="1" applyAlignment="1">
      <alignment horizontal="center"/>
    </xf>
    <xf numFmtId="10" fontId="0" fillId="0" borderId="2" xfId="2" applyNumberFormat="1" applyFont="1" applyBorder="1" applyAlignment="1">
      <alignment horizontal="center"/>
    </xf>
    <xf numFmtId="9" fontId="0" fillId="0" borderId="2" xfId="2" applyFont="1" applyBorder="1" applyAlignment="1">
      <alignment horizontal="center"/>
    </xf>
    <xf numFmtId="169" fontId="0" fillId="0" borderId="2" xfId="2" applyNumberFormat="1" applyFont="1" applyBorder="1" applyAlignment="1">
      <alignment horizontal="center" vertical="center"/>
    </xf>
    <xf numFmtId="0" fontId="26" fillId="0" borderId="0" xfId="0" applyFont="1"/>
    <xf numFmtId="175" fontId="0" fillId="0" borderId="2" xfId="0" applyNumberFormat="1" applyBorder="1" applyAlignment="1">
      <alignment horizontal="center"/>
    </xf>
    <xf numFmtId="175" fontId="0" fillId="0" borderId="2" xfId="0" applyNumberFormat="1" applyBorder="1" applyAlignment="1">
      <alignment horizontal="center" vertical="center"/>
    </xf>
    <xf numFmtId="0" fontId="28" fillId="0" borderId="0" xfId="0" applyFont="1" applyAlignment="1">
      <alignment vertical="center"/>
    </xf>
    <xf numFmtId="0" fontId="13" fillId="0" borderId="0" xfId="0" applyFont="1"/>
    <xf numFmtId="4" fontId="5" fillId="0" borderId="2" xfId="1" applyNumberFormat="1" applyFont="1" applyFill="1" applyBorder="1" applyAlignment="1">
      <alignment vertical="center"/>
    </xf>
    <xf numFmtId="176" fontId="17" fillId="0" borderId="0" xfId="0" applyNumberFormat="1" applyFont="1" applyAlignment="1">
      <alignment horizontal="left"/>
    </xf>
    <xf numFmtId="10" fontId="29" fillId="0" borderId="2" xfId="2" applyNumberFormat="1" applyFont="1" applyFill="1" applyBorder="1" applyAlignment="1">
      <alignment horizontal="center" vertical="center" wrapText="1"/>
    </xf>
    <xf numFmtId="4" fontId="30" fillId="0" borderId="2" xfId="0" applyNumberFormat="1" applyFont="1" applyBorder="1" applyAlignment="1">
      <alignment horizontal="center" vertical="center"/>
    </xf>
    <xf numFmtId="177" fontId="25" fillId="0" borderId="2" xfId="0" applyNumberFormat="1" applyFont="1" applyBorder="1" applyAlignment="1">
      <alignment horizontal="center" vertical="center"/>
    </xf>
    <xf numFmtId="170" fontId="1" fillId="0" borderId="0" xfId="2" applyNumberFormat="1" applyFont="1" applyAlignment="1">
      <alignment vertical="center"/>
    </xf>
    <xf numFmtId="166" fontId="1" fillId="0" borderId="0" xfId="1" applyFont="1"/>
    <xf numFmtId="175" fontId="0" fillId="0" borderId="0" xfId="0" applyNumberFormat="1" applyAlignment="1">
      <alignment horizontal="center" vertical="center"/>
    </xf>
    <xf numFmtId="169" fontId="0" fillId="0" borderId="0" xfId="2" applyNumberFormat="1" applyFont="1" applyBorder="1" applyAlignment="1">
      <alignment horizontal="center" vertical="center"/>
    </xf>
    <xf numFmtId="175" fontId="0" fillId="0" borderId="0" xfId="0" applyNumberFormat="1" applyAlignment="1">
      <alignment horizontal="center"/>
    </xf>
    <xf numFmtId="4" fontId="8" fillId="4" borderId="4" xfId="0" applyNumberFormat="1" applyFont="1" applyFill="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4" fontId="8" fillId="0" borderId="0" xfId="0" applyNumberFormat="1" applyFont="1" applyAlignment="1">
      <alignment horizontal="center" vertical="center"/>
    </xf>
    <xf numFmtId="4" fontId="1" fillId="0" borderId="0" xfId="1" applyNumberFormat="1" applyFont="1" applyFill="1" applyBorder="1" applyAlignment="1">
      <alignment horizontal="center" vertical="center"/>
    </xf>
    <xf numFmtId="4" fontId="12" fillId="0" borderId="0" xfId="0" applyNumberFormat="1" applyFont="1" applyAlignment="1">
      <alignment horizontal="center" vertical="center"/>
    </xf>
    <xf numFmtId="4" fontId="9" fillId="0" borderId="0" xfId="1" applyNumberFormat="1" applyFont="1" applyFill="1" applyBorder="1" applyAlignment="1">
      <alignment horizontal="center" vertical="center"/>
    </xf>
    <xf numFmtId="4" fontId="13" fillId="0" borderId="0" xfId="1" applyNumberFormat="1" applyFont="1" applyFill="1" applyBorder="1" applyAlignment="1">
      <alignment horizontal="center" vertical="center"/>
    </xf>
    <xf numFmtId="4" fontId="16" fillId="0" borderId="0" xfId="0" applyNumberFormat="1" applyFont="1" applyAlignment="1">
      <alignment horizontal="center" vertical="center"/>
    </xf>
    <xf numFmtId="169" fontId="0" fillId="0" borderId="0" xfId="2" applyNumberFormat="1" applyFont="1"/>
    <xf numFmtId="164" fontId="10" fillId="0" borderId="0" xfId="0" applyNumberFormat="1" applyFont="1" applyAlignment="1">
      <alignment horizontal="left" vertical="center"/>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164" fontId="8" fillId="5" borderId="1" xfId="0" applyNumberFormat="1" applyFont="1" applyFill="1" applyBorder="1" applyAlignment="1">
      <alignment horizontal="center" vertical="center" wrapText="1"/>
    </xf>
    <xf numFmtId="164" fontId="8" fillId="5" borderId="3" xfId="0" applyNumberFormat="1"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17" fillId="0" borderId="0" xfId="0" applyFont="1" applyAlignment="1">
      <alignment horizontal="left"/>
    </xf>
    <xf numFmtId="0" fontId="17" fillId="0" borderId="7" xfId="0" applyFont="1" applyBorder="1" applyAlignment="1">
      <alignment horizontal="left"/>
    </xf>
    <xf numFmtId="164" fontId="8" fillId="4" borderId="8" xfId="0" applyNumberFormat="1" applyFont="1" applyFill="1" applyBorder="1" applyAlignment="1">
      <alignment horizontal="center" vertical="center" wrapText="1"/>
    </xf>
    <xf numFmtId="164" fontId="8" fillId="4" borderId="6" xfId="0" applyNumberFormat="1" applyFont="1" applyFill="1" applyBorder="1" applyAlignment="1">
      <alignment horizontal="center" vertical="center" wrapText="1"/>
    </xf>
    <xf numFmtId="164" fontId="8" fillId="4" borderId="10" xfId="0" applyNumberFormat="1" applyFont="1" applyFill="1" applyBorder="1" applyAlignment="1">
      <alignment horizontal="center" vertical="center" wrapText="1"/>
    </xf>
    <xf numFmtId="164" fontId="8" fillId="4" borderId="11" xfId="0" applyNumberFormat="1" applyFont="1" applyFill="1" applyBorder="1" applyAlignment="1">
      <alignment horizontal="center" vertical="center" wrapText="1"/>
    </xf>
    <xf numFmtId="164" fontId="8" fillId="4" borderId="0" xfId="0" applyNumberFormat="1" applyFont="1" applyFill="1" applyAlignment="1">
      <alignment horizontal="center" vertical="center" wrapText="1"/>
    </xf>
    <xf numFmtId="164" fontId="8" fillId="4" borderId="12" xfId="0" applyNumberFormat="1" applyFont="1" applyFill="1" applyBorder="1" applyAlignment="1">
      <alignment horizontal="center" vertical="center" wrapText="1"/>
    </xf>
    <xf numFmtId="0" fontId="8" fillId="4" borderId="0" xfId="0" applyFont="1" applyFill="1" applyAlignment="1">
      <alignment horizontal="center" vertical="center"/>
    </xf>
    <xf numFmtId="164" fontId="8" fillId="5" borderId="1"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0" fontId="17" fillId="0" borderId="0" xfId="0" applyFont="1" applyAlignment="1">
      <alignment horizontal="left" vertical="center" wrapText="1"/>
    </xf>
    <xf numFmtId="164" fontId="6" fillId="4" borderId="6"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164" fontId="6" fillId="4" borderId="2" xfId="0" applyNumberFormat="1" applyFont="1" applyFill="1" applyBorder="1" applyAlignment="1">
      <alignment horizontal="center" vertical="center"/>
    </xf>
    <xf numFmtId="0" fontId="27" fillId="0" borderId="0" xfId="0" applyFont="1" applyAlignment="1">
      <alignment horizontal="center" vertical="center"/>
    </xf>
    <xf numFmtId="0" fontId="8" fillId="4" borderId="2"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23" fillId="0" borderId="0" xfId="0" applyFont="1" applyAlignment="1">
      <alignment horizontal="left" vertical="center" wrapText="1"/>
    </xf>
    <xf numFmtId="164" fontId="24" fillId="0" borderId="0" xfId="0" applyNumberFormat="1" applyFont="1" applyAlignment="1">
      <alignment horizontal="left" vertical="center"/>
    </xf>
    <xf numFmtId="164" fontId="31" fillId="0" borderId="0" xfId="0" applyNumberFormat="1" applyFont="1" applyAlignment="1">
      <alignment vertical="center"/>
    </xf>
    <xf numFmtId="0" fontId="32" fillId="0" borderId="0" xfId="0" applyFont="1"/>
    <xf numFmtId="0" fontId="33" fillId="7" borderId="13" xfId="0" applyFont="1" applyFill="1" applyBorder="1" applyAlignment="1">
      <alignment horizontal="center" vertical="center"/>
    </xf>
    <xf numFmtId="0" fontId="34" fillId="7" borderId="14" xfId="0" applyFont="1" applyFill="1" applyBorder="1" applyAlignment="1">
      <alignment horizontal="center" vertical="center" wrapText="1"/>
    </xf>
    <xf numFmtId="0" fontId="34" fillId="7" borderId="15" xfId="0" applyFont="1" applyFill="1" applyBorder="1" applyAlignment="1">
      <alignment horizontal="center" vertical="center" wrapText="1"/>
    </xf>
    <xf numFmtId="0" fontId="35" fillId="7" borderId="15" xfId="0" applyFont="1" applyFill="1" applyBorder="1" applyAlignment="1">
      <alignment horizontal="center" vertical="center" wrapText="1"/>
    </xf>
    <xf numFmtId="0" fontId="35" fillId="7" borderId="16" xfId="0" applyFont="1" applyFill="1" applyBorder="1" applyAlignment="1">
      <alignment horizontal="center" vertical="center" wrapText="1"/>
    </xf>
    <xf numFmtId="0" fontId="33" fillId="7" borderId="17" xfId="0" applyFont="1" applyFill="1" applyBorder="1" applyAlignment="1">
      <alignment horizontal="center" vertical="center"/>
    </xf>
    <xf numFmtId="0" fontId="34" fillId="7" borderId="2" xfId="0" applyFont="1" applyFill="1" applyBorder="1" applyAlignment="1">
      <alignment horizontal="center" vertical="center" wrapText="1"/>
    </xf>
    <xf numFmtId="0" fontId="35" fillId="7" borderId="3" xfId="0" applyFont="1" applyFill="1" applyBorder="1" applyAlignment="1">
      <alignment horizontal="center" vertical="center" wrapText="1"/>
    </xf>
    <xf numFmtId="0" fontId="34" fillId="7" borderId="3"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34" fillId="7" borderId="18" xfId="0" applyFont="1" applyFill="1" applyBorder="1" applyAlignment="1">
      <alignment horizontal="center" vertical="center" wrapText="1"/>
    </xf>
    <xf numFmtId="0" fontId="35" fillId="7" borderId="5" xfId="0" applyFont="1" applyFill="1" applyBorder="1" applyAlignment="1">
      <alignment horizontal="center" vertical="center" wrapText="1"/>
    </xf>
    <xf numFmtId="0" fontId="34" fillId="7" borderId="5" xfId="0" applyFont="1" applyFill="1" applyBorder="1" applyAlignment="1">
      <alignment horizontal="center" vertical="center" wrapText="1"/>
    </xf>
    <xf numFmtId="0" fontId="35" fillId="7" borderId="19" xfId="0" applyFont="1" applyFill="1" applyBorder="1" applyAlignment="1">
      <alignment horizontal="center" vertical="center" wrapText="1"/>
    </xf>
    <xf numFmtId="0" fontId="36" fillId="0" borderId="17" xfId="0" applyFont="1" applyBorder="1"/>
    <xf numFmtId="178" fontId="36" fillId="0" borderId="2" xfId="0" applyNumberFormat="1" applyFont="1" applyBorder="1" applyAlignment="1">
      <alignment horizontal="right"/>
    </xf>
    <xf numFmtId="178" fontId="36" fillId="0" borderId="2" xfId="0" applyNumberFormat="1" applyFont="1" applyBorder="1"/>
    <xf numFmtId="0" fontId="37" fillId="0" borderId="2" xfId="0" applyFont="1" applyBorder="1" applyAlignment="1">
      <alignment horizontal="center"/>
    </xf>
    <xf numFmtId="179" fontId="37" fillId="0" borderId="2" xfId="0" applyNumberFormat="1" applyFont="1" applyBorder="1" applyAlignment="1">
      <alignment horizontal="center"/>
    </xf>
    <xf numFmtId="0" fontId="37" fillId="0" borderId="20" xfId="0" applyFont="1" applyBorder="1" applyAlignment="1">
      <alignment horizontal="center"/>
    </xf>
    <xf numFmtId="0" fontId="37" fillId="0" borderId="21" xfId="0" applyFont="1" applyBorder="1"/>
    <xf numFmtId="178" fontId="37" fillId="0" borderId="22" xfId="0" applyNumberFormat="1" applyFont="1" applyBorder="1"/>
    <xf numFmtId="4" fontId="37" fillId="0" borderId="22" xfId="0" applyNumberFormat="1" applyFont="1" applyBorder="1"/>
    <xf numFmtId="0" fontId="37" fillId="0" borderId="22" xfId="0" applyFont="1" applyBorder="1" applyAlignment="1">
      <alignment horizontal="center"/>
    </xf>
    <xf numFmtId="179" fontId="37" fillId="0" borderId="22" xfId="0" applyNumberFormat="1" applyFont="1" applyBorder="1" applyAlignment="1">
      <alignment horizontal="center"/>
    </xf>
    <xf numFmtId="1" fontId="37" fillId="0" borderId="22" xfId="0" applyNumberFormat="1" applyFont="1" applyBorder="1" applyAlignment="1">
      <alignment horizontal="center"/>
    </xf>
    <xf numFmtId="0" fontId="37" fillId="0" borderId="23" xfId="0" applyFont="1" applyBorder="1" applyAlignment="1">
      <alignment horizontal="center"/>
    </xf>
  </cellXfs>
  <cellStyles count="4">
    <cellStyle name="Millares" xfId="1" builtinId="3"/>
    <cellStyle name="Millares 10" xfId="3" xr:uid="{00000000-0005-0000-0000-000001000000}"/>
    <cellStyle name="Normal" xfId="0" builtinId="0"/>
    <cellStyle name="Porcentaje" xfId="2" builtinId="5"/>
  </cellStyles>
  <dxfs count="0"/>
  <tableStyles count="0" defaultTableStyle="TableStyleMedium2" defaultPivotStyle="PivotStyleLight16"/>
  <colors>
    <mruColors>
      <color rgb="FF000099"/>
      <color rgb="FF0B1C3A"/>
      <color rgb="FF375818"/>
      <color rgb="FF031434"/>
      <color rgb="FF910050"/>
      <color rgb="FF132C5A"/>
      <color rgb="FF649438"/>
      <color rgb="FF91C300"/>
      <color rgb="FF91C362"/>
      <color rgb="FFE40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TASA DE INTERÉS</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7.5886371808701909E-3"/>
          <c:y val="1.004512635379061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ln>
              <a:noFill/>
            </a:ln>
            <a:effectLst>
              <a:outerShdw blurRad="50800" dist="38100" dir="5400000" algn="t" rotWithShape="0">
                <a:prstClr val="black">
                  <a:alpha val="40000"/>
                </a:prstClr>
              </a:outerShdw>
            </a:effectLst>
          </c:spPr>
          <c:explosion val="3"/>
          <c:dPt>
            <c:idx val="0"/>
            <c:bubble3D val="0"/>
            <c:explosion val="0"/>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7-F207-4623-86FE-0AAFEFA05F3F}"/>
              </c:ext>
            </c:extLst>
          </c:dPt>
          <c:dPt>
            <c:idx val="1"/>
            <c:bubble3D val="0"/>
            <c:explosion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F207-4623-86FE-0AAFEFA05F3F}"/>
              </c:ext>
            </c:extLst>
          </c:dPt>
          <c:dPt>
            <c:idx val="2"/>
            <c:bubble3D val="0"/>
            <c:explosion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F207-4623-86FE-0AAFEFA05F3F}"/>
              </c:ext>
            </c:extLst>
          </c:dPt>
          <c:dPt>
            <c:idx val="3"/>
            <c:bubble3D val="0"/>
            <c:explosion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2-F207-4623-86FE-0AAFEFA05F3F}"/>
              </c:ext>
            </c:extLst>
          </c:dPt>
          <c:dPt>
            <c:idx val="4"/>
            <c:bubble3D val="0"/>
            <c:explosion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0-F207-4623-86FE-0AAFEFA05F3F}"/>
              </c:ext>
            </c:extLst>
          </c:dPt>
          <c:dPt>
            <c:idx val="5"/>
            <c:bubble3D val="0"/>
            <c:explosion val="0"/>
            <c:spPr>
              <a:solidFill>
                <a:srgbClr val="FFC000"/>
              </a:soli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A-F207-4623-86FE-0AAFEFA05F3F}"/>
              </c:ext>
            </c:extLst>
          </c:dPt>
          <c:dLbls>
            <c:dLbl>
              <c:idx val="2"/>
              <c:layout>
                <c:manualLayout>
                  <c:x val="6.4509837730137742E-2"/>
                  <c:y val="-0.2457281691139958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07-4623-86FE-0AAFEFA05F3F}"/>
                </c:ext>
              </c:extLst>
            </c:dLbl>
            <c:dLbl>
              <c:idx val="3"/>
              <c:layout>
                <c:manualLayout>
                  <c:x val="0.10791797001402222"/>
                  <c:y val="1.248374208001069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207-4623-86FE-0AAFEFA05F3F}"/>
                </c:ext>
              </c:extLst>
            </c:dLbl>
            <c:dLbl>
              <c:idx val="5"/>
              <c:layout>
                <c:manualLayout>
                  <c:x val="1.6896235573293065E-2"/>
                  <c:y val="-1.444840095624989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07-4623-86FE-0AAFEFA05F3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Graf'!$BE$3:$BJ$3</c:f>
              <c:strCache>
                <c:ptCount val="6"/>
                <c:pt idx="0">
                  <c:v>FIJA $</c:v>
                </c:pt>
                <c:pt idx="1">
                  <c:v>FIJA UVA</c:v>
                </c:pt>
                <c:pt idx="2">
                  <c:v>FIJA USD</c:v>
                </c:pt>
                <c:pt idx="3">
                  <c:v>BADLAR</c:v>
                </c:pt>
                <c:pt idx="4">
                  <c:v>LIBOR</c:v>
                </c:pt>
                <c:pt idx="5">
                  <c:v>VARIABLE USD</c:v>
                </c:pt>
              </c:strCache>
            </c:strRef>
          </c:cat>
          <c:val>
            <c:numRef>
              <c:f>'Base Graf'!$BE$4:$BJ$4</c:f>
              <c:numCache>
                <c:formatCode>0.00%</c:formatCode>
                <c:ptCount val="6"/>
                <c:pt idx="0">
                  <c:v>0.15895841765439733</c:v>
                </c:pt>
                <c:pt idx="1">
                  <c:v>0.1460315823905613</c:v>
                </c:pt>
                <c:pt idx="2">
                  <c:v>0.44444864114797661</c:v>
                </c:pt>
                <c:pt idx="3">
                  <c:v>7.0062408209534424E-2</c:v>
                </c:pt>
                <c:pt idx="4">
                  <c:v>0.16710592317908796</c:v>
                </c:pt>
                <c:pt idx="5">
                  <c:v>1.339302741844244E-2</c:v>
                </c:pt>
              </c:numCache>
            </c:numRef>
          </c:val>
          <c:extLst>
            <c:ext xmlns:c16="http://schemas.microsoft.com/office/drawing/2014/chart" uri="{C3380CC4-5D6E-409C-BE32-E72D297353CC}">
              <c16:uniqueId val="{00000000-F207-4623-86FE-0AAFEFA05F3F}"/>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UVA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UVA</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8545026073004405"/>
        </c:manualLayout>
      </c:layout>
      <c:barChart>
        <c:barDir val="col"/>
        <c:grouping val="stacked"/>
        <c:varyColors val="0"/>
        <c:ser>
          <c:idx val="0"/>
          <c:order val="0"/>
          <c:tx>
            <c:strRef>
              <c:f>'Base Graf'!$AH$2</c:f>
              <c:strCache>
                <c:ptCount val="1"/>
                <c:pt idx="0">
                  <c:v>Banco de la Nación Argentina</c:v>
                </c:pt>
              </c:strCache>
            </c:strRef>
          </c:tx>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Graf'!$AB$4:$AB$7</c:f>
              <c:numCache>
                <c:formatCode>General</c:formatCode>
                <c:ptCount val="4"/>
                <c:pt idx="0">
                  <c:v>2020</c:v>
                </c:pt>
                <c:pt idx="1">
                  <c:v>2021</c:v>
                </c:pt>
                <c:pt idx="2">
                  <c:v>2022</c:v>
                </c:pt>
                <c:pt idx="3">
                  <c:v>2023</c:v>
                </c:pt>
              </c:numCache>
            </c:numRef>
          </c:cat>
          <c:val>
            <c:numRef>
              <c:f>'Base Graf'!$AH$4:$AH$7</c:f>
              <c:numCache>
                <c:formatCode>#,##0.00</c:formatCode>
                <c:ptCount val="4"/>
                <c:pt idx="0">
                  <c:v>69.786996289407824</c:v>
                </c:pt>
                <c:pt idx="1">
                  <c:v>66.599506133207825</c:v>
                </c:pt>
                <c:pt idx="2">
                  <c:v>63.633961103507822</c:v>
                </c:pt>
                <c:pt idx="3">
                  <c:v>55.725841023707169</c:v>
                </c:pt>
              </c:numCache>
            </c:numRef>
          </c:val>
          <c:extLst>
            <c:ext xmlns:c16="http://schemas.microsoft.com/office/drawing/2014/chart" uri="{C3380CC4-5D6E-409C-BE32-E72D297353CC}">
              <c16:uniqueId val="{00000000-06F5-4C23-9C34-6077156E4050}"/>
            </c:ext>
          </c:extLst>
        </c:ser>
        <c:ser>
          <c:idx val="2"/>
          <c:order val="1"/>
          <c:spPr>
            <a:solidFill>
              <a:schemeClr val="accent3"/>
            </a:solidFill>
            <a:ln>
              <a:noFill/>
            </a:ln>
            <a:effectLst/>
          </c:spPr>
          <c:invertIfNegative val="0"/>
          <c:cat>
            <c:numRef>
              <c:f>'Base Graf'!$AB$4:$AB$7</c:f>
              <c:numCache>
                <c:formatCode>General</c:formatCode>
                <c:ptCount val="4"/>
                <c:pt idx="0">
                  <c:v>2020</c:v>
                </c:pt>
                <c:pt idx="1">
                  <c:v>2021</c:v>
                </c:pt>
                <c:pt idx="2">
                  <c:v>2022</c:v>
                </c:pt>
                <c:pt idx="3">
                  <c:v>2023</c:v>
                </c:pt>
              </c:numCache>
            </c:numRef>
          </c:cat>
          <c:val>
            <c:numRef>
              <c:f>'Base Graf'!$Z$4:$Z$7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9-06F5-4C23-9C34-6077156E4050}"/>
            </c:ext>
          </c:extLst>
        </c:ser>
        <c:dLbls>
          <c:showLegendKey val="0"/>
          <c:showVal val="0"/>
          <c:showCatName val="0"/>
          <c:showSerName val="0"/>
          <c:showPercent val="0"/>
          <c:showBubbleSize val="0"/>
        </c:dLbls>
        <c:gapWidth val="80"/>
        <c:overlap val="100"/>
        <c:axId val="130540544"/>
        <c:axId val="130231680"/>
      </c:barChart>
      <c:catAx>
        <c:axId val="13054054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30231680"/>
        <c:crosses val="autoZero"/>
        <c:auto val="1"/>
        <c:lblAlgn val="ctr"/>
        <c:lblOffset val="100"/>
        <c:noMultiLvlLbl val="0"/>
      </c:catAx>
      <c:valAx>
        <c:axId val="130231680"/>
        <c:scaling>
          <c:orientation val="minMax"/>
          <c:max val="10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30540544"/>
        <c:crosses val="autoZero"/>
        <c:crossBetween val="between"/>
        <c:majorUnit val="20"/>
      </c:valAx>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DÓLARES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USD</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0421246155903192"/>
          <c:w val="0.88282793959007555"/>
          <c:h val="0.46846938093327983"/>
        </c:manualLayout>
      </c:layout>
      <c:barChart>
        <c:barDir val="col"/>
        <c:grouping val="stacked"/>
        <c:varyColors val="0"/>
        <c:ser>
          <c:idx val="0"/>
          <c:order val="0"/>
          <c:tx>
            <c:strRef>
              <c:f>'Base Graf'!$AP$2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Graf'!$AB$4:$AB$11</c:f>
              <c:strCache>
                <c:ptCount val="8"/>
                <c:pt idx="0">
                  <c:v>2020</c:v>
                </c:pt>
                <c:pt idx="1">
                  <c:v>2021</c:v>
                </c:pt>
                <c:pt idx="2">
                  <c:v>2022</c:v>
                </c:pt>
                <c:pt idx="3">
                  <c:v>2023</c:v>
                </c:pt>
                <c:pt idx="4">
                  <c:v>2024</c:v>
                </c:pt>
                <c:pt idx="5">
                  <c:v>2025</c:v>
                </c:pt>
                <c:pt idx="6">
                  <c:v>2026</c:v>
                </c:pt>
                <c:pt idx="7">
                  <c:v>Prom Resto 2026-2042</c:v>
                </c:pt>
              </c:strCache>
            </c:strRef>
          </c:cat>
          <c:val>
            <c:numRef>
              <c:f>'Base Graf'!$AP$4:$AP$11</c:f>
              <c:numCache>
                <c:formatCode>#,##0.00</c:formatCode>
                <c:ptCount val="8"/>
                <c:pt idx="0">
                  <c:v>44.384149999999998</c:v>
                </c:pt>
                <c:pt idx="1">
                  <c:v>44.384149999999998</c:v>
                </c:pt>
                <c:pt idx="2">
                  <c:v>213.62319940250001</c:v>
                </c:pt>
                <c:pt idx="3">
                  <c:v>198.82996220750002</c:v>
                </c:pt>
                <c:pt idx="4">
                  <c:v>184.08750180499999</c:v>
                </c:pt>
                <c:pt idx="5">
                  <c:v>0</c:v>
                </c:pt>
                <c:pt idx="6">
                  <c:v>0</c:v>
                </c:pt>
                <c:pt idx="7">
                  <c:v>0</c:v>
                </c:pt>
              </c:numCache>
            </c:numRef>
          </c:val>
          <c:extLst>
            <c:ext xmlns:c16="http://schemas.microsoft.com/office/drawing/2014/chart" uri="{C3380CC4-5D6E-409C-BE32-E72D297353CC}">
              <c16:uniqueId val="{00000000-608F-4513-AFD1-F65A68313CF8}"/>
            </c:ext>
          </c:extLst>
        </c:ser>
        <c:ser>
          <c:idx val="1"/>
          <c:order val="1"/>
          <c:tx>
            <c:strRef>
              <c:f>'Base Graf'!$AM$2</c:f>
              <c:strCache>
                <c:ptCount val="1"/>
                <c:pt idx="0">
                  <c:v>Organismos Multilaterales</c:v>
                </c:pt>
              </c:strCache>
            </c:strRef>
          </c:tx>
          <c:spPr>
            <a:gradFill>
              <a:gsLst>
                <a:gs pos="0">
                  <a:schemeClr val="accent5">
                    <a:shade val="30000"/>
                    <a:satMod val="115000"/>
                    <a:lumMod val="50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gradFill>
            <a:ln>
              <a:noFill/>
            </a:ln>
            <a:effectLst>
              <a:outerShdw blurRad="50800" dist="38100" dir="2700000" algn="tl" rotWithShape="0">
                <a:prstClr val="black">
                  <a:alpha val="40000"/>
                </a:prstClr>
              </a:outerShdw>
            </a:effectLst>
          </c:spPr>
          <c:invertIfNegative val="0"/>
          <c:cat>
            <c:strRef>
              <c:f>'Base Graf'!$AB$4:$AB$11</c:f>
              <c:strCache>
                <c:ptCount val="8"/>
                <c:pt idx="0">
                  <c:v>2020</c:v>
                </c:pt>
                <c:pt idx="1">
                  <c:v>2021</c:v>
                </c:pt>
                <c:pt idx="2">
                  <c:v>2022</c:v>
                </c:pt>
                <c:pt idx="3">
                  <c:v>2023</c:v>
                </c:pt>
                <c:pt idx="4">
                  <c:v>2024</c:v>
                </c:pt>
                <c:pt idx="5">
                  <c:v>2025</c:v>
                </c:pt>
                <c:pt idx="6">
                  <c:v>2026</c:v>
                </c:pt>
                <c:pt idx="7">
                  <c:v>Prom Resto 2026-2042</c:v>
                </c:pt>
              </c:strCache>
            </c:strRef>
          </c:cat>
          <c:val>
            <c:numRef>
              <c:f>'Base Graf'!$AM$4:$AM$11</c:f>
              <c:numCache>
                <c:formatCode>#,##0.00</c:formatCode>
                <c:ptCount val="8"/>
                <c:pt idx="0">
                  <c:v>22.412786386030064</c:v>
                </c:pt>
                <c:pt idx="1">
                  <c:v>20.987824598522842</c:v>
                </c:pt>
                <c:pt idx="2">
                  <c:v>20.397350470876006</c:v>
                </c:pt>
                <c:pt idx="3">
                  <c:v>19.79385765707611</c:v>
                </c:pt>
                <c:pt idx="4">
                  <c:v>19.261790679133384</c:v>
                </c:pt>
                <c:pt idx="5">
                  <c:v>18.537972478169365</c:v>
                </c:pt>
                <c:pt idx="6">
                  <c:v>13.244197612430588</c:v>
                </c:pt>
                <c:pt idx="7">
                  <c:v>7.2486354832506681</c:v>
                </c:pt>
              </c:numCache>
            </c:numRef>
          </c:val>
          <c:extLst>
            <c:ext xmlns:c16="http://schemas.microsoft.com/office/drawing/2014/chart" uri="{C3380CC4-5D6E-409C-BE32-E72D297353CC}">
              <c16:uniqueId val="{00000001-608F-4513-AFD1-F65A68313CF8}"/>
            </c:ext>
          </c:extLst>
        </c:ser>
        <c:ser>
          <c:idx val="2"/>
          <c:order val="2"/>
          <c:tx>
            <c:strRef>
              <c:f>'Base Graf'!$AJ$2</c:f>
              <c:strCache>
                <c:ptCount val="1"/>
                <c:pt idx="0">
                  <c:v>Bancos Nacionales e Internacionales</c:v>
                </c:pt>
              </c:strCache>
            </c:strRef>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Graf'!$AB$4:$AB$11</c:f>
              <c:strCache>
                <c:ptCount val="8"/>
                <c:pt idx="0">
                  <c:v>2020</c:v>
                </c:pt>
                <c:pt idx="1">
                  <c:v>2021</c:v>
                </c:pt>
                <c:pt idx="2">
                  <c:v>2022</c:v>
                </c:pt>
                <c:pt idx="3">
                  <c:v>2023</c:v>
                </c:pt>
                <c:pt idx="4">
                  <c:v>2024</c:v>
                </c:pt>
                <c:pt idx="5">
                  <c:v>2025</c:v>
                </c:pt>
                <c:pt idx="6">
                  <c:v>2026</c:v>
                </c:pt>
                <c:pt idx="7">
                  <c:v>Prom Resto 2026-2042</c:v>
                </c:pt>
              </c:strCache>
            </c:strRef>
          </c:cat>
          <c:val>
            <c:numRef>
              <c:f>'Base Graf'!$AJ$4:$AJ$9</c:f>
              <c:numCache>
                <c:formatCode>#,##0.00</c:formatCode>
                <c:ptCount val="6"/>
                <c:pt idx="0">
                  <c:v>1.6481616200000002</c:v>
                </c:pt>
                <c:pt idx="1">
                  <c:v>0.7948682199999999</c:v>
                </c:pt>
                <c:pt idx="2">
                  <c:v>0</c:v>
                </c:pt>
                <c:pt idx="3">
                  <c:v>0</c:v>
                </c:pt>
                <c:pt idx="4">
                  <c:v>0</c:v>
                </c:pt>
                <c:pt idx="5">
                  <c:v>0</c:v>
                </c:pt>
              </c:numCache>
            </c:numRef>
          </c:val>
          <c:extLst>
            <c:ext xmlns:c16="http://schemas.microsoft.com/office/drawing/2014/chart" uri="{C3380CC4-5D6E-409C-BE32-E72D297353CC}">
              <c16:uniqueId val="{00000009-608F-4513-AFD1-F65A68313CF8}"/>
            </c:ext>
          </c:extLst>
        </c:ser>
        <c:ser>
          <c:idx val="3"/>
          <c:order val="3"/>
          <c:spPr>
            <a:solidFill>
              <a:schemeClr val="accent4"/>
            </a:solidFill>
            <a:ln>
              <a:noFill/>
            </a:ln>
            <a:effectLst/>
          </c:spPr>
          <c:invertIfNegative val="0"/>
          <c:cat>
            <c:strRef>
              <c:f>'Base Graf'!$AB$4:$AB$11</c:f>
              <c:strCache>
                <c:ptCount val="8"/>
                <c:pt idx="0">
                  <c:v>2020</c:v>
                </c:pt>
                <c:pt idx="1">
                  <c:v>2021</c:v>
                </c:pt>
                <c:pt idx="2">
                  <c:v>2022</c:v>
                </c:pt>
                <c:pt idx="3">
                  <c:v>2023</c:v>
                </c:pt>
                <c:pt idx="4">
                  <c:v>2024</c:v>
                </c:pt>
                <c:pt idx="5">
                  <c:v>2025</c:v>
                </c:pt>
                <c:pt idx="6">
                  <c:v>2026</c:v>
                </c:pt>
                <c:pt idx="7">
                  <c:v>Prom Resto 2026-2042</c:v>
                </c:pt>
              </c:strCache>
            </c:strRef>
          </c:cat>
          <c:val>
            <c:numRef>
              <c:f>'Base Graf'!$Z$4:$Z$11</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C-608F-4513-AFD1-F65A68313CF8}"/>
            </c:ext>
          </c:extLst>
        </c:ser>
        <c:dLbls>
          <c:showLegendKey val="0"/>
          <c:showVal val="0"/>
          <c:showCatName val="0"/>
          <c:showSerName val="0"/>
          <c:showPercent val="0"/>
          <c:showBubbleSize val="0"/>
        </c:dLbls>
        <c:gapWidth val="50"/>
        <c:overlap val="100"/>
        <c:axId val="130541056"/>
        <c:axId val="130233984"/>
      </c:barChart>
      <c:catAx>
        <c:axId val="1305410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30233984"/>
        <c:crosses val="autoZero"/>
        <c:auto val="1"/>
        <c:lblAlgn val="ctr"/>
        <c:lblOffset val="100"/>
        <c:noMultiLvlLbl val="0"/>
      </c:catAx>
      <c:valAx>
        <c:axId val="130233984"/>
        <c:scaling>
          <c:orientation val="minMax"/>
          <c:max val="30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30541056"/>
        <c:crosses val="autoZero"/>
        <c:crossBetween val="between"/>
        <c:majorUnit val="50"/>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DEUDA TOTAL ADMINISTRACIÓN CENTRAL MEDIDA EN TÉRMINOS REALES Y EN DÓLARES</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Deuda en Millones de $ de Mar-20 (Eje Izq.) y en Millones de USD (Eje Der.)</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DGDP, BCRA, DEIE</a:t>
            </a:r>
            <a:endParaRPr lang="es-AR" sz="1200">
              <a:solidFill>
                <a:srgbClr val="000099"/>
              </a:solidFill>
              <a:effectLst/>
              <a:latin typeface="Arial Narrow" panose="020B0606020202030204" pitchFamily="34" charset="0"/>
            </a:endParaRPr>
          </a:p>
        </c:rich>
      </c:tx>
      <c:layout>
        <c:manualLayout>
          <c:xMode val="edge"/>
          <c:yMode val="edge"/>
          <c:x val="1.2628787878787859E-2"/>
          <c:y val="2.565656565656565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8.7803872053872037E-2"/>
          <c:y val="0.22714873737373736"/>
          <c:w val="0.83645896464646463"/>
          <c:h val="0.56070151515151512"/>
        </c:manualLayout>
      </c:layout>
      <c:lineChart>
        <c:grouping val="standard"/>
        <c:varyColors val="0"/>
        <c:ser>
          <c:idx val="0"/>
          <c:order val="0"/>
          <c:tx>
            <c:v>Deuda Total Adm Central medida en $ Mar-20</c:v>
          </c:tx>
          <c:spPr>
            <a:ln w="19050" cap="rnd">
              <a:solidFill>
                <a:srgbClr val="000099"/>
              </a:solidFill>
              <a:round/>
            </a:ln>
            <a:effectLst/>
          </c:spPr>
          <c:marker>
            <c:symbol val="none"/>
          </c:marker>
          <c:cat>
            <c:numRef>
              <c:f>'Evolución Deuda Total'!$B$4:$Z$4</c:f>
              <c:numCache>
                <c:formatCode>mmm\-yy</c:formatCode>
                <c:ptCount val="25"/>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numCache>
            </c:numRef>
          </c:cat>
          <c:val>
            <c:numRef>
              <c:f>'Evolución Deuda Total'!$B$9:$Z$9</c:f>
              <c:numCache>
                <c:formatCode>#,##0.00</c:formatCode>
                <c:ptCount val="25"/>
                <c:pt idx="0">
                  <c:v>63175.201051724252</c:v>
                </c:pt>
                <c:pt idx="1">
                  <c:v>61615.165976622964</c:v>
                </c:pt>
                <c:pt idx="2">
                  <c:v>58960.744948781961</c:v>
                </c:pt>
                <c:pt idx="3">
                  <c:v>62037.730974571612</c:v>
                </c:pt>
                <c:pt idx="4">
                  <c:v>53117.902103096196</c:v>
                </c:pt>
                <c:pt idx="5">
                  <c:v>57462.60368941773</c:v>
                </c:pt>
                <c:pt idx="6">
                  <c:v>56842.86621255779</c:v>
                </c:pt>
                <c:pt idx="7">
                  <c:v>82640.17337973151</c:v>
                </c:pt>
                <c:pt idx="8">
                  <c:v>66772.805064722808</c:v>
                </c:pt>
                <c:pt idx="9">
                  <c:v>86121.387857260357</c:v>
                </c:pt>
                <c:pt idx="10">
                  <c:v>92028.937110098617</c:v>
                </c:pt>
                <c:pt idx="11">
                  <c:v>92052.611449731194</c:v>
                </c:pt>
                <c:pt idx="12">
                  <c:v>83344.449119997298</c:v>
                </c:pt>
                <c:pt idx="13">
                  <c:v>98486.030017922516</c:v>
                </c:pt>
                <c:pt idx="14">
                  <c:v>94436.881020531859</c:v>
                </c:pt>
                <c:pt idx="15">
                  <c:v>92450.159247624033</c:v>
                </c:pt>
                <c:pt idx="16">
                  <c:v>90348.669815148198</c:v>
                </c:pt>
                <c:pt idx="17">
                  <c:v>96130.657324320768</c:v>
                </c:pt>
                <c:pt idx="18">
                  <c:v>97325.01319663052</c:v>
                </c:pt>
                <c:pt idx="19">
                  <c:v>89869.624854281661</c:v>
                </c:pt>
                <c:pt idx="20">
                  <c:v>86147.827733509141</c:v>
                </c:pt>
                <c:pt idx="21">
                  <c:v>84533.7566729627</c:v>
                </c:pt>
                <c:pt idx="22">
                  <c:v>90748.025527319754</c:v>
                </c:pt>
                <c:pt idx="23">
                  <c:v>89340.519764323471</c:v>
                </c:pt>
                <c:pt idx="24">
                  <c:v>80568.265416958544</c:v>
                </c:pt>
              </c:numCache>
            </c:numRef>
          </c:val>
          <c:smooth val="0"/>
          <c:extLst>
            <c:ext xmlns:c16="http://schemas.microsoft.com/office/drawing/2014/chart" uri="{C3380CC4-5D6E-409C-BE32-E72D297353CC}">
              <c16:uniqueId val="{00000000-E0DF-4B4F-8EAA-1F218C763922}"/>
            </c:ext>
          </c:extLst>
        </c:ser>
        <c:dLbls>
          <c:showLegendKey val="0"/>
          <c:showVal val="0"/>
          <c:showCatName val="0"/>
          <c:showSerName val="0"/>
          <c:showPercent val="0"/>
          <c:showBubbleSize val="0"/>
        </c:dLbls>
        <c:marker val="1"/>
        <c:smooth val="0"/>
        <c:axId val="131672576"/>
        <c:axId val="130064384"/>
      </c:lineChart>
      <c:lineChart>
        <c:grouping val="standard"/>
        <c:varyColors val="0"/>
        <c:ser>
          <c:idx val="1"/>
          <c:order val="1"/>
          <c:tx>
            <c:v>Deuda Total Adm Central medida en USD (Eje Der.)</c:v>
          </c:tx>
          <c:spPr>
            <a:ln w="19050" cap="rnd">
              <a:solidFill>
                <a:srgbClr val="00B050"/>
              </a:solidFill>
              <a:round/>
            </a:ln>
            <a:effectLst/>
          </c:spPr>
          <c:marker>
            <c:symbol val="none"/>
          </c:marker>
          <c:cat>
            <c:numRef>
              <c:f>'Evolución Deuda Total'!$B$4:$Z$4</c:f>
              <c:numCache>
                <c:formatCode>mmm\-yy</c:formatCode>
                <c:ptCount val="25"/>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numCache>
            </c:numRef>
          </c:cat>
          <c:val>
            <c:numRef>
              <c:f>'Evolución Deuda Total'!$B$11:$Z$11</c:f>
              <c:numCache>
                <c:formatCode>#,##0.00</c:formatCode>
                <c:ptCount val="25"/>
                <c:pt idx="0">
                  <c:v>1198.0060980561311</c:v>
                </c:pt>
                <c:pt idx="1">
                  <c:v>1236.2989741438882</c:v>
                </c:pt>
                <c:pt idx="2">
                  <c:v>1214.2376852143709</c:v>
                </c:pt>
                <c:pt idx="3">
                  <c:v>1322.6856137114128</c:v>
                </c:pt>
                <c:pt idx="4">
                  <c:v>1161.440776354071</c:v>
                </c:pt>
                <c:pt idx="5">
                  <c:v>1284.3857329323723</c:v>
                </c:pt>
                <c:pt idx="6">
                  <c:v>1296.7956207809582</c:v>
                </c:pt>
                <c:pt idx="7">
                  <c:v>1487.2257882157555</c:v>
                </c:pt>
                <c:pt idx="8">
                  <c:v>1186.5068563914328</c:v>
                </c:pt>
                <c:pt idx="9">
                  <c:v>1686.5652731506366</c:v>
                </c:pt>
                <c:pt idx="10">
                  <c:v>1767.2638008660335</c:v>
                </c:pt>
                <c:pt idx="11">
                  <c:v>1820.5741236959532</c:v>
                </c:pt>
                <c:pt idx="12">
                  <c:v>1808.1787795455841</c:v>
                </c:pt>
                <c:pt idx="13">
                  <c:v>2091.8664489172725</c:v>
                </c:pt>
                <c:pt idx="14">
                  <c:v>2029.2965637817033</c:v>
                </c:pt>
                <c:pt idx="15">
                  <c:v>1923.8160416107323</c:v>
                </c:pt>
                <c:pt idx="16">
                  <c:v>1906.8874457626976</c:v>
                </c:pt>
                <c:pt idx="17">
                  <c:v>1561.8680580314178</c:v>
                </c:pt>
                <c:pt idx="18">
                  <c:v>1275.3649271383476</c:v>
                </c:pt>
                <c:pt idx="19">
                  <c:v>1427.4429920198836</c:v>
                </c:pt>
                <c:pt idx="20">
                  <c:v>1324.8426762725608</c:v>
                </c:pt>
                <c:pt idx="21">
                  <c:v>1456.06595329073</c:v>
                </c:pt>
                <c:pt idx="22">
                  <c:v>1298.7633279145018</c:v>
                </c:pt>
                <c:pt idx="23">
                  <c:v>1377.625793813218</c:v>
                </c:pt>
                <c:pt idx="24">
                  <c:v>1249.7074659407217</c:v>
                </c:pt>
              </c:numCache>
            </c:numRef>
          </c:val>
          <c:smooth val="0"/>
          <c:extLst>
            <c:ext xmlns:c16="http://schemas.microsoft.com/office/drawing/2014/chart" uri="{C3380CC4-5D6E-409C-BE32-E72D297353CC}">
              <c16:uniqueId val="{00000001-E0DF-4B4F-8EAA-1F218C763922}"/>
            </c:ext>
          </c:extLst>
        </c:ser>
        <c:dLbls>
          <c:showLegendKey val="0"/>
          <c:showVal val="0"/>
          <c:showCatName val="0"/>
          <c:showSerName val="0"/>
          <c:showPercent val="0"/>
          <c:showBubbleSize val="0"/>
        </c:dLbls>
        <c:marker val="1"/>
        <c:smooth val="0"/>
        <c:axId val="131687424"/>
        <c:axId val="130064960"/>
      </c:lineChart>
      <c:dateAx>
        <c:axId val="131672576"/>
        <c:scaling>
          <c:orientation val="minMax"/>
        </c:scaling>
        <c:delete val="0"/>
        <c:axPos val="b"/>
        <c:numFmt formatCode="mmm\-yy"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30064384"/>
        <c:crosses val="autoZero"/>
        <c:auto val="1"/>
        <c:lblOffset val="100"/>
        <c:baseTimeUnit val="months"/>
        <c:majorUnit val="3"/>
        <c:majorTimeUnit val="months"/>
      </c:dateAx>
      <c:valAx>
        <c:axId val="13006438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Pesos</a:t>
                </a:r>
                <a:r>
                  <a:rPr lang="es-AR" sz="1100" b="0" baseline="0">
                    <a:solidFill>
                      <a:schemeClr val="tx1"/>
                    </a:solidFill>
                    <a:latin typeface="Arial Narrow" panose="020B0606020202030204" pitchFamily="34" charset="0"/>
                  </a:rPr>
                  <a:t> Mar-20</a:t>
                </a:r>
                <a:endParaRPr lang="es-AR" sz="1100" b="0">
                  <a:solidFill>
                    <a:schemeClr val="tx1"/>
                  </a:solidFill>
                  <a:latin typeface="Arial Narrow" panose="020B0606020202030204" pitchFamily="34" charset="0"/>
                </a:endParaRPr>
              </a:p>
            </c:rich>
          </c:tx>
          <c:layout>
            <c:manualLayout>
              <c:xMode val="edge"/>
              <c:yMode val="edge"/>
              <c:x val="7.1891835016835021E-3"/>
              <c:y val="0.311435101010101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31672576"/>
        <c:crosses val="autoZero"/>
        <c:crossBetween val="between"/>
      </c:valAx>
      <c:valAx>
        <c:axId val="130064960"/>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USD</a:t>
                </a:r>
              </a:p>
            </c:rich>
          </c:tx>
          <c:layout>
            <c:manualLayout>
              <c:xMode val="edge"/>
              <c:yMode val="edge"/>
              <c:x val="0.96926557239057243"/>
              <c:y val="0.342062626262626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31687424"/>
        <c:crosses val="max"/>
        <c:crossBetween val="between"/>
      </c:valAx>
      <c:dateAx>
        <c:axId val="131687424"/>
        <c:scaling>
          <c:orientation val="minMax"/>
        </c:scaling>
        <c:delete val="1"/>
        <c:axPos val="b"/>
        <c:numFmt formatCode="mmm\-yy" sourceLinked="1"/>
        <c:majorTickMark val="out"/>
        <c:minorTickMark val="none"/>
        <c:tickLblPos val="nextTo"/>
        <c:crossAx val="130064960"/>
        <c:crosses val="autoZero"/>
        <c:auto val="1"/>
        <c:lblOffset val="100"/>
        <c:baseTimeUnit val="months"/>
      </c:dateAx>
      <c:spPr>
        <a:noFill/>
        <a:ln>
          <a:noFill/>
        </a:ln>
        <a:effectLst/>
      </c:spPr>
    </c:plotArea>
    <c:legend>
      <c:legendPos val="b"/>
      <c:layout>
        <c:manualLayout>
          <c:xMode val="edge"/>
          <c:yMode val="edge"/>
          <c:x val="0.19972327441077445"/>
          <c:y val="0.92197045454545457"/>
          <c:w val="0.60589846380471379"/>
          <c:h val="5.87871212121212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MONEDA</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 </a:t>
            </a:r>
            <a:endParaRPr lang="es-AR" sz="1200">
              <a:solidFill>
                <a:srgbClr val="000099"/>
              </a:solidFill>
              <a:latin typeface="Arial Narrow" panose="020B0606020202030204" pitchFamily="34" charset="0"/>
            </a:endParaRPr>
          </a:p>
        </c:rich>
      </c:tx>
      <c:layout>
        <c:manualLayout>
          <c:xMode val="edge"/>
          <c:yMode val="edge"/>
          <c:x val="2.3570511715232677E-2"/>
          <c:y val="2.702702702702702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solidFill>
              <a:srgbClr val="007F90"/>
            </a:solidFill>
            <a:ln>
              <a:noFill/>
            </a:ln>
            <a:effectLst>
              <a:outerShdw blurRad="50800" dist="38100" dir="5400000" algn="t" rotWithShape="0">
                <a:prstClr val="black">
                  <a:alpha val="40000"/>
                </a:prstClr>
              </a:outerShdw>
            </a:effectLst>
          </c:spPr>
          <c:dPt>
            <c:idx val="0"/>
            <c:bubble3D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1-E9C4-4F8D-9C1B-802D74C24EF0}"/>
              </c:ext>
            </c:extLst>
          </c:dPt>
          <c:dPt>
            <c:idx val="1"/>
            <c:bubble3D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E9C4-4F8D-9C1B-802D74C24EF0}"/>
              </c:ext>
            </c:extLst>
          </c:dPt>
          <c:dPt>
            <c:idx val="2"/>
            <c:bubble3D val="0"/>
            <c:spPr>
              <a:gradFill flip="none" rotWithShape="1">
                <a:gsLst>
                  <a:gs pos="0">
                    <a:srgbClr val="007F90">
                      <a:shade val="30000"/>
                      <a:satMod val="115000"/>
                    </a:srgbClr>
                  </a:gs>
                  <a:gs pos="50000">
                    <a:srgbClr val="007F90">
                      <a:shade val="67500"/>
                      <a:satMod val="115000"/>
                    </a:srgbClr>
                  </a:gs>
                  <a:gs pos="100000">
                    <a:srgbClr val="007F9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E9C4-4F8D-9C1B-802D74C24EF0}"/>
              </c:ext>
            </c:extLst>
          </c:dPt>
          <c:dLbls>
            <c:dLbl>
              <c:idx val="1"/>
              <c:layout>
                <c:manualLayout>
                  <c:x val="0.10420486822708805"/>
                  <c:y val="-0.2571626795058261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C4-4F8D-9C1B-802D74C24E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Graf'!$AX$3:$AZ$3</c:f>
              <c:strCache>
                <c:ptCount val="3"/>
                <c:pt idx="0">
                  <c:v>Pesos</c:v>
                </c:pt>
                <c:pt idx="1">
                  <c:v>USD</c:v>
                </c:pt>
                <c:pt idx="2">
                  <c:v>UVA</c:v>
                </c:pt>
              </c:strCache>
            </c:strRef>
          </c:cat>
          <c:val>
            <c:numRef>
              <c:f>'Base Graf'!$AX$4:$AZ$4</c:f>
              <c:numCache>
                <c:formatCode>0.00%</c:formatCode>
                <c:ptCount val="3"/>
                <c:pt idx="0">
                  <c:v>0.24241385328237419</c:v>
                </c:pt>
                <c:pt idx="1">
                  <c:v>0.61155456432706456</c:v>
                </c:pt>
                <c:pt idx="2">
                  <c:v>0.1460315823905613</c:v>
                </c:pt>
              </c:numCache>
            </c:numRef>
          </c:val>
          <c:extLst>
            <c:ext xmlns:c16="http://schemas.microsoft.com/office/drawing/2014/chart" uri="{C3380CC4-5D6E-409C-BE32-E72D297353CC}">
              <c16:uniqueId val="{0000000C-E9C4-4F8D-9C1B-802D74C24EF0}"/>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PESOS</a:t>
            </a:r>
          </a:p>
          <a:p>
            <a:pPr algn="l">
              <a:defRPr/>
            </a:pPr>
            <a:r>
              <a:rPr lang="es-AR" sz="1200" baseline="0">
                <a:solidFill>
                  <a:srgbClr val="000099"/>
                </a:solidFill>
                <a:latin typeface="Arial Narrow" panose="020B0606020202030204" pitchFamily="34" charset="0"/>
              </a:rPr>
              <a:t>Millones de $</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chemeClr val="accent5">
                    <a:lumMod val="50000"/>
                    <a:shade val="30000"/>
                    <a:satMod val="115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'Base Graf'!$A$4:$A$10</c:f>
              <c:numCache>
                <c:formatCode>General</c:formatCode>
                <c:ptCount val="7"/>
                <c:pt idx="0">
                  <c:v>2020</c:v>
                </c:pt>
                <c:pt idx="1">
                  <c:v>2021</c:v>
                </c:pt>
                <c:pt idx="2">
                  <c:v>2022</c:v>
                </c:pt>
                <c:pt idx="3">
                  <c:v>2023</c:v>
                </c:pt>
                <c:pt idx="4">
                  <c:v>2024</c:v>
                </c:pt>
                <c:pt idx="5">
                  <c:v>2025</c:v>
                </c:pt>
                <c:pt idx="6">
                  <c:v>2026</c:v>
                </c:pt>
              </c:numCache>
            </c:numRef>
          </c:cat>
          <c:val>
            <c:numRef>
              <c:f>'Base Graf'!$B$4:$B$10</c:f>
              <c:numCache>
                <c:formatCode>#,##0.00</c:formatCode>
                <c:ptCount val="7"/>
                <c:pt idx="0">
                  <c:v>4159.2426909092756</c:v>
                </c:pt>
                <c:pt idx="1">
                  <c:v>8769.7245262309407</c:v>
                </c:pt>
                <c:pt idx="2">
                  <c:v>6324.3961016464236</c:v>
                </c:pt>
                <c:pt idx="3">
                  <c:v>6735.780346896775</c:v>
                </c:pt>
                <c:pt idx="4">
                  <c:v>215.9563687326322</c:v>
                </c:pt>
                <c:pt idx="5">
                  <c:v>118.93109785962996</c:v>
                </c:pt>
                <c:pt idx="6">
                  <c:v>33.452574237969195</c:v>
                </c:pt>
              </c:numCache>
            </c:numRef>
          </c:val>
          <c:extLst>
            <c:ext xmlns:c16="http://schemas.microsoft.com/office/drawing/2014/chart" uri="{C3380CC4-5D6E-409C-BE32-E72D297353CC}">
              <c16:uniqueId val="{00000000-878D-47D6-B4CE-04C99EEB5BB2}"/>
            </c:ext>
          </c:extLst>
        </c:ser>
        <c:dLbls>
          <c:showLegendKey val="0"/>
          <c:showVal val="0"/>
          <c:showCatName val="0"/>
          <c:showSerName val="0"/>
          <c:showPercent val="0"/>
          <c:showBubbleSize val="0"/>
        </c:dLbls>
        <c:gapWidth val="100"/>
        <c:overlap val="-24"/>
        <c:axId val="127793152"/>
        <c:axId val="194917440"/>
      </c:barChart>
      <c:catAx>
        <c:axId val="12779315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94917440"/>
        <c:crosses val="autoZero"/>
        <c:auto val="1"/>
        <c:lblAlgn val="ctr"/>
        <c:lblOffset val="100"/>
        <c:noMultiLvlLbl val="0"/>
      </c:catAx>
      <c:valAx>
        <c:axId val="194917440"/>
        <c:scaling>
          <c:orientation val="minMax"/>
        </c:scaling>
        <c:delete val="1"/>
        <c:axPos val="l"/>
        <c:numFmt formatCode="#,##0.00" sourceLinked="1"/>
        <c:majorTickMark val="none"/>
        <c:minorTickMark val="none"/>
        <c:tickLblPos val="nextTo"/>
        <c:crossAx val="1277931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DÓLARES</a:t>
            </a:r>
          </a:p>
          <a:p>
            <a:pPr algn="l">
              <a:defRPr/>
            </a:pPr>
            <a:r>
              <a:rPr lang="es-AR" sz="1200" baseline="0">
                <a:solidFill>
                  <a:srgbClr val="000099"/>
                </a:solidFill>
                <a:latin typeface="Arial Narrow" panose="020B0606020202030204" pitchFamily="34" charset="0"/>
              </a:rPr>
              <a:t>Millones de USD</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Graf'!$A$4:$A$11</c:f>
              <c:strCache>
                <c:ptCount val="8"/>
                <c:pt idx="0">
                  <c:v>2020</c:v>
                </c:pt>
                <c:pt idx="1">
                  <c:v>2021</c:v>
                </c:pt>
                <c:pt idx="2">
                  <c:v>2022</c:v>
                </c:pt>
                <c:pt idx="3">
                  <c:v>2023</c:v>
                </c:pt>
                <c:pt idx="4">
                  <c:v>2024</c:v>
                </c:pt>
                <c:pt idx="5">
                  <c:v>2025</c:v>
                </c:pt>
                <c:pt idx="6">
                  <c:v>2026</c:v>
                </c:pt>
                <c:pt idx="7">
                  <c:v>Prom Resto 2027-2042</c:v>
                </c:pt>
              </c:strCache>
            </c:strRef>
          </c:cat>
          <c:val>
            <c:numRef>
              <c:f>'Base Graf'!$C$4:$C$11</c:f>
              <c:numCache>
                <c:formatCode>#,##0.00</c:formatCode>
                <c:ptCount val="8"/>
                <c:pt idx="0">
                  <c:v>68.445098006030065</c:v>
                </c:pt>
                <c:pt idx="1">
                  <c:v>66.166842818522838</c:v>
                </c:pt>
                <c:pt idx="2">
                  <c:v>234.02054987337601</c:v>
                </c:pt>
                <c:pt idx="3">
                  <c:v>218.62381986457612</c:v>
                </c:pt>
                <c:pt idx="4">
                  <c:v>203.34929248413337</c:v>
                </c:pt>
                <c:pt idx="5">
                  <c:v>18.537972478169362</c:v>
                </c:pt>
                <c:pt idx="6">
                  <c:v>13.244197612430586</c:v>
                </c:pt>
                <c:pt idx="7">
                  <c:v>7.2486354832506663</c:v>
                </c:pt>
              </c:numCache>
            </c:numRef>
          </c:val>
          <c:extLst>
            <c:ext xmlns:c16="http://schemas.microsoft.com/office/drawing/2014/chart" uri="{C3380CC4-5D6E-409C-BE32-E72D297353CC}">
              <c16:uniqueId val="{00000000-BF89-4AD5-9BE4-C86A2A9F84E7}"/>
            </c:ext>
          </c:extLst>
        </c:ser>
        <c:dLbls>
          <c:showLegendKey val="0"/>
          <c:showVal val="0"/>
          <c:showCatName val="0"/>
          <c:showSerName val="0"/>
          <c:showPercent val="0"/>
          <c:showBubbleSize val="0"/>
        </c:dLbls>
        <c:gapWidth val="100"/>
        <c:overlap val="-24"/>
        <c:axId val="127792640"/>
        <c:axId val="194919168"/>
      </c:barChart>
      <c:catAx>
        <c:axId val="12779264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94919168"/>
        <c:crosses val="autoZero"/>
        <c:auto val="1"/>
        <c:lblAlgn val="ctr"/>
        <c:lblOffset val="100"/>
        <c:noMultiLvlLbl val="0"/>
      </c:catAx>
      <c:valAx>
        <c:axId val="194919168"/>
        <c:scaling>
          <c:orientation val="minMax"/>
        </c:scaling>
        <c:delete val="1"/>
        <c:axPos val="l"/>
        <c:numFmt formatCode="#,##0.00" sourceLinked="1"/>
        <c:majorTickMark val="none"/>
        <c:minorTickMark val="none"/>
        <c:tickLblPos val="nextTo"/>
        <c:crossAx val="1277926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UNIDADES DE VALOR ADQUISITIVO</a:t>
            </a:r>
          </a:p>
          <a:p>
            <a:pPr algn="l">
              <a:defRPr/>
            </a:pPr>
            <a:r>
              <a:rPr lang="es-AR" sz="1200" baseline="0">
                <a:solidFill>
                  <a:srgbClr val="000099"/>
                </a:solidFill>
                <a:latin typeface="Arial Narrow" panose="020B0606020202030204" pitchFamily="34" charset="0"/>
              </a:rPr>
              <a:t>Millones de UVA</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manualLayout>
          <c:layoutTarget val="inner"/>
          <c:xMode val="edge"/>
          <c:yMode val="edge"/>
          <c:x val="2.5116864437252785E-2"/>
          <c:y val="0.30421246155903192"/>
          <c:w val="0.94976627112549439"/>
          <c:h val="0.53304653028479743"/>
        </c:manualLayout>
      </c:layout>
      <c:barChart>
        <c:barDir val="col"/>
        <c:grouping val="clustered"/>
        <c:varyColors val="0"/>
        <c:ser>
          <c:idx val="0"/>
          <c:order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'Base Graf'!$A$4:$A$7</c:f>
              <c:numCache>
                <c:formatCode>General</c:formatCode>
                <c:ptCount val="4"/>
                <c:pt idx="0">
                  <c:v>2020</c:v>
                </c:pt>
                <c:pt idx="1">
                  <c:v>2021</c:v>
                </c:pt>
                <c:pt idx="2">
                  <c:v>2022</c:v>
                </c:pt>
                <c:pt idx="3">
                  <c:v>2023</c:v>
                </c:pt>
              </c:numCache>
            </c:numRef>
          </c:cat>
          <c:val>
            <c:numRef>
              <c:f>'Base Graf'!$D$4:$D$7</c:f>
              <c:numCache>
                <c:formatCode>#,##0.00</c:formatCode>
                <c:ptCount val="4"/>
                <c:pt idx="0">
                  <c:v>69.786996289407824</c:v>
                </c:pt>
                <c:pt idx="1">
                  <c:v>66.599506133207825</c:v>
                </c:pt>
                <c:pt idx="2">
                  <c:v>63.633961103507822</c:v>
                </c:pt>
                <c:pt idx="3">
                  <c:v>55.725841023707169</c:v>
                </c:pt>
              </c:numCache>
            </c:numRef>
          </c:val>
          <c:extLst>
            <c:ext xmlns:c16="http://schemas.microsoft.com/office/drawing/2014/chart" uri="{C3380CC4-5D6E-409C-BE32-E72D297353CC}">
              <c16:uniqueId val="{00000000-F96C-4753-8387-8175C6EF1446}"/>
            </c:ext>
          </c:extLst>
        </c:ser>
        <c:dLbls>
          <c:showLegendKey val="0"/>
          <c:showVal val="0"/>
          <c:showCatName val="0"/>
          <c:showSerName val="0"/>
          <c:showPercent val="0"/>
          <c:showBubbleSize val="0"/>
        </c:dLbls>
        <c:gapWidth val="100"/>
        <c:overlap val="-24"/>
        <c:axId val="127793664"/>
        <c:axId val="194904640"/>
      </c:barChart>
      <c:catAx>
        <c:axId val="12779366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94904640"/>
        <c:crosses val="autoZero"/>
        <c:auto val="1"/>
        <c:lblAlgn val="ctr"/>
        <c:lblOffset val="100"/>
        <c:noMultiLvlLbl val="0"/>
      </c:catAx>
      <c:valAx>
        <c:axId val="194904640"/>
        <c:scaling>
          <c:orientation val="minMax"/>
        </c:scaling>
        <c:delete val="1"/>
        <c:axPos val="l"/>
        <c:numFmt formatCode="#,##0.00" sourceLinked="1"/>
        <c:majorTickMark val="none"/>
        <c:minorTickMark val="none"/>
        <c:tickLblPos val="nextTo"/>
        <c:crossAx val="127793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PESOS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Graf'!$G$4:$G$10</c:f>
              <c:numCache>
                <c:formatCode>General</c:formatCode>
                <c:ptCount val="7"/>
                <c:pt idx="0">
                  <c:v>2020</c:v>
                </c:pt>
                <c:pt idx="1">
                  <c:v>2021</c:v>
                </c:pt>
                <c:pt idx="2">
                  <c:v>2022</c:v>
                </c:pt>
                <c:pt idx="3">
                  <c:v>2023</c:v>
                </c:pt>
                <c:pt idx="4">
                  <c:v>2024</c:v>
                </c:pt>
                <c:pt idx="5">
                  <c:v>2025</c:v>
                </c:pt>
                <c:pt idx="6">
                  <c:v>2026</c:v>
                </c:pt>
              </c:numCache>
            </c:numRef>
          </c:cat>
          <c:val>
            <c:numRef>
              <c:f>'Base Graf'!$H$4:$H$10</c:f>
              <c:numCache>
                <c:formatCode>#,##0.0</c:formatCode>
                <c:ptCount val="7"/>
                <c:pt idx="0">
                  <c:v>1583.5256920735512</c:v>
                </c:pt>
                <c:pt idx="1">
                  <c:v>6293.4620249390064</c:v>
                </c:pt>
                <c:pt idx="2">
                  <c:v>4412.9802591547796</c:v>
                </c:pt>
                <c:pt idx="3">
                  <c:v>6128.8090123739066</c:v>
                </c:pt>
                <c:pt idx="4">
                  <c:v>195.25826273130477</c:v>
                </c:pt>
                <c:pt idx="5">
                  <c:v>110.97535770690037</c:v>
                </c:pt>
                <c:pt idx="6">
                  <c:v>32.034608531289607</c:v>
                </c:pt>
              </c:numCache>
            </c:numRef>
          </c:val>
          <c:extLst>
            <c:ext xmlns:c16="http://schemas.microsoft.com/office/drawing/2014/chart" uri="{C3380CC4-5D6E-409C-BE32-E72D297353CC}">
              <c16:uniqueId val="{00000000-EC2A-4692-91BA-595E276D28C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Graf'!$G$4:$G$10</c:f>
              <c:numCache>
                <c:formatCode>General</c:formatCode>
                <c:ptCount val="7"/>
                <c:pt idx="0">
                  <c:v>2020</c:v>
                </c:pt>
                <c:pt idx="1">
                  <c:v>2021</c:v>
                </c:pt>
                <c:pt idx="2">
                  <c:v>2022</c:v>
                </c:pt>
                <c:pt idx="3">
                  <c:v>2023</c:v>
                </c:pt>
                <c:pt idx="4">
                  <c:v>2024</c:v>
                </c:pt>
                <c:pt idx="5">
                  <c:v>2025</c:v>
                </c:pt>
                <c:pt idx="6">
                  <c:v>2026</c:v>
                </c:pt>
              </c:numCache>
            </c:numRef>
          </c:cat>
          <c:val>
            <c:numRef>
              <c:f>'Base Graf'!$K$4:$K$10</c:f>
              <c:numCache>
                <c:formatCode>#,##0.0</c:formatCode>
                <c:ptCount val="7"/>
                <c:pt idx="0">
                  <c:v>2575.7169988357246</c:v>
                </c:pt>
                <c:pt idx="1">
                  <c:v>2476.2625012919352</c:v>
                </c:pt>
                <c:pt idx="2">
                  <c:v>1911.4158424916443</c:v>
                </c:pt>
                <c:pt idx="3">
                  <c:v>606.97133452286801</c:v>
                </c:pt>
                <c:pt idx="4">
                  <c:v>20.698106001327446</c:v>
                </c:pt>
                <c:pt idx="5">
                  <c:v>7.9557401527295886</c:v>
                </c:pt>
                <c:pt idx="6">
                  <c:v>1.4179657066795888</c:v>
                </c:pt>
              </c:numCache>
            </c:numRef>
          </c:val>
          <c:extLst>
            <c:ext xmlns:c16="http://schemas.microsoft.com/office/drawing/2014/chart" uri="{C3380CC4-5D6E-409C-BE32-E72D297353CC}">
              <c16:uniqueId val="{00000001-EC2A-4692-91BA-595E276D28C4}"/>
            </c:ext>
          </c:extLst>
        </c:ser>
        <c:ser>
          <c:idx val="2"/>
          <c:order val="2"/>
          <c:spPr>
            <a:solidFill>
              <a:schemeClr val="accent3"/>
            </a:solidFill>
            <a:ln>
              <a:noFill/>
            </a:ln>
            <a:effectLst/>
          </c:spPr>
          <c:invertIfNegative val="0"/>
          <c:cat>
            <c:numRef>
              <c:f>'Base Graf'!$G$4:$G$10</c:f>
              <c:numCache>
                <c:formatCode>General</c:formatCode>
                <c:ptCount val="7"/>
                <c:pt idx="0">
                  <c:v>2020</c:v>
                </c:pt>
                <c:pt idx="1">
                  <c:v>2021</c:v>
                </c:pt>
                <c:pt idx="2">
                  <c:v>2022</c:v>
                </c:pt>
                <c:pt idx="3">
                  <c:v>2023</c:v>
                </c:pt>
                <c:pt idx="4">
                  <c:v>2024</c:v>
                </c:pt>
                <c:pt idx="5">
                  <c:v>2025</c:v>
                </c:pt>
                <c:pt idx="6">
                  <c:v>2026</c:v>
                </c:pt>
              </c:numCache>
            </c:numRef>
          </c:cat>
          <c:val>
            <c:numRef>
              <c:f>'Base Graf'!$Z$4:$Z$10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0-EC2A-4692-91BA-595E276D28C4}"/>
            </c:ext>
          </c:extLst>
        </c:ser>
        <c:dLbls>
          <c:showLegendKey val="0"/>
          <c:showVal val="0"/>
          <c:showCatName val="0"/>
          <c:showSerName val="0"/>
          <c:showPercent val="0"/>
          <c:showBubbleSize val="0"/>
        </c:dLbls>
        <c:gapWidth val="50"/>
        <c:overlap val="100"/>
        <c:axId val="127794176"/>
        <c:axId val="194906368"/>
      </c:barChart>
      <c:catAx>
        <c:axId val="12779417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94906368"/>
        <c:crosses val="autoZero"/>
        <c:auto val="1"/>
        <c:lblAlgn val="ctr"/>
        <c:lblOffset val="100"/>
        <c:noMultiLvlLbl val="0"/>
      </c:catAx>
      <c:valAx>
        <c:axId val="194906368"/>
        <c:scaling>
          <c:orientation val="minMax"/>
        </c:scaling>
        <c:delete val="1"/>
        <c:axPos val="l"/>
        <c:numFmt formatCode="#,##0.0" sourceLinked="1"/>
        <c:majorTickMark val="none"/>
        <c:minorTickMark val="none"/>
        <c:tickLblPos val="nextTo"/>
        <c:crossAx val="127794176"/>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DÓLARES POR TIPO DE SERVICIO</a:t>
            </a:r>
          </a:p>
          <a:p>
            <a:pPr algn="l">
              <a:defRPr/>
            </a:pPr>
            <a:r>
              <a:rPr lang="es-AR" sz="1200">
                <a:solidFill>
                  <a:srgbClr val="000099"/>
                </a:solidFill>
                <a:latin typeface="Arial Narrow" panose="020B0606020202030204" pitchFamily="34" charset="0"/>
              </a:rPr>
              <a:t>Millones de USD.</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7533261417E-2"/>
          <c:y val="0.2952827918170878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Graf'!$G$4:$G$11</c:f>
              <c:strCache>
                <c:ptCount val="8"/>
                <c:pt idx="0">
                  <c:v>2020</c:v>
                </c:pt>
                <c:pt idx="1">
                  <c:v>2021</c:v>
                </c:pt>
                <c:pt idx="2">
                  <c:v>2022</c:v>
                </c:pt>
                <c:pt idx="3">
                  <c:v>2023</c:v>
                </c:pt>
                <c:pt idx="4">
                  <c:v>2024</c:v>
                </c:pt>
                <c:pt idx="5">
                  <c:v>2025</c:v>
                </c:pt>
                <c:pt idx="6">
                  <c:v>2026</c:v>
                </c:pt>
                <c:pt idx="7">
                  <c:v>Prom Resto 2027-2042</c:v>
                </c:pt>
              </c:strCache>
            </c:strRef>
          </c:cat>
          <c:val>
            <c:numRef>
              <c:f>'Base Graf'!$I$4:$I$11</c:f>
              <c:numCache>
                <c:formatCode>#,##0.0</c:formatCode>
                <c:ptCount val="8"/>
                <c:pt idx="0">
                  <c:v>17.964239907580328</c:v>
                </c:pt>
                <c:pt idx="1">
                  <c:v>16.176807489346082</c:v>
                </c:pt>
                <c:pt idx="2">
                  <c:v>191.92705378079609</c:v>
                </c:pt>
                <c:pt idx="3">
                  <c:v>191.80299318557942</c:v>
                </c:pt>
                <c:pt idx="4">
                  <c:v>191.78807219557942</c:v>
                </c:pt>
                <c:pt idx="5">
                  <c:v>14.858888485579417</c:v>
                </c:pt>
                <c:pt idx="6">
                  <c:v>9.9880786255794156</c:v>
                </c:pt>
                <c:pt idx="7">
                  <c:v>6.1828332140391566</c:v>
                </c:pt>
              </c:numCache>
            </c:numRef>
          </c:val>
          <c:extLst>
            <c:ext xmlns:c16="http://schemas.microsoft.com/office/drawing/2014/chart" uri="{C3380CC4-5D6E-409C-BE32-E72D297353CC}">
              <c16:uniqueId val="{00000007-F070-4C4C-A8F3-25B5D6BC95A0}"/>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Graf'!$G$4:$G$11</c:f>
              <c:strCache>
                <c:ptCount val="8"/>
                <c:pt idx="0">
                  <c:v>2020</c:v>
                </c:pt>
                <c:pt idx="1">
                  <c:v>2021</c:v>
                </c:pt>
                <c:pt idx="2">
                  <c:v>2022</c:v>
                </c:pt>
                <c:pt idx="3">
                  <c:v>2023</c:v>
                </c:pt>
                <c:pt idx="4">
                  <c:v>2024</c:v>
                </c:pt>
                <c:pt idx="5">
                  <c:v>2025</c:v>
                </c:pt>
                <c:pt idx="6">
                  <c:v>2026</c:v>
                </c:pt>
                <c:pt idx="7">
                  <c:v>Prom Resto 2027-2042</c:v>
                </c:pt>
              </c:strCache>
            </c:strRef>
          </c:cat>
          <c:val>
            <c:numRef>
              <c:f>'Base Graf'!$L$4:$L$11</c:f>
              <c:numCache>
                <c:formatCode>#,##0.0</c:formatCode>
                <c:ptCount val="8"/>
                <c:pt idx="0">
                  <c:v>50.48085809844973</c:v>
                </c:pt>
                <c:pt idx="1">
                  <c:v>49.990035329176763</c:v>
                </c:pt>
                <c:pt idx="2">
                  <c:v>42.093496092579926</c:v>
                </c:pt>
                <c:pt idx="3">
                  <c:v>26.820826678996692</c:v>
                </c:pt>
                <c:pt idx="4">
                  <c:v>11.561220288553962</c:v>
                </c:pt>
                <c:pt idx="5">
                  <c:v>3.6790839925899443</c:v>
                </c:pt>
                <c:pt idx="6">
                  <c:v>3.2561189868511695</c:v>
                </c:pt>
                <c:pt idx="7">
                  <c:v>1.0658022692115112</c:v>
                </c:pt>
              </c:numCache>
            </c:numRef>
          </c:val>
          <c:extLst>
            <c:ext xmlns:c16="http://schemas.microsoft.com/office/drawing/2014/chart" uri="{C3380CC4-5D6E-409C-BE32-E72D297353CC}">
              <c16:uniqueId val="{0000000F-F070-4C4C-A8F3-25B5D6BC95A0}"/>
            </c:ext>
          </c:extLst>
        </c:ser>
        <c:ser>
          <c:idx val="2"/>
          <c:order val="2"/>
          <c:spPr>
            <a:solidFill>
              <a:schemeClr val="accent3"/>
            </a:solidFill>
            <a:ln>
              <a:noFill/>
            </a:ln>
            <a:effectLst/>
          </c:spPr>
          <c:invertIfNegative val="0"/>
          <c:dLbls>
            <c:delete val="1"/>
          </c:dLbls>
          <c:cat>
            <c:strRef>
              <c:f>'Base Graf'!$G$4:$G$11</c:f>
              <c:strCache>
                <c:ptCount val="8"/>
                <c:pt idx="0">
                  <c:v>2020</c:v>
                </c:pt>
                <c:pt idx="1">
                  <c:v>2021</c:v>
                </c:pt>
                <c:pt idx="2">
                  <c:v>2022</c:v>
                </c:pt>
                <c:pt idx="3">
                  <c:v>2023</c:v>
                </c:pt>
                <c:pt idx="4">
                  <c:v>2024</c:v>
                </c:pt>
                <c:pt idx="5">
                  <c:v>2025</c:v>
                </c:pt>
                <c:pt idx="6">
                  <c:v>2026</c:v>
                </c:pt>
                <c:pt idx="7">
                  <c:v>Prom Resto 2027-2042</c:v>
                </c:pt>
              </c:strCache>
            </c:strRef>
          </c:cat>
          <c:val>
            <c:numRef>
              <c:f>'Base Graf'!$Z$4:$Z$11</c:f>
              <c:numCache>
                <c:formatCode>General</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17-F070-4C4C-A8F3-25B5D6BC95A0}"/>
            </c:ext>
          </c:extLst>
        </c:ser>
        <c:dLbls>
          <c:dLblPos val="ctr"/>
          <c:showLegendKey val="0"/>
          <c:showVal val="1"/>
          <c:showCatName val="0"/>
          <c:showSerName val="0"/>
          <c:showPercent val="0"/>
          <c:showBubbleSize val="0"/>
        </c:dLbls>
        <c:gapWidth val="50"/>
        <c:overlap val="100"/>
        <c:axId val="127794688"/>
        <c:axId val="194908672"/>
      </c:barChart>
      <c:catAx>
        <c:axId val="12779468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94908672"/>
        <c:crosses val="autoZero"/>
        <c:auto val="1"/>
        <c:lblAlgn val="ctr"/>
        <c:lblOffset val="100"/>
        <c:noMultiLvlLbl val="0"/>
      </c:catAx>
      <c:valAx>
        <c:axId val="194908672"/>
        <c:scaling>
          <c:orientation val="minMax"/>
        </c:scaling>
        <c:delete val="1"/>
        <c:axPos val="l"/>
        <c:numFmt formatCode="#,##0.0" sourceLinked="1"/>
        <c:majorTickMark val="none"/>
        <c:minorTickMark val="none"/>
        <c:tickLblPos val="nextTo"/>
        <c:crossAx val="127794688"/>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UVA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UVA.</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Graf'!$G$4:$G$7</c:f>
              <c:numCache>
                <c:formatCode>General</c:formatCode>
                <c:ptCount val="4"/>
                <c:pt idx="0">
                  <c:v>2020</c:v>
                </c:pt>
                <c:pt idx="1">
                  <c:v>2021</c:v>
                </c:pt>
                <c:pt idx="2">
                  <c:v>2022</c:v>
                </c:pt>
                <c:pt idx="3">
                  <c:v>2023</c:v>
                </c:pt>
              </c:numCache>
            </c:numRef>
          </c:cat>
          <c:val>
            <c:numRef>
              <c:f>'Base Graf'!$J$4:$J$7</c:f>
              <c:numCache>
                <c:formatCode>#,##0.0</c:formatCode>
                <c:ptCount val="4"/>
                <c:pt idx="0">
                  <c:v>59.310900597607819</c:v>
                </c:pt>
                <c:pt idx="1">
                  <c:v>59.310900597607819</c:v>
                </c:pt>
                <c:pt idx="2">
                  <c:v>59.310900597607819</c:v>
                </c:pt>
                <c:pt idx="3">
                  <c:v>54.368325547807167</c:v>
                </c:pt>
              </c:numCache>
            </c:numRef>
          </c:val>
          <c:extLst>
            <c:ext xmlns:c16="http://schemas.microsoft.com/office/drawing/2014/chart" uri="{C3380CC4-5D6E-409C-BE32-E72D297353CC}">
              <c16:uniqueId val="{00000007-39E2-42F6-A146-DEF2CA2E2C9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Graf'!$G$4:$G$7</c:f>
              <c:numCache>
                <c:formatCode>General</c:formatCode>
                <c:ptCount val="4"/>
                <c:pt idx="0">
                  <c:v>2020</c:v>
                </c:pt>
                <c:pt idx="1">
                  <c:v>2021</c:v>
                </c:pt>
                <c:pt idx="2">
                  <c:v>2022</c:v>
                </c:pt>
                <c:pt idx="3">
                  <c:v>2023</c:v>
                </c:pt>
              </c:numCache>
            </c:numRef>
          </c:cat>
          <c:val>
            <c:numRef>
              <c:f>'Base Graf'!$M$4:$M$7</c:f>
              <c:numCache>
                <c:formatCode>#,##0.0</c:formatCode>
                <c:ptCount val="4"/>
                <c:pt idx="0">
                  <c:v>10.476095691800001</c:v>
                </c:pt>
                <c:pt idx="1">
                  <c:v>7.2886055356000004</c:v>
                </c:pt>
                <c:pt idx="2">
                  <c:v>4.3230605059</c:v>
                </c:pt>
                <c:pt idx="3">
                  <c:v>1.3575154759000003</c:v>
                </c:pt>
              </c:numCache>
            </c:numRef>
          </c:val>
          <c:extLst>
            <c:ext xmlns:c16="http://schemas.microsoft.com/office/drawing/2014/chart" uri="{C3380CC4-5D6E-409C-BE32-E72D297353CC}">
              <c16:uniqueId val="{0000000F-39E2-42F6-A146-DEF2CA2E2C94}"/>
            </c:ext>
          </c:extLst>
        </c:ser>
        <c:ser>
          <c:idx val="2"/>
          <c:order val="2"/>
          <c:spPr>
            <a:solidFill>
              <a:schemeClr val="accent3"/>
            </a:solidFill>
            <a:ln>
              <a:noFill/>
            </a:ln>
            <a:effectLst/>
          </c:spPr>
          <c:invertIfNegative val="0"/>
          <c:cat>
            <c:numRef>
              <c:f>'Base Graf'!$G$4:$G$7</c:f>
              <c:numCache>
                <c:formatCode>General</c:formatCode>
                <c:ptCount val="4"/>
                <c:pt idx="0">
                  <c:v>2020</c:v>
                </c:pt>
                <c:pt idx="1">
                  <c:v>2021</c:v>
                </c:pt>
                <c:pt idx="2">
                  <c:v>2022</c:v>
                </c:pt>
                <c:pt idx="3">
                  <c:v>2023</c:v>
                </c:pt>
              </c:numCache>
            </c:numRef>
          </c:cat>
          <c:val>
            <c:numRef>
              <c:f>'Base Graf'!$Z$4:$Z$7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7-39E2-42F6-A146-DEF2CA2E2C94}"/>
            </c:ext>
          </c:extLst>
        </c:ser>
        <c:dLbls>
          <c:showLegendKey val="0"/>
          <c:showVal val="0"/>
          <c:showCatName val="0"/>
          <c:showSerName val="0"/>
          <c:showPercent val="0"/>
          <c:showBubbleSize val="0"/>
        </c:dLbls>
        <c:gapWidth val="80"/>
        <c:overlap val="100"/>
        <c:axId val="130539520"/>
        <c:axId val="194911552"/>
      </c:barChart>
      <c:catAx>
        <c:axId val="13053952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94911552"/>
        <c:crosses val="autoZero"/>
        <c:auto val="1"/>
        <c:lblAlgn val="ctr"/>
        <c:lblOffset val="100"/>
        <c:noMultiLvlLbl val="0"/>
      </c:catAx>
      <c:valAx>
        <c:axId val="194911552"/>
        <c:scaling>
          <c:orientation val="minMax"/>
        </c:scaling>
        <c:delete val="1"/>
        <c:axPos val="l"/>
        <c:numFmt formatCode="#,##0.0" sourceLinked="1"/>
        <c:majorTickMark val="none"/>
        <c:minorTickMark val="none"/>
        <c:tickLblPos val="nextTo"/>
        <c:crossAx val="130539520"/>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PESOS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8545026073004405"/>
        </c:manualLayout>
      </c:layout>
      <c:barChart>
        <c:barDir val="col"/>
        <c:grouping val="stacked"/>
        <c:varyColors val="0"/>
        <c:ser>
          <c:idx val="0"/>
          <c:order val="0"/>
          <c:tx>
            <c:strRef>
              <c:f>'Base Graf'!$AC$2</c:f>
              <c:strCache>
                <c:ptCount val="1"/>
                <c:pt idx="0">
                  <c:v>Gobierno Federal</c:v>
                </c:pt>
              </c:strCache>
            </c:strRef>
          </c:tx>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Graf'!$AB$4:$AB$10</c:f>
              <c:numCache>
                <c:formatCode>General</c:formatCode>
                <c:ptCount val="7"/>
                <c:pt idx="0">
                  <c:v>2020</c:v>
                </c:pt>
                <c:pt idx="1">
                  <c:v>2021</c:v>
                </c:pt>
                <c:pt idx="2">
                  <c:v>2022</c:v>
                </c:pt>
                <c:pt idx="3">
                  <c:v>2023</c:v>
                </c:pt>
                <c:pt idx="4">
                  <c:v>2024</c:v>
                </c:pt>
                <c:pt idx="5">
                  <c:v>2025</c:v>
                </c:pt>
                <c:pt idx="6">
                  <c:v>2026</c:v>
                </c:pt>
              </c:numCache>
            </c:numRef>
          </c:cat>
          <c:val>
            <c:numRef>
              <c:f>'Base Graf'!$AC$4:$AC$10</c:f>
              <c:numCache>
                <c:formatCode>#,##0.00</c:formatCode>
                <c:ptCount val="7"/>
                <c:pt idx="0">
                  <c:v>2320.5037123333022</c:v>
                </c:pt>
                <c:pt idx="1">
                  <c:v>2753.2606875926872</c:v>
                </c:pt>
                <c:pt idx="2">
                  <c:v>6310.8436573053223</c:v>
                </c:pt>
                <c:pt idx="3">
                  <c:v>6724.5053158042274</c:v>
                </c:pt>
                <c:pt idx="4">
                  <c:v>206.70590565368889</c:v>
                </c:pt>
                <c:pt idx="5">
                  <c:v>111.02507461086059</c:v>
                </c:pt>
                <c:pt idx="6">
                  <c:v>33.452574237969195</c:v>
                </c:pt>
              </c:numCache>
            </c:numRef>
          </c:val>
          <c:extLst>
            <c:ext xmlns:c16="http://schemas.microsoft.com/office/drawing/2014/chart" uri="{C3380CC4-5D6E-409C-BE32-E72D297353CC}">
              <c16:uniqueId val="{00000000-5505-4797-A7FA-4210E1348C1E}"/>
            </c:ext>
          </c:extLst>
        </c:ser>
        <c:ser>
          <c:idx val="1"/>
          <c:order val="1"/>
          <c:tx>
            <c:strRef>
              <c:f>'Base Graf'!$AO$2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Graf'!$AB$4:$AB$10</c:f>
              <c:numCache>
                <c:formatCode>General</c:formatCode>
                <c:ptCount val="7"/>
                <c:pt idx="0">
                  <c:v>2020</c:v>
                </c:pt>
                <c:pt idx="1">
                  <c:v>2021</c:v>
                </c:pt>
                <c:pt idx="2">
                  <c:v>2022</c:v>
                </c:pt>
                <c:pt idx="3">
                  <c:v>2023</c:v>
                </c:pt>
                <c:pt idx="4">
                  <c:v>2024</c:v>
                </c:pt>
                <c:pt idx="5">
                  <c:v>2025</c:v>
                </c:pt>
                <c:pt idx="6">
                  <c:v>2026</c:v>
                </c:pt>
              </c:numCache>
            </c:numRef>
          </c:cat>
          <c:val>
            <c:numRef>
              <c:f>'Base Graf'!$AO$4:$AO$10</c:f>
              <c:numCache>
                <c:formatCode>#,##0.00</c:formatCode>
                <c:ptCount val="7"/>
                <c:pt idx="0">
                  <c:v>1838.738978575976</c:v>
                </c:pt>
                <c:pt idx="1">
                  <c:v>6016.4638386382549</c:v>
                </c:pt>
                <c:pt idx="2">
                  <c:v>13.55244434110106</c:v>
                </c:pt>
                <c:pt idx="3">
                  <c:v>11.275031092546934</c:v>
                </c:pt>
                <c:pt idx="4">
                  <c:v>9.2504630789433389</c:v>
                </c:pt>
                <c:pt idx="5">
                  <c:v>7.9060232487693289</c:v>
                </c:pt>
                <c:pt idx="6">
                  <c:v>0</c:v>
                </c:pt>
              </c:numCache>
            </c:numRef>
          </c:val>
          <c:extLst>
            <c:ext xmlns:c16="http://schemas.microsoft.com/office/drawing/2014/chart" uri="{C3380CC4-5D6E-409C-BE32-E72D297353CC}">
              <c16:uniqueId val="{00000001-5505-4797-A7FA-4210E1348C1E}"/>
            </c:ext>
          </c:extLst>
        </c:ser>
        <c:ser>
          <c:idx val="2"/>
          <c:order val="2"/>
          <c:spPr>
            <a:solidFill>
              <a:schemeClr val="accent3"/>
            </a:solidFill>
            <a:ln>
              <a:noFill/>
            </a:ln>
            <a:effectLst/>
          </c:spPr>
          <c:invertIfNegative val="0"/>
          <c:cat>
            <c:numRef>
              <c:f>'Base Graf'!$AB$4:$AB$10</c:f>
              <c:numCache>
                <c:formatCode>General</c:formatCode>
                <c:ptCount val="7"/>
                <c:pt idx="0">
                  <c:v>2020</c:v>
                </c:pt>
                <c:pt idx="1">
                  <c:v>2021</c:v>
                </c:pt>
                <c:pt idx="2">
                  <c:v>2022</c:v>
                </c:pt>
                <c:pt idx="3">
                  <c:v>2023</c:v>
                </c:pt>
                <c:pt idx="4">
                  <c:v>2024</c:v>
                </c:pt>
                <c:pt idx="5">
                  <c:v>2025</c:v>
                </c:pt>
                <c:pt idx="6">
                  <c:v>2026</c:v>
                </c:pt>
              </c:numCache>
            </c:numRef>
          </c:cat>
          <c:val>
            <c:numRef>
              <c:f>'Base Graf'!$Z$4:$Z$9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5505-4797-A7FA-4210E1348C1E}"/>
            </c:ext>
          </c:extLst>
        </c:ser>
        <c:dLbls>
          <c:showLegendKey val="0"/>
          <c:showVal val="0"/>
          <c:showCatName val="0"/>
          <c:showSerName val="0"/>
          <c:showPercent val="0"/>
          <c:showBubbleSize val="0"/>
        </c:dLbls>
        <c:gapWidth val="50"/>
        <c:overlap val="100"/>
        <c:axId val="130540032"/>
        <c:axId val="130229376"/>
      </c:barChart>
      <c:catAx>
        <c:axId val="13054003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30229376"/>
        <c:crosses val="autoZero"/>
        <c:auto val="1"/>
        <c:lblAlgn val="ctr"/>
        <c:lblOffset val="100"/>
        <c:noMultiLvlLbl val="0"/>
      </c:catAx>
      <c:valAx>
        <c:axId val="130229376"/>
        <c:scaling>
          <c:orientation val="minMax"/>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30540032"/>
        <c:crosses val="autoZero"/>
        <c:crossBetween val="between"/>
        <c:majorUnit val="2000"/>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6" fmlaLink="$K$6" fmlaRange="'Base Graf'!$BT$4:$BT$5" noThreeD="1" sel="1" val="0"/>
</file>

<file path=xl/ctrlProps/ctrlProp2.xml><?xml version="1.0" encoding="utf-8"?>
<formControlPr xmlns="http://schemas.microsoft.com/office/spreadsheetml/2009/9/main" objectType="Drop" dropStyle="combo" dx="16" fmlaLink="$K$25" fmlaRange="'Base Graf'!$BT$6:$BT$8" noThreeD="1" sel="1" val="0"/>
</file>

<file path=xl/ctrlProps/ctrlProp3.xml><?xml version="1.0" encoding="utf-8"?>
<formControlPr xmlns="http://schemas.microsoft.com/office/spreadsheetml/2009/9/main" objectType="Drop" dropStyle="combo" dx="16" fmlaLink="$K$44" fmlaRange="'Base Graf'!$BT$9:$BT$11" noThreeD="1" sel="1" val="0"/>
</file>

<file path=xl/ctrlProps/ctrlProp4.xml><?xml version="1.0" encoding="utf-8"?>
<formControlPr xmlns="http://schemas.microsoft.com/office/spreadsheetml/2009/9/main" objectType="Drop" dropStyle="combo" dx="16" fmlaLink="$K$64" fmlaRange="'Base Graf'!$BT$12:$BT$14"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4</xdr:row>
          <xdr:rowOff>9525</xdr:rowOff>
        </xdr:from>
        <xdr:to>
          <xdr:col>5</xdr:col>
          <xdr:colOff>581025</xdr:colOff>
          <xdr:row>5</xdr:row>
          <xdr:rowOff>180975</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xdr:row>
          <xdr:rowOff>133350</xdr:rowOff>
        </xdr:from>
        <xdr:to>
          <xdr:col>14</xdr:col>
          <xdr:colOff>504825</xdr:colOff>
          <xdr:row>19</xdr:row>
          <xdr:rowOff>142875</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grafcomp" spid="_x0000_s13111"/>
                </a:ext>
              </a:extLst>
            </xdr:cNvPicPr>
          </xdr:nvPicPr>
          <xdr:blipFill>
            <a:blip xmlns:r="http://schemas.openxmlformats.org/officeDocument/2006/relationships" r:embed="rId1"/>
            <a:srcRect/>
            <a:stretch>
              <a:fillRect/>
            </a:stretch>
          </xdr:blipFill>
          <xdr:spPr bwMode="auto">
            <a:xfrm>
              <a:off x="6629400" y="5143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23</xdr:row>
          <xdr:rowOff>19050</xdr:rowOff>
        </xdr:from>
        <xdr:to>
          <xdr:col>5</xdr:col>
          <xdr:colOff>581025</xdr:colOff>
          <xdr:row>24</xdr:row>
          <xdr:rowOff>190500</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57150</xdr:rowOff>
        </xdr:from>
        <xdr:to>
          <xdr:col>14</xdr:col>
          <xdr:colOff>495300</xdr:colOff>
          <xdr:row>39</xdr:row>
          <xdr:rowOff>66675</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a:extLst>
                <a:ext uri="{84589F7E-364E-4C9E-8A38-B11213B215E9}">
                  <a14:cameraTool cellRange="grafvto" spid="_x0000_s13112"/>
                </a:ext>
              </a:extLst>
            </xdr:cNvPicPr>
          </xdr:nvPicPr>
          <xdr:blipFill>
            <a:blip xmlns:r="http://schemas.openxmlformats.org/officeDocument/2006/relationships" r:embed="rId2"/>
            <a:srcRect/>
            <a:stretch>
              <a:fillRect/>
            </a:stretch>
          </xdr:blipFill>
          <xdr:spPr bwMode="auto">
            <a:xfrm>
              <a:off x="6619875" y="42481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41</xdr:row>
          <xdr:rowOff>114300</xdr:rowOff>
        </xdr:from>
        <xdr:to>
          <xdr:col>5</xdr:col>
          <xdr:colOff>581025</xdr:colOff>
          <xdr:row>43</xdr:row>
          <xdr:rowOff>95250</xdr:rowOff>
        </xdr:to>
        <xdr:sp macro="" textlink="">
          <xdr:nvSpPr>
            <xdr:cNvPr id="12295" name="Drop Dow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40</xdr:row>
          <xdr:rowOff>171450</xdr:rowOff>
        </xdr:from>
        <xdr:to>
          <xdr:col>14</xdr:col>
          <xdr:colOff>504825</xdr:colOff>
          <xdr:row>57</xdr:row>
          <xdr:rowOff>180975</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grafserv" spid="_x0000_s13113"/>
                </a:ext>
              </a:extLst>
            </xdr:cNvPicPr>
          </xdr:nvPicPr>
          <xdr:blipFill>
            <a:blip xmlns:r="http://schemas.openxmlformats.org/officeDocument/2006/relationships" r:embed="rId3"/>
            <a:srcRect/>
            <a:stretch>
              <a:fillRect/>
            </a:stretch>
          </xdr:blipFill>
          <xdr:spPr bwMode="auto">
            <a:xfrm>
              <a:off x="6629400" y="77914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61</xdr:row>
          <xdr:rowOff>38100</xdr:rowOff>
        </xdr:from>
        <xdr:to>
          <xdr:col>5</xdr:col>
          <xdr:colOff>476250</xdr:colOff>
          <xdr:row>63</xdr:row>
          <xdr:rowOff>19050</xdr:rowOff>
        </xdr:to>
        <xdr:sp macro="" textlink="">
          <xdr:nvSpPr>
            <xdr:cNvPr id="12301" name="Drop Down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60</xdr:row>
          <xdr:rowOff>0</xdr:rowOff>
        </xdr:from>
        <xdr:to>
          <xdr:col>14</xdr:col>
          <xdr:colOff>495300</xdr:colOff>
          <xdr:row>77</xdr:row>
          <xdr:rowOff>9525</xdr:rowOff>
        </xdr:to>
        <xdr:pic>
          <xdr:nvPicPr>
            <xdr:cNvPr id="10" name="Imagen 9">
              <a:extLst>
                <a:ext uri="{FF2B5EF4-FFF2-40B4-BE49-F238E27FC236}">
                  <a16:creationId xmlns:a16="http://schemas.microsoft.com/office/drawing/2014/main" id="{00000000-0008-0000-0300-00000A000000}"/>
                </a:ext>
              </a:extLst>
            </xdr:cNvPr>
            <xdr:cNvPicPr>
              <a:picLocks noChangeAspect="1" noChangeArrowheads="1"/>
              <a:extLst>
                <a:ext uri="{84589F7E-364E-4C9E-8A38-B11213B215E9}">
                  <a14:cameraTool cellRange="grafacreedor" spid="_x0000_s13114"/>
                </a:ext>
              </a:extLst>
            </xdr:cNvPicPr>
          </xdr:nvPicPr>
          <xdr:blipFill>
            <a:blip xmlns:r="http://schemas.openxmlformats.org/officeDocument/2006/relationships" r:embed="rId4"/>
            <a:srcRect/>
            <a:stretch>
              <a:fillRect/>
            </a:stretch>
          </xdr:blipFill>
          <xdr:spPr bwMode="auto">
            <a:xfrm>
              <a:off x="6619875" y="1143000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65</xdr:col>
      <xdr:colOff>228600</xdr:colOff>
      <xdr:row>2</xdr:row>
      <xdr:rowOff>104775</xdr:rowOff>
    </xdr:from>
    <xdr:to>
      <xdr:col>65</xdr:col>
      <xdr:colOff>5790600</xdr:colOff>
      <xdr:row>17</xdr:row>
      <xdr:rowOff>48375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65</xdr:col>
      <xdr:colOff>238125</xdr:colOff>
      <xdr:row>19</xdr:row>
      <xdr:rowOff>180975</xdr:rowOff>
    </xdr:from>
    <xdr:to>
      <xdr:col>65</xdr:col>
      <xdr:colOff>5800125</xdr:colOff>
      <xdr:row>35</xdr:row>
      <xdr:rowOff>124575</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65</xdr:col>
      <xdr:colOff>238125</xdr:colOff>
      <xdr:row>38</xdr:row>
      <xdr:rowOff>38099</xdr:rowOff>
    </xdr:from>
    <xdr:to>
      <xdr:col>65</xdr:col>
      <xdr:colOff>5800125</xdr:colOff>
      <xdr:row>53</xdr:row>
      <xdr:rowOff>172199</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65</xdr:col>
      <xdr:colOff>238125</xdr:colOff>
      <xdr:row>56</xdr:row>
      <xdr:rowOff>66675</xdr:rowOff>
    </xdr:from>
    <xdr:to>
      <xdr:col>65</xdr:col>
      <xdr:colOff>5800125</xdr:colOff>
      <xdr:row>72</xdr:row>
      <xdr:rowOff>10275</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65</xdr:col>
      <xdr:colOff>228600</xdr:colOff>
      <xdr:row>74</xdr:row>
      <xdr:rowOff>95250</xdr:rowOff>
    </xdr:from>
    <xdr:to>
      <xdr:col>65</xdr:col>
      <xdr:colOff>5790600</xdr:colOff>
      <xdr:row>90</xdr:row>
      <xdr:rowOff>38850</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228600</xdr:colOff>
      <xdr:row>92</xdr:row>
      <xdr:rowOff>123825</xdr:rowOff>
    </xdr:from>
    <xdr:to>
      <xdr:col>65</xdr:col>
      <xdr:colOff>5790600</xdr:colOff>
      <xdr:row>108</xdr:row>
      <xdr:rowOff>67425</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65</xdr:col>
      <xdr:colOff>209550</xdr:colOff>
      <xdr:row>110</xdr:row>
      <xdr:rowOff>161925</xdr:rowOff>
    </xdr:from>
    <xdr:to>
      <xdr:col>65</xdr:col>
      <xdr:colOff>5771550</xdr:colOff>
      <xdr:row>126</xdr:row>
      <xdr:rowOff>105525</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209550</xdr:colOff>
      <xdr:row>129</xdr:row>
      <xdr:rowOff>95250</xdr:rowOff>
    </xdr:from>
    <xdr:to>
      <xdr:col>65</xdr:col>
      <xdr:colOff>5771550</xdr:colOff>
      <xdr:row>145</xdr:row>
      <xdr:rowOff>38850</xdr:rowOff>
    </xdr:to>
    <xdr:graphicFrame macro="">
      <xdr:nvGraphicFramePr>
        <xdr:cNvPr id="15" name="Gráfico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65</xdr:col>
      <xdr:colOff>219075</xdr:colOff>
      <xdr:row>147</xdr:row>
      <xdr:rowOff>161925</xdr:rowOff>
    </xdr:from>
    <xdr:to>
      <xdr:col>65</xdr:col>
      <xdr:colOff>5781075</xdr:colOff>
      <xdr:row>163</xdr:row>
      <xdr:rowOff>105525</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65</xdr:col>
      <xdr:colOff>200025</xdr:colOff>
      <xdr:row>185</xdr:row>
      <xdr:rowOff>76200</xdr:rowOff>
    </xdr:from>
    <xdr:to>
      <xdr:col>65</xdr:col>
      <xdr:colOff>5762025</xdr:colOff>
      <xdr:row>201</xdr:row>
      <xdr:rowOff>19800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65</xdr:col>
      <xdr:colOff>209550</xdr:colOff>
      <xdr:row>166</xdr:row>
      <xdr:rowOff>104775</xdr:rowOff>
    </xdr:from>
    <xdr:to>
      <xdr:col>65</xdr:col>
      <xdr:colOff>5771550</xdr:colOff>
      <xdr:row>182</xdr:row>
      <xdr:rowOff>48375</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65</xdr:col>
      <xdr:colOff>1085850</xdr:colOff>
      <xdr:row>191</xdr:row>
      <xdr:rowOff>76200</xdr:rowOff>
    </xdr:from>
    <xdr:to>
      <xdr:col>65</xdr:col>
      <xdr:colOff>1609735</xdr:colOff>
      <xdr:row>192</xdr:row>
      <xdr:rowOff>180971</xdr:rowOff>
    </xdr:to>
    <xdr:sp macro="" textlink="">
      <xdr:nvSpPr>
        <xdr:cNvPr id="16" name="CuadroTexto 85">
          <a:extLst>
            <a:ext uri="{FF2B5EF4-FFF2-40B4-BE49-F238E27FC236}">
              <a16:creationId xmlns:a16="http://schemas.microsoft.com/office/drawing/2014/main" id="{00000000-0008-0000-0400-000010000000}"/>
            </a:ext>
          </a:extLst>
        </xdr:cNvPr>
        <xdr:cNvSpPr txBox="1"/>
      </xdr:nvSpPr>
      <xdr:spPr>
        <a:xfrm>
          <a:off x="61731525" y="36880800"/>
          <a:ext cx="523885"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69,8</a:t>
          </a:r>
        </a:p>
      </xdr:txBody>
    </xdr:sp>
    <xdr:clientData/>
  </xdr:twoCellAnchor>
  <xdr:twoCellAnchor>
    <xdr:from>
      <xdr:col>65</xdr:col>
      <xdr:colOff>2343141</xdr:colOff>
      <xdr:row>191</xdr:row>
      <xdr:rowOff>123827</xdr:rowOff>
    </xdr:from>
    <xdr:to>
      <xdr:col>65</xdr:col>
      <xdr:colOff>2867025</xdr:colOff>
      <xdr:row>193</xdr:row>
      <xdr:rowOff>38098</xdr:rowOff>
    </xdr:to>
    <xdr:sp macro="" textlink="">
      <xdr:nvSpPr>
        <xdr:cNvPr id="17" name="CuadroTexto 86">
          <a:extLst>
            <a:ext uri="{FF2B5EF4-FFF2-40B4-BE49-F238E27FC236}">
              <a16:creationId xmlns:a16="http://schemas.microsoft.com/office/drawing/2014/main" id="{00000000-0008-0000-0400-000011000000}"/>
            </a:ext>
          </a:extLst>
        </xdr:cNvPr>
        <xdr:cNvSpPr txBox="1"/>
      </xdr:nvSpPr>
      <xdr:spPr>
        <a:xfrm>
          <a:off x="62988816" y="36928427"/>
          <a:ext cx="523884"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66,6</a:t>
          </a:r>
        </a:p>
      </xdr:txBody>
    </xdr:sp>
    <xdr:clientData/>
  </xdr:twoCellAnchor>
  <xdr:twoCellAnchor>
    <xdr:from>
      <xdr:col>65</xdr:col>
      <xdr:colOff>3552820</xdr:colOff>
      <xdr:row>191</xdr:row>
      <xdr:rowOff>152396</xdr:rowOff>
    </xdr:from>
    <xdr:to>
      <xdr:col>65</xdr:col>
      <xdr:colOff>4076705</xdr:colOff>
      <xdr:row>193</xdr:row>
      <xdr:rowOff>66667</xdr:rowOff>
    </xdr:to>
    <xdr:sp macro="" textlink="">
      <xdr:nvSpPr>
        <xdr:cNvPr id="18" name="CuadroTexto 87">
          <a:extLst>
            <a:ext uri="{FF2B5EF4-FFF2-40B4-BE49-F238E27FC236}">
              <a16:creationId xmlns:a16="http://schemas.microsoft.com/office/drawing/2014/main" id="{00000000-0008-0000-0400-000012000000}"/>
            </a:ext>
          </a:extLst>
        </xdr:cNvPr>
        <xdr:cNvSpPr txBox="1"/>
      </xdr:nvSpPr>
      <xdr:spPr>
        <a:xfrm>
          <a:off x="64198495" y="36956996"/>
          <a:ext cx="523885"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63,6</a:t>
          </a:r>
        </a:p>
      </xdr:txBody>
    </xdr:sp>
    <xdr:clientData/>
  </xdr:twoCellAnchor>
  <xdr:twoCellAnchor>
    <xdr:from>
      <xdr:col>65</xdr:col>
      <xdr:colOff>4791088</xdr:colOff>
      <xdr:row>192</xdr:row>
      <xdr:rowOff>85719</xdr:rowOff>
    </xdr:from>
    <xdr:to>
      <xdr:col>65</xdr:col>
      <xdr:colOff>5314973</xdr:colOff>
      <xdr:row>193</xdr:row>
      <xdr:rowOff>190490</xdr:rowOff>
    </xdr:to>
    <xdr:sp macro="" textlink="">
      <xdr:nvSpPr>
        <xdr:cNvPr id="19" name="CuadroTexto 88">
          <a:extLst>
            <a:ext uri="{FF2B5EF4-FFF2-40B4-BE49-F238E27FC236}">
              <a16:creationId xmlns:a16="http://schemas.microsoft.com/office/drawing/2014/main" id="{00000000-0008-0000-0400-000013000000}"/>
            </a:ext>
          </a:extLst>
        </xdr:cNvPr>
        <xdr:cNvSpPr txBox="1"/>
      </xdr:nvSpPr>
      <xdr:spPr>
        <a:xfrm>
          <a:off x="65436763" y="37080819"/>
          <a:ext cx="523885"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55,7</a:t>
          </a:r>
        </a:p>
      </xdr:txBody>
    </xdr:sp>
    <xdr:clientData/>
  </xdr:twoCellAnchor>
  <xdr:twoCellAnchor>
    <xdr:from>
      <xdr:col>65</xdr:col>
      <xdr:colOff>819150</xdr:colOff>
      <xdr:row>175</xdr:row>
      <xdr:rowOff>171456</xdr:rowOff>
    </xdr:from>
    <xdr:to>
      <xdr:col>65</xdr:col>
      <xdr:colOff>1333523</xdr:colOff>
      <xdr:row>177</xdr:row>
      <xdr:rowOff>28588</xdr:rowOff>
    </xdr:to>
    <xdr:sp macro="" textlink="">
      <xdr:nvSpPr>
        <xdr:cNvPr id="20" name="CuadroTexto 71">
          <a:extLst>
            <a:ext uri="{FF2B5EF4-FFF2-40B4-BE49-F238E27FC236}">
              <a16:creationId xmlns:a16="http://schemas.microsoft.com/office/drawing/2014/main" id="{00000000-0008-0000-0400-000014000000}"/>
            </a:ext>
          </a:extLst>
        </xdr:cNvPr>
        <xdr:cNvSpPr txBox="1"/>
      </xdr:nvSpPr>
      <xdr:spPr>
        <a:xfrm>
          <a:off x="61464825" y="33928056"/>
          <a:ext cx="514373" cy="238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68,4</a:t>
          </a:r>
        </a:p>
      </xdr:txBody>
    </xdr:sp>
    <xdr:clientData/>
  </xdr:twoCellAnchor>
  <xdr:twoCellAnchor>
    <xdr:from>
      <xdr:col>65</xdr:col>
      <xdr:colOff>1457306</xdr:colOff>
      <xdr:row>175</xdr:row>
      <xdr:rowOff>161941</xdr:rowOff>
    </xdr:from>
    <xdr:to>
      <xdr:col>65</xdr:col>
      <xdr:colOff>1971680</xdr:colOff>
      <xdr:row>177</xdr:row>
      <xdr:rowOff>19072</xdr:rowOff>
    </xdr:to>
    <xdr:sp macro="" textlink="">
      <xdr:nvSpPr>
        <xdr:cNvPr id="21" name="CuadroTexto 72">
          <a:extLst>
            <a:ext uri="{FF2B5EF4-FFF2-40B4-BE49-F238E27FC236}">
              <a16:creationId xmlns:a16="http://schemas.microsoft.com/office/drawing/2014/main" id="{00000000-0008-0000-0400-000015000000}"/>
            </a:ext>
          </a:extLst>
        </xdr:cNvPr>
        <xdr:cNvSpPr txBox="1"/>
      </xdr:nvSpPr>
      <xdr:spPr>
        <a:xfrm>
          <a:off x="62102981" y="33918541"/>
          <a:ext cx="514374" cy="238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66,2</a:t>
          </a:r>
        </a:p>
      </xdr:txBody>
    </xdr:sp>
    <xdr:clientData/>
  </xdr:twoCellAnchor>
  <xdr:twoCellAnchor>
    <xdr:from>
      <xdr:col>65</xdr:col>
      <xdr:colOff>2028843</xdr:colOff>
      <xdr:row>171</xdr:row>
      <xdr:rowOff>114300</xdr:rowOff>
    </xdr:from>
    <xdr:to>
      <xdr:col>65</xdr:col>
      <xdr:colOff>2543216</xdr:colOff>
      <xdr:row>172</xdr:row>
      <xdr:rowOff>161932</xdr:rowOff>
    </xdr:to>
    <xdr:sp macro="" textlink="">
      <xdr:nvSpPr>
        <xdr:cNvPr id="22" name="CuadroTexto 73">
          <a:extLst>
            <a:ext uri="{FF2B5EF4-FFF2-40B4-BE49-F238E27FC236}">
              <a16:creationId xmlns:a16="http://schemas.microsoft.com/office/drawing/2014/main" id="{00000000-0008-0000-0400-000016000000}"/>
            </a:ext>
          </a:extLst>
        </xdr:cNvPr>
        <xdr:cNvSpPr txBox="1"/>
      </xdr:nvSpPr>
      <xdr:spPr>
        <a:xfrm>
          <a:off x="62674518" y="33108900"/>
          <a:ext cx="514373" cy="238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234,0</a:t>
          </a:r>
        </a:p>
      </xdr:txBody>
    </xdr:sp>
    <xdr:clientData/>
  </xdr:twoCellAnchor>
  <xdr:twoCellAnchor>
    <xdr:from>
      <xdr:col>65</xdr:col>
      <xdr:colOff>2619416</xdr:colOff>
      <xdr:row>172</xdr:row>
      <xdr:rowOff>19083</xdr:rowOff>
    </xdr:from>
    <xdr:to>
      <xdr:col>65</xdr:col>
      <xdr:colOff>3133790</xdr:colOff>
      <xdr:row>173</xdr:row>
      <xdr:rowOff>66714</xdr:rowOff>
    </xdr:to>
    <xdr:sp macro="" textlink="">
      <xdr:nvSpPr>
        <xdr:cNvPr id="23" name="CuadroTexto 74">
          <a:extLst>
            <a:ext uri="{FF2B5EF4-FFF2-40B4-BE49-F238E27FC236}">
              <a16:creationId xmlns:a16="http://schemas.microsoft.com/office/drawing/2014/main" id="{00000000-0008-0000-0400-000017000000}"/>
            </a:ext>
          </a:extLst>
        </xdr:cNvPr>
        <xdr:cNvSpPr txBox="1"/>
      </xdr:nvSpPr>
      <xdr:spPr>
        <a:xfrm>
          <a:off x="63265091" y="33204183"/>
          <a:ext cx="514374" cy="238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218,6</a:t>
          </a:r>
        </a:p>
      </xdr:txBody>
    </xdr:sp>
    <xdr:clientData/>
  </xdr:twoCellAnchor>
  <xdr:twoCellAnchor>
    <xdr:from>
      <xdr:col>65</xdr:col>
      <xdr:colOff>3267055</xdr:colOff>
      <xdr:row>172</xdr:row>
      <xdr:rowOff>95266</xdr:rowOff>
    </xdr:from>
    <xdr:to>
      <xdr:col>65</xdr:col>
      <xdr:colOff>3781429</xdr:colOff>
      <xdr:row>173</xdr:row>
      <xdr:rowOff>142897</xdr:rowOff>
    </xdr:to>
    <xdr:sp macro="" textlink="">
      <xdr:nvSpPr>
        <xdr:cNvPr id="24" name="CuadroTexto 75">
          <a:extLst>
            <a:ext uri="{FF2B5EF4-FFF2-40B4-BE49-F238E27FC236}">
              <a16:creationId xmlns:a16="http://schemas.microsoft.com/office/drawing/2014/main" id="{00000000-0008-0000-0400-000018000000}"/>
            </a:ext>
          </a:extLst>
        </xdr:cNvPr>
        <xdr:cNvSpPr txBox="1"/>
      </xdr:nvSpPr>
      <xdr:spPr>
        <a:xfrm>
          <a:off x="63912730" y="33280366"/>
          <a:ext cx="514374" cy="238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203,3</a:t>
          </a:r>
        </a:p>
      </xdr:txBody>
    </xdr:sp>
    <xdr:clientData/>
  </xdr:twoCellAnchor>
  <xdr:twoCellAnchor>
    <xdr:from>
      <xdr:col>65</xdr:col>
      <xdr:colOff>3886217</xdr:colOff>
      <xdr:row>176</xdr:row>
      <xdr:rowOff>181009</xdr:rowOff>
    </xdr:from>
    <xdr:to>
      <xdr:col>65</xdr:col>
      <xdr:colOff>4400535</xdr:colOff>
      <xdr:row>178</xdr:row>
      <xdr:rowOff>38140</xdr:rowOff>
    </xdr:to>
    <xdr:sp macro="" textlink="">
      <xdr:nvSpPr>
        <xdr:cNvPr id="25" name="CuadroTexto 76">
          <a:extLst>
            <a:ext uri="{FF2B5EF4-FFF2-40B4-BE49-F238E27FC236}">
              <a16:creationId xmlns:a16="http://schemas.microsoft.com/office/drawing/2014/main" id="{00000000-0008-0000-0400-000019000000}"/>
            </a:ext>
          </a:extLst>
        </xdr:cNvPr>
        <xdr:cNvSpPr txBox="1"/>
      </xdr:nvSpPr>
      <xdr:spPr>
        <a:xfrm>
          <a:off x="64531892" y="34128109"/>
          <a:ext cx="514318" cy="238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18,5</a:t>
          </a:r>
        </a:p>
      </xdr:txBody>
    </xdr:sp>
    <xdr:clientData/>
  </xdr:twoCellAnchor>
  <xdr:twoCellAnchor>
    <xdr:from>
      <xdr:col>65</xdr:col>
      <xdr:colOff>5162557</xdr:colOff>
      <xdr:row>177</xdr:row>
      <xdr:rowOff>28598</xdr:rowOff>
    </xdr:from>
    <xdr:to>
      <xdr:col>65</xdr:col>
      <xdr:colOff>5676931</xdr:colOff>
      <xdr:row>178</xdr:row>
      <xdr:rowOff>76230</xdr:rowOff>
    </xdr:to>
    <xdr:sp macro="" textlink="">
      <xdr:nvSpPr>
        <xdr:cNvPr id="26" name="CuadroTexto 77">
          <a:extLst>
            <a:ext uri="{FF2B5EF4-FFF2-40B4-BE49-F238E27FC236}">
              <a16:creationId xmlns:a16="http://schemas.microsoft.com/office/drawing/2014/main" id="{00000000-0008-0000-0400-00001A000000}"/>
            </a:ext>
          </a:extLst>
        </xdr:cNvPr>
        <xdr:cNvSpPr txBox="1"/>
      </xdr:nvSpPr>
      <xdr:spPr>
        <a:xfrm>
          <a:off x="65808232" y="34166198"/>
          <a:ext cx="514374" cy="238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7,2</a:t>
          </a:r>
        </a:p>
      </xdr:txBody>
    </xdr:sp>
    <xdr:clientData/>
  </xdr:twoCellAnchor>
  <xdr:twoCellAnchor>
    <xdr:from>
      <xdr:col>65</xdr:col>
      <xdr:colOff>4505323</xdr:colOff>
      <xdr:row>177</xdr:row>
      <xdr:rowOff>22</xdr:rowOff>
    </xdr:from>
    <xdr:to>
      <xdr:col>65</xdr:col>
      <xdr:colOff>5019697</xdr:colOff>
      <xdr:row>178</xdr:row>
      <xdr:rowOff>47653</xdr:rowOff>
    </xdr:to>
    <xdr:sp macro="" textlink="">
      <xdr:nvSpPr>
        <xdr:cNvPr id="27" name="CuadroTexto 77">
          <a:extLst>
            <a:ext uri="{FF2B5EF4-FFF2-40B4-BE49-F238E27FC236}">
              <a16:creationId xmlns:a16="http://schemas.microsoft.com/office/drawing/2014/main" id="{00000000-0008-0000-0400-00001B000000}"/>
            </a:ext>
          </a:extLst>
        </xdr:cNvPr>
        <xdr:cNvSpPr txBox="1"/>
      </xdr:nvSpPr>
      <xdr:spPr>
        <a:xfrm>
          <a:off x="65150998" y="34137622"/>
          <a:ext cx="514374" cy="238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13,2</a:t>
          </a:r>
        </a:p>
      </xdr:txBody>
    </xdr:sp>
    <xdr:clientData/>
  </xdr:twoCellAnchor>
  <xdr:twoCellAnchor>
    <xdr:from>
      <xdr:col>65</xdr:col>
      <xdr:colOff>790575</xdr:colOff>
      <xdr:row>156</xdr:row>
      <xdr:rowOff>28570</xdr:rowOff>
    </xdr:from>
    <xdr:to>
      <xdr:col>65</xdr:col>
      <xdr:colOff>1447836</xdr:colOff>
      <xdr:row>157</xdr:row>
      <xdr:rowOff>114285</xdr:rowOff>
    </xdr:to>
    <xdr:sp macro="" textlink="">
      <xdr:nvSpPr>
        <xdr:cNvPr id="28" name="CuadroTexto 78">
          <a:extLst>
            <a:ext uri="{FF2B5EF4-FFF2-40B4-BE49-F238E27FC236}">
              <a16:creationId xmlns:a16="http://schemas.microsoft.com/office/drawing/2014/main" id="{00000000-0008-0000-0400-00001C000000}"/>
            </a:ext>
          </a:extLst>
        </xdr:cNvPr>
        <xdr:cNvSpPr txBox="1"/>
      </xdr:nvSpPr>
      <xdr:spPr>
        <a:xfrm>
          <a:off x="61436250" y="30165670"/>
          <a:ext cx="657261"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4.159,2</a:t>
          </a:r>
        </a:p>
      </xdr:txBody>
    </xdr:sp>
    <xdr:clientData/>
  </xdr:twoCellAnchor>
  <xdr:twoCellAnchor>
    <xdr:from>
      <xdr:col>65</xdr:col>
      <xdr:colOff>2209817</xdr:colOff>
      <xdr:row>154</xdr:row>
      <xdr:rowOff>76209</xdr:rowOff>
    </xdr:from>
    <xdr:to>
      <xdr:col>65</xdr:col>
      <xdr:colOff>2867023</xdr:colOff>
      <xdr:row>155</xdr:row>
      <xdr:rowOff>161923</xdr:rowOff>
    </xdr:to>
    <xdr:sp macro="" textlink="">
      <xdr:nvSpPr>
        <xdr:cNvPr id="29" name="CuadroTexto 79">
          <a:extLst>
            <a:ext uri="{FF2B5EF4-FFF2-40B4-BE49-F238E27FC236}">
              <a16:creationId xmlns:a16="http://schemas.microsoft.com/office/drawing/2014/main" id="{00000000-0008-0000-0400-00001D000000}"/>
            </a:ext>
          </a:extLst>
        </xdr:cNvPr>
        <xdr:cNvSpPr txBox="1"/>
      </xdr:nvSpPr>
      <xdr:spPr>
        <a:xfrm>
          <a:off x="62855492" y="2983230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6.324,4</a:t>
          </a:r>
        </a:p>
      </xdr:txBody>
    </xdr:sp>
    <xdr:clientData/>
  </xdr:twoCellAnchor>
  <xdr:twoCellAnchor>
    <xdr:from>
      <xdr:col>65</xdr:col>
      <xdr:colOff>1514483</xdr:colOff>
      <xdr:row>152</xdr:row>
      <xdr:rowOff>123825</xdr:rowOff>
    </xdr:from>
    <xdr:to>
      <xdr:col>65</xdr:col>
      <xdr:colOff>2171745</xdr:colOff>
      <xdr:row>154</xdr:row>
      <xdr:rowOff>19039</xdr:rowOff>
    </xdr:to>
    <xdr:sp macro="" textlink="">
      <xdr:nvSpPr>
        <xdr:cNvPr id="30" name="CuadroTexto 80">
          <a:extLst>
            <a:ext uri="{FF2B5EF4-FFF2-40B4-BE49-F238E27FC236}">
              <a16:creationId xmlns:a16="http://schemas.microsoft.com/office/drawing/2014/main" id="{00000000-0008-0000-0400-00001E000000}"/>
            </a:ext>
          </a:extLst>
        </xdr:cNvPr>
        <xdr:cNvSpPr txBox="1"/>
      </xdr:nvSpPr>
      <xdr:spPr>
        <a:xfrm>
          <a:off x="62160158" y="29498925"/>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8.769,7</a:t>
          </a:r>
        </a:p>
      </xdr:txBody>
    </xdr:sp>
    <xdr:clientData/>
  </xdr:twoCellAnchor>
  <xdr:twoCellAnchor>
    <xdr:from>
      <xdr:col>65</xdr:col>
      <xdr:colOff>2914675</xdr:colOff>
      <xdr:row>154</xdr:row>
      <xdr:rowOff>19039</xdr:rowOff>
    </xdr:from>
    <xdr:to>
      <xdr:col>65</xdr:col>
      <xdr:colOff>3571881</xdr:colOff>
      <xdr:row>155</xdr:row>
      <xdr:rowOff>104784</xdr:rowOff>
    </xdr:to>
    <xdr:sp macro="" textlink="">
      <xdr:nvSpPr>
        <xdr:cNvPr id="31" name="CuadroTexto 81">
          <a:extLst>
            <a:ext uri="{FF2B5EF4-FFF2-40B4-BE49-F238E27FC236}">
              <a16:creationId xmlns:a16="http://schemas.microsoft.com/office/drawing/2014/main" id="{00000000-0008-0000-0400-00001F000000}"/>
            </a:ext>
          </a:extLst>
        </xdr:cNvPr>
        <xdr:cNvSpPr txBox="1"/>
      </xdr:nvSpPr>
      <xdr:spPr>
        <a:xfrm>
          <a:off x="63560350" y="2977513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6.735,8</a:t>
          </a:r>
        </a:p>
      </xdr:txBody>
    </xdr:sp>
    <xdr:clientData/>
  </xdr:twoCellAnchor>
  <xdr:twoCellAnchor>
    <xdr:from>
      <xdr:col>65</xdr:col>
      <xdr:colOff>3648108</xdr:colOff>
      <xdr:row>159</xdr:row>
      <xdr:rowOff>9529</xdr:rowOff>
    </xdr:from>
    <xdr:to>
      <xdr:col>65</xdr:col>
      <xdr:colOff>4305314</xdr:colOff>
      <xdr:row>160</xdr:row>
      <xdr:rowOff>95244</xdr:rowOff>
    </xdr:to>
    <xdr:sp macro="" textlink="">
      <xdr:nvSpPr>
        <xdr:cNvPr id="32" name="CuadroTexto 82">
          <a:extLst>
            <a:ext uri="{FF2B5EF4-FFF2-40B4-BE49-F238E27FC236}">
              <a16:creationId xmlns:a16="http://schemas.microsoft.com/office/drawing/2014/main" id="{00000000-0008-0000-0400-000020000000}"/>
            </a:ext>
          </a:extLst>
        </xdr:cNvPr>
        <xdr:cNvSpPr txBox="1"/>
      </xdr:nvSpPr>
      <xdr:spPr>
        <a:xfrm>
          <a:off x="64293783" y="30718129"/>
          <a:ext cx="657206"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216,0</a:t>
          </a:r>
        </a:p>
      </xdr:txBody>
    </xdr:sp>
    <xdr:clientData/>
  </xdr:twoCellAnchor>
  <xdr:twoCellAnchor>
    <xdr:from>
      <xdr:col>65</xdr:col>
      <xdr:colOff>4352925</xdr:colOff>
      <xdr:row>159</xdr:row>
      <xdr:rowOff>19043</xdr:rowOff>
    </xdr:from>
    <xdr:to>
      <xdr:col>65</xdr:col>
      <xdr:colOff>5010186</xdr:colOff>
      <xdr:row>160</xdr:row>
      <xdr:rowOff>104757</xdr:rowOff>
    </xdr:to>
    <xdr:sp macro="" textlink="">
      <xdr:nvSpPr>
        <xdr:cNvPr id="33" name="CuadroTexto 83">
          <a:extLst>
            <a:ext uri="{FF2B5EF4-FFF2-40B4-BE49-F238E27FC236}">
              <a16:creationId xmlns:a16="http://schemas.microsoft.com/office/drawing/2014/main" id="{00000000-0008-0000-0400-000021000000}"/>
            </a:ext>
          </a:extLst>
        </xdr:cNvPr>
        <xdr:cNvSpPr txBox="1"/>
      </xdr:nvSpPr>
      <xdr:spPr>
        <a:xfrm>
          <a:off x="64998600" y="30727643"/>
          <a:ext cx="657261"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118,9</a:t>
          </a:r>
        </a:p>
      </xdr:txBody>
    </xdr:sp>
    <xdr:clientData/>
  </xdr:twoCellAnchor>
  <xdr:twoCellAnchor>
    <xdr:from>
      <xdr:col>65</xdr:col>
      <xdr:colOff>5133996</xdr:colOff>
      <xdr:row>159</xdr:row>
      <xdr:rowOff>47612</xdr:rowOff>
    </xdr:from>
    <xdr:to>
      <xdr:col>65</xdr:col>
      <xdr:colOff>5591193</xdr:colOff>
      <xdr:row>160</xdr:row>
      <xdr:rowOff>142870</xdr:rowOff>
    </xdr:to>
    <xdr:sp macro="" textlink="">
      <xdr:nvSpPr>
        <xdr:cNvPr id="34" name="CuadroTexto 84">
          <a:extLst>
            <a:ext uri="{FF2B5EF4-FFF2-40B4-BE49-F238E27FC236}">
              <a16:creationId xmlns:a16="http://schemas.microsoft.com/office/drawing/2014/main" id="{00000000-0008-0000-0400-000022000000}"/>
            </a:ext>
          </a:extLst>
        </xdr:cNvPr>
        <xdr:cNvSpPr txBox="1"/>
      </xdr:nvSpPr>
      <xdr:spPr>
        <a:xfrm>
          <a:off x="65779671" y="30756212"/>
          <a:ext cx="457197" cy="28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33,5</a:t>
          </a:r>
        </a:p>
      </xdr:txBody>
    </xdr:sp>
    <xdr:clientData/>
  </xdr:twoCellAnchor>
  <xdr:twoCellAnchor>
    <xdr:from>
      <xdr:col>65</xdr:col>
      <xdr:colOff>857250</xdr:colOff>
      <xdr:row>133</xdr:row>
      <xdr:rowOff>161925</xdr:rowOff>
    </xdr:from>
    <xdr:to>
      <xdr:col>65</xdr:col>
      <xdr:colOff>1381135</xdr:colOff>
      <xdr:row>135</xdr:row>
      <xdr:rowOff>76196</xdr:rowOff>
    </xdr:to>
    <xdr:sp macro="" textlink="">
      <xdr:nvSpPr>
        <xdr:cNvPr id="35" name="CuadroTexto 85">
          <a:extLst>
            <a:ext uri="{FF2B5EF4-FFF2-40B4-BE49-F238E27FC236}">
              <a16:creationId xmlns:a16="http://schemas.microsoft.com/office/drawing/2014/main" id="{00000000-0008-0000-0400-000023000000}"/>
            </a:ext>
          </a:extLst>
        </xdr:cNvPr>
        <xdr:cNvSpPr txBox="1"/>
      </xdr:nvSpPr>
      <xdr:spPr>
        <a:xfrm>
          <a:off x="61502925" y="25917525"/>
          <a:ext cx="523885"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69,8</a:t>
          </a:r>
        </a:p>
      </xdr:txBody>
    </xdr:sp>
    <xdr:clientData/>
  </xdr:twoCellAnchor>
  <xdr:twoCellAnchor>
    <xdr:from>
      <xdr:col>65</xdr:col>
      <xdr:colOff>2171691</xdr:colOff>
      <xdr:row>134</xdr:row>
      <xdr:rowOff>19052</xdr:rowOff>
    </xdr:from>
    <xdr:to>
      <xdr:col>65</xdr:col>
      <xdr:colOff>2695575</xdr:colOff>
      <xdr:row>135</xdr:row>
      <xdr:rowOff>123823</xdr:rowOff>
    </xdr:to>
    <xdr:sp macro="" textlink="">
      <xdr:nvSpPr>
        <xdr:cNvPr id="36" name="CuadroTexto 86">
          <a:extLst>
            <a:ext uri="{FF2B5EF4-FFF2-40B4-BE49-F238E27FC236}">
              <a16:creationId xmlns:a16="http://schemas.microsoft.com/office/drawing/2014/main" id="{00000000-0008-0000-0400-000024000000}"/>
            </a:ext>
          </a:extLst>
        </xdr:cNvPr>
        <xdr:cNvSpPr txBox="1"/>
      </xdr:nvSpPr>
      <xdr:spPr>
        <a:xfrm>
          <a:off x="62817366" y="25965152"/>
          <a:ext cx="523884"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66,6</a:t>
          </a:r>
        </a:p>
      </xdr:txBody>
    </xdr:sp>
    <xdr:clientData/>
  </xdr:twoCellAnchor>
  <xdr:twoCellAnchor>
    <xdr:from>
      <xdr:col>65</xdr:col>
      <xdr:colOff>3486145</xdr:colOff>
      <xdr:row>134</xdr:row>
      <xdr:rowOff>57146</xdr:rowOff>
    </xdr:from>
    <xdr:to>
      <xdr:col>65</xdr:col>
      <xdr:colOff>4010030</xdr:colOff>
      <xdr:row>135</xdr:row>
      <xdr:rowOff>161917</xdr:rowOff>
    </xdr:to>
    <xdr:sp macro="" textlink="">
      <xdr:nvSpPr>
        <xdr:cNvPr id="37" name="CuadroTexto 87">
          <a:extLst>
            <a:ext uri="{FF2B5EF4-FFF2-40B4-BE49-F238E27FC236}">
              <a16:creationId xmlns:a16="http://schemas.microsoft.com/office/drawing/2014/main" id="{00000000-0008-0000-0400-000025000000}"/>
            </a:ext>
          </a:extLst>
        </xdr:cNvPr>
        <xdr:cNvSpPr txBox="1"/>
      </xdr:nvSpPr>
      <xdr:spPr>
        <a:xfrm>
          <a:off x="64131820" y="26003246"/>
          <a:ext cx="523885"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63,6</a:t>
          </a:r>
        </a:p>
      </xdr:txBody>
    </xdr:sp>
    <xdr:clientData/>
  </xdr:twoCellAnchor>
  <xdr:twoCellAnchor>
    <xdr:from>
      <xdr:col>65</xdr:col>
      <xdr:colOff>4772038</xdr:colOff>
      <xdr:row>135</xdr:row>
      <xdr:rowOff>28569</xdr:rowOff>
    </xdr:from>
    <xdr:to>
      <xdr:col>65</xdr:col>
      <xdr:colOff>5295923</xdr:colOff>
      <xdr:row>136</xdr:row>
      <xdr:rowOff>133340</xdr:rowOff>
    </xdr:to>
    <xdr:sp macro="" textlink="">
      <xdr:nvSpPr>
        <xdr:cNvPr id="38" name="CuadroTexto 88">
          <a:extLst>
            <a:ext uri="{FF2B5EF4-FFF2-40B4-BE49-F238E27FC236}">
              <a16:creationId xmlns:a16="http://schemas.microsoft.com/office/drawing/2014/main" id="{00000000-0008-0000-0400-000026000000}"/>
            </a:ext>
          </a:extLst>
        </xdr:cNvPr>
        <xdr:cNvSpPr txBox="1"/>
      </xdr:nvSpPr>
      <xdr:spPr>
        <a:xfrm>
          <a:off x="65417713" y="26165169"/>
          <a:ext cx="523885" cy="2952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55,7</a:t>
          </a:r>
        </a:p>
      </xdr:txBody>
    </xdr:sp>
    <xdr:clientData/>
  </xdr:twoCellAnchor>
  <xdr:twoCellAnchor>
    <xdr:from>
      <xdr:col>65</xdr:col>
      <xdr:colOff>809625</xdr:colOff>
      <xdr:row>134</xdr:row>
      <xdr:rowOff>171450</xdr:rowOff>
    </xdr:from>
    <xdr:to>
      <xdr:col>65</xdr:col>
      <xdr:colOff>1362098</xdr:colOff>
      <xdr:row>136</xdr:row>
      <xdr:rowOff>38124</xdr:rowOff>
    </xdr:to>
    <xdr:sp macro="" textlink="">
      <xdr:nvSpPr>
        <xdr:cNvPr id="39" name="CuadroTexto 60">
          <a:extLst>
            <a:ext uri="{FF2B5EF4-FFF2-40B4-BE49-F238E27FC236}">
              <a16:creationId xmlns:a16="http://schemas.microsoft.com/office/drawing/2014/main" id="{00000000-0008-0000-0400-000027000000}"/>
            </a:ext>
          </a:extLst>
        </xdr:cNvPr>
        <xdr:cNvSpPr txBox="1"/>
      </xdr:nvSpPr>
      <xdr:spPr>
        <a:xfrm>
          <a:off x="61455300" y="26117550"/>
          <a:ext cx="552473" cy="247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15,0%</a:t>
          </a:r>
        </a:p>
      </xdr:txBody>
    </xdr:sp>
    <xdr:clientData/>
  </xdr:twoCellAnchor>
  <xdr:twoCellAnchor>
    <xdr:from>
      <xdr:col>65</xdr:col>
      <xdr:colOff>2143170</xdr:colOff>
      <xdr:row>135</xdr:row>
      <xdr:rowOff>19063</xdr:rowOff>
    </xdr:from>
    <xdr:to>
      <xdr:col>65</xdr:col>
      <xdr:colOff>2695588</xdr:colOff>
      <xdr:row>136</xdr:row>
      <xdr:rowOff>76207</xdr:rowOff>
    </xdr:to>
    <xdr:sp macro="" textlink="">
      <xdr:nvSpPr>
        <xdr:cNvPr id="40" name="CuadroTexto 64">
          <a:extLst>
            <a:ext uri="{FF2B5EF4-FFF2-40B4-BE49-F238E27FC236}">
              <a16:creationId xmlns:a16="http://schemas.microsoft.com/office/drawing/2014/main" id="{00000000-0008-0000-0400-000028000000}"/>
            </a:ext>
          </a:extLst>
        </xdr:cNvPr>
        <xdr:cNvSpPr txBox="1"/>
      </xdr:nvSpPr>
      <xdr:spPr>
        <a:xfrm>
          <a:off x="62788845" y="26155663"/>
          <a:ext cx="552418" cy="247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10,9%</a:t>
          </a:r>
        </a:p>
      </xdr:txBody>
    </xdr:sp>
    <xdr:clientData/>
  </xdr:twoCellAnchor>
  <xdr:twoCellAnchor>
    <xdr:from>
      <xdr:col>65</xdr:col>
      <xdr:colOff>3467148</xdr:colOff>
      <xdr:row>135</xdr:row>
      <xdr:rowOff>57176</xdr:rowOff>
    </xdr:from>
    <xdr:to>
      <xdr:col>65</xdr:col>
      <xdr:colOff>4019566</xdr:colOff>
      <xdr:row>136</xdr:row>
      <xdr:rowOff>114320</xdr:rowOff>
    </xdr:to>
    <xdr:sp macro="" textlink="">
      <xdr:nvSpPr>
        <xdr:cNvPr id="41" name="CuadroTexto 65">
          <a:extLst>
            <a:ext uri="{FF2B5EF4-FFF2-40B4-BE49-F238E27FC236}">
              <a16:creationId xmlns:a16="http://schemas.microsoft.com/office/drawing/2014/main" id="{00000000-0008-0000-0400-000029000000}"/>
            </a:ext>
          </a:extLst>
        </xdr:cNvPr>
        <xdr:cNvSpPr txBox="1"/>
      </xdr:nvSpPr>
      <xdr:spPr>
        <a:xfrm>
          <a:off x="64112823" y="26193776"/>
          <a:ext cx="552418" cy="247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6,8%</a:t>
          </a:r>
        </a:p>
      </xdr:txBody>
    </xdr:sp>
    <xdr:clientData/>
  </xdr:twoCellAnchor>
  <xdr:twoCellAnchor>
    <xdr:from>
      <xdr:col>65</xdr:col>
      <xdr:colOff>4772049</xdr:colOff>
      <xdr:row>136</xdr:row>
      <xdr:rowOff>19068</xdr:rowOff>
    </xdr:from>
    <xdr:to>
      <xdr:col>65</xdr:col>
      <xdr:colOff>5324522</xdr:colOff>
      <xdr:row>137</xdr:row>
      <xdr:rowOff>76212</xdr:rowOff>
    </xdr:to>
    <xdr:sp macro="" textlink="">
      <xdr:nvSpPr>
        <xdr:cNvPr id="42" name="CuadroTexto 66">
          <a:extLst>
            <a:ext uri="{FF2B5EF4-FFF2-40B4-BE49-F238E27FC236}">
              <a16:creationId xmlns:a16="http://schemas.microsoft.com/office/drawing/2014/main" id="{00000000-0008-0000-0400-00002A000000}"/>
            </a:ext>
          </a:extLst>
        </xdr:cNvPr>
        <xdr:cNvSpPr txBox="1"/>
      </xdr:nvSpPr>
      <xdr:spPr>
        <a:xfrm>
          <a:off x="65417724" y="26346168"/>
          <a:ext cx="552473" cy="2476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2,4%</a:t>
          </a:r>
        </a:p>
      </xdr:txBody>
    </xdr:sp>
    <xdr:clientData/>
  </xdr:twoCellAnchor>
  <xdr:twoCellAnchor>
    <xdr:from>
      <xdr:col>65</xdr:col>
      <xdr:colOff>809625</xdr:colOff>
      <xdr:row>138</xdr:row>
      <xdr:rowOff>0</xdr:rowOff>
    </xdr:from>
    <xdr:to>
      <xdr:col>65</xdr:col>
      <xdr:colOff>1371609</xdr:colOff>
      <xdr:row>139</xdr:row>
      <xdr:rowOff>38118</xdr:rowOff>
    </xdr:to>
    <xdr:sp macro="" textlink="">
      <xdr:nvSpPr>
        <xdr:cNvPr id="43" name="CuadroTexto 67">
          <a:extLst>
            <a:ext uri="{FF2B5EF4-FFF2-40B4-BE49-F238E27FC236}">
              <a16:creationId xmlns:a16="http://schemas.microsoft.com/office/drawing/2014/main" id="{00000000-0008-0000-0400-00002B000000}"/>
            </a:ext>
          </a:extLst>
        </xdr:cNvPr>
        <xdr:cNvSpPr txBox="1"/>
      </xdr:nvSpPr>
      <xdr:spPr>
        <a:xfrm>
          <a:off x="61455300" y="26708100"/>
          <a:ext cx="561984" cy="228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85,0%</a:t>
          </a:r>
        </a:p>
      </xdr:txBody>
    </xdr:sp>
    <xdr:clientData/>
  </xdr:twoCellAnchor>
  <xdr:twoCellAnchor>
    <xdr:from>
      <xdr:col>65</xdr:col>
      <xdr:colOff>2133631</xdr:colOff>
      <xdr:row>138</xdr:row>
      <xdr:rowOff>28593</xdr:rowOff>
    </xdr:from>
    <xdr:to>
      <xdr:col>65</xdr:col>
      <xdr:colOff>2695560</xdr:colOff>
      <xdr:row>139</xdr:row>
      <xdr:rowOff>66681</xdr:rowOff>
    </xdr:to>
    <xdr:sp macro="" textlink="">
      <xdr:nvSpPr>
        <xdr:cNvPr id="44" name="CuadroTexto 68">
          <a:extLst>
            <a:ext uri="{FF2B5EF4-FFF2-40B4-BE49-F238E27FC236}">
              <a16:creationId xmlns:a16="http://schemas.microsoft.com/office/drawing/2014/main" id="{00000000-0008-0000-0400-00002C000000}"/>
            </a:ext>
          </a:extLst>
        </xdr:cNvPr>
        <xdr:cNvSpPr txBox="1"/>
      </xdr:nvSpPr>
      <xdr:spPr>
        <a:xfrm>
          <a:off x="62779306" y="26736693"/>
          <a:ext cx="561929" cy="22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89,1%</a:t>
          </a:r>
        </a:p>
      </xdr:txBody>
    </xdr:sp>
    <xdr:clientData/>
  </xdr:twoCellAnchor>
  <xdr:twoCellAnchor>
    <xdr:from>
      <xdr:col>65</xdr:col>
      <xdr:colOff>3457595</xdr:colOff>
      <xdr:row>138</xdr:row>
      <xdr:rowOff>38113</xdr:rowOff>
    </xdr:from>
    <xdr:to>
      <xdr:col>65</xdr:col>
      <xdr:colOff>4019580</xdr:colOff>
      <xdr:row>139</xdr:row>
      <xdr:rowOff>76201</xdr:rowOff>
    </xdr:to>
    <xdr:sp macro="" textlink="">
      <xdr:nvSpPr>
        <xdr:cNvPr id="45" name="CuadroTexto 69">
          <a:extLst>
            <a:ext uri="{FF2B5EF4-FFF2-40B4-BE49-F238E27FC236}">
              <a16:creationId xmlns:a16="http://schemas.microsoft.com/office/drawing/2014/main" id="{00000000-0008-0000-0400-00002D000000}"/>
            </a:ext>
          </a:extLst>
        </xdr:cNvPr>
        <xdr:cNvSpPr txBox="1"/>
      </xdr:nvSpPr>
      <xdr:spPr>
        <a:xfrm>
          <a:off x="64103270" y="26746213"/>
          <a:ext cx="561985" cy="22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93,2%</a:t>
          </a:r>
        </a:p>
      </xdr:txBody>
    </xdr:sp>
    <xdr:clientData/>
  </xdr:twoCellAnchor>
  <xdr:twoCellAnchor>
    <xdr:from>
      <xdr:col>65</xdr:col>
      <xdr:colOff>4743446</xdr:colOff>
      <xdr:row>138</xdr:row>
      <xdr:rowOff>66701</xdr:rowOff>
    </xdr:from>
    <xdr:to>
      <xdr:col>65</xdr:col>
      <xdr:colOff>5305431</xdr:colOff>
      <xdr:row>139</xdr:row>
      <xdr:rowOff>104789</xdr:rowOff>
    </xdr:to>
    <xdr:sp macro="" textlink="">
      <xdr:nvSpPr>
        <xdr:cNvPr id="46" name="CuadroTexto 70">
          <a:extLst>
            <a:ext uri="{FF2B5EF4-FFF2-40B4-BE49-F238E27FC236}">
              <a16:creationId xmlns:a16="http://schemas.microsoft.com/office/drawing/2014/main" id="{00000000-0008-0000-0400-00002E000000}"/>
            </a:ext>
          </a:extLst>
        </xdr:cNvPr>
        <xdr:cNvSpPr txBox="1"/>
      </xdr:nvSpPr>
      <xdr:spPr>
        <a:xfrm>
          <a:off x="65389121" y="26774801"/>
          <a:ext cx="561985" cy="22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97,6%</a:t>
          </a:r>
        </a:p>
      </xdr:txBody>
    </xdr:sp>
    <xdr:clientData/>
  </xdr:twoCellAnchor>
  <xdr:twoCellAnchor>
    <xdr:from>
      <xdr:col>65</xdr:col>
      <xdr:colOff>552450</xdr:colOff>
      <xdr:row>120</xdr:row>
      <xdr:rowOff>38106</xdr:rowOff>
    </xdr:from>
    <xdr:to>
      <xdr:col>65</xdr:col>
      <xdr:colOff>1066823</xdr:colOff>
      <xdr:row>121</xdr:row>
      <xdr:rowOff>85738</xdr:rowOff>
    </xdr:to>
    <xdr:sp macro="" textlink="">
      <xdr:nvSpPr>
        <xdr:cNvPr id="47" name="CuadroTexto 71">
          <a:extLst>
            <a:ext uri="{FF2B5EF4-FFF2-40B4-BE49-F238E27FC236}">
              <a16:creationId xmlns:a16="http://schemas.microsoft.com/office/drawing/2014/main" id="{00000000-0008-0000-0400-00002F000000}"/>
            </a:ext>
          </a:extLst>
        </xdr:cNvPr>
        <xdr:cNvSpPr txBox="1"/>
      </xdr:nvSpPr>
      <xdr:spPr>
        <a:xfrm>
          <a:off x="61198125" y="23317206"/>
          <a:ext cx="514373" cy="238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68,4</a:t>
          </a:r>
        </a:p>
      </xdr:txBody>
    </xdr:sp>
    <xdr:clientData/>
  </xdr:twoCellAnchor>
  <xdr:twoCellAnchor>
    <xdr:from>
      <xdr:col>65</xdr:col>
      <xdr:colOff>1190606</xdr:colOff>
      <xdr:row>120</xdr:row>
      <xdr:rowOff>28591</xdr:rowOff>
    </xdr:from>
    <xdr:to>
      <xdr:col>65</xdr:col>
      <xdr:colOff>1704980</xdr:colOff>
      <xdr:row>121</xdr:row>
      <xdr:rowOff>76222</xdr:rowOff>
    </xdr:to>
    <xdr:sp macro="" textlink="">
      <xdr:nvSpPr>
        <xdr:cNvPr id="48" name="CuadroTexto 72">
          <a:extLst>
            <a:ext uri="{FF2B5EF4-FFF2-40B4-BE49-F238E27FC236}">
              <a16:creationId xmlns:a16="http://schemas.microsoft.com/office/drawing/2014/main" id="{00000000-0008-0000-0400-000030000000}"/>
            </a:ext>
          </a:extLst>
        </xdr:cNvPr>
        <xdr:cNvSpPr txBox="1"/>
      </xdr:nvSpPr>
      <xdr:spPr>
        <a:xfrm>
          <a:off x="61836281" y="23307691"/>
          <a:ext cx="514374" cy="238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66,2</a:t>
          </a:r>
        </a:p>
      </xdr:txBody>
    </xdr:sp>
    <xdr:clientData/>
  </xdr:twoCellAnchor>
  <xdr:twoCellAnchor>
    <xdr:from>
      <xdr:col>65</xdr:col>
      <xdr:colOff>1819293</xdr:colOff>
      <xdr:row>114</xdr:row>
      <xdr:rowOff>161925</xdr:rowOff>
    </xdr:from>
    <xdr:to>
      <xdr:col>65</xdr:col>
      <xdr:colOff>2333666</xdr:colOff>
      <xdr:row>116</xdr:row>
      <xdr:rowOff>19057</xdr:rowOff>
    </xdr:to>
    <xdr:sp macro="" textlink="">
      <xdr:nvSpPr>
        <xdr:cNvPr id="49" name="CuadroTexto 73">
          <a:extLst>
            <a:ext uri="{FF2B5EF4-FFF2-40B4-BE49-F238E27FC236}">
              <a16:creationId xmlns:a16="http://schemas.microsoft.com/office/drawing/2014/main" id="{00000000-0008-0000-0400-000031000000}"/>
            </a:ext>
          </a:extLst>
        </xdr:cNvPr>
        <xdr:cNvSpPr txBox="1"/>
      </xdr:nvSpPr>
      <xdr:spPr>
        <a:xfrm>
          <a:off x="62464968" y="22298025"/>
          <a:ext cx="514373" cy="238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234,0</a:t>
          </a:r>
        </a:p>
      </xdr:txBody>
    </xdr:sp>
    <xdr:clientData/>
  </xdr:twoCellAnchor>
  <xdr:twoCellAnchor>
    <xdr:from>
      <xdr:col>65</xdr:col>
      <xdr:colOff>2467016</xdr:colOff>
      <xdr:row>115</xdr:row>
      <xdr:rowOff>85758</xdr:rowOff>
    </xdr:from>
    <xdr:to>
      <xdr:col>65</xdr:col>
      <xdr:colOff>2981390</xdr:colOff>
      <xdr:row>116</xdr:row>
      <xdr:rowOff>133389</xdr:rowOff>
    </xdr:to>
    <xdr:sp macro="" textlink="">
      <xdr:nvSpPr>
        <xdr:cNvPr id="50" name="CuadroTexto 74">
          <a:extLst>
            <a:ext uri="{FF2B5EF4-FFF2-40B4-BE49-F238E27FC236}">
              <a16:creationId xmlns:a16="http://schemas.microsoft.com/office/drawing/2014/main" id="{00000000-0008-0000-0400-000032000000}"/>
            </a:ext>
          </a:extLst>
        </xdr:cNvPr>
        <xdr:cNvSpPr txBox="1"/>
      </xdr:nvSpPr>
      <xdr:spPr>
        <a:xfrm>
          <a:off x="63112691" y="22412358"/>
          <a:ext cx="514374" cy="238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218,6</a:t>
          </a:r>
        </a:p>
      </xdr:txBody>
    </xdr:sp>
    <xdr:clientData/>
  </xdr:twoCellAnchor>
  <xdr:twoCellAnchor>
    <xdr:from>
      <xdr:col>65</xdr:col>
      <xdr:colOff>3114655</xdr:colOff>
      <xdr:row>115</xdr:row>
      <xdr:rowOff>171466</xdr:rowOff>
    </xdr:from>
    <xdr:to>
      <xdr:col>65</xdr:col>
      <xdr:colOff>3629029</xdr:colOff>
      <xdr:row>117</xdr:row>
      <xdr:rowOff>28597</xdr:rowOff>
    </xdr:to>
    <xdr:sp macro="" textlink="">
      <xdr:nvSpPr>
        <xdr:cNvPr id="51" name="CuadroTexto 75">
          <a:extLst>
            <a:ext uri="{FF2B5EF4-FFF2-40B4-BE49-F238E27FC236}">
              <a16:creationId xmlns:a16="http://schemas.microsoft.com/office/drawing/2014/main" id="{00000000-0008-0000-0400-000033000000}"/>
            </a:ext>
          </a:extLst>
        </xdr:cNvPr>
        <xdr:cNvSpPr txBox="1"/>
      </xdr:nvSpPr>
      <xdr:spPr>
        <a:xfrm>
          <a:off x="63760330" y="22498066"/>
          <a:ext cx="514374" cy="238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203,3</a:t>
          </a:r>
        </a:p>
      </xdr:txBody>
    </xdr:sp>
    <xdr:clientData/>
  </xdr:twoCellAnchor>
  <xdr:twoCellAnchor>
    <xdr:from>
      <xdr:col>65</xdr:col>
      <xdr:colOff>3781442</xdr:colOff>
      <xdr:row>119</xdr:row>
      <xdr:rowOff>171484</xdr:rowOff>
    </xdr:from>
    <xdr:to>
      <xdr:col>65</xdr:col>
      <xdr:colOff>4295760</xdr:colOff>
      <xdr:row>121</xdr:row>
      <xdr:rowOff>28615</xdr:rowOff>
    </xdr:to>
    <xdr:sp macro="" textlink="">
      <xdr:nvSpPr>
        <xdr:cNvPr id="52" name="CuadroTexto 76">
          <a:extLst>
            <a:ext uri="{FF2B5EF4-FFF2-40B4-BE49-F238E27FC236}">
              <a16:creationId xmlns:a16="http://schemas.microsoft.com/office/drawing/2014/main" id="{00000000-0008-0000-0400-000034000000}"/>
            </a:ext>
          </a:extLst>
        </xdr:cNvPr>
        <xdr:cNvSpPr txBox="1"/>
      </xdr:nvSpPr>
      <xdr:spPr>
        <a:xfrm>
          <a:off x="64427117" y="23260084"/>
          <a:ext cx="514318" cy="238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18,5</a:t>
          </a:r>
        </a:p>
      </xdr:txBody>
    </xdr:sp>
    <xdr:clientData/>
  </xdr:twoCellAnchor>
  <xdr:twoCellAnchor>
    <xdr:from>
      <xdr:col>65</xdr:col>
      <xdr:colOff>5114932</xdr:colOff>
      <xdr:row>119</xdr:row>
      <xdr:rowOff>171473</xdr:rowOff>
    </xdr:from>
    <xdr:to>
      <xdr:col>65</xdr:col>
      <xdr:colOff>5629306</xdr:colOff>
      <xdr:row>121</xdr:row>
      <xdr:rowOff>28605</xdr:rowOff>
    </xdr:to>
    <xdr:sp macro="" textlink="">
      <xdr:nvSpPr>
        <xdr:cNvPr id="53" name="CuadroTexto 77">
          <a:extLst>
            <a:ext uri="{FF2B5EF4-FFF2-40B4-BE49-F238E27FC236}">
              <a16:creationId xmlns:a16="http://schemas.microsoft.com/office/drawing/2014/main" id="{00000000-0008-0000-0400-000035000000}"/>
            </a:ext>
          </a:extLst>
        </xdr:cNvPr>
        <xdr:cNvSpPr txBox="1"/>
      </xdr:nvSpPr>
      <xdr:spPr>
        <a:xfrm>
          <a:off x="65760607" y="23260073"/>
          <a:ext cx="514374" cy="2381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7,2</a:t>
          </a:r>
        </a:p>
      </xdr:txBody>
    </xdr:sp>
    <xdr:clientData/>
  </xdr:twoCellAnchor>
  <xdr:twoCellAnchor>
    <xdr:from>
      <xdr:col>65</xdr:col>
      <xdr:colOff>4438648</xdr:colOff>
      <xdr:row>119</xdr:row>
      <xdr:rowOff>171472</xdr:rowOff>
    </xdr:from>
    <xdr:to>
      <xdr:col>65</xdr:col>
      <xdr:colOff>4953022</xdr:colOff>
      <xdr:row>121</xdr:row>
      <xdr:rowOff>28603</xdr:rowOff>
    </xdr:to>
    <xdr:sp macro="" textlink="">
      <xdr:nvSpPr>
        <xdr:cNvPr id="54" name="CuadroTexto 77">
          <a:extLst>
            <a:ext uri="{FF2B5EF4-FFF2-40B4-BE49-F238E27FC236}">
              <a16:creationId xmlns:a16="http://schemas.microsoft.com/office/drawing/2014/main" id="{00000000-0008-0000-0400-000036000000}"/>
            </a:ext>
          </a:extLst>
        </xdr:cNvPr>
        <xdr:cNvSpPr txBox="1"/>
      </xdr:nvSpPr>
      <xdr:spPr>
        <a:xfrm>
          <a:off x="65084323" y="23260072"/>
          <a:ext cx="514374" cy="2381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13,2</a:t>
          </a:r>
        </a:p>
      </xdr:txBody>
    </xdr:sp>
    <xdr:clientData/>
  </xdr:twoCellAnchor>
  <xdr:twoCellAnchor>
    <xdr:from>
      <xdr:col>65</xdr:col>
      <xdr:colOff>523875</xdr:colOff>
      <xdr:row>121</xdr:row>
      <xdr:rowOff>95248</xdr:rowOff>
    </xdr:from>
    <xdr:to>
      <xdr:col>65</xdr:col>
      <xdr:colOff>1019171</xdr:colOff>
      <xdr:row>122</xdr:row>
      <xdr:rowOff>133337</xdr:rowOff>
    </xdr:to>
    <xdr:sp macro="" textlink="">
      <xdr:nvSpPr>
        <xdr:cNvPr id="55" name="CuadroTexto 40">
          <a:extLst>
            <a:ext uri="{FF2B5EF4-FFF2-40B4-BE49-F238E27FC236}">
              <a16:creationId xmlns:a16="http://schemas.microsoft.com/office/drawing/2014/main" id="{00000000-0008-0000-0400-000037000000}"/>
            </a:ext>
          </a:extLst>
        </xdr:cNvPr>
        <xdr:cNvSpPr txBox="1"/>
      </xdr:nvSpPr>
      <xdr:spPr>
        <a:xfrm>
          <a:off x="61169550" y="23564848"/>
          <a:ext cx="495296" cy="228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73,8%</a:t>
          </a:r>
        </a:p>
      </xdr:txBody>
    </xdr:sp>
    <xdr:clientData/>
  </xdr:twoCellAnchor>
  <xdr:twoCellAnchor>
    <xdr:from>
      <xdr:col>65</xdr:col>
      <xdr:colOff>1152561</xdr:colOff>
      <xdr:row>121</xdr:row>
      <xdr:rowOff>76209</xdr:rowOff>
    </xdr:from>
    <xdr:to>
      <xdr:col>65</xdr:col>
      <xdr:colOff>1647857</xdr:colOff>
      <xdr:row>122</xdr:row>
      <xdr:rowOff>114297</xdr:rowOff>
    </xdr:to>
    <xdr:sp macro="" textlink="">
      <xdr:nvSpPr>
        <xdr:cNvPr id="56" name="CuadroTexto 43">
          <a:extLst>
            <a:ext uri="{FF2B5EF4-FFF2-40B4-BE49-F238E27FC236}">
              <a16:creationId xmlns:a16="http://schemas.microsoft.com/office/drawing/2014/main" id="{00000000-0008-0000-0400-000038000000}"/>
            </a:ext>
          </a:extLst>
        </xdr:cNvPr>
        <xdr:cNvSpPr txBox="1"/>
      </xdr:nvSpPr>
      <xdr:spPr>
        <a:xfrm>
          <a:off x="61798236" y="23545809"/>
          <a:ext cx="495296" cy="228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75,6%</a:t>
          </a:r>
        </a:p>
      </xdr:txBody>
    </xdr:sp>
    <xdr:clientData/>
  </xdr:twoCellAnchor>
  <xdr:twoCellAnchor>
    <xdr:from>
      <xdr:col>65</xdr:col>
      <xdr:colOff>3771926</xdr:colOff>
      <xdr:row>120</xdr:row>
      <xdr:rowOff>161913</xdr:rowOff>
    </xdr:from>
    <xdr:to>
      <xdr:col>65</xdr:col>
      <xdr:colOff>4267222</xdr:colOff>
      <xdr:row>122</xdr:row>
      <xdr:rowOff>9531</xdr:rowOff>
    </xdr:to>
    <xdr:sp macro="" textlink="">
      <xdr:nvSpPr>
        <xdr:cNvPr id="57" name="CuadroTexto 47">
          <a:extLst>
            <a:ext uri="{FF2B5EF4-FFF2-40B4-BE49-F238E27FC236}">
              <a16:creationId xmlns:a16="http://schemas.microsoft.com/office/drawing/2014/main" id="{00000000-0008-0000-0400-000039000000}"/>
            </a:ext>
          </a:extLst>
        </xdr:cNvPr>
        <xdr:cNvSpPr txBox="1"/>
      </xdr:nvSpPr>
      <xdr:spPr>
        <a:xfrm>
          <a:off x="64417601" y="23441013"/>
          <a:ext cx="495296" cy="228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19,8%</a:t>
          </a:r>
        </a:p>
      </xdr:txBody>
    </xdr:sp>
    <xdr:clientData/>
  </xdr:twoCellAnchor>
  <xdr:twoCellAnchor>
    <xdr:from>
      <xdr:col>65</xdr:col>
      <xdr:colOff>4429145</xdr:colOff>
      <xdr:row>120</xdr:row>
      <xdr:rowOff>171438</xdr:rowOff>
    </xdr:from>
    <xdr:to>
      <xdr:col>65</xdr:col>
      <xdr:colOff>4924441</xdr:colOff>
      <xdr:row>122</xdr:row>
      <xdr:rowOff>19056</xdr:rowOff>
    </xdr:to>
    <xdr:sp macro="" textlink="">
      <xdr:nvSpPr>
        <xdr:cNvPr id="58" name="CuadroTexto 48">
          <a:extLst>
            <a:ext uri="{FF2B5EF4-FFF2-40B4-BE49-F238E27FC236}">
              <a16:creationId xmlns:a16="http://schemas.microsoft.com/office/drawing/2014/main" id="{00000000-0008-0000-0400-00003A000000}"/>
            </a:ext>
          </a:extLst>
        </xdr:cNvPr>
        <xdr:cNvSpPr txBox="1"/>
      </xdr:nvSpPr>
      <xdr:spPr>
        <a:xfrm>
          <a:off x="65074820" y="23450538"/>
          <a:ext cx="495296" cy="228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24,6%</a:t>
          </a:r>
        </a:p>
      </xdr:txBody>
    </xdr:sp>
    <xdr:clientData/>
  </xdr:twoCellAnchor>
  <xdr:twoCellAnchor>
    <xdr:from>
      <xdr:col>65</xdr:col>
      <xdr:colOff>5057775</xdr:colOff>
      <xdr:row>120</xdr:row>
      <xdr:rowOff>161918</xdr:rowOff>
    </xdr:from>
    <xdr:to>
      <xdr:col>65</xdr:col>
      <xdr:colOff>5553071</xdr:colOff>
      <xdr:row>122</xdr:row>
      <xdr:rowOff>9536</xdr:rowOff>
    </xdr:to>
    <xdr:sp macro="" textlink="">
      <xdr:nvSpPr>
        <xdr:cNvPr id="59" name="CuadroTexto 48">
          <a:extLst>
            <a:ext uri="{FF2B5EF4-FFF2-40B4-BE49-F238E27FC236}">
              <a16:creationId xmlns:a16="http://schemas.microsoft.com/office/drawing/2014/main" id="{00000000-0008-0000-0400-00003B000000}"/>
            </a:ext>
          </a:extLst>
        </xdr:cNvPr>
        <xdr:cNvSpPr txBox="1"/>
      </xdr:nvSpPr>
      <xdr:spPr>
        <a:xfrm>
          <a:off x="65703450" y="23441018"/>
          <a:ext cx="495296" cy="228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C00000"/>
              </a:solidFill>
              <a:latin typeface="Arial Narrow" panose="020B0606020202030204" pitchFamily="34" charset="0"/>
            </a:rPr>
            <a:t>14,7%</a:t>
          </a:r>
        </a:p>
      </xdr:txBody>
    </xdr:sp>
    <xdr:clientData/>
  </xdr:twoCellAnchor>
  <xdr:twoCellAnchor>
    <xdr:from>
      <xdr:col>65</xdr:col>
      <xdr:colOff>1838286</xdr:colOff>
      <xdr:row>116</xdr:row>
      <xdr:rowOff>9518</xdr:rowOff>
    </xdr:from>
    <xdr:to>
      <xdr:col>65</xdr:col>
      <xdr:colOff>2324071</xdr:colOff>
      <xdr:row>117</xdr:row>
      <xdr:rowOff>76206</xdr:rowOff>
    </xdr:to>
    <xdr:sp macro="" textlink="">
      <xdr:nvSpPr>
        <xdr:cNvPr id="60" name="CuadroTexto 51">
          <a:extLst>
            <a:ext uri="{FF2B5EF4-FFF2-40B4-BE49-F238E27FC236}">
              <a16:creationId xmlns:a16="http://schemas.microsoft.com/office/drawing/2014/main" id="{00000000-0008-0000-0400-00003C000000}"/>
            </a:ext>
          </a:extLst>
        </xdr:cNvPr>
        <xdr:cNvSpPr txBox="1"/>
      </xdr:nvSpPr>
      <xdr:spPr>
        <a:xfrm>
          <a:off x="62483961" y="22526618"/>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18,0%</a:t>
          </a:r>
        </a:p>
      </xdr:txBody>
    </xdr:sp>
    <xdr:clientData/>
  </xdr:twoCellAnchor>
  <xdr:twoCellAnchor>
    <xdr:from>
      <xdr:col>65</xdr:col>
      <xdr:colOff>2476455</xdr:colOff>
      <xdr:row>116</xdr:row>
      <xdr:rowOff>57150</xdr:rowOff>
    </xdr:from>
    <xdr:to>
      <xdr:col>65</xdr:col>
      <xdr:colOff>2962240</xdr:colOff>
      <xdr:row>117</xdr:row>
      <xdr:rowOff>123838</xdr:rowOff>
    </xdr:to>
    <xdr:sp macro="" textlink="">
      <xdr:nvSpPr>
        <xdr:cNvPr id="61" name="CuadroTexto 52">
          <a:extLst>
            <a:ext uri="{FF2B5EF4-FFF2-40B4-BE49-F238E27FC236}">
              <a16:creationId xmlns:a16="http://schemas.microsoft.com/office/drawing/2014/main" id="{00000000-0008-0000-0400-00003D000000}"/>
            </a:ext>
          </a:extLst>
        </xdr:cNvPr>
        <xdr:cNvSpPr txBox="1"/>
      </xdr:nvSpPr>
      <xdr:spPr>
        <a:xfrm>
          <a:off x="63122130" y="22574250"/>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12,3%</a:t>
          </a:r>
        </a:p>
      </xdr:txBody>
    </xdr:sp>
    <xdr:clientData/>
  </xdr:twoCellAnchor>
  <xdr:twoCellAnchor>
    <xdr:from>
      <xdr:col>65</xdr:col>
      <xdr:colOff>3162277</xdr:colOff>
      <xdr:row>116</xdr:row>
      <xdr:rowOff>142875</xdr:rowOff>
    </xdr:from>
    <xdr:to>
      <xdr:col>65</xdr:col>
      <xdr:colOff>3648062</xdr:colOff>
      <xdr:row>118</xdr:row>
      <xdr:rowOff>19063</xdr:rowOff>
    </xdr:to>
    <xdr:sp macro="" textlink="">
      <xdr:nvSpPr>
        <xdr:cNvPr id="62" name="CuadroTexto 53">
          <a:extLst>
            <a:ext uri="{FF2B5EF4-FFF2-40B4-BE49-F238E27FC236}">
              <a16:creationId xmlns:a16="http://schemas.microsoft.com/office/drawing/2014/main" id="{00000000-0008-0000-0400-00003E000000}"/>
            </a:ext>
          </a:extLst>
        </xdr:cNvPr>
        <xdr:cNvSpPr txBox="1"/>
      </xdr:nvSpPr>
      <xdr:spPr>
        <a:xfrm>
          <a:off x="63807952" y="22659975"/>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5,7%</a:t>
          </a:r>
        </a:p>
      </xdr:txBody>
    </xdr:sp>
    <xdr:clientData/>
  </xdr:twoCellAnchor>
  <xdr:twoCellAnchor>
    <xdr:from>
      <xdr:col>65</xdr:col>
      <xdr:colOff>523875</xdr:colOff>
      <xdr:row>122</xdr:row>
      <xdr:rowOff>104784</xdr:rowOff>
    </xdr:from>
    <xdr:to>
      <xdr:col>65</xdr:col>
      <xdr:colOff>1009605</xdr:colOff>
      <xdr:row>123</xdr:row>
      <xdr:rowOff>171442</xdr:rowOff>
    </xdr:to>
    <xdr:sp macro="" textlink="">
      <xdr:nvSpPr>
        <xdr:cNvPr id="63" name="CuadroTexto 49">
          <a:extLst>
            <a:ext uri="{FF2B5EF4-FFF2-40B4-BE49-F238E27FC236}">
              <a16:creationId xmlns:a16="http://schemas.microsoft.com/office/drawing/2014/main" id="{00000000-0008-0000-0400-00003F000000}"/>
            </a:ext>
          </a:extLst>
        </xdr:cNvPr>
        <xdr:cNvSpPr txBox="1"/>
      </xdr:nvSpPr>
      <xdr:spPr>
        <a:xfrm>
          <a:off x="61169550" y="23764884"/>
          <a:ext cx="485730" cy="257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26,2%</a:t>
          </a:r>
        </a:p>
      </xdr:txBody>
    </xdr:sp>
    <xdr:clientData/>
  </xdr:twoCellAnchor>
  <xdr:twoCellAnchor>
    <xdr:from>
      <xdr:col>65</xdr:col>
      <xdr:colOff>1162031</xdr:colOff>
      <xdr:row>122</xdr:row>
      <xdr:rowOff>104784</xdr:rowOff>
    </xdr:from>
    <xdr:to>
      <xdr:col>65</xdr:col>
      <xdr:colOff>1647816</xdr:colOff>
      <xdr:row>123</xdr:row>
      <xdr:rowOff>171442</xdr:rowOff>
    </xdr:to>
    <xdr:sp macro="" textlink="">
      <xdr:nvSpPr>
        <xdr:cNvPr id="64" name="CuadroTexto 50">
          <a:extLst>
            <a:ext uri="{FF2B5EF4-FFF2-40B4-BE49-F238E27FC236}">
              <a16:creationId xmlns:a16="http://schemas.microsoft.com/office/drawing/2014/main" id="{00000000-0008-0000-0400-000040000000}"/>
            </a:ext>
          </a:extLst>
        </xdr:cNvPr>
        <xdr:cNvSpPr txBox="1"/>
      </xdr:nvSpPr>
      <xdr:spPr>
        <a:xfrm>
          <a:off x="61807706" y="23764884"/>
          <a:ext cx="485785" cy="257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24,4%</a:t>
          </a:r>
        </a:p>
      </xdr:txBody>
    </xdr:sp>
    <xdr:clientData/>
  </xdr:twoCellAnchor>
  <xdr:twoCellAnchor>
    <xdr:from>
      <xdr:col>65</xdr:col>
      <xdr:colOff>1828761</xdr:colOff>
      <xdr:row>119</xdr:row>
      <xdr:rowOff>133343</xdr:rowOff>
    </xdr:from>
    <xdr:to>
      <xdr:col>65</xdr:col>
      <xdr:colOff>2314546</xdr:colOff>
      <xdr:row>121</xdr:row>
      <xdr:rowOff>9531</xdr:rowOff>
    </xdr:to>
    <xdr:sp macro="" textlink="">
      <xdr:nvSpPr>
        <xdr:cNvPr id="65" name="CuadroTexto 51">
          <a:extLst>
            <a:ext uri="{FF2B5EF4-FFF2-40B4-BE49-F238E27FC236}">
              <a16:creationId xmlns:a16="http://schemas.microsoft.com/office/drawing/2014/main" id="{00000000-0008-0000-0400-000041000000}"/>
            </a:ext>
          </a:extLst>
        </xdr:cNvPr>
        <xdr:cNvSpPr txBox="1"/>
      </xdr:nvSpPr>
      <xdr:spPr>
        <a:xfrm>
          <a:off x="62474436" y="23221943"/>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82,0%</a:t>
          </a:r>
        </a:p>
      </xdr:txBody>
    </xdr:sp>
    <xdr:clientData/>
  </xdr:twoCellAnchor>
  <xdr:twoCellAnchor>
    <xdr:from>
      <xdr:col>65</xdr:col>
      <xdr:colOff>2466930</xdr:colOff>
      <xdr:row>119</xdr:row>
      <xdr:rowOff>133350</xdr:rowOff>
    </xdr:from>
    <xdr:to>
      <xdr:col>65</xdr:col>
      <xdr:colOff>2952715</xdr:colOff>
      <xdr:row>121</xdr:row>
      <xdr:rowOff>9538</xdr:rowOff>
    </xdr:to>
    <xdr:sp macro="" textlink="">
      <xdr:nvSpPr>
        <xdr:cNvPr id="66" name="CuadroTexto 52">
          <a:extLst>
            <a:ext uri="{FF2B5EF4-FFF2-40B4-BE49-F238E27FC236}">
              <a16:creationId xmlns:a16="http://schemas.microsoft.com/office/drawing/2014/main" id="{00000000-0008-0000-0400-000042000000}"/>
            </a:ext>
          </a:extLst>
        </xdr:cNvPr>
        <xdr:cNvSpPr txBox="1"/>
      </xdr:nvSpPr>
      <xdr:spPr>
        <a:xfrm>
          <a:off x="63112605" y="23221950"/>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87,7%</a:t>
          </a:r>
        </a:p>
      </xdr:txBody>
    </xdr:sp>
    <xdr:clientData/>
  </xdr:twoCellAnchor>
  <xdr:twoCellAnchor>
    <xdr:from>
      <xdr:col>65</xdr:col>
      <xdr:colOff>3124177</xdr:colOff>
      <xdr:row>119</xdr:row>
      <xdr:rowOff>133350</xdr:rowOff>
    </xdr:from>
    <xdr:to>
      <xdr:col>65</xdr:col>
      <xdr:colOff>3609962</xdr:colOff>
      <xdr:row>121</xdr:row>
      <xdr:rowOff>9538</xdr:rowOff>
    </xdr:to>
    <xdr:sp macro="" textlink="">
      <xdr:nvSpPr>
        <xdr:cNvPr id="67" name="CuadroTexto 53">
          <a:extLst>
            <a:ext uri="{FF2B5EF4-FFF2-40B4-BE49-F238E27FC236}">
              <a16:creationId xmlns:a16="http://schemas.microsoft.com/office/drawing/2014/main" id="{00000000-0008-0000-0400-000043000000}"/>
            </a:ext>
          </a:extLst>
        </xdr:cNvPr>
        <xdr:cNvSpPr txBox="1"/>
      </xdr:nvSpPr>
      <xdr:spPr>
        <a:xfrm>
          <a:off x="63769852" y="23221950"/>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94,3%</a:t>
          </a:r>
        </a:p>
      </xdr:txBody>
    </xdr:sp>
    <xdr:clientData/>
  </xdr:twoCellAnchor>
  <xdr:twoCellAnchor>
    <xdr:from>
      <xdr:col>65</xdr:col>
      <xdr:colOff>3781396</xdr:colOff>
      <xdr:row>121</xdr:row>
      <xdr:rowOff>133360</xdr:rowOff>
    </xdr:from>
    <xdr:to>
      <xdr:col>65</xdr:col>
      <xdr:colOff>4267181</xdr:colOff>
      <xdr:row>123</xdr:row>
      <xdr:rowOff>9518</xdr:rowOff>
    </xdr:to>
    <xdr:sp macro="" textlink="">
      <xdr:nvSpPr>
        <xdr:cNvPr id="68" name="CuadroTexto 54">
          <a:extLst>
            <a:ext uri="{FF2B5EF4-FFF2-40B4-BE49-F238E27FC236}">
              <a16:creationId xmlns:a16="http://schemas.microsoft.com/office/drawing/2014/main" id="{00000000-0008-0000-0400-000044000000}"/>
            </a:ext>
          </a:extLst>
        </xdr:cNvPr>
        <xdr:cNvSpPr txBox="1"/>
      </xdr:nvSpPr>
      <xdr:spPr>
        <a:xfrm>
          <a:off x="64427071" y="23602960"/>
          <a:ext cx="485785" cy="257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80,2%</a:t>
          </a:r>
        </a:p>
      </xdr:txBody>
    </xdr:sp>
    <xdr:clientData/>
  </xdr:twoCellAnchor>
  <xdr:twoCellAnchor>
    <xdr:from>
      <xdr:col>65</xdr:col>
      <xdr:colOff>4438643</xdr:colOff>
      <xdr:row>121</xdr:row>
      <xdr:rowOff>142873</xdr:rowOff>
    </xdr:from>
    <xdr:to>
      <xdr:col>65</xdr:col>
      <xdr:colOff>4924428</xdr:colOff>
      <xdr:row>123</xdr:row>
      <xdr:rowOff>19061</xdr:rowOff>
    </xdr:to>
    <xdr:sp macro="" textlink="">
      <xdr:nvSpPr>
        <xdr:cNvPr id="69" name="CuadroTexto 55">
          <a:extLst>
            <a:ext uri="{FF2B5EF4-FFF2-40B4-BE49-F238E27FC236}">
              <a16:creationId xmlns:a16="http://schemas.microsoft.com/office/drawing/2014/main" id="{00000000-0008-0000-0400-000045000000}"/>
            </a:ext>
          </a:extLst>
        </xdr:cNvPr>
        <xdr:cNvSpPr txBox="1"/>
      </xdr:nvSpPr>
      <xdr:spPr>
        <a:xfrm>
          <a:off x="65084318" y="23612473"/>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75,4%</a:t>
          </a:r>
        </a:p>
      </xdr:txBody>
    </xdr:sp>
    <xdr:clientData/>
  </xdr:twoCellAnchor>
  <xdr:twoCellAnchor>
    <xdr:from>
      <xdr:col>65</xdr:col>
      <xdr:colOff>5067300</xdr:colOff>
      <xdr:row>121</xdr:row>
      <xdr:rowOff>152393</xdr:rowOff>
    </xdr:from>
    <xdr:to>
      <xdr:col>65</xdr:col>
      <xdr:colOff>5553085</xdr:colOff>
      <xdr:row>123</xdr:row>
      <xdr:rowOff>28581</xdr:rowOff>
    </xdr:to>
    <xdr:sp macro="" textlink="">
      <xdr:nvSpPr>
        <xdr:cNvPr id="70" name="CuadroTexto 55">
          <a:extLst>
            <a:ext uri="{FF2B5EF4-FFF2-40B4-BE49-F238E27FC236}">
              <a16:creationId xmlns:a16="http://schemas.microsoft.com/office/drawing/2014/main" id="{00000000-0008-0000-0400-000046000000}"/>
            </a:ext>
          </a:extLst>
        </xdr:cNvPr>
        <xdr:cNvSpPr txBox="1"/>
      </xdr:nvSpPr>
      <xdr:spPr>
        <a:xfrm>
          <a:off x="65712975" y="23621993"/>
          <a:ext cx="485785"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000099"/>
              </a:solidFill>
              <a:latin typeface="Arial Narrow" panose="020B0606020202030204" pitchFamily="34" charset="0"/>
            </a:rPr>
            <a:t>85,3%</a:t>
          </a:r>
        </a:p>
      </xdr:txBody>
    </xdr:sp>
    <xdr:clientData/>
  </xdr:twoCellAnchor>
  <xdr:twoCellAnchor>
    <xdr:from>
      <xdr:col>65</xdr:col>
      <xdr:colOff>523875</xdr:colOff>
      <xdr:row>100</xdr:row>
      <xdr:rowOff>104770</xdr:rowOff>
    </xdr:from>
    <xdr:to>
      <xdr:col>65</xdr:col>
      <xdr:colOff>1181136</xdr:colOff>
      <xdr:row>101</xdr:row>
      <xdr:rowOff>190485</xdr:rowOff>
    </xdr:to>
    <xdr:sp macro="" textlink="">
      <xdr:nvSpPr>
        <xdr:cNvPr id="71" name="CuadroTexto 78">
          <a:extLst>
            <a:ext uri="{FF2B5EF4-FFF2-40B4-BE49-F238E27FC236}">
              <a16:creationId xmlns:a16="http://schemas.microsoft.com/office/drawing/2014/main" id="{00000000-0008-0000-0400-000047000000}"/>
            </a:ext>
          </a:extLst>
        </xdr:cNvPr>
        <xdr:cNvSpPr txBox="1"/>
      </xdr:nvSpPr>
      <xdr:spPr>
        <a:xfrm>
          <a:off x="61169550" y="19573870"/>
          <a:ext cx="657261"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4.159,2</a:t>
          </a:r>
        </a:p>
      </xdr:txBody>
    </xdr:sp>
    <xdr:clientData/>
  </xdr:twoCellAnchor>
  <xdr:twoCellAnchor>
    <xdr:from>
      <xdr:col>65</xdr:col>
      <xdr:colOff>2009792</xdr:colOff>
      <xdr:row>98</xdr:row>
      <xdr:rowOff>152409</xdr:rowOff>
    </xdr:from>
    <xdr:to>
      <xdr:col>65</xdr:col>
      <xdr:colOff>2666998</xdr:colOff>
      <xdr:row>100</xdr:row>
      <xdr:rowOff>47623</xdr:rowOff>
    </xdr:to>
    <xdr:sp macro="" textlink="">
      <xdr:nvSpPr>
        <xdr:cNvPr id="72" name="CuadroTexto 79">
          <a:extLst>
            <a:ext uri="{FF2B5EF4-FFF2-40B4-BE49-F238E27FC236}">
              <a16:creationId xmlns:a16="http://schemas.microsoft.com/office/drawing/2014/main" id="{00000000-0008-0000-0400-000048000000}"/>
            </a:ext>
          </a:extLst>
        </xdr:cNvPr>
        <xdr:cNvSpPr txBox="1"/>
      </xdr:nvSpPr>
      <xdr:spPr>
        <a:xfrm>
          <a:off x="62655467" y="1924050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6.324,4</a:t>
          </a:r>
        </a:p>
      </xdr:txBody>
    </xdr:sp>
    <xdr:clientData/>
  </xdr:twoCellAnchor>
  <xdr:twoCellAnchor>
    <xdr:from>
      <xdr:col>65</xdr:col>
      <xdr:colOff>1276358</xdr:colOff>
      <xdr:row>96</xdr:row>
      <xdr:rowOff>171450</xdr:rowOff>
    </xdr:from>
    <xdr:to>
      <xdr:col>65</xdr:col>
      <xdr:colOff>1933620</xdr:colOff>
      <xdr:row>98</xdr:row>
      <xdr:rowOff>66664</xdr:rowOff>
    </xdr:to>
    <xdr:sp macro="" textlink="">
      <xdr:nvSpPr>
        <xdr:cNvPr id="73" name="CuadroTexto 80">
          <a:extLst>
            <a:ext uri="{FF2B5EF4-FFF2-40B4-BE49-F238E27FC236}">
              <a16:creationId xmlns:a16="http://schemas.microsoft.com/office/drawing/2014/main" id="{00000000-0008-0000-0400-000049000000}"/>
            </a:ext>
          </a:extLst>
        </xdr:cNvPr>
        <xdr:cNvSpPr txBox="1"/>
      </xdr:nvSpPr>
      <xdr:spPr>
        <a:xfrm>
          <a:off x="61922033" y="18878550"/>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8.769,7</a:t>
          </a:r>
        </a:p>
      </xdr:txBody>
    </xdr:sp>
    <xdr:clientData/>
  </xdr:twoCellAnchor>
  <xdr:twoCellAnchor>
    <xdr:from>
      <xdr:col>65</xdr:col>
      <xdr:colOff>2771800</xdr:colOff>
      <xdr:row>98</xdr:row>
      <xdr:rowOff>123814</xdr:rowOff>
    </xdr:from>
    <xdr:to>
      <xdr:col>65</xdr:col>
      <xdr:colOff>3429006</xdr:colOff>
      <xdr:row>100</xdr:row>
      <xdr:rowOff>19059</xdr:rowOff>
    </xdr:to>
    <xdr:sp macro="" textlink="">
      <xdr:nvSpPr>
        <xdr:cNvPr id="74" name="CuadroTexto 81">
          <a:extLst>
            <a:ext uri="{FF2B5EF4-FFF2-40B4-BE49-F238E27FC236}">
              <a16:creationId xmlns:a16="http://schemas.microsoft.com/office/drawing/2014/main" id="{00000000-0008-0000-0400-00004A000000}"/>
            </a:ext>
          </a:extLst>
        </xdr:cNvPr>
        <xdr:cNvSpPr txBox="1"/>
      </xdr:nvSpPr>
      <xdr:spPr>
        <a:xfrm>
          <a:off x="63417475" y="1921191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6.735,8</a:t>
          </a:r>
        </a:p>
      </xdr:txBody>
    </xdr:sp>
    <xdr:clientData/>
  </xdr:twoCellAnchor>
  <xdr:twoCellAnchor>
    <xdr:from>
      <xdr:col>65</xdr:col>
      <xdr:colOff>3562383</xdr:colOff>
      <xdr:row>101</xdr:row>
      <xdr:rowOff>171454</xdr:rowOff>
    </xdr:from>
    <xdr:to>
      <xdr:col>65</xdr:col>
      <xdr:colOff>4219589</xdr:colOff>
      <xdr:row>103</xdr:row>
      <xdr:rowOff>66669</xdr:rowOff>
    </xdr:to>
    <xdr:sp macro="" textlink="">
      <xdr:nvSpPr>
        <xdr:cNvPr id="75" name="CuadroTexto 82">
          <a:extLst>
            <a:ext uri="{FF2B5EF4-FFF2-40B4-BE49-F238E27FC236}">
              <a16:creationId xmlns:a16="http://schemas.microsoft.com/office/drawing/2014/main" id="{00000000-0008-0000-0400-00004B000000}"/>
            </a:ext>
          </a:extLst>
        </xdr:cNvPr>
        <xdr:cNvSpPr txBox="1"/>
      </xdr:nvSpPr>
      <xdr:spPr>
        <a:xfrm>
          <a:off x="64208058" y="19831054"/>
          <a:ext cx="657206"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216,0</a:t>
          </a:r>
        </a:p>
      </xdr:txBody>
    </xdr:sp>
    <xdr:clientData/>
  </xdr:twoCellAnchor>
  <xdr:twoCellAnchor>
    <xdr:from>
      <xdr:col>65</xdr:col>
      <xdr:colOff>4295775</xdr:colOff>
      <xdr:row>101</xdr:row>
      <xdr:rowOff>161918</xdr:rowOff>
    </xdr:from>
    <xdr:to>
      <xdr:col>65</xdr:col>
      <xdr:colOff>4953036</xdr:colOff>
      <xdr:row>103</xdr:row>
      <xdr:rowOff>57132</xdr:rowOff>
    </xdr:to>
    <xdr:sp macro="" textlink="">
      <xdr:nvSpPr>
        <xdr:cNvPr id="76" name="CuadroTexto 83">
          <a:extLst>
            <a:ext uri="{FF2B5EF4-FFF2-40B4-BE49-F238E27FC236}">
              <a16:creationId xmlns:a16="http://schemas.microsoft.com/office/drawing/2014/main" id="{00000000-0008-0000-0400-00004C000000}"/>
            </a:ext>
          </a:extLst>
        </xdr:cNvPr>
        <xdr:cNvSpPr txBox="1"/>
      </xdr:nvSpPr>
      <xdr:spPr>
        <a:xfrm>
          <a:off x="64941450" y="19821518"/>
          <a:ext cx="657261"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118,9</a:t>
          </a:r>
        </a:p>
      </xdr:txBody>
    </xdr:sp>
    <xdr:clientData/>
  </xdr:twoCellAnchor>
  <xdr:twoCellAnchor>
    <xdr:from>
      <xdr:col>65</xdr:col>
      <xdr:colOff>5038746</xdr:colOff>
      <xdr:row>101</xdr:row>
      <xdr:rowOff>171437</xdr:rowOff>
    </xdr:from>
    <xdr:to>
      <xdr:col>65</xdr:col>
      <xdr:colOff>5495943</xdr:colOff>
      <xdr:row>103</xdr:row>
      <xdr:rowOff>76195</xdr:rowOff>
    </xdr:to>
    <xdr:sp macro="" textlink="">
      <xdr:nvSpPr>
        <xdr:cNvPr id="77" name="CuadroTexto 84">
          <a:extLst>
            <a:ext uri="{FF2B5EF4-FFF2-40B4-BE49-F238E27FC236}">
              <a16:creationId xmlns:a16="http://schemas.microsoft.com/office/drawing/2014/main" id="{00000000-0008-0000-0400-00004D000000}"/>
            </a:ext>
          </a:extLst>
        </xdr:cNvPr>
        <xdr:cNvSpPr txBox="1"/>
      </xdr:nvSpPr>
      <xdr:spPr>
        <a:xfrm>
          <a:off x="65684421" y="19831037"/>
          <a:ext cx="457197" cy="28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100" b="1">
              <a:solidFill>
                <a:schemeClr val="tx1"/>
              </a:solidFill>
              <a:latin typeface="Arial Narrow" panose="020B0606020202030204" pitchFamily="34" charset="0"/>
            </a:rPr>
            <a:t>33,5</a:t>
          </a:r>
        </a:p>
      </xdr:txBody>
    </xdr:sp>
    <xdr:clientData/>
  </xdr:twoCellAnchor>
  <xdr:twoCellAnchor>
    <xdr:from>
      <xdr:col>65</xdr:col>
      <xdr:colOff>581025</xdr:colOff>
      <xdr:row>102</xdr:row>
      <xdr:rowOff>28575</xdr:rowOff>
    </xdr:from>
    <xdr:to>
      <xdr:col>65</xdr:col>
      <xdr:colOff>1142999</xdr:colOff>
      <xdr:row>103</xdr:row>
      <xdr:rowOff>104775</xdr:rowOff>
    </xdr:to>
    <xdr:sp macro="" textlink="">
      <xdr:nvSpPr>
        <xdr:cNvPr id="78" name="CuadroTexto 77">
          <a:extLst>
            <a:ext uri="{FF2B5EF4-FFF2-40B4-BE49-F238E27FC236}">
              <a16:creationId xmlns:a16="http://schemas.microsoft.com/office/drawing/2014/main" id="{00000000-0008-0000-0400-00004E000000}"/>
            </a:ext>
          </a:extLst>
        </xdr:cNvPr>
        <xdr:cNvSpPr txBox="1"/>
      </xdr:nvSpPr>
      <xdr:spPr>
        <a:xfrm>
          <a:off x="61226700" y="1987867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61,9%</a:t>
          </a:r>
        </a:p>
      </xdr:txBody>
    </xdr:sp>
    <xdr:clientData/>
  </xdr:twoCellAnchor>
  <xdr:twoCellAnchor>
    <xdr:from>
      <xdr:col>65</xdr:col>
      <xdr:colOff>1333500</xdr:colOff>
      <xdr:row>98</xdr:row>
      <xdr:rowOff>76200</xdr:rowOff>
    </xdr:from>
    <xdr:to>
      <xdr:col>65</xdr:col>
      <xdr:colOff>1895474</xdr:colOff>
      <xdr:row>99</xdr:row>
      <xdr:rowOff>152400</xdr:rowOff>
    </xdr:to>
    <xdr:sp macro="" textlink="">
      <xdr:nvSpPr>
        <xdr:cNvPr id="79" name="CuadroTexto 78">
          <a:extLst>
            <a:ext uri="{FF2B5EF4-FFF2-40B4-BE49-F238E27FC236}">
              <a16:creationId xmlns:a16="http://schemas.microsoft.com/office/drawing/2014/main" id="{00000000-0008-0000-0400-00004F000000}"/>
            </a:ext>
          </a:extLst>
        </xdr:cNvPr>
        <xdr:cNvSpPr txBox="1"/>
      </xdr:nvSpPr>
      <xdr:spPr>
        <a:xfrm>
          <a:off x="61979175" y="19164300"/>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28,2%</a:t>
          </a:r>
        </a:p>
      </xdr:txBody>
    </xdr:sp>
    <xdr:clientData/>
  </xdr:twoCellAnchor>
  <xdr:twoCellAnchor>
    <xdr:from>
      <xdr:col>65</xdr:col>
      <xdr:colOff>2057400</xdr:colOff>
      <xdr:row>100</xdr:row>
      <xdr:rowOff>38100</xdr:rowOff>
    </xdr:from>
    <xdr:to>
      <xdr:col>65</xdr:col>
      <xdr:colOff>2619374</xdr:colOff>
      <xdr:row>101</xdr:row>
      <xdr:rowOff>114300</xdr:rowOff>
    </xdr:to>
    <xdr:sp macro="" textlink="">
      <xdr:nvSpPr>
        <xdr:cNvPr id="80" name="CuadroTexto 79">
          <a:extLst>
            <a:ext uri="{FF2B5EF4-FFF2-40B4-BE49-F238E27FC236}">
              <a16:creationId xmlns:a16="http://schemas.microsoft.com/office/drawing/2014/main" id="{00000000-0008-0000-0400-000050000000}"/>
            </a:ext>
          </a:extLst>
        </xdr:cNvPr>
        <xdr:cNvSpPr txBox="1"/>
      </xdr:nvSpPr>
      <xdr:spPr>
        <a:xfrm>
          <a:off x="62703075" y="19507200"/>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30,2%</a:t>
          </a:r>
        </a:p>
      </xdr:txBody>
    </xdr:sp>
    <xdr:clientData/>
  </xdr:twoCellAnchor>
  <xdr:twoCellAnchor>
    <xdr:from>
      <xdr:col>65</xdr:col>
      <xdr:colOff>2857500</xdr:colOff>
      <xdr:row>99</xdr:row>
      <xdr:rowOff>85725</xdr:rowOff>
    </xdr:from>
    <xdr:to>
      <xdr:col>65</xdr:col>
      <xdr:colOff>3419474</xdr:colOff>
      <xdr:row>100</xdr:row>
      <xdr:rowOff>161925</xdr:rowOff>
    </xdr:to>
    <xdr:sp macro="" textlink="">
      <xdr:nvSpPr>
        <xdr:cNvPr id="81" name="CuadroTexto 80">
          <a:extLst>
            <a:ext uri="{FF2B5EF4-FFF2-40B4-BE49-F238E27FC236}">
              <a16:creationId xmlns:a16="http://schemas.microsoft.com/office/drawing/2014/main" id="{00000000-0008-0000-0400-000051000000}"/>
            </a:ext>
          </a:extLst>
        </xdr:cNvPr>
        <xdr:cNvSpPr txBox="1"/>
      </xdr:nvSpPr>
      <xdr:spPr>
        <a:xfrm>
          <a:off x="63503175" y="1936432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9,0%</a:t>
          </a:r>
        </a:p>
      </xdr:txBody>
    </xdr:sp>
    <xdr:clientData/>
  </xdr:twoCellAnchor>
  <xdr:twoCellAnchor>
    <xdr:from>
      <xdr:col>65</xdr:col>
      <xdr:colOff>3590925</xdr:colOff>
      <xdr:row>102</xdr:row>
      <xdr:rowOff>161925</xdr:rowOff>
    </xdr:from>
    <xdr:to>
      <xdr:col>65</xdr:col>
      <xdr:colOff>4152899</xdr:colOff>
      <xdr:row>104</xdr:row>
      <xdr:rowOff>47625</xdr:rowOff>
    </xdr:to>
    <xdr:sp macro="" textlink="">
      <xdr:nvSpPr>
        <xdr:cNvPr id="82" name="CuadroTexto 81">
          <a:extLst>
            <a:ext uri="{FF2B5EF4-FFF2-40B4-BE49-F238E27FC236}">
              <a16:creationId xmlns:a16="http://schemas.microsoft.com/office/drawing/2014/main" id="{00000000-0008-0000-0400-000052000000}"/>
            </a:ext>
          </a:extLst>
        </xdr:cNvPr>
        <xdr:cNvSpPr txBox="1"/>
      </xdr:nvSpPr>
      <xdr:spPr>
        <a:xfrm>
          <a:off x="64236600" y="2001202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rgbClr val="C00000"/>
              </a:solidFill>
              <a:latin typeface="Arial Narrow" panose="020B0606020202030204" pitchFamily="34" charset="0"/>
            </a:rPr>
            <a:t>9,6%</a:t>
          </a:r>
        </a:p>
      </xdr:txBody>
    </xdr:sp>
    <xdr:clientData/>
  </xdr:twoCellAnchor>
  <xdr:twoCellAnchor>
    <xdr:from>
      <xdr:col>65</xdr:col>
      <xdr:colOff>4343400</xdr:colOff>
      <xdr:row>102</xdr:row>
      <xdr:rowOff>152400</xdr:rowOff>
    </xdr:from>
    <xdr:to>
      <xdr:col>65</xdr:col>
      <xdr:colOff>4905374</xdr:colOff>
      <xdr:row>104</xdr:row>
      <xdr:rowOff>38100</xdr:rowOff>
    </xdr:to>
    <xdr:sp macro="" textlink="">
      <xdr:nvSpPr>
        <xdr:cNvPr id="83" name="CuadroTexto 82">
          <a:extLst>
            <a:ext uri="{FF2B5EF4-FFF2-40B4-BE49-F238E27FC236}">
              <a16:creationId xmlns:a16="http://schemas.microsoft.com/office/drawing/2014/main" id="{00000000-0008-0000-0400-000053000000}"/>
            </a:ext>
          </a:extLst>
        </xdr:cNvPr>
        <xdr:cNvSpPr txBox="1"/>
      </xdr:nvSpPr>
      <xdr:spPr>
        <a:xfrm>
          <a:off x="64989075" y="20002500"/>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rgbClr val="C00000"/>
              </a:solidFill>
              <a:latin typeface="Arial Narrow" panose="020B0606020202030204" pitchFamily="34" charset="0"/>
            </a:rPr>
            <a:t>6,7%</a:t>
          </a:r>
        </a:p>
      </xdr:txBody>
    </xdr:sp>
    <xdr:clientData/>
  </xdr:twoCellAnchor>
  <xdr:twoCellAnchor>
    <xdr:from>
      <xdr:col>65</xdr:col>
      <xdr:colOff>5038725</xdr:colOff>
      <xdr:row>102</xdr:row>
      <xdr:rowOff>142875</xdr:rowOff>
    </xdr:from>
    <xdr:to>
      <xdr:col>65</xdr:col>
      <xdr:colOff>5600699</xdr:colOff>
      <xdr:row>104</xdr:row>
      <xdr:rowOff>28575</xdr:rowOff>
    </xdr:to>
    <xdr:sp macro="" textlink="">
      <xdr:nvSpPr>
        <xdr:cNvPr id="84" name="CuadroTexto 83">
          <a:extLst>
            <a:ext uri="{FF2B5EF4-FFF2-40B4-BE49-F238E27FC236}">
              <a16:creationId xmlns:a16="http://schemas.microsoft.com/office/drawing/2014/main" id="{00000000-0008-0000-0400-000054000000}"/>
            </a:ext>
          </a:extLst>
        </xdr:cNvPr>
        <xdr:cNvSpPr txBox="1"/>
      </xdr:nvSpPr>
      <xdr:spPr>
        <a:xfrm>
          <a:off x="65684400" y="1999297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rgbClr val="C00000"/>
              </a:solidFill>
              <a:latin typeface="Arial Narrow" panose="020B0606020202030204" pitchFamily="34" charset="0"/>
            </a:rPr>
            <a:t>4,2%</a:t>
          </a:r>
        </a:p>
      </xdr:txBody>
    </xdr:sp>
    <xdr:clientData/>
  </xdr:twoCellAnchor>
  <xdr:twoCellAnchor>
    <xdr:from>
      <xdr:col>65</xdr:col>
      <xdr:colOff>581025</xdr:colOff>
      <xdr:row>103</xdr:row>
      <xdr:rowOff>171472</xdr:rowOff>
    </xdr:from>
    <xdr:to>
      <xdr:col>65</xdr:col>
      <xdr:colOff>1323997</xdr:colOff>
      <xdr:row>105</xdr:row>
      <xdr:rowOff>47630</xdr:rowOff>
    </xdr:to>
    <xdr:sp macro="" textlink="">
      <xdr:nvSpPr>
        <xdr:cNvPr id="85" name="CuadroTexto 9">
          <a:extLst>
            <a:ext uri="{FF2B5EF4-FFF2-40B4-BE49-F238E27FC236}">
              <a16:creationId xmlns:a16="http://schemas.microsoft.com/office/drawing/2014/main" id="{00000000-0008-0000-0400-000055000000}"/>
            </a:ext>
          </a:extLst>
        </xdr:cNvPr>
        <xdr:cNvSpPr txBox="1"/>
      </xdr:nvSpPr>
      <xdr:spPr>
        <a:xfrm>
          <a:off x="61226700" y="20212072"/>
          <a:ext cx="742972" cy="257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38,1%</a:t>
          </a:r>
        </a:p>
      </xdr:txBody>
    </xdr:sp>
    <xdr:clientData/>
  </xdr:twoCellAnchor>
  <xdr:twoCellAnchor>
    <xdr:from>
      <xdr:col>65</xdr:col>
      <xdr:colOff>1323997</xdr:colOff>
      <xdr:row>102</xdr:row>
      <xdr:rowOff>38101</xdr:rowOff>
    </xdr:from>
    <xdr:to>
      <xdr:col>65</xdr:col>
      <xdr:colOff>2066914</xdr:colOff>
      <xdr:row>103</xdr:row>
      <xdr:rowOff>104789</xdr:rowOff>
    </xdr:to>
    <xdr:sp macro="" textlink="">
      <xdr:nvSpPr>
        <xdr:cNvPr id="86" name="CuadroTexto 27">
          <a:extLst>
            <a:ext uri="{FF2B5EF4-FFF2-40B4-BE49-F238E27FC236}">
              <a16:creationId xmlns:a16="http://schemas.microsoft.com/office/drawing/2014/main" id="{00000000-0008-0000-0400-000056000000}"/>
            </a:ext>
          </a:extLst>
        </xdr:cNvPr>
        <xdr:cNvSpPr txBox="1"/>
      </xdr:nvSpPr>
      <xdr:spPr>
        <a:xfrm>
          <a:off x="61969672" y="19888201"/>
          <a:ext cx="742917"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71,8%</a:t>
          </a:r>
        </a:p>
      </xdr:txBody>
    </xdr:sp>
    <xdr:clientData/>
  </xdr:twoCellAnchor>
  <xdr:twoCellAnchor>
    <xdr:from>
      <xdr:col>65</xdr:col>
      <xdr:colOff>2076425</xdr:colOff>
      <xdr:row>102</xdr:row>
      <xdr:rowOff>85727</xdr:rowOff>
    </xdr:from>
    <xdr:to>
      <xdr:col>65</xdr:col>
      <xdr:colOff>2819397</xdr:colOff>
      <xdr:row>103</xdr:row>
      <xdr:rowOff>152415</xdr:rowOff>
    </xdr:to>
    <xdr:sp macro="" textlink="">
      <xdr:nvSpPr>
        <xdr:cNvPr id="87" name="CuadroTexto 28">
          <a:extLst>
            <a:ext uri="{FF2B5EF4-FFF2-40B4-BE49-F238E27FC236}">
              <a16:creationId xmlns:a16="http://schemas.microsoft.com/office/drawing/2014/main" id="{00000000-0008-0000-0400-000057000000}"/>
            </a:ext>
          </a:extLst>
        </xdr:cNvPr>
        <xdr:cNvSpPr txBox="1"/>
      </xdr:nvSpPr>
      <xdr:spPr>
        <a:xfrm>
          <a:off x="62722100" y="19935827"/>
          <a:ext cx="742972"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69,8%</a:t>
          </a:r>
        </a:p>
      </xdr:txBody>
    </xdr:sp>
    <xdr:clientData/>
  </xdr:twoCellAnchor>
  <xdr:twoCellAnchor>
    <xdr:from>
      <xdr:col>65</xdr:col>
      <xdr:colOff>2838474</xdr:colOff>
      <xdr:row>101</xdr:row>
      <xdr:rowOff>180975</xdr:rowOff>
    </xdr:from>
    <xdr:to>
      <xdr:col>65</xdr:col>
      <xdr:colOff>3581391</xdr:colOff>
      <xdr:row>103</xdr:row>
      <xdr:rowOff>57163</xdr:rowOff>
    </xdr:to>
    <xdr:sp macro="" textlink="">
      <xdr:nvSpPr>
        <xdr:cNvPr id="88" name="CuadroTexto 29">
          <a:extLst>
            <a:ext uri="{FF2B5EF4-FFF2-40B4-BE49-F238E27FC236}">
              <a16:creationId xmlns:a16="http://schemas.microsoft.com/office/drawing/2014/main" id="{00000000-0008-0000-0400-000058000000}"/>
            </a:ext>
          </a:extLst>
        </xdr:cNvPr>
        <xdr:cNvSpPr txBox="1"/>
      </xdr:nvSpPr>
      <xdr:spPr>
        <a:xfrm>
          <a:off x="63484149" y="19840575"/>
          <a:ext cx="742917"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91,0%</a:t>
          </a:r>
        </a:p>
      </xdr:txBody>
    </xdr:sp>
    <xdr:clientData/>
  </xdr:twoCellAnchor>
  <xdr:twoCellAnchor>
    <xdr:from>
      <xdr:col>65</xdr:col>
      <xdr:colOff>3552802</xdr:colOff>
      <xdr:row>103</xdr:row>
      <xdr:rowOff>114302</xdr:rowOff>
    </xdr:from>
    <xdr:to>
      <xdr:col>65</xdr:col>
      <xdr:colOff>4295774</xdr:colOff>
      <xdr:row>104</xdr:row>
      <xdr:rowOff>180990</xdr:rowOff>
    </xdr:to>
    <xdr:sp macro="" textlink="">
      <xdr:nvSpPr>
        <xdr:cNvPr id="89" name="CuadroTexto 30">
          <a:extLst>
            <a:ext uri="{FF2B5EF4-FFF2-40B4-BE49-F238E27FC236}">
              <a16:creationId xmlns:a16="http://schemas.microsoft.com/office/drawing/2014/main" id="{00000000-0008-0000-0400-000059000000}"/>
            </a:ext>
          </a:extLst>
        </xdr:cNvPr>
        <xdr:cNvSpPr txBox="1"/>
      </xdr:nvSpPr>
      <xdr:spPr>
        <a:xfrm>
          <a:off x="64198477" y="20154902"/>
          <a:ext cx="742972"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132C5A"/>
              </a:solidFill>
              <a:latin typeface="Arial Narrow" panose="020B0606020202030204" pitchFamily="34" charset="0"/>
            </a:rPr>
            <a:t>90,4%</a:t>
          </a:r>
        </a:p>
      </xdr:txBody>
    </xdr:sp>
    <xdr:clientData/>
  </xdr:twoCellAnchor>
  <xdr:twoCellAnchor>
    <xdr:from>
      <xdr:col>65</xdr:col>
      <xdr:colOff>4324363</xdr:colOff>
      <xdr:row>103</xdr:row>
      <xdr:rowOff>123845</xdr:rowOff>
    </xdr:from>
    <xdr:to>
      <xdr:col>65</xdr:col>
      <xdr:colOff>5067279</xdr:colOff>
      <xdr:row>105</xdr:row>
      <xdr:rowOff>3</xdr:rowOff>
    </xdr:to>
    <xdr:sp macro="" textlink="">
      <xdr:nvSpPr>
        <xdr:cNvPr id="90" name="CuadroTexto 31">
          <a:extLst>
            <a:ext uri="{FF2B5EF4-FFF2-40B4-BE49-F238E27FC236}">
              <a16:creationId xmlns:a16="http://schemas.microsoft.com/office/drawing/2014/main" id="{00000000-0008-0000-0400-00005A000000}"/>
            </a:ext>
          </a:extLst>
        </xdr:cNvPr>
        <xdr:cNvSpPr txBox="1"/>
      </xdr:nvSpPr>
      <xdr:spPr>
        <a:xfrm>
          <a:off x="64970038" y="20164445"/>
          <a:ext cx="742916" cy="257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132C5A"/>
              </a:solidFill>
              <a:latin typeface="Arial Narrow" panose="020B0606020202030204" pitchFamily="34" charset="0"/>
            </a:rPr>
            <a:t>93,3%</a:t>
          </a:r>
        </a:p>
      </xdr:txBody>
    </xdr:sp>
    <xdr:clientData/>
  </xdr:twoCellAnchor>
  <xdr:twoCellAnchor>
    <xdr:from>
      <xdr:col>65</xdr:col>
      <xdr:colOff>5067279</xdr:colOff>
      <xdr:row>103</xdr:row>
      <xdr:rowOff>133359</xdr:rowOff>
    </xdr:from>
    <xdr:to>
      <xdr:col>65</xdr:col>
      <xdr:colOff>5810251</xdr:colOff>
      <xdr:row>105</xdr:row>
      <xdr:rowOff>9547</xdr:rowOff>
    </xdr:to>
    <xdr:sp macro="" textlink="">
      <xdr:nvSpPr>
        <xdr:cNvPr id="91" name="CuadroTexto 32">
          <a:extLst>
            <a:ext uri="{FF2B5EF4-FFF2-40B4-BE49-F238E27FC236}">
              <a16:creationId xmlns:a16="http://schemas.microsoft.com/office/drawing/2014/main" id="{00000000-0008-0000-0400-00005B000000}"/>
            </a:ext>
          </a:extLst>
        </xdr:cNvPr>
        <xdr:cNvSpPr txBox="1"/>
      </xdr:nvSpPr>
      <xdr:spPr>
        <a:xfrm>
          <a:off x="65712954" y="20173959"/>
          <a:ext cx="742972"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132C5A"/>
              </a:solidFill>
              <a:latin typeface="Arial Narrow" panose="020B0606020202030204" pitchFamily="34" charset="0"/>
            </a:rPr>
            <a:t>95,8%</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15</xdr:row>
      <xdr:rowOff>0</xdr:rowOff>
    </xdr:from>
    <xdr:to>
      <xdr:col>10</xdr:col>
      <xdr:colOff>26625</xdr:colOff>
      <xdr:row>33</xdr:row>
      <xdr:rowOff>188100</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T159"/>
  <sheetViews>
    <sheetView showGridLines="0" tabSelected="1" zoomScale="90" zoomScaleNormal="90" workbookViewId="0">
      <pane xSplit="2" topLeftCell="C1" activePane="topRight" state="frozen"/>
      <selection pane="topRight" activeCell="B6" sqref="B6:B8"/>
    </sheetView>
  </sheetViews>
  <sheetFormatPr baseColWidth="10" defaultRowHeight="16.5" x14ac:dyDescent="0.3"/>
  <cols>
    <col min="1" max="1" width="5.28515625" style="31" customWidth="1"/>
    <col min="2" max="2" width="46.140625" customWidth="1"/>
    <col min="3" max="3" width="12.85546875" customWidth="1"/>
    <col min="4" max="4" width="15.140625" customWidth="1"/>
    <col min="5" max="5" width="21.7109375" customWidth="1"/>
    <col min="6" max="9" width="16.7109375" customWidth="1"/>
    <col min="10" max="10" width="17.85546875" customWidth="1"/>
    <col min="11" max="96" width="16.7109375" customWidth="1"/>
  </cols>
  <sheetData>
    <row r="2" spans="2:96" ht="20.25" x14ac:dyDescent="0.3">
      <c r="B2" s="140" t="s">
        <v>86</v>
      </c>
      <c r="C2" s="140"/>
      <c r="D2" s="140"/>
      <c r="E2" s="140"/>
      <c r="F2" s="140"/>
      <c r="G2" s="140"/>
      <c r="H2" s="140"/>
      <c r="I2" s="140"/>
      <c r="J2" s="140"/>
      <c r="K2" s="140"/>
      <c r="L2" s="140"/>
      <c r="M2" s="140"/>
      <c r="N2" s="140"/>
      <c r="O2" s="140"/>
      <c r="P2" s="140"/>
      <c r="Q2" s="140"/>
      <c r="R2" s="140"/>
      <c r="S2" s="140"/>
      <c r="T2" s="140"/>
      <c r="U2" s="140"/>
    </row>
    <row r="3" spans="2:96" ht="20.25" x14ac:dyDescent="0.3">
      <c r="B3" s="5" t="s">
        <v>84</v>
      </c>
      <c r="C3" s="8"/>
      <c r="D3" s="8"/>
      <c r="E3" s="8"/>
      <c r="F3" s="8"/>
      <c r="G3" s="8"/>
      <c r="H3" s="8"/>
      <c r="I3" s="8"/>
      <c r="J3" s="8"/>
      <c r="K3" s="8"/>
      <c r="L3" s="8"/>
      <c r="M3" s="8"/>
      <c r="N3" s="8"/>
      <c r="O3" s="8"/>
      <c r="P3" s="8"/>
      <c r="Q3" s="8"/>
      <c r="R3" s="8"/>
      <c r="S3" s="8"/>
      <c r="T3" s="8"/>
      <c r="U3" s="8"/>
    </row>
    <row r="4" spans="2:96" ht="17.25" x14ac:dyDescent="0.3">
      <c r="B4" s="5" t="s">
        <v>88</v>
      </c>
      <c r="C4" s="2"/>
      <c r="D4" s="2"/>
      <c r="E4" s="2"/>
      <c r="F4" s="2"/>
      <c r="G4" s="2"/>
      <c r="H4" s="2"/>
      <c r="I4" s="2"/>
      <c r="J4" s="2"/>
      <c r="K4" s="2"/>
      <c r="L4" s="2"/>
      <c r="M4" s="2"/>
      <c r="N4" s="2"/>
      <c r="O4" s="2"/>
      <c r="P4" s="2"/>
      <c r="Q4" s="2"/>
      <c r="R4" s="1"/>
    </row>
    <row r="5" spans="2:96" ht="17.25" x14ac:dyDescent="0.3">
      <c r="B5" s="5"/>
      <c r="C5" s="2"/>
      <c r="D5" s="2"/>
      <c r="E5" s="2"/>
      <c r="F5" s="2"/>
      <c r="G5" s="2"/>
      <c r="H5" s="2"/>
      <c r="I5" s="2"/>
      <c r="J5" s="2"/>
      <c r="K5" s="2"/>
      <c r="L5" s="2"/>
      <c r="M5" s="2"/>
      <c r="N5" s="2"/>
      <c r="O5" s="2"/>
      <c r="P5" s="2"/>
      <c r="Q5" s="2"/>
      <c r="R5" s="1"/>
    </row>
    <row r="6" spans="2:96" ht="30" customHeight="1" x14ac:dyDescent="0.3">
      <c r="B6" s="141" t="s">
        <v>0</v>
      </c>
      <c r="C6" s="141" t="s">
        <v>1</v>
      </c>
      <c r="D6" s="142" t="s">
        <v>125</v>
      </c>
      <c r="E6" s="146" t="s">
        <v>147</v>
      </c>
      <c r="F6" s="146" t="s">
        <v>148</v>
      </c>
      <c r="G6" s="141" t="s">
        <v>89</v>
      </c>
      <c r="H6" s="143" t="s">
        <v>96</v>
      </c>
      <c r="I6" s="143" t="s">
        <v>95</v>
      </c>
      <c r="J6" s="141" t="s">
        <v>94</v>
      </c>
      <c r="K6" s="143" t="s">
        <v>97</v>
      </c>
      <c r="L6" s="143" t="s">
        <v>98</v>
      </c>
      <c r="M6" s="143" t="s">
        <v>99</v>
      </c>
      <c r="N6" s="143" t="s">
        <v>100</v>
      </c>
      <c r="O6" s="2"/>
      <c r="P6" s="2"/>
      <c r="Q6" s="2"/>
      <c r="R6" s="1"/>
    </row>
    <row r="7" spans="2:96" ht="32.25" customHeight="1" x14ac:dyDescent="0.3">
      <c r="B7" s="141"/>
      <c r="C7" s="141"/>
      <c r="D7" s="142"/>
      <c r="E7" s="147"/>
      <c r="F7" s="147"/>
      <c r="G7" s="141"/>
      <c r="H7" s="144"/>
      <c r="I7" s="144"/>
      <c r="J7" s="141"/>
      <c r="K7" s="144"/>
      <c r="L7" s="144"/>
      <c r="M7" s="144"/>
      <c r="N7" s="144"/>
      <c r="P7" s="95">
        <v>2020</v>
      </c>
      <c r="Q7" s="95">
        <v>2020</v>
      </c>
      <c r="R7" s="95">
        <v>2020</v>
      </c>
      <c r="S7" s="95">
        <f t="shared" ref="S7:AG7" si="0">+P7+1</f>
        <v>2021</v>
      </c>
      <c r="T7" s="95">
        <f t="shared" si="0"/>
        <v>2021</v>
      </c>
      <c r="U7" s="95">
        <f t="shared" si="0"/>
        <v>2021</v>
      </c>
      <c r="V7" s="95">
        <f t="shared" si="0"/>
        <v>2022</v>
      </c>
      <c r="W7" s="95">
        <f t="shared" si="0"/>
        <v>2022</v>
      </c>
      <c r="X7" s="95">
        <f t="shared" si="0"/>
        <v>2022</v>
      </c>
      <c r="Y7" s="95">
        <f t="shared" si="0"/>
        <v>2023</v>
      </c>
      <c r="Z7" s="95">
        <f t="shared" si="0"/>
        <v>2023</v>
      </c>
      <c r="AA7" s="95">
        <f t="shared" si="0"/>
        <v>2023</v>
      </c>
      <c r="AB7" s="95">
        <f>+Y7+1</f>
        <v>2024</v>
      </c>
      <c r="AC7" s="95">
        <f>+Z7+1</f>
        <v>2024</v>
      </c>
      <c r="AD7" s="95">
        <f>+AA7+1</f>
        <v>2024</v>
      </c>
      <c r="AE7" s="95">
        <f t="shared" si="0"/>
        <v>2025</v>
      </c>
      <c r="AF7" s="95">
        <f t="shared" si="0"/>
        <v>2025</v>
      </c>
      <c r="AG7" s="95">
        <f t="shared" si="0"/>
        <v>2025</v>
      </c>
      <c r="AH7" s="95">
        <f t="shared" ref="AH7" si="1">+AE7+1</f>
        <v>2026</v>
      </c>
      <c r="AI7" s="95">
        <f t="shared" ref="AI7" si="2">+AF7+1</f>
        <v>2026</v>
      </c>
      <c r="AJ7" s="95">
        <f t="shared" ref="AJ7" si="3">+AG7+1</f>
        <v>2026</v>
      </c>
      <c r="AK7" s="98" t="s">
        <v>179</v>
      </c>
      <c r="AL7" s="98" t="s">
        <v>179</v>
      </c>
      <c r="AM7" s="98" t="s">
        <v>179</v>
      </c>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1"/>
      <c r="CN7" s="131"/>
      <c r="CO7" s="131"/>
      <c r="CP7" s="132"/>
      <c r="CQ7" s="132"/>
      <c r="CR7" s="132"/>
    </row>
    <row r="8" spans="2:96" ht="21" customHeight="1" x14ac:dyDescent="0.3">
      <c r="B8" s="141"/>
      <c r="C8" s="141"/>
      <c r="D8" s="142"/>
      <c r="E8" s="36">
        <v>43921</v>
      </c>
      <c r="F8" s="36">
        <f>+E8</f>
        <v>43921</v>
      </c>
      <c r="G8" s="141"/>
      <c r="H8" s="145"/>
      <c r="I8" s="145"/>
      <c r="J8" s="141"/>
      <c r="K8" s="145"/>
      <c r="L8" s="145"/>
      <c r="M8" s="145"/>
      <c r="N8" s="145"/>
      <c r="O8" s="40"/>
      <c r="P8" s="28" t="s">
        <v>2</v>
      </c>
      <c r="Q8" s="39" t="s">
        <v>150</v>
      </c>
      <c r="R8" s="28" t="s">
        <v>81</v>
      </c>
      <c r="S8" s="28" t="s">
        <v>2</v>
      </c>
      <c r="T8" s="39" t="s">
        <v>150</v>
      </c>
      <c r="U8" s="28" t="s">
        <v>81</v>
      </c>
      <c r="V8" s="28" t="s">
        <v>2</v>
      </c>
      <c r="W8" s="39" t="s">
        <v>150</v>
      </c>
      <c r="X8" s="28" t="s">
        <v>81</v>
      </c>
      <c r="Y8" s="28" t="s">
        <v>2</v>
      </c>
      <c r="Z8" s="39" t="s">
        <v>150</v>
      </c>
      <c r="AA8" s="28" t="s">
        <v>81</v>
      </c>
      <c r="AB8" s="28" t="s">
        <v>2</v>
      </c>
      <c r="AC8" s="39" t="s">
        <v>150</v>
      </c>
      <c r="AD8" s="28" t="s">
        <v>81</v>
      </c>
      <c r="AE8" s="28" t="s">
        <v>2</v>
      </c>
      <c r="AF8" s="39" t="s">
        <v>150</v>
      </c>
      <c r="AG8" s="28" t="s">
        <v>81</v>
      </c>
      <c r="AH8" s="28" t="s">
        <v>2</v>
      </c>
      <c r="AI8" s="39" t="s">
        <v>150</v>
      </c>
      <c r="AJ8" s="28" t="s">
        <v>81</v>
      </c>
      <c r="AK8" s="28" t="s">
        <v>2</v>
      </c>
      <c r="AL8" s="39" t="s">
        <v>150</v>
      </c>
      <c r="AM8" s="28" t="s">
        <v>81</v>
      </c>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row>
    <row r="9" spans="2:96" ht="27.95" customHeight="1" x14ac:dyDescent="0.3">
      <c r="B9" s="26" t="s">
        <v>139</v>
      </c>
      <c r="C9" s="26"/>
      <c r="D9" s="26"/>
      <c r="E9" s="26"/>
      <c r="F9" s="45">
        <f>+SUM(F10:F23)</f>
        <v>207.50395916609321</v>
      </c>
      <c r="G9" s="48">
        <f>+F9/$F$51</f>
        <v>0.17402228976563389</v>
      </c>
      <c r="H9" s="26"/>
      <c r="I9" s="26"/>
      <c r="J9" s="26"/>
      <c r="K9" s="26"/>
      <c r="L9" s="26"/>
      <c r="M9" s="26"/>
      <c r="N9" s="26"/>
      <c r="O9" s="41"/>
      <c r="P9" s="63">
        <f t="shared" ref="P9:AJ9" si="4">+SUM(P10:P23)</f>
        <v>2320.5037123333022</v>
      </c>
      <c r="Q9" s="63">
        <f t="shared" si="4"/>
        <v>0</v>
      </c>
      <c r="R9" s="63">
        <f t="shared" si="4"/>
        <v>0</v>
      </c>
      <c r="S9" s="63">
        <f t="shared" si="4"/>
        <v>2753.2606875926863</v>
      </c>
      <c r="T9" s="63">
        <f t="shared" si="4"/>
        <v>0</v>
      </c>
      <c r="U9" s="63">
        <f t="shared" si="4"/>
        <v>0</v>
      </c>
      <c r="V9" s="63">
        <f t="shared" si="4"/>
        <v>6310.8436573053214</v>
      </c>
      <c r="W9" s="63">
        <f t="shared" si="4"/>
        <v>0</v>
      </c>
      <c r="X9" s="63">
        <f t="shared" si="4"/>
        <v>0</v>
      </c>
      <c r="Y9" s="63">
        <f t="shared" si="4"/>
        <v>6724.5053158042274</v>
      </c>
      <c r="Z9" s="63">
        <f t="shared" si="4"/>
        <v>0</v>
      </c>
      <c r="AA9" s="63">
        <f t="shared" si="4"/>
        <v>0</v>
      </c>
      <c r="AB9" s="63">
        <f t="shared" si="4"/>
        <v>206.70590565368889</v>
      </c>
      <c r="AC9" s="63">
        <f t="shared" si="4"/>
        <v>0</v>
      </c>
      <c r="AD9" s="63">
        <f t="shared" si="4"/>
        <v>0</v>
      </c>
      <c r="AE9" s="63">
        <f t="shared" si="4"/>
        <v>111.02507461086057</v>
      </c>
      <c r="AF9" s="63">
        <f t="shared" si="4"/>
        <v>0</v>
      </c>
      <c r="AG9" s="63">
        <f t="shared" si="4"/>
        <v>0</v>
      </c>
      <c r="AH9" s="63">
        <f t="shared" si="4"/>
        <v>33.452574237969195</v>
      </c>
      <c r="AI9" s="63">
        <f t="shared" si="4"/>
        <v>0</v>
      </c>
      <c r="AJ9" s="63">
        <f t="shared" si="4"/>
        <v>0</v>
      </c>
      <c r="AK9" s="63">
        <f t="shared" ref="AK9:AM9" si="5">+SUM(AK10:AK23)</f>
        <v>0</v>
      </c>
      <c r="AL9" s="63">
        <f t="shared" si="5"/>
        <v>0</v>
      </c>
      <c r="AM9" s="63">
        <f t="shared" si="5"/>
        <v>0</v>
      </c>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c r="CP9" s="133"/>
      <c r="CQ9" s="133"/>
      <c r="CR9" s="133"/>
    </row>
    <row r="10" spans="2:96" ht="27.95" customHeight="1" x14ac:dyDescent="0.3">
      <c r="B10" s="11" t="s">
        <v>3</v>
      </c>
      <c r="C10" s="11" t="s">
        <v>4</v>
      </c>
      <c r="D10" s="11" t="s">
        <v>2</v>
      </c>
      <c r="E10" s="12">
        <v>7205.4647253802805</v>
      </c>
      <c r="F10" s="16">
        <f t="shared" ref="F10:F23" si="6">+IF($D10="USD",$E10,$E10/$C$54)</f>
        <v>111.76513502281351</v>
      </c>
      <c r="G10" s="11"/>
      <c r="H10" s="56" t="s">
        <v>196</v>
      </c>
      <c r="I10" s="37">
        <v>43769</v>
      </c>
      <c r="J10" s="59">
        <v>0.25</v>
      </c>
      <c r="K10" s="38">
        <v>48</v>
      </c>
      <c r="L10" s="12" t="s">
        <v>199</v>
      </c>
      <c r="M10" s="37">
        <v>45229</v>
      </c>
      <c r="N10" s="12" t="s">
        <v>182</v>
      </c>
      <c r="O10" s="18"/>
      <c r="P10" s="96">
        <v>0</v>
      </c>
      <c r="Q10" s="96">
        <v>0</v>
      </c>
      <c r="R10" s="96">
        <v>0</v>
      </c>
      <c r="S10" s="96">
        <v>1209.136203916554</v>
      </c>
      <c r="T10" s="96">
        <v>0</v>
      </c>
      <c r="U10" s="96">
        <v>0</v>
      </c>
      <c r="V10" s="96">
        <v>4768.8222210250842</v>
      </c>
      <c r="W10" s="96">
        <v>0</v>
      </c>
      <c r="X10" s="96">
        <v>0</v>
      </c>
      <c r="Y10" s="96">
        <v>4459.2723856006423</v>
      </c>
      <c r="Z10" s="96">
        <v>0</v>
      </c>
      <c r="AA10" s="96">
        <v>0</v>
      </c>
      <c r="AB10" s="96">
        <v>0</v>
      </c>
      <c r="AC10" s="96">
        <v>0</v>
      </c>
      <c r="AD10" s="96">
        <v>0</v>
      </c>
      <c r="AE10" s="96">
        <v>0</v>
      </c>
      <c r="AF10" s="96">
        <v>0</v>
      </c>
      <c r="AG10" s="96">
        <v>0</v>
      </c>
      <c r="AH10" s="96">
        <v>0</v>
      </c>
      <c r="AI10" s="96">
        <v>0</v>
      </c>
      <c r="AJ10" s="96">
        <v>0</v>
      </c>
      <c r="AK10" s="17">
        <v>0</v>
      </c>
      <c r="AL10" s="17">
        <v>0</v>
      </c>
      <c r="AM10" s="17">
        <v>0</v>
      </c>
      <c r="AN10" s="134"/>
      <c r="AO10" s="134"/>
      <c r="AP10" s="134"/>
      <c r="AQ10" s="134"/>
      <c r="AR10" s="134"/>
      <c r="AS10" s="134"/>
      <c r="AT10" s="134"/>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B10" s="134"/>
      <c r="CC10" s="134"/>
      <c r="CD10" s="134"/>
      <c r="CE10" s="134"/>
      <c r="CF10" s="134"/>
      <c r="CG10" s="134"/>
      <c r="CH10" s="134"/>
      <c r="CI10" s="134"/>
      <c r="CJ10" s="134"/>
      <c r="CK10" s="134"/>
      <c r="CL10" s="134"/>
      <c r="CM10" s="134"/>
      <c r="CN10" s="134"/>
      <c r="CO10" s="134"/>
      <c r="CP10" s="135"/>
      <c r="CQ10" s="135"/>
      <c r="CR10" s="135"/>
    </row>
    <row r="11" spans="2:96" ht="27.95" customHeight="1" x14ac:dyDescent="0.3">
      <c r="B11" s="11" t="s">
        <v>5</v>
      </c>
      <c r="C11" s="11" t="s">
        <v>6</v>
      </c>
      <c r="D11" s="11" t="s">
        <v>2</v>
      </c>
      <c r="E11" s="12">
        <v>1915.1399280000001</v>
      </c>
      <c r="F11" s="16">
        <f t="shared" si="6"/>
        <v>29.706046840608842</v>
      </c>
      <c r="G11" s="11"/>
      <c r="H11" s="56" t="s">
        <v>196</v>
      </c>
      <c r="I11" s="37">
        <v>43466</v>
      </c>
      <c r="J11" s="59">
        <v>0.12</v>
      </c>
      <c r="K11" s="38">
        <v>48</v>
      </c>
      <c r="L11" s="12" t="s">
        <v>200</v>
      </c>
      <c r="M11" s="37">
        <v>44927</v>
      </c>
      <c r="N11" s="12" t="s">
        <v>182</v>
      </c>
      <c r="O11" s="18"/>
      <c r="P11" s="96">
        <v>229.81679136000002</v>
      </c>
      <c r="Q11" s="96">
        <v>0</v>
      </c>
      <c r="R11" s="96">
        <v>0</v>
      </c>
      <c r="S11" s="96">
        <v>229.81679136000002</v>
      </c>
      <c r="T11" s="96">
        <v>0</v>
      </c>
      <c r="U11" s="96">
        <v>0</v>
      </c>
      <c r="V11" s="96">
        <v>229.81679136000002</v>
      </c>
      <c r="W11" s="96">
        <v>0</v>
      </c>
      <c r="X11" s="96">
        <v>0</v>
      </c>
      <c r="Y11" s="96">
        <v>2030.0483236800001</v>
      </c>
      <c r="Z11" s="96">
        <v>0</v>
      </c>
      <c r="AA11" s="96">
        <v>0</v>
      </c>
      <c r="AB11" s="96">
        <v>0</v>
      </c>
      <c r="AC11" s="96">
        <v>0</v>
      </c>
      <c r="AD11" s="96">
        <v>0</v>
      </c>
      <c r="AE11" s="96">
        <v>0</v>
      </c>
      <c r="AF11" s="96">
        <v>0</v>
      </c>
      <c r="AG11" s="96">
        <v>0</v>
      </c>
      <c r="AH11" s="96">
        <v>0</v>
      </c>
      <c r="AI11" s="96">
        <v>0</v>
      </c>
      <c r="AJ11" s="96">
        <v>0</v>
      </c>
      <c r="AK11" s="17">
        <v>0</v>
      </c>
      <c r="AL11" s="17">
        <v>0</v>
      </c>
      <c r="AM11" s="17">
        <v>0</v>
      </c>
      <c r="AN11" s="134"/>
      <c r="AO11" s="134"/>
      <c r="AP11" s="134"/>
      <c r="AQ11" s="134"/>
      <c r="AR11" s="134"/>
      <c r="AS11" s="134"/>
      <c r="AT11" s="134"/>
      <c r="AU11" s="134"/>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4"/>
      <c r="CN11" s="134"/>
      <c r="CO11" s="134"/>
      <c r="CP11" s="135"/>
      <c r="CQ11" s="135"/>
      <c r="CR11" s="135"/>
    </row>
    <row r="12" spans="2:96" ht="27.95" customHeight="1" x14ac:dyDescent="0.3">
      <c r="B12" s="11" t="s">
        <v>7</v>
      </c>
      <c r="C12" s="11" t="s">
        <v>8</v>
      </c>
      <c r="D12" s="11" t="s">
        <v>2</v>
      </c>
      <c r="E12" s="12">
        <v>1179</v>
      </c>
      <c r="F12" s="16">
        <f t="shared" si="6"/>
        <v>18.287660715033574</v>
      </c>
      <c r="G12" s="11"/>
      <c r="H12" s="56" t="s">
        <v>196</v>
      </c>
      <c r="I12" s="37">
        <v>42606</v>
      </c>
      <c r="J12" s="59">
        <v>0.15</v>
      </c>
      <c r="K12" s="38">
        <v>48</v>
      </c>
      <c r="L12" s="12" t="s">
        <v>200</v>
      </c>
      <c r="M12" s="37">
        <v>44067</v>
      </c>
      <c r="N12" s="12" t="s">
        <v>182</v>
      </c>
      <c r="O12" s="18"/>
      <c r="P12" s="96">
        <v>1355.85</v>
      </c>
      <c r="Q12" s="96">
        <v>0</v>
      </c>
      <c r="R12" s="96">
        <v>0</v>
      </c>
      <c r="S12" s="96">
        <v>0</v>
      </c>
      <c r="T12" s="96">
        <v>0</v>
      </c>
      <c r="U12" s="96">
        <v>0</v>
      </c>
      <c r="V12" s="96">
        <v>0</v>
      </c>
      <c r="W12" s="96">
        <v>0</v>
      </c>
      <c r="X12" s="96">
        <v>0</v>
      </c>
      <c r="Y12" s="96">
        <v>0</v>
      </c>
      <c r="Z12" s="96">
        <v>0</v>
      </c>
      <c r="AA12" s="96">
        <v>0</v>
      </c>
      <c r="AB12" s="96">
        <v>0</v>
      </c>
      <c r="AC12" s="96">
        <v>0</v>
      </c>
      <c r="AD12" s="96">
        <v>0</v>
      </c>
      <c r="AE12" s="96">
        <v>0</v>
      </c>
      <c r="AF12" s="96">
        <v>0</v>
      </c>
      <c r="AG12" s="96">
        <v>0</v>
      </c>
      <c r="AH12" s="96">
        <v>0</v>
      </c>
      <c r="AI12" s="96">
        <v>0</v>
      </c>
      <c r="AJ12" s="96">
        <v>0</v>
      </c>
      <c r="AK12" s="17">
        <v>0</v>
      </c>
      <c r="AL12" s="17">
        <v>0</v>
      </c>
      <c r="AM12" s="17">
        <v>0</v>
      </c>
      <c r="AN12" s="134"/>
      <c r="AO12" s="134"/>
      <c r="AP12" s="134"/>
      <c r="AQ12" s="134"/>
      <c r="AR12" s="134"/>
      <c r="AS12" s="134"/>
      <c r="AT12" s="134"/>
      <c r="AU12" s="134"/>
      <c r="AV12" s="134"/>
      <c r="AW12" s="134"/>
      <c r="AX12" s="134"/>
      <c r="AY12" s="134"/>
      <c r="AZ12" s="134"/>
      <c r="BA12" s="134"/>
      <c r="BB12" s="134"/>
      <c r="BC12" s="134"/>
      <c r="BD12" s="134"/>
      <c r="BE12" s="134"/>
      <c r="BF12" s="134"/>
      <c r="BG12" s="134"/>
      <c r="BH12" s="134"/>
      <c r="BI12" s="134"/>
      <c r="BJ12" s="134"/>
      <c r="BK12" s="134"/>
      <c r="BL12" s="134"/>
      <c r="BM12" s="134"/>
      <c r="BN12" s="134"/>
      <c r="BO12" s="134"/>
      <c r="BP12" s="134"/>
      <c r="BQ12" s="134"/>
      <c r="BR12" s="134"/>
      <c r="BS12" s="134"/>
      <c r="BT12" s="134"/>
      <c r="BU12" s="134"/>
      <c r="BV12" s="134"/>
      <c r="BW12" s="134"/>
      <c r="BX12" s="134"/>
      <c r="BY12" s="134"/>
      <c r="BZ12" s="134"/>
      <c r="CA12" s="134"/>
      <c r="CB12" s="134"/>
      <c r="CC12" s="134"/>
      <c r="CD12" s="134"/>
      <c r="CE12" s="134"/>
      <c r="CF12" s="134"/>
      <c r="CG12" s="134"/>
      <c r="CH12" s="134"/>
      <c r="CI12" s="134"/>
      <c r="CJ12" s="134"/>
      <c r="CK12" s="134"/>
      <c r="CL12" s="134"/>
      <c r="CM12" s="134"/>
      <c r="CN12" s="134"/>
      <c r="CO12" s="134"/>
      <c r="CP12" s="135"/>
      <c r="CQ12" s="135"/>
      <c r="CR12" s="135"/>
    </row>
    <row r="13" spans="2:96" ht="27.95" customHeight="1" x14ac:dyDescent="0.3">
      <c r="B13" s="11" t="s">
        <v>9</v>
      </c>
      <c r="C13" s="11" t="s">
        <v>10</v>
      </c>
      <c r="D13" s="11" t="s">
        <v>2</v>
      </c>
      <c r="E13" s="12">
        <v>947.62602900000002</v>
      </c>
      <c r="F13" s="16">
        <f t="shared" si="6"/>
        <v>14.698781427554339</v>
      </c>
      <c r="G13" s="11"/>
      <c r="H13" s="56" t="s">
        <v>196</v>
      </c>
      <c r="I13" s="37">
        <v>43114</v>
      </c>
      <c r="J13" s="59">
        <v>0.12</v>
      </c>
      <c r="K13" s="38">
        <v>48</v>
      </c>
      <c r="L13" s="12" t="s">
        <v>200</v>
      </c>
      <c r="M13" s="37">
        <v>44575</v>
      </c>
      <c r="N13" s="12" t="s">
        <v>182</v>
      </c>
      <c r="O13" s="18"/>
      <c r="P13" s="96">
        <v>113.71512348</v>
      </c>
      <c r="Q13" s="96">
        <v>0</v>
      </c>
      <c r="R13" s="96">
        <v>0</v>
      </c>
      <c r="S13" s="96">
        <v>113.71512348</v>
      </c>
      <c r="T13" s="96">
        <v>0</v>
      </c>
      <c r="U13" s="96">
        <v>0</v>
      </c>
      <c r="V13" s="96">
        <v>1004.4835907400001</v>
      </c>
      <c r="W13" s="96">
        <v>0</v>
      </c>
      <c r="X13" s="96">
        <v>0</v>
      </c>
      <c r="Y13" s="96">
        <v>0</v>
      </c>
      <c r="Z13" s="96">
        <v>0</v>
      </c>
      <c r="AA13" s="96">
        <v>0</v>
      </c>
      <c r="AB13" s="96">
        <v>0</v>
      </c>
      <c r="AC13" s="96">
        <v>0</v>
      </c>
      <c r="AD13" s="96">
        <v>0</v>
      </c>
      <c r="AE13" s="96">
        <v>0</v>
      </c>
      <c r="AF13" s="96">
        <v>0</v>
      </c>
      <c r="AG13" s="96">
        <v>0</v>
      </c>
      <c r="AH13" s="96">
        <v>0</v>
      </c>
      <c r="AI13" s="96">
        <v>0</v>
      </c>
      <c r="AJ13" s="96">
        <v>0</v>
      </c>
      <c r="AK13" s="17">
        <v>0</v>
      </c>
      <c r="AL13" s="17">
        <v>0</v>
      </c>
      <c r="AM13" s="17">
        <v>0</v>
      </c>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5"/>
      <c r="CQ13" s="135"/>
      <c r="CR13" s="135"/>
    </row>
    <row r="14" spans="2:96" ht="27.95" customHeight="1" x14ac:dyDescent="0.3">
      <c r="B14" s="11" t="s">
        <v>11</v>
      </c>
      <c r="C14" s="11" t="s">
        <v>12</v>
      </c>
      <c r="D14" s="11" t="s">
        <v>2</v>
      </c>
      <c r="E14" s="12">
        <v>785.68355199999996</v>
      </c>
      <c r="F14" s="16">
        <f t="shared" si="6"/>
        <v>12.186865333637352</v>
      </c>
      <c r="G14" s="11"/>
      <c r="H14" s="56" t="s">
        <v>196</v>
      </c>
      <c r="I14" s="37">
        <v>42761</v>
      </c>
      <c r="J14" s="59">
        <v>0.15</v>
      </c>
      <c r="K14" s="38">
        <v>48</v>
      </c>
      <c r="L14" s="12" t="s">
        <v>200</v>
      </c>
      <c r="M14" s="37">
        <v>44222</v>
      </c>
      <c r="N14" s="12" t="s">
        <v>182</v>
      </c>
      <c r="O14" s="18"/>
      <c r="P14" s="96">
        <v>117.85253279999999</v>
      </c>
      <c r="Q14" s="96">
        <v>0</v>
      </c>
      <c r="R14" s="96">
        <v>0</v>
      </c>
      <c r="S14" s="96">
        <v>844.60981839999999</v>
      </c>
      <c r="T14" s="96">
        <v>0</v>
      </c>
      <c r="U14" s="96">
        <v>0</v>
      </c>
      <c r="V14" s="96">
        <v>0</v>
      </c>
      <c r="W14" s="96">
        <v>0</v>
      </c>
      <c r="X14" s="96">
        <v>0</v>
      </c>
      <c r="Y14" s="96">
        <v>0</v>
      </c>
      <c r="Z14" s="96">
        <v>0</v>
      </c>
      <c r="AA14" s="96">
        <v>0</v>
      </c>
      <c r="AB14" s="96">
        <v>0</v>
      </c>
      <c r="AC14" s="96">
        <v>0</v>
      </c>
      <c r="AD14" s="96">
        <v>0</v>
      </c>
      <c r="AE14" s="96">
        <v>0</v>
      </c>
      <c r="AF14" s="96">
        <v>0</v>
      </c>
      <c r="AG14" s="96">
        <v>0</v>
      </c>
      <c r="AH14" s="96">
        <v>0</v>
      </c>
      <c r="AI14" s="96">
        <v>0</v>
      </c>
      <c r="AJ14" s="96">
        <v>0</v>
      </c>
      <c r="AK14" s="17">
        <v>0</v>
      </c>
      <c r="AL14" s="17">
        <v>0</v>
      </c>
      <c r="AM14" s="17">
        <v>0</v>
      </c>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5"/>
      <c r="CQ14" s="135"/>
      <c r="CR14" s="135"/>
    </row>
    <row r="15" spans="2:96" ht="27.95" customHeight="1" x14ac:dyDescent="0.3">
      <c r="B15" s="11" t="s">
        <v>13</v>
      </c>
      <c r="C15" s="11" t="s">
        <v>14</v>
      </c>
      <c r="D15" s="11" t="s">
        <v>2</v>
      </c>
      <c r="E15" s="19">
        <v>475.31864845000001</v>
      </c>
      <c r="F15" s="16">
        <f t="shared" si="6"/>
        <v>7.372744846804002</v>
      </c>
      <c r="G15" s="11"/>
      <c r="H15" s="56" t="s">
        <v>196</v>
      </c>
      <c r="I15" s="37">
        <v>41699</v>
      </c>
      <c r="J15" s="59" t="s">
        <v>183</v>
      </c>
      <c r="K15" s="38">
        <v>127</v>
      </c>
      <c r="L15" s="12" t="s">
        <v>199</v>
      </c>
      <c r="M15" s="37">
        <v>45566</v>
      </c>
      <c r="N15" s="12" t="s">
        <v>182</v>
      </c>
      <c r="O15" s="18"/>
      <c r="P15" s="96">
        <v>125.37457869586272</v>
      </c>
      <c r="Q15" s="96">
        <v>0</v>
      </c>
      <c r="R15" s="96">
        <v>0</v>
      </c>
      <c r="S15" s="96">
        <v>120.52381299800534</v>
      </c>
      <c r="T15" s="96">
        <v>0</v>
      </c>
      <c r="U15" s="96">
        <v>0</v>
      </c>
      <c r="V15" s="96">
        <v>115.53988091800534</v>
      </c>
      <c r="W15" s="96">
        <v>0</v>
      </c>
      <c r="X15" s="96">
        <v>0</v>
      </c>
      <c r="Y15" s="96">
        <v>110.55594883800534</v>
      </c>
      <c r="Z15" s="96">
        <v>0</v>
      </c>
      <c r="AA15" s="96">
        <v>0</v>
      </c>
      <c r="AB15" s="96">
        <v>88.33094188000446</v>
      </c>
      <c r="AC15" s="96">
        <v>0</v>
      </c>
      <c r="AD15" s="96">
        <v>0</v>
      </c>
      <c r="AE15" s="96">
        <v>0</v>
      </c>
      <c r="AF15" s="96">
        <v>0</v>
      </c>
      <c r="AG15" s="96">
        <v>0</v>
      </c>
      <c r="AH15" s="96">
        <v>0</v>
      </c>
      <c r="AI15" s="96">
        <v>0</v>
      </c>
      <c r="AJ15" s="96">
        <v>0</v>
      </c>
      <c r="AK15" s="17">
        <v>0</v>
      </c>
      <c r="AL15" s="17">
        <v>0</v>
      </c>
      <c r="AM15" s="17">
        <v>0</v>
      </c>
      <c r="AN15" s="134"/>
      <c r="AO15" s="134"/>
      <c r="AP15" s="134"/>
      <c r="AQ15" s="134"/>
      <c r="AR15" s="134"/>
      <c r="AS15" s="134"/>
      <c r="AT15" s="134"/>
      <c r="AU15" s="134"/>
      <c r="AV15" s="134"/>
      <c r="AW15" s="134"/>
      <c r="AX15" s="134"/>
      <c r="AY15" s="134"/>
      <c r="AZ15" s="134"/>
      <c r="BA15" s="134"/>
      <c r="BB15" s="134"/>
      <c r="BC15" s="134"/>
      <c r="BD15" s="134"/>
      <c r="BE15" s="134"/>
      <c r="BF15" s="134"/>
      <c r="BG15" s="134"/>
      <c r="BH15" s="134"/>
      <c r="BI15" s="134"/>
      <c r="BJ15" s="134"/>
      <c r="BK15" s="134"/>
      <c r="BL15" s="134"/>
      <c r="BM15" s="134"/>
      <c r="BN15" s="134"/>
      <c r="BO15" s="134"/>
      <c r="BP15" s="134"/>
      <c r="BQ15" s="134"/>
      <c r="BR15" s="134"/>
      <c r="BS15" s="134"/>
      <c r="BT15" s="134"/>
      <c r="BU15" s="134"/>
      <c r="BV15" s="134"/>
      <c r="BW15" s="134"/>
      <c r="BX15" s="134"/>
      <c r="BY15" s="134"/>
      <c r="BZ15" s="134"/>
      <c r="CA15" s="134"/>
      <c r="CB15" s="134"/>
      <c r="CC15" s="134"/>
      <c r="CD15" s="134"/>
      <c r="CE15" s="134"/>
      <c r="CF15" s="134"/>
      <c r="CG15" s="134"/>
      <c r="CH15" s="134"/>
      <c r="CI15" s="134"/>
      <c r="CJ15" s="134"/>
      <c r="CK15" s="134"/>
      <c r="CL15" s="134"/>
      <c r="CM15" s="134"/>
      <c r="CN15" s="134"/>
      <c r="CO15" s="134"/>
      <c r="CP15" s="135"/>
      <c r="CQ15" s="135"/>
      <c r="CR15" s="135"/>
    </row>
    <row r="16" spans="2:96" ht="27.95" customHeight="1" x14ac:dyDescent="0.3">
      <c r="B16" s="11" t="s">
        <v>15</v>
      </c>
      <c r="C16" s="11" t="s">
        <v>16</v>
      </c>
      <c r="D16" s="11" t="s">
        <v>2</v>
      </c>
      <c r="E16" s="12">
        <v>425.67367730000001</v>
      </c>
      <c r="F16" s="16">
        <f t="shared" si="6"/>
        <v>6.6026936266183958</v>
      </c>
      <c r="G16" s="11"/>
      <c r="H16" s="56" t="s">
        <v>196</v>
      </c>
      <c r="I16" s="37">
        <v>43158</v>
      </c>
      <c r="J16" s="122" t="s">
        <v>183</v>
      </c>
      <c r="K16" s="38">
        <v>96</v>
      </c>
      <c r="L16" s="12" t="s">
        <v>199</v>
      </c>
      <c r="M16" s="37">
        <v>46080</v>
      </c>
      <c r="N16" s="12" t="s">
        <v>182</v>
      </c>
      <c r="O16" s="18"/>
      <c r="P16" s="96">
        <v>90.731626163292077</v>
      </c>
      <c r="Q16" s="96">
        <v>0</v>
      </c>
      <c r="R16" s="96">
        <v>0</v>
      </c>
      <c r="S16" s="96">
        <v>88.045679692605546</v>
      </c>
      <c r="T16" s="96">
        <v>0</v>
      </c>
      <c r="U16" s="96">
        <v>0</v>
      </c>
      <c r="V16" s="96">
        <v>84.588965992157867</v>
      </c>
      <c r="W16" s="96">
        <v>0</v>
      </c>
      <c r="X16" s="96">
        <v>0</v>
      </c>
      <c r="Y16" s="96">
        <v>81.132866273263758</v>
      </c>
      <c r="Z16" s="96">
        <v>0</v>
      </c>
      <c r="AA16" s="96">
        <v>0</v>
      </c>
      <c r="AB16" s="96">
        <v>77.696951877373991</v>
      </c>
      <c r="AC16" s="96">
        <v>0</v>
      </c>
      <c r="AD16" s="96">
        <v>0</v>
      </c>
      <c r="AE16" s="96">
        <v>74.234581564060491</v>
      </c>
      <c r="AF16" s="96">
        <v>0</v>
      </c>
      <c r="AG16" s="96">
        <v>0</v>
      </c>
      <c r="AH16" s="96">
        <v>12.054051015134895</v>
      </c>
      <c r="AI16" s="96">
        <v>0</v>
      </c>
      <c r="AJ16" s="96">
        <v>0</v>
      </c>
      <c r="AK16" s="17">
        <v>0</v>
      </c>
      <c r="AL16" s="17">
        <v>0</v>
      </c>
      <c r="AM16" s="17">
        <v>0</v>
      </c>
      <c r="AN16" s="134"/>
      <c r="AO16" s="134"/>
      <c r="AP16" s="134"/>
      <c r="AQ16" s="134"/>
      <c r="AR16" s="134"/>
      <c r="AS16" s="134"/>
      <c r="AT16" s="134"/>
      <c r="AU16" s="134"/>
      <c r="AV16" s="134"/>
      <c r="AW16" s="134"/>
      <c r="AX16" s="134"/>
      <c r="AY16" s="134"/>
      <c r="AZ16" s="134"/>
      <c r="BA16" s="134"/>
      <c r="BB16" s="134"/>
      <c r="BC16" s="134"/>
      <c r="BD16" s="134"/>
      <c r="BE16" s="134"/>
      <c r="BF16" s="134"/>
      <c r="BG16" s="134"/>
      <c r="BH16" s="134"/>
      <c r="BI16" s="134"/>
      <c r="BJ16" s="134"/>
      <c r="BK16" s="134"/>
      <c r="BL16" s="134"/>
      <c r="BM16" s="134"/>
      <c r="BN16" s="134"/>
      <c r="BO16" s="134"/>
      <c r="BP16" s="134"/>
      <c r="BQ16" s="134"/>
      <c r="BR16" s="134"/>
      <c r="BS16" s="134"/>
      <c r="BT16" s="134"/>
      <c r="BU16" s="134"/>
      <c r="BV16" s="134"/>
      <c r="BW16" s="134"/>
      <c r="BX16" s="134"/>
      <c r="BY16" s="134"/>
      <c r="BZ16" s="134"/>
      <c r="CA16" s="134"/>
      <c r="CB16" s="134"/>
      <c r="CC16" s="134"/>
      <c r="CD16" s="134"/>
      <c r="CE16" s="134"/>
      <c r="CF16" s="134"/>
      <c r="CG16" s="134"/>
      <c r="CH16" s="134"/>
      <c r="CI16" s="134"/>
      <c r="CJ16" s="134"/>
      <c r="CK16" s="134"/>
      <c r="CL16" s="134"/>
      <c r="CM16" s="134"/>
      <c r="CN16" s="134"/>
      <c r="CO16" s="134"/>
      <c r="CP16" s="135"/>
      <c r="CQ16" s="135"/>
      <c r="CR16" s="135"/>
    </row>
    <row r="17" spans="1:98" ht="27.95" customHeight="1" x14ac:dyDescent="0.3">
      <c r="A17" s="51"/>
      <c r="B17" s="11" t="s">
        <v>17</v>
      </c>
      <c r="C17" s="11" t="s">
        <v>18</v>
      </c>
      <c r="D17" s="11" t="s">
        <v>2</v>
      </c>
      <c r="E17" s="12">
        <v>179.80546147999999</v>
      </c>
      <c r="F17" s="16">
        <f t="shared" si="6"/>
        <v>2.7889917508535014</v>
      </c>
      <c r="G17" s="11"/>
      <c r="H17" s="56" t="s">
        <v>196</v>
      </c>
      <c r="I17" s="37">
        <v>42583</v>
      </c>
      <c r="J17" s="59">
        <v>0.11409999999999999</v>
      </c>
      <c r="K17" s="38">
        <v>72</v>
      </c>
      <c r="L17" s="12" t="s">
        <v>199</v>
      </c>
      <c r="M17" s="37">
        <v>44774</v>
      </c>
      <c r="N17" s="12" t="s">
        <v>182</v>
      </c>
      <c r="O17" s="18"/>
      <c r="P17" s="96">
        <v>85.481931119999999</v>
      </c>
      <c r="Q17" s="96">
        <v>0</v>
      </c>
      <c r="R17" s="96">
        <v>0</v>
      </c>
      <c r="S17" s="96">
        <v>85.481931120000013</v>
      </c>
      <c r="T17" s="96">
        <v>0</v>
      </c>
      <c r="U17" s="96">
        <v>0</v>
      </c>
      <c r="V17" s="96">
        <v>56.987954080000009</v>
      </c>
      <c r="W17" s="96">
        <v>0</v>
      </c>
      <c r="X17" s="96">
        <v>0</v>
      </c>
      <c r="Y17" s="96">
        <v>0</v>
      </c>
      <c r="Z17" s="96">
        <v>0</v>
      </c>
      <c r="AA17" s="96">
        <v>0</v>
      </c>
      <c r="AB17" s="96">
        <v>0</v>
      </c>
      <c r="AC17" s="96">
        <v>0</v>
      </c>
      <c r="AD17" s="96">
        <v>0</v>
      </c>
      <c r="AE17" s="96">
        <v>0</v>
      </c>
      <c r="AF17" s="96">
        <v>0</v>
      </c>
      <c r="AG17" s="96">
        <v>0</v>
      </c>
      <c r="AH17" s="96">
        <v>0</v>
      </c>
      <c r="AI17" s="96">
        <v>0</v>
      </c>
      <c r="AJ17" s="96">
        <v>0</v>
      </c>
      <c r="AK17" s="17">
        <v>0</v>
      </c>
      <c r="AL17" s="17">
        <v>0</v>
      </c>
      <c r="AM17" s="17">
        <v>0</v>
      </c>
      <c r="AN17" s="134"/>
      <c r="AO17" s="134"/>
      <c r="AP17" s="134"/>
      <c r="AQ17" s="134"/>
      <c r="AR17" s="134"/>
      <c r="AS17" s="134"/>
      <c r="AT17" s="134"/>
      <c r="AU17" s="134"/>
      <c r="AV17" s="134"/>
      <c r="AW17" s="134"/>
      <c r="AX17" s="134"/>
      <c r="AY17" s="134"/>
      <c r="AZ17" s="134"/>
      <c r="BA17" s="134"/>
      <c r="BB17" s="134"/>
      <c r="BC17" s="134"/>
      <c r="BD17" s="134"/>
      <c r="BE17" s="134"/>
      <c r="BF17" s="134"/>
      <c r="BG17" s="134"/>
      <c r="BH17" s="134"/>
      <c r="BI17" s="134"/>
      <c r="BJ17" s="134"/>
      <c r="BK17" s="134"/>
      <c r="BL17" s="134"/>
      <c r="BM17" s="134"/>
      <c r="BN17" s="134"/>
      <c r="BO17" s="134"/>
      <c r="BP17" s="134"/>
      <c r="BQ17" s="134"/>
      <c r="BR17" s="134"/>
      <c r="BS17" s="134"/>
      <c r="BT17" s="134"/>
      <c r="BU17" s="134"/>
      <c r="BV17" s="134"/>
      <c r="BW17" s="134"/>
      <c r="BX17" s="134"/>
      <c r="BY17" s="134"/>
      <c r="BZ17" s="134"/>
      <c r="CA17" s="134"/>
      <c r="CB17" s="134"/>
      <c r="CC17" s="134"/>
      <c r="CD17" s="134"/>
      <c r="CE17" s="134"/>
      <c r="CF17" s="134"/>
      <c r="CG17" s="134"/>
      <c r="CH17" s="134"/>
      <c r="CI17" s="134"/>
      <c r="CJ17" s="134"/>
      <c r="CK17" s="134"/>
      <c r="CL17" s="134"/>
      <c r="CM17" s="134"/>
      <c r="CN17" s="134"/>
      <c r="CO17" s="134"/>
      <c r="CP17" s="135"/>
      <c r="CQ17" s="135"/>
      <c r="CR17" s="135"/>
    </row>
    <row r="18" spans="1:98" ht="27.95" customHeight="1" x14ac:dyDescent="0.3">
      <c r="B18" s="11" t="s">
        <v>19</v>
      </c>
      <c r="C18" s="11" t="s">
        <v>20</v>
      </c>
      <c r="D18" s="11" t="s">
        <v>2</v>
      </c>
      <c r="E18" s="12">
        <v>128.44382835000039</v>
      </c>
      <c r="F18" s="16">
        <f t="shared" si="6"/>
        <v>1.9923131075528564</v>
      </c>
      <c r="G18" s="11"/>
      <c r="H18" s="56" t="s">
        <v>197</v>
      </c>
      <c r="I18" s="37">
        <v>40603</v>
      </c>
      <c r="J18" s="59" t="s">
        <v>184</v>
      </c>
      <c r="K18" s="38">
        <v>187</v>
      </c>
      <c r="L18" s="12" t="s">
        <v>201</v>
      </c>
      <c r="M18" s="37">
        <v>46296</v>
      </c>
      <c r="N18" s="12" t="s">
        <v>182</v>
      </c>
      <c r="O18" s="18"/>
      <c r="P18" s="96">
        <v>49.716489510000002</v>
      </c>
      <c r="Q18" s="96">
        <v>0</v>
      </c>
      <c r="R18" s="96">
        <v>0</v>
      </c>
      <c r="S18" s="96">
        <v>43.549598070000002</v>
      </c>
      <c r="T18" s="96">
        <v>0</v>
      </c>
      <c r="U18" s="96">
        <v>0</v>
      </c>
      <c r="V18" s="96">
        <v>41.360370930000002</v>
      </c>
      <c r="W18" s="96">
        <v>0</v>
      </c>
      <c r="X18" s="96">
        <v>0</v>
      </c>
      <c r="Y18" s="96">
        <v>34.744028010000001</v>
      </c>
      <c r="Z18" s="96">
        <v>0</v>
      </c>
      <c r="AA18" s="96">
        <v>0</v>
      </c>
      <c r="AB18" s="96">
        <v>32.297775900000005</v>
      </c>
      <c r="AC18" s="96">
        <v>0</v>
      </c>
      <c r="AD18" s="96">
        <v>0</v>
      </c>
      <c r="AE18" s="96">
        <v>28.785706940000004</v>
      </c>
      <c r="AF18" s="96">
        <v>0</v>
      </c>
      <c r="AG18" s="96">
        <v>0</v>
      </c>
      <c r="AH18" s="96">
        <v>20.74824907</v>
      </c>
      <c r="AI18" s="96">
        <v>0</v>
      </c>
      <c r="AJ18" s="96">
        <v>0</v>
      </c>
      <c r="AK18" s="17">
        <v>0</v>
      </c>
      <c r="AL18" s="17">
        <v>0</v>
      </c>
      <c r="AM18" s="17">
        <v>0</v>
      </c>
      <c r="AN18" s="134"/>
      <c r="AO18" s="134"/>
      <c r="AP18" s="134"/>
      <c r="AQ18" s="134"/>
      <c r="AR18" s="134"/>
      <c r="AS18" s="134"/>
      <c r="AT18" s="134"/>
      <c r="AU18" s="134"/>
      <c r="AV18" s="134"/>
      <c r="AW18" s="134"/>
      <c r="AX18" s="134"/>
      <c r="AY18" s="134"/>
      <c r="AZ18" s="134"/>
      <c r="BA18" s="134"/>
      <c r="BB18" s="134"/>
      <c r="BC18" s="134"/>
      <c r="BD18" s="134"/>
      <c r="BE18" s="134"/>
      <c r="BF18" s="134"/>
      <c r="BG18" s="134"/>
      <c r="BH18" s="134"/>
      <c r="BI18" s="134"/>
      <c r="BJ18" s="134"/>
      <c r="BK18" s="134"/>
      <c r="BL18" s="134"/>
      <c r="BM18" s="134"/>
      <c r="BN18" s="134"/>
      <c r="BO18" s="134"/>
      <c r="BP18" s="134"/>
      <c r="BQ18" s="134"/>
      <c r="BR18" s="134"/>
      <c r="BS18" s="134"/>
      <c r="BT18" s="134"/>
      <c r="BU18" s="134"/>
      <c r="BV18" s="134"/>
      <c r="BW18" s="134"/>
      <c r="BX18" s="134"/>
      <c r="BY18" s="134"/>
      <c r="BZ18" s="134"/>
      <c r="CA18" s="134"/>
      <c r="CB18" s="134"/>
      <c r="CC18" s="134"/>
      <c r="CD18" s="134"/>
      <c r="CE18" s="134"/>
      <c r="CF18" s="134"/>
      <c r="CG18" s="134"/>
      <c r="CH18" s="134"/>
      <c r="CI18" s="134"/>
      <c r="CJ18" s="134"/>
      <c r="CK18" s="134"/>
      <c r="CL18" s="134"/>
      <c r="CM18" s="134"/>
      <c r="CN18" s="134"/>
      <c r="CO18" s="134"/>
      <c r="CP18" s="135"/>
      <c r="CQ18" s="135"/>
      <c r="CR18" s="135"/>
    </row>
    <row r="19" spans="1:98" ht="27.95" customHeight="1" x14ac:dyDescent="0.3">
      <c r="B19" s="11" t="s">
        <v>21</v>
      </c>
      <c r="C19" s="11" t="s">
        <v>22</v>
      </c>
      <c r="D19" s="11" t="s">
        <v>2</v>
      </c>
      <c r="E19" s="19">
        <v>33.550327960000004</v>
      </c>
      <c r="F19" s="16">
        <f t="shared" si="6"/>
        <v>0.52040459254502502</v>
      </c>
      <c r="G19" s="11"/>
      <c r="H19" s="56" t="s">
        <v>196</v>
      </c>
      <c r="I19" s="37">
        <v>40188</v>
      </c>
      <c r="J19" s="59" t="s">
        <v>183</v>
      </c>
      <c r="K19" s="38">
        <v>126</v>
      </c>
      <c r="L19" s="12" t="s">
        <v>199</v>
      </c>
      <c r="M19" s="37">
        <v>44022</v>
      </c>
      <c r="N19" s="12" t="s">
        <v>182</v>
      </c>
      <c r="O19" s="18"/>
      <c r="P19" s="96">
        <v>58.796541545086846</v>
      </c>
      <c r="Q19" s="96">
        <v>0</v>
      </c>
      <c r="R19" s="96">
        <v>0</v>
      </c>
      <c r="S19" s="96">
        <v>0</v>
      </c>
      <c r="T19" s="96">
        <v>0</v>
      </c>
      <c r="U19" s="96">
        <v>0</v>
      </c>
      <c r="V19" s="96">
        <v>0</v>
      </c>
      <c r="W19" s="96">
        <v>0</v>
      </c>
      <c r="X19" s="96">
        <v>0</v>
      </c>
      <c r="Y19" s="96">
        <v>0</v>
      </c>
      <c r="Z19" s="96">
        <v>0</v>
      </c>
      <c r="AA19" s="96">
        <v>0</v>
      </c>
      <c r="AB19" s="96">
        <v>0</v>
      </c>
      <c r="AC19" s="96">
        <v>0</v>
      </c>
      <c r="AD19" s="96">
        <v>0</v>
      </c>
      <c r="AE19" s="96">
        <v>0</v>
      </c>
      <c r="AF19" s="96">
        <v>0</v>
      </c>
      <c r="AG19" s="96">
        <v>0</v>
      </c>
      <c r="AH19" s="96">
        <v>0</v>
      </c>
      <c r="AI19" s="96">
        <v>0</v>
      </c>
      <c r="AJ19" s="96">
        <v>0</v>
      </c>
      <c r="AK19" s="17">
        <v>0</v>
      </c>
      <c r="AL19" s="17">
        <v>0</v>
      </c>
      <c r="AM19" s="17">
        <v>0</v>
      </c>
      <c r="AN19" s="134"/>
      <c r="AO19" s="134"/>
      <c r="AP19" s="134"/>
      <c r="AQ19" s="134"/>
      <c r="AR19" s="134"/>
      <c r="AS19" s="134"/>
      <c r="AT19" s="134"/>
      <c r="AU19" s="134"/>
      <c r="AV19" s="134"/>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4"/>
      <c r="BZ19" s="134"/>
      <c r="CA19" s="134"/>
      <c r="CB19" s="134"/>
      <c r="CC19" s="134"/>
      <c r="CD19" s="134"/>
      <c r="CE19" s="134"/>
      <c r="CF19" s="134"/>
      <c r="CG19" s="134"/>
      <c r="CH19" s="134"/>
      <c r="CI19" s="134"/>
      <c r="CJ19" s="134"/>
      <c r="CK19" s="134"/>
      <c r="CL19" s="134"/>
      <c r="CM19" s="134"/>
      <c r="CN19" s="134"/>
      <c r="CO19" s="134"/>
      <c r="CP19" s="135"/>
      <c r="CQ19" s="135"/>
      <c r="CR19" s="135"/>
    </row>
    <row r="20" spans="1:98" ht="27.95" customHeight="1" x14ac:dyDescent="0.3">
      <c r="B20" s="11" t="s">
        <v>23</v>
      </c>
      <c r="C20" s="11" t="s">
        <v>24</v>
      </c>
      <c r="D20" s="11" t="s">
        <v>2</v>
      </c>
      <c r="E20" s="12">
        <v>24.358543430000001</v>
      </c>
      <c r="F20" s="16">
        <f t="shared" si="6"/>
        <v>0.37782932804092467</v>
      </c>
      <c r="G20" s="11"/>
      <c r="H20" s="56" t="s">
        <v>196</v>
      </c>
      <c r="I20" s="37">
        <v>40277</v>
      </c>
      <c r="J20" s="59" t="s">
        <v>183</v>
      </c>
      <c r="K20" s="38">
        <v>130</v>
      </c>
      <c r="L20" s="12" t="s">
        <v>199</v>
      </c>
      <c r="M20" s="37">
        <v>44236</v>
      </c>
      <c r="N20" s="12" t="s">
        <v>182</v>
      </c>
      <c r="O20" s="18"/>
      <c r="P20" s="96">
        <v>44.650007609999982</v>
      </c>
      <c r="Q20" s="96">
        <v>0</v>
      </c>
      <c r="R20" s="96">
        <v>0</v>
      </c>
      <c r="S20" s="96">
        <v>3.3263954700000005</v>
      </c>
      <c r="T20" s="96">
        <v>0</v>
      </c>
      <c r="U20" s="96">
        <v>0</v>
      </c>
      <c r="V20" s="96">
        <v>0</v>
      </c>
      <c r="W20" s="96">
        <v>0</v>
      </c>
      <c r="X20" s="96">
        <v>0</v>
      </c>
      <c r="Y20" s="96">
        <v>0</v>
      </c>
      <c r="Z20" s="96">
        <v>0</v>
      </c>
      <c r="AA20" s="96">
        <v>0</v>
      </c>
      <c r="AB20" s="96">
        <v>0</v>
      </c>
      <c r="AC20" s="96">
        <v>0</v>
      </c>
      <c r="AD20" s="96">
        <v>0</v>
      </c>
      <c r="AE20" s="96">
        <v>0</v>
      </c>
      <c r="AF20" s="96">
        <v>0</v>
      </c>
      <c r="AG20" s="96">
        <v>0</v>
      </c>
      <c r="AH20" s="96">
        <v>0</v>
      </c>
      <c r="AI20" s="96">
        <v>0</v>
      </c>
      <c r="AJ20" s="96">
        <v>0</v>
      </c>
      <c r="AK20" s="17">
        <v>0</v>
      </c>
      <c r="AL20" s="17">
        <v>0</v>
      </c>
      <c r="AM20" s="17">
        <v>0</v>
      </c>
      <c r="AN20" s="134"/>
      <c r="AO20" s="134"/>
      <c r="AP20" s="134"/>
      <c r="AQ20" s="134"/>
      <c r="AR20" s="134"/>
      <c r="AS20" s="134"/>
      <c r="AT20" s="134"/>
      <c r="AU20" s="134"/>
      <c r="AV20" s="134"/>
      <c r="AW20" s="134"/>
      <c r="AX20" s="134"/>
      <c r="AY20" s="134"/>
      <c r="AZ20" s="134"/>
      <c r="BA20" s="134"/>
      <c r="BB20" s="134"/>
      <c r="BC20" s="134"/>
      <c r="BD20" s="134"/>
      <c r="BE20" s="134"/>
      <c r="BF20" s="134"/>
      <c r="BG20" s="134"/>
      <c r="BH20" s="134"/>
      <c r="BI20" s="134"/>
      <c r="BJ20" s="134"/>
      <c r="BK20" s="134"/>
      <c r="BL20" s="134"/>
      <c r="BM20" s="134"/>
      <c r="BN20" s="134"/>
      <c r="BO20" s="134"/>
      <c r="BP20" s="134"/>
      <c r="BQ20" s="134"/>
      <c r="BR20" s="134"/>
      <c r="BS20" s="134"/>
      <c r="BT20" s="134"/>
      <c r="BU20" s="134"/>
      <c r="BV20" s="134"/>
      <c r="BW20" s="134"/>
      <c r="BX20" s="134"/>
      <c r="BY20" s="134"/>
      <c r="BZ20" s="134"/>
      <c r="CA20" s="134"/>
      <c r="CB20" s="134"/>
      <c r="CC20" s="134"/>
      <c r="CD20" s="134"/>
      <c r="CE20" s="134"/>
      <c r="CF20" s="134"/>
      <c r="CG20" s="134"/>
      <c r="CH20" s="134"/>
      <c r="CI20" s="134"/>
      <c r="CJ20" s="134"/>
      <c r="CK20" s="134"/>
      <c r="CL20" s="134"/>
      <c r="CM20" s="134"/>
      <c r="CN20" s="134"/>
      <c r="CO20" s="134"/>
      <c r="CP20" s="135"/>
      <c r="CQ20" s="135"/>
      <c r="CR20" s="135"/>
    </row>
    <row r="21" spans="1:98" ht="27.95" customHeight="1" x14ac:dyDescent="0.3">
      <c r="B21" s="11" t="s">
        <v>25</v>
      </c>
      <c r="C21" s="11" t="s">
        <v>26</v>
      </c>
      <c r="D21" s="11" t="s">
        <v>2</v>
      </c>
      <c r="E21" s="12">
        <v>45.334151760000005</v>
      </c>
      <c r="F21" s="16">
        <f t="shared" si="6"/>
        <v>0.7031853996528602</v>
      </c>
      <c r="G21" s="11"/>
      <c r="H21" s="56" t="s">
        <v>196</v>
      </c>
      <c r="I21" s="37">
        <v>43104</v>
      </c>
      <c r="J21" s="59" t="s">
        <v>183</v>
      </c>
      <c r="K21" s="38">
        <v>96</v>
      </c>
      <c r="L21" s="12" t="s">
        <v>199</v>
      </c>
      <c r="M21" s="37">
        <v>46026</v>
      </c>
      <c r="N21" s="12" t="s">
        <v>182</v>
      </c>
      <c r="O21" s="18"/>
      <c r="P21" s="96">
        <v>9.9866670049759101</v>
      </c>
      <c r="Q21" s="96">
        <v>0</v>
      </c>
      <c r="R21" s="96">
        <v>0</v>
      </c>
      <c r="S21" s="96">
        <v>9.4987406978320799</v>
      </c>
      <c r="T21" s="96">
        <v>0</v>
      </c>
      <c r="U21" s="96">
        <v>0</v>
      </c>
      <c r="V21" s="96">
        <v>9.1252520500740797</v>
      </c>
      <c r="W21" s="96">
        <v>0</v>
      </c>
      <c r="X21" s="96">
        <v>0</v>
      </c>
      <c r="Y21" s="96">
        <v>8.7517634023160795</v>
      </c>
      <c r="Z21" s="96">
        <v>0</v>
      </c>
      <c r="AA21" s="96">
        <v>0</v>
      </c>
      <c r="AB21" s="96">
        <v>8.3802359963104465</v>
      </c>
      <c r="AC21" s="96">
        <v>0</v>
      </c>
      <c r="AD21" s="96">
        <v>0</v>
      </c>
      <c r="AE21" s="96">
        <v>8.0047861068000792</v>
      </c>
      <c r="AF21" s="96">
        <v>0</v>
      </c>
      <c r="AG21" s="96">
        <v>0</v>
      </c>
      <c r="AH21" s="96">
        <v>0.65027415283429846</v>
      </c>
      <c r="AI21" s="96">
        <v>0</v>
      </c>
      <c r="AJ21" s="96">
        <v>0</v>
      </c>
      <c r="AK21" s="17">
        <v>0</v>
      </c>
      <c r="AL21" s="17">
        <v>0</v>
      </c>
      <c r="AM21" s="17">
        <v>0</v>
      </c>
      <c r="AN21" s="134"/>
      <c r="AO21" s="134"/>
      <c r="AP21" s="134"/>
      <c r="AQ21" s="134"/>
      <c r="AR21" s="134"/>
      <c r="AS21" s="134"/>
      <c r="AT21" s="134"/>
      <c r="AU21" s="134"/>
      <c r="AV21" s="134"/>
      <c r="AW21" s="134"/>
      <c r="AX21" s="134"/>
      <c r="AY21" s="134"/>
      <c r="AZ21" s="134"/>
      <c r="BA21" s="134"/>
      <c r="BB21" s="134"/>
      <c r="BC21" s="134"/>
      <c r="BD21" s="134"/>
      <c r="BE21" s="134"/>
      <c r="BF21" s="134"/>
      <c r="BG21" s="134"/>
      <c r="BH21" s="134"/>
      <c r="BI21" s="134"/>
      <c r="BJ21" s="134"/>
      <c r="BK21" s="134"/>
      <c r="BL21" s="134"/>
      <c r="BM21" s="134"/>
      <c r="BN21" s="134"/>
      <c r="BO21" s="134"/>
      <c r="BP21" s="134"/>
      <c r="BQ21" s="134"/>
      <c r="BR21" s="134"/>
      <c r="BS21" s="134"/>
      <c r="BT21" s="134"/>
      <c r="BU21" s="134"/>
      <c r="BV21" s="134"/>
      <c r="BW21" s="134"/>
      <c r="BX21" s="134"/>
      <c r="BY21" s="134"/>
      <c r="BZ21" s="134"/>
      <c r="CA21" s="134"/>
      <c r="CB21" s="134"/>
      <c r="CC21" s="134"/>
      <c r="CD21" s="134"/>
      <c r="CE21" s="134"/>
      <c r="CF21" s="134"/>
      <c r="CG21" s="134"/>
      <c r="CH21" s="134"/>
      <c r="CI21" s="134"/>
      <c r="CJ21" s="134"/>
      <c r="CK21" s="134"/>
      <c r="CL21" s="134"/>
      <c r="CM21" s="134"/>
      <c r="CN21" s="134"/>
      <c r="CO21" s="134"/>
      <c r="CP21" s="135"/>
      <c r="CQ21" s="135"/>
      <c r="CR21" s="135"/>
    </row>
    <row r="22" spans="1:98" ht="27.95" customHeight="1" x14ac:dyDescent="0.3">
      <c r="B22" s="11" t="s">
        <v>27</v>
      </c>
      <c r="C22" s="11" t="s">
        <v>28</v>
      </c>
      <c r="D22" s="11" t="s">
        <v>2</v>
      </c>
      <c r="E22" s="12">
        <v>25.334737559999997</v>
      </c>
      <c r="F22" s="16">
        <f t="shared" si="6"/>
        <v>0.39297123392849659</v>
      </c>
      <c r="G22" s="11"/>
      <c r="H22" s="56" t="s">
        <v>196</v>
      </c>
      <c r="I22" s="37">
        <v>40450</v>
      </c>
      <c r="J22" s="59" t="s">
        <v>183</v>
      </c>
      <c r="K22" s="38">
        <v>140</v>
      </c>
      <c r="L22" s="12" t="s">
        <v>199</v>
      </c>
      <c r="M22" s="37">
        <v>44710</v>
      </c>
      <c r="N22" s="12" t="s">
        <v>182</v>
      </c>
      <c r="O22" s="18"/>
      <c r="P22" s="96">
        <v>28.308457634084487</v>
      </c>
      <c r="Q22" s="96">
        <v>0</v>
      </c>
      <c r="R22" s="96">
        <v>0</v>
      </c>
      <c r="S22" s="96">
        <v>4.7687928476898245</v>
      </c>
      <c r="T22" s="96">
        <v>0</v>
      </c>
      <c r="U22" s="96">
        <v>0</v>
      </c>
      <c r="V22" s="96">
        <v>0.11863021000000001</v>
      </c>
      <c r="W22" s="96">
        <v>0</v>
      </c>
      <c r="X22" s="96">
        <v>0</v>
      </c>
      <c r="Y22" s="96">
        <v>0</v>
      </c>
      <c r="Z22" s="96">
        <v>0</v>
      </c>
      <c r="AA22" s="96">
        <v>0</v>
      </c>
      <c r="AB22" s="96">
        <v>0</v>
      </c>
      <c r="AC22" s="96">
        <v>0</v>
      </c>
      <c r="AD22" s="96">
        <v>0</v>
      </c>
      <c r="AE22" s="96">
        <v>0</v>
      </c>
      <c r="AF22" s="96">
        <v>0</v>
      </c>
      <c r="AG22" s="96">
        <v>0</v>
      </c>
      <c r="AH22" s="96">
        <v>0</v>
      </c>
      <c r="AI22" s="96">
        <v>0</v>
      </c>
      <c r="AJ22" s="96">
        <v>0</v>
      </c>
      <c r="AK22" s="17">
        <v>0</v>
      </c>
      <c r="AL22" s="17">
        <v>0</v>
      </c>
      <c r="AM22" s="17">
        <v>0</v>
      </c>
      <c r="AN22" s="134"/>
      <c r="AO22" s="134"/>
      <c r="AP22" s="134"/>
      <c r="AQ22" s="134"/>
      <c r="AR22" s="134"/>
      <c r="AS22" s="134"/>
      <c r="AT22" s="134"/>
      <c r="AU22" s="134"/>
      <c r="AV22" s="134"/>
      <c r="AW22" s="134"/>
      <c r="AX22" s="134"/>
      <c r="AY22" s="134"/>
      <c r="AZ22" s="134"/>
      <c r="BA22" s="134"/>
      <c r="BB22" s="134"/>
      <c r="BC22" s="134"/>
      <c r="BD22" s="134"/>
      <c r="BE22" s="134"/>
      <c r="BF22" s="134"/>
      <c r="BG22" s="134"/>
      <c r="BH22" s="134"/>
      <c r="BI22" s="134"/>
      <c r="BJ22" s="134"/>
      <c r="BK22" s="134"/>
      <c r="BL22" s="134"/>
      <c r="BM22" s="134"/>
      <c r="BN22" s="134"/>
      <c r="BO22" s="134"/>
      <c r="BP22" s="134"/>
      <c r="BQ22" s="134"/>
      <c r="BR22" s="134"/>
      <c r="BS22" s="134"/>
      <c r="BT22" s="134"/>
      <c r="BU22" s="134"/>
      <c r="BV22" s="134"/>
      <c r="BW22" s="134"/>
      <c r="BX22" s="134"/>
      <c r="BY22" s="134"/>
      <c r="BZ22" s="134"/>
      <c r="CA22" s="134"/>
      <c r="CB22" s="134"/>
      <c r="CC22" s="134"/>
      <c r="CD22" s="134"/>
      <c r="CE22" s="134"/>
      <c r="CF22" s="134"/>
      <c r="CG22" s="134"/>
      <c r="CH22" s="134"/>
      <c r="CI22" s="134"/>
      <c r="CJ22" s="134"/>
      <c r="CK22" s="134"/>
      <c r="CL22" s="134"/>
      <c r="CM22" s="134"/>
      <c r="CN22" s="134"/>
      <c r="CO22" s="134"/>
      <c r="CP22" s="135"/>
      <c r="CQ22" s="135"/>
      <c r="CR22" s="135"/>
    </row>
    <row r="23" spans="1:98" ht="27.95" customHeight="1" x14ac:dyDescent="0.3">
      <c r="B23" s="11" t="s">
        <v>29</v>
      </c>
      <c r="C23" s="11" t="s">
        <v>30</v>
      </c>
      <c r="D23" s="11" t="s">
        <v>2</v>
      </c>
      <c r="E23" s="12">
        <v>6.9843855799999996</v>
      </c>
      <c r="F23" s="16">
        <f t="shared" si="6"/>
        <v>0.1083359404495445</v>
      </c>
      <c r="G23" s="11"/>
      <c r="H23" s="56" t="s">
        <v>196</v>
      </c>
      <c r="I23" s="37">
        <v>42248</v>
      </c>
      <c r="J23" s="59">
        <v>0.15</v>
      </c>
      <c r="K23" s="38">
        <v>67</v>
      </c>
      <c r="L23" s="12" t="s">
        <v>199</v>
      </c>
      <c r="M23" s="37">
        <v>44287</v>
      </c>
      <c r="N23" s="12" t="s">
        <v>182</v>
      </c>
      <c r="O23" s="18"/>
      <c r="P23" s="96">
        <v>10.222965409999999</v>
      </c>
      <c r="Q23" s="96">
        <v>0</v>
      </c>
      <c r="R23" s="96">
        <v>0</v>
      </c>
      <c r="S23" s="96">
        <v>0.78779954000000008</v>
      </c>
      <c r="T23" s="96">
        <v>0</v>
      </c>
      <c r="U23" s="96">
        <v>0</v>
      </c>
      <c r="V23" s="96">
        <v>0</v>
      </c>
      <c r="W23" s="96">
        <v>0</v>
      </c>
      <c r="X23" s="96">
        <v>0</v>
      </c>
      <c r="Y23" s="96">
        <v>0</v>
      </c>
      <c r="Z23" s="96">
        <v>0</v>
      </c>
      <c r="AA23" s="96">
        <v>0</v>
      </c>
      <c r="AB23" s="96">
        <v>0</v>
      </c>
      <c r="AC23" s="96">
        <v>0</v>
      </c>
      <c r="AD23" s="96">
        <v>0</v>
      </c>
      <c r="AE23" s="96">
        <v>0</v>
      </c>
      <c r="AF23" s="96">
        <v>0</v>
      </c>
      <c r="AG23" s="96">
        <v>0</v>
      </c>
      <c r="AH23" s="96">
        <v>0</v>
      </c>
      <c r="AI23" s="96">
        <v>0</v>
      </c>
      <c r="AJ23" s="96">
        <v>0</v>
      </c>
      <c r="AK23" s="17">
        <v>0</v>
      </c>
      <c r="AL23" s="17">
        <v>0</v>
      </c>
      <c r="AM23" s="17">
        <v>0</v>
      </c>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4"/>
      <c r="BN23" s="134"/>
      <c r="BO23" s="134"/>
      <c r="BP23" s="134"/>
      <c r="BQ23" s="134"/>
      <c r="BR23" s="134"/>
      <c r="BS23" s="134"/>
      <c r="BT23" s="134"/>
      <c r="BU23" s="134"/>
      <c r="BV23" s="134"/>
      <c r="BW23" s="134"/>
      <c r="BX23" s="134"/>
      <c r="BY23" s="134"/>
      <c r="BZ23" s="134"/>
      <c r="CA23" s="134"/>
      <c r="CB23" s="134"/>
      <c r="CC23" s="134"/>
      <c r="CD23" s="134"/>
      <c r="CE23" s="134"/>
      <c r="CF23" s="134"/>
      <c r="CG23" s="134"/>
      <c r="CH23" s="134"/>
      <c r="CI23" s="134"/>
      <c r="CJ23" s="134"/>
      <c r="CK23" s="134"/>
      <c r="CL23" s="134"/>
      <c r="CM23" s="134"/>
      <c r="CN23" s="134"/>
      <c r="CO23" s="134"/>
      <c r="CP23" s="135"/>
      <c r="CQ23" s="135"/>
      <c r="CR23" s="135"/>
    </row>
    <row r="24" spans="1:98" ht="27.95" customHeight="1" x14ac:dyDescent="0.3">
      <c r="B24" s="26" t="s">
        <v>140</v>
      </c>
      <c r="C24" s="26"/>
      <c r="D24" s="26"/>
      <c r="E24" s="26"/>
      <c r="F24" s="45">
        <f>+SUM(F25:F25)</f>
        <v>174.12787494142663</v>
      </c>
      <c r="G24" s="48">
        <f>+F24/$F$51</f>
        <v>0.1460315823905613</v>
      </c>
      <c r="H24" s="57"/>
      <c r="I24" s="26"/>
      <c r="J24" s="60"/>
      <c r="K24" s="26"/>
      <c r="L24" s="26"/>
      <c r="M24" s="26"/>
      <c r="N24" s="26"/>
      <c r="O24" s="41"/>
      <c r="P24" s="63">
        <f>+SUM(P25)</f>
        <v>0</v>
      </c>
      <c r="Q24" s="63">
        <f t="shared" ref="Q24:AM24" si="7">+SUM(Q25)</f>
        <v>0</v>
      </c>
      <c r="R24" s="63">
        <f t="shared" si="7"/>
        <v>69.786996289407824</v>
      </c>
      <c r="S24" s="63">
        <f t="shared" si="7"/>
        <v>0</v>
      </c>
      <c r="T24" s="63">
        <f t="shared" si="7"/>
        <v>0</v>
      </c>
      <c r="U24" s="63">
        <f t="shared" si="7"/>
        <v>66.599506133207825</v>
      </c>
      <c r="V24" s="63">
        <f t="shared" si="7"/>
        <v>0</v>
      </c>
      <c r="W24" s="63">
        <f t="shared" si="7"/>
        <v>0</v>
      </c>
      <c r="X24" s="63">
        <f t="shared" si="7"/>
        <v>63.633961103507822</v>
      </c>
      <c r="Y24" s="63">
        <f t="shared" si="7"/>
        <v>0</v>
      </c>
      <c r="Z24" s="63">
        <f t="shared" si="7"/>
        <v>0</v>
      </c>
      <c r="AA24" s="63">
        <f t="shared" si="7"/>
        <v>55.725841023707169</v>
      </c>
      <c r="AB24" s="63">
        <f t="shared" si="7"/>
        <v>0</v>
      </c>
      <c r="AC24" s="63">
        <f t="shared" si="7"/>
        <v>0</v>
      </c>
      <c r="AD24" s="63">
        <f t="shared" si="7"/>
        <v>0</v>
      </c>
      <c r="AE24" s="63">
        <f t="shared" si="7"/>
        <v>0</v>
      </c>
      <c r="AF24" s="63">
        <f t="shared" si="7"/>
        <v>0</v>
      </c>
      <c r="AG24" s="63">
        <f t="shared" si="7"/>
        <v>0</v>
      </c>
      <c r="AH24" s="63">
        <f t="shared" si="7"/>
        <v>0</v>
      </c>
      <c r="AI24" s="63">
        <f t="shared" si="7"/>
        <v>0</v>
      </c>
      <c r="AJ24" s="63">
        <f t="shared" si="7"/>
        <v>0</v>
      </c>
      <c r="AK24" s="63">
        <f t="shared" si="7"/>
        <v>0</v>
      </c>
      <c r="AL24" s="63">
        <f t="shared" si="7"/>
        <v>0</v>
      </c>
      <c r="AM24" s="63">
        <f t="shared" si="7"/>
        <v>0</v>
      </c>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3"/>
      <c r="BP24" s="133"/>
      <c r="BQ24" s="133"/>
      <c r="BR24" s="133"/>
      <c r="BS24" s="133"/>
      <c r="BT24" s="133"/>
      <c r="BU24" s="133"/>
      <c r="BV24" s="133"/>
      <c r="BW24" s="133"/>
      <c r="BX24" s="133"/>
      <c r="BY24" s="133"/>
      <c r="BZ24" s="133"/>
      <c r="CA24" s="133"/>
      <c r="CB24" s="133"/>
      <c r="CC24" s="133"/>
      <c r="CD24" s="133"/>
      <c r="CE24" s="133"/>
      <c r="CF24" s="133"/>
      <c r="CG24" s="133"/>
      <c r="CH24" s="133"/>
      <c r="CI24" s="133"/>
      <c r="CJ24" s="133"/>
      <c r="CK24" s="133"/>
      <c r="CL24" s="133"/>
      <c r="CM24" s="133"/>
      <c r="CN24" s="133"/>
      <c r="CO24" s="133"/>
      <c r="CP24" s="133"/>
      <c r="CQ24" s="133"/>
      <c r="CR24" s="133"/>
    </row>
    <row r="25" spans="1:98" ht="27.95" customHeight="1" x14ac:dyDescent="0.3">
      <c r="B25" s="11" t="s">
        <v>31</v>
      </c>
      <c r="C25" s="11" t="s">
        <v>32</v>
      </c>
      <c r="D25" s="11" t="s">
        <v>81</v>
      </c>
      <c r="E25" s="50">
        <v>217.47330219123</v>
      </c>
      <c r="F25" s="16">
        <f>+IF($D25="USD",$E25,$E25*$C$56/$C$54)</f>
        <v>174.12787494142663</v>
      </c>
      <c r="G25" s="11"/>
      <c r="H25" s="56" t="s">
        <v>196</v>
      </c>
      <c r="I25" s="37">
        <v>43416</v>
      </c>
      <c r="J25" s="59" t="s">
        <v>185</v>
      </c>
      <c r="K25" s="38">
        <v>60</v>
      </c>
      <c r="L25" s="12" t="s">
        <v>199</v>
      </c>
      <c r="M25" s="37">
        <v>45242</v>
      </c>
      <c r="N25" s="12" t="s">
        <v>186</v>
      </c>
      <c r="O25" s="18"/>
      <c r="P25" s="96">
        <v>0</v>
      </c>
      <c r="Q25" s="96">
        <v>0</v>
      </c>
      <c r="R25" s="96">
        <v>69.786996289407824</v>
      </c>
      <c r="S25" s="96">
        <v>0</v>
      </c>
      <c r="T25" s="96">
        <v>0</v>
      </c>
      <c r="U25" s="96">
        <v>66.599506133207825</v>
      </c>
      <c r="V25" s="96">
        <v>0</v>
      </c>
      <c r="W25" s="96">
        <v>0</v>
      </c>
      <c r="X25" s="96">
        <v>63.633961103507822</v>
      </c>
      <c r="Y25" s="96">
        <v>0</v>
      </c>
      <c r="Z25" s="96">
        <v>0</v>
      </c>
      <c r="AA25" s="96">
        <v>55.725841023707169</v>
      </c>
      <c r="AB25" s="96">
        <v>0</v>
      </c>
      <c r="AC25" s="96">
        <v>0</v>
      </c>
      <c r="AD25" s="96">
        <v>0</v>
      </c>
      <c r="AE25" s="96">
        <v>0</v>
      </c>
      <c r="AF25" s="96">
        <v>0</v>
      </c>
      <c r="AG25" s="96">
        <v>0</v>
      </c>
      <c r="AH25" s="96">
        <v>0</v>
      </c>
      <c r="AI25" s="96">
        <v>0</v>
      </c>
      <c r="AJ25" s="96">
        <v>0</v>
      </c>
      <c r="AK25" s="17">
        <v>0</v>
      </c>
      <c r="AL25" s="17">
        <v>0</v>
      </c>
      <c r="AM25" s="17">
        <v>0</v>
      </c>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4"/>
      <c r="BK25" s="134"/>
      <c r="BL25" s="134"/>
      <c r="BM25" s="134"/>
      <c r="BN25" s="134"/>
      <c r="BO25" s="134"/>
      <c r="BP25" s="134"/>
      <c r="BQ25" s="134"/>
      <c r="BR25" s="134"/>
      <c r="BS25" s="134"/>
      <c r="BT25" s="134"/>
      <c r="BU25" s="134"/>
      <c r="BV25" s="134"/>
      <c r="BW25" s="134"/>
      <c r="BX25" s="134"/>
      <c r="BY25" s="134"/>
      <c r="BZ25" s="134"/>
      <c r="CA25" s="134"/>
      <c r="CB25" s="134"/>
      <c r="CC25" s="134"/>
      <c r="CD25" s="134"/>
      <c r="CE25" s="134"/>
      <c r="CF25" s="134"/>
      <c r="CG25" s="134"/>
      <c r="CH25" s="134"/>
      <c r="CI25" s="134"/>
      <c r="CJ25" s="134"/>
      <c r="CK25" s="134"/>
      <c r="CL25" s="134"/>
      <c r="CM25" s="134"/>
      <c r="CN25" s="134"/>
      <c r="CO25" s="134"/>
      <c r="CP25" s="135"/>
      <c r="CQ25" s="135"/>
      <c r="CR25" s="135"/>
    </row>
    <row r="26" spans="1:98" ht="27.95" customHeight="1" x14ac:dyDescent="0.3">
      <c r="B26" s="26" t="s">
        <v>145</v>
      </c>
      <c r="C26" s="26"/>
      <c r="D26" s="26"/>
      <c r="E26" s="26"/>
      <c r="F26" s="45">
        <f>+SUM(F27:F27)</f>
        <v>1.96</v>
      </c>
      <c r="G26" s="48">
        <f>+F26/$F$51</f>
        <v>1.6437454461658125E-3</v>
      </c>
      <c r="H26" s="57"/>
      <c r="I26" s="26"/>
      <c r="J26" s="60"/>
      <c r="K26" s="26"/>
      <c r="L26" s="26"/>
      <c r="M26" s="26"/>
      <c r="N26" s="26"/>
      <c r="O26" s="41"/>
      <c r="P26" s="63">
        <f>+SUM(P27)</f>
        <v>0</v>
      </c>
      <c r="Q26" s="63">
        <f t="shared" ref="Q26:AM26" si="8">+SUM(Q27)</f>
        <v>1.6481616200000002</v>
      </c>
      <c r="R26" s="63">
        <f t="shared" si="8"/>
        <v>0</v>
      </c>
      <c r="S26" s="63">
        <f t="shared" si="8"/>
        <v>0</v>
      </c>
      <c r="T26" s="63">
        <f t="shared" si="8"/>
        <v>0.7948682199999999</v>
      </c>
      <c r="U26" s="63">
        <f t="shared" si="8"/>
        <v>0</v>
      </c>
      <c r="V26" s="63">
        <f t="shared" si="8"/>
        <v>0</v>
      </c>
      <c r="W26" s="63">
        <f t="shared" si="8"/>
        <v>0</v>
      </c>
      <c r="X26" s="63">
        <f t="shared" si="8"/>
        <v>0</v>
      </c>
      <c r="Y26" s="63">
        <f t="shared" si="8"/>
        <v>0</v>
      </c>
      <c r="Z26" s="63">
        <f t="shared" si="8"/>
        <v>0</v>
      </c>
      <c r="AA26" s="63">
        <f t="shared" si="8"/>
        <v>0</v>
      </c>
      <c r="AB26" s="63">
        <f t="shared" si="8"/>
        <v>0</v>
      </c>
      <c r="AC26" s="63">
        <f t="shared" si="8"/>
        <v>0</v>
      </c>
      <c r="AD26" s="63">
        <f t="shared" si="8"/>
        <v>0</v>
      </c>
      <c r="AE26" s="63">
        <f t="shared" si="8"/>
        <v>0</v>
      </c>
      <c r="AF26" s="63">
        <f t="shared" si="8"/>
        <v>0</v>
      </c>
      <c r="AG26" s="63">
        <f t="shared" si="8"/>
        <v>0</v>
      </c>
      <c r="AH26" s="63">
        <f t="shared" si="8"/>
        <v>0</v>
      </c>
      <c r="AI26" s="63">
        <f t="shared" si="8"/>
        <v>0</v>
      </c>
      <c r="AJ26" s="63">
        <f t="shared" si="8"/>
        <v>0</v>
      </c>
      <c r="AK26" s="63">
        <f t="shared" si="8"/>
        <v>0</v>
      </c>
      <c r="AL26" s="63">
        <f t="shared" si="8"/>
        <v>0</v>
      </c>
      <c r="AM26" s="63">
        <f t="shared" si="8"/>
        <v>0</v>
      </c>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133"/>
      <c r="BZ26" s="133"/>
      <c r="CA26" s="133"/>
      <c r="CB26" s="133"/>
      <c r="CC26" s="133"/>
      <c r="CD26" s="133"/>
      <c r="CE26" s="133"/>
      <c r="CF26" s="133"/>
      <c r="CG26" s="133"/>
      <c r="CH26" s="133"/>
      <c r="CI26" s="133"/>
      <c r="CJ26" s="133"/>
      <c r="CK26" s="133"/>
      <c r="CL26" s="133"/>
      <c r="CM26" s="133"/>
      <c r="CN26" s="133"/>
      <c r="CO26" s="133"/>
      <c r="CP26" s="133"/>
      <c r="CQ26" s="133"/>
      <c r="CR26" s="133"/>
    </row>
    <row r="27" spans="1:98" ht="27.95" customHeight="1" x14ac:dyDescent="0.3">
      <c r="B27" s="11" t="s">
        <v>33</v>
      </c>
      <c r="C27" s="11" t="s">
        <v>34</v>
      </c>
      <c r="D27" s="11" t="s">
        <v>150</v>
      </c>
      <c r="E27" s="15">
        <v>1.96</v>
      </c>
      <c r="F27" s="16">
        <f>+IF($D27="USD",$E27,$E27/$C$54)</f>
        <v>1.96</v>
      </c>
      <c r="G27" s="11"/>
      <c r="H27" s="56" t="s">
        <v>196</v>
      </c>
      <c r="I27" s="37">
        <v>42536</v>
      </c>
      <c r="J27" s="59" t="s">
        <v>187</v>
      </c>
      <c r="K27" s="38">
        <v>60</v>
      </c>
      <c r="L27" s="12" t="s">
        <v>199</v>
      </c>
      <c r="M27" s="37">
        <v>44362</v>
      </c>
      <c r="N27" s="12" t="s">
        <v>188</v>
      </c>
      <c r="O27" s="18"/>
      <c r="P27" s="96">
        <v>0</v>
      </c>
      <c r="Q27" s="96">
        <v>1.6481616200000002</v>
      </c>
      <c r="R27" s="96">
        <v>0</v>
      </c>
      <c r="S27" s="96">
        <v>0</v>
      </c>
      <c r="T27" s="96">
        <v>0.7948682199999999</v>
      </c>
      <c r="U27" s="96">
        <v>0</v>
      </c>
      <c r="V27" s="96">
        <v>0</v>
      </c>
      <c r="W27" s="96">
        <v>0</v>
      </c>
      <c r="X27" s="96">
        <v>0</v>
      </c>
      <c r="Y27" s="96">
        <v>0</v>
      </c>
      <c r="Z27" s="96">
        <v>0</v>
      </c>
      <c r="AA27" s="96">
        <v>0</v>
      </c>
      <c r="AB27" s="96">
        <v>0</v>
      </c>
      <c r="AC27" s="96">
        <v>0</v>
      </c>
      <c r="AD27" s="96">
        <v>0</v>
      </c>
      <c r="AE27" s="96">
        <v>0</v>
      </c>
      <c r="AF27" s="96">
        <v>0</v>
      </c>
      <c r="AG27" s="96">
        <v>0</v>
      </c>
      <c r="AH27" s="96">
        <v>0</v>
      </c>
      <c r="AI27" s="96">
        <v>0</v>
      </c>
      <c r="AJ27" s="96">
        <v>0</v>
      </c>
      <c r="AK27" s="17">
        <v>0</v>
      </c>
      <c r="AL27" s="17">
        <v>0</v>
      </c>
      <c r="AM27" s="17">
        <v>0</v>
      </c>
      <c r="AN27" s="134"/>
      <c r="AO27" s="134"/>
      <c r="AP27" s="134"/>
      <c r="AQ27" s="134"/>
      <c r="AR27" s="134"/>
      <c r="AS27" s="134"/>
      <c r="AT27" s="134"/>
      <c r="AU27" s="134"/>
      <c r="AV27" s="134"/>
      <c r="AW27" s="134"/>
      <c r="AX27" s="134"/>
      <c r="AY27" s="134"/>
      <c r="AZ27" s="134"/>
      <c r="BA27" s="134"/>
      <c r="BB27" s="134"/>
      <c r="BC27" s="134"/>
      <c r="BD27" s="134"/>
      <c r="BE27" s="134"/>
      <c r="BF27" s="134"/>
      <c r="BG27" s="134"/>
      <c r="BH27" s="134"/>
      <c r="BI27" s="134"/>
      <c r="BJ27" s="134"/>
      <c r="BK27" s="134"/>
      <c r="BL27" s="134"/>
      <c r="BM27" s="134"/>
      <c r="BN27" s="134"/>
      <c r="BO27" s="134"/>
      <c r="BP27" s="134"/>
      <c r="BQ27" s="134"/>
      <c r="BR27" s="134"/>
      <c r="BS27" s="134"/>
      <c r="BT27" s="134"/>
      <c r="BU27" s="134"/>
      <c r="BV27" s="134"/>
      <c r="BW27" s="134"/>
      <c r="BX27" s="134"/>
      <c r="BY27" s="134"/>
      <c r="BZ27" s="134"/>
      <c r="CA27" s="134"/>
      <c r="CB27" s="134"/>
      <c r="CC27" s="134"/>
      <c r="CD27" s="134"/>
      <c r="CE27" s="134"/>
      <c r="CF27" s="134"/>
      <c r="CG27" s="134"/>
      <c r="CH27" s="134"/>
      <c r="CI27" s="134"/>
      <c r="CJ27" s="134"/>
      <c r="CK27" s="134"/>
      <c r="CL27" s="134"/>
      <c r="CM27" s="134"/>
      <c r="CN27" s="134"/>
      <c r="CO27" s="134"/>
      <c r="CP27" s="135"/>
      <c r="CQ27" s="135"/>
      <c r="CR27" s="135"/>
    </row>
    <row r="28" spans="1:98" ht="27.95" customHeight="1" x14ac:dyDescent="0.3">
      <c r="B28" s="26" t="s">
        <v>35</v>
      </c>
      <c r="C28" s="26"/>
      <c r="D28" s="26"/>
      <c r="E28" s="26"/>
      <c r="F28" s="45">
        <f>+SUM(F29,F40)</f>
        <v>197.29689235824236</v>
      </c>
      <c r="G28" s="48">
        <f>+F28/$F$51</f>
        <v>0.16546217773292213</v>
      </c>
      <c r="H28" s="57"/>
      <c r="I28" s="26"/>
      <c r="J28" s="60"/>
      <c r="K28" s="26"/>
      <c r="L28" s="26"/>
      <c r="M28" s="26"/>
      <c r="N28" s="26"/>
      <c r="O28" s="41"/>
      <c r="P28" s="63">
        <f>+SUM(P29,P40)</f>
        <v>0</v>
      </c>
      <c r="Q28" s="63">
        <f t="shared" ref="Q28:AM28" si="9">+SUM(Q29,Q40)</f>
        <v>22.412786386030064</v>
      </c>
      <c r="R28" s="63">
        <f t="shared" si="9"/>
        <v>0</v>
      </c>
      <c r="S28" s="63">
        <f t="shared" si="9"/>
        <v>0</v>
      </c>
      <c r="T28" s="63">
        <f t="shared" si="9"/>
        <v>20.987824598522845</v>
      </c>
      <c r="U28" s="63">
        <f t="shared" si="9"/>
        <v>0</v>
      </c>
      <c r="V28" s="63">
        <f t="shared" si="9"/>
        <v>0</v>
      </c>
      <c r="W28" s="63">
        <f t="shared" si="9"/>
        <v>20.397350470876013</v>
      </c>
      <c r="X28" s="63">
        <f t="shared" si="9"/>
        <v>0</v>
      </c>
      <c r="Y28" s="63">
        <f t="shared" si="9"/>
        <v>0</v>
      </c>
      <c r="Z28" s="63">
        <f t="shared" si="9"/>
        <v>19.793857657076106</v>
      </c>
      <c r="AA28" s="63">
        <f t="shared" si="9"/>
        <v>0</v>
      </c>
      <c r="AB28" s="63">
        <f t="shared" si="9"/>
        <v>0</v>
      </c>
      <c r="AC28" s="63">
        <f t="shared" si="9"/>
        <v>19.26179067913338</v>
      </c>
      <c r="AD28" s="63">
        <f t="shared" si="9"/>
        <v>0</v>
      </c>
      <c r="AE28" s="63">
        <f t="shared" si="9"/>
        <v>0</v>
      </c>
      <c r="AF28" s="63">
        <f t="shared" si="9"/>
        <v>18.537972478169365</v>
      </c>
      <c r="AG28" s="63">
        <f t="shared" si="9"/>
        <v>0</v>
      </c>
      <c r="AH28" s="63">
        <f t="shared" si="9"/>
        <v>0</v>
      </c>
      <c r="AI28" s="63">
        <f t="shared" si="9"/>
        <v>13.24419761243059</v>
      </c>
      <c r="AJ28" s="63">
        <f t="shared" si="9"/>
        <v>0</v>
      </c>
      <c r="AK28" s="63">
        <f t="shared" si="9"/>
        <v>0</v>
      </c>
      <c r="AL28" s="63">
        <f t="shared" si="9"/>
        <v>11.267554448090152</v>
      </c>
      <c r="AM28" s="63">
        <f t="shared" si="9"/>
        <v>0</v>
      </c>
      <c r="AN28" s="133"/>
      <c r="AO28" s="133"/>
      <c r="AP28" s="133"/>
      <c r="AQ28" s="133"/>
      <c r="AR28" s="133"/>
      <c r="AS28" s="133"/>
      <c r="AT28" s="133"/>
      <c r="AU28" s="133"/>
      <c r="AV28" s="133"/>
      <c r="AW28" s="133"/>
      <c r="AX28" s="133"/>
      <c r="AY28" s="133"/>
      <c r="AZ28" s="133"/>
      <c r="BA28" s="133"/>
      <c r="BB28" s="133"/>
      <c r="BC28" s="133"/>
      <c r="BD28" s="133"/>
      <c r="BE28" s="133"/>
      <c r="BF28" s="133"/>
      <c r="BG28" s="133"/>
      <c r="BH28" s="133"/>
      <c r="BI28" s="133"/>
      <c r="BJ28" s="133"/>
      <c r="BK28" s="133"/>
      <c r="BL28" s="133"/>
      <c r="BM28" s="133"/>
      <c r="BN28" s="133"/>
      <c r="BO28" s="133"/>
      <c r="BP28" s="133"/>
      <c r="BQ28" s="133"/>
      <c r="BR28" s="133"/>
      <c r="BS28" s="133"/>
      <c r="BT28" s="133"/>
      <c r="BU28" s="133"/>
      <c r="BV28" s="133"/>
      <c r="BW28" s="133"/>
      <c r="BX28" s="133"/>
      <c r="BY28" s="133"/>
      <c r="BZ28" s="133"/>
      <c r="CA28" s="133"/>
      <c r="CB28" s="133"/>
      <c r="CC28" s="133"/>
      <c r="CD28" s="133"/>
      <c r="CE28" s="133"/>
      <c r="CF28" s="133"/>
      <c r="CG28" s="133"/>
      <c r="CH28" s="133"/>
      <c r="CI28" s="133"/>
      <c r="CJ28" s="133"/>
      <c r="CK28" s="133"/>
      <c r="CL28" s="133"/>
      <c r="CM28" s="133"/>
      <c r="CN28" s="133"/>
      <c r="CO28" s="133"/>
      <c r="CP28" s="133"/>
      <c r="CQ28" s="133"/>
      <c r="CR28" s="133"/>
    </row>
    <row r="29" spans="1:98" ht="27.95" customHeight="1" x14ac:dyDescent="0.3">
      <c r="B29" s="27" t="s">
        <v>36</v>
      </c>
      <c r="C29" s="27"/>
      <c r="D29" s="27"/>
      <c r="E29" s="27"/>
      <c r="F29" s="46">
        <f>+SUM(F30:F39)</f>
        <v>161.73378157410735</v>
      </c>
      <c r="G29" s="27"/>
      <c r="H29" s="58"/>
      <c r="I29" s="27"/>
      <c r="J29" s="61"/>
      <c r="K29" s="27"/>
      <c r="L29" s="27"/>
      <c r="M29" s="27"/>
      <c r="N29" s="27"/>
      <c r="O29" s="42"/>
      <c r="P29" s="97">
        <f>+SUM(P30:P39)</f>
        <v>0</v>
      </c>
      <c r="Q29" s="97">
        <f t="shared" ref="Q29:AM29" si="10">+SUM(Q30:Q39)</f>
        <v>17.363140521588672</v>
      </c>
      <c r="R29" s="97">
        <f t="shared" si="10"/>
        <v>0</v>
      </c>
      <c r="S29" s="97">
        <f t="shared" si="10"/>
        <v>0</v>
      </c>
      <c r="T29" s="97">
        <f t="shared" si="10"/>
        <v>17.838145229288283</v>
      </c>
      <c r="U29" s="97">
        <f t="shared" si="10"/>
        <v>0</v>
      </c>
      <c r="V29" s="97">
        <f t="shared" si="10"/>
        <v>0</v>
      </c>
      <c r="W29" s="97">
        <f t="shared" si="10"/>
        <v>17.529987573012221</v>
      </c>
      <c r="X29" s="97">
        <f t="shared" si="10"/>
        <v>0</v>
      </c>
      <c r="Y29" s="97">
        <f t="shared" si="10"/>
        <v>0</v>
      </c>
      <c r="Z29" s="97">
        <f t="shared" si="10"/>
        <v>17.197003218050209</v>
      </c>
      <c r="AA29" s="97">
        <f t="shared" si="10"/>
        <v>0</v>
      </c>
      <c r="AB29" s="97">
        <f t="shared" si="10"/>
        <v>0</v>
      </c>
      <c r="AC29" s="97">
        <f t="shared" si="10"/>
        <v>16.714163631817708</v>
      </c>
      <c r="AD29" s="97">
        <f t="shared" si="10"/>
        <v>0</v>
      </c>
      <c r="AE29" s="97">
        <f t="shared" si="10"/>
        <v>0</v>
      </c>
      <c r="AF29" s="97">
        <f t="shared" si="10"/>
        <v>16.043793218057786</v>
      </c>
      <c r="AG29" s="97">
        <f t="shared" si="10"/>
        <v>0</v>
      </c>
      <c r="AH29" s="97">
        <f t="shared" si="10"/>
        <v>0</v>
      </c>
      <c r="AI29" s="97">
        <f t="shared" si="10"/>
        <v>10.801355941776169</v>
      </c>
      <c r="AJ29" s="97">
        <f t="shared" si="10"/>
        <v>0</v>
      </c>
      <c r="AK29" s="97">
        <f t="shared" si="10"/>
        <v>0</v>
      </c>
      <c r="AL29" s="97">
        <f t="shared" si="10"/>
        <v>9.1580076589347446</v>
      </c>
      <c r="AM29" s="97">
        <f t="shared" si="10"/>
        <v>0</v>
      </c>
      <c r="AN29" s="136"/>
      <c r="AO29" s="136"/>
      <c r="AP29" s="136"/>
      <c r="AQ29" s="136"/>
      <c r="AR29" s="136"/>
      <c r="AS29" s="136"/>
      <c r="AT29" s="136"/>
      <c r="AU29" s="136"/>
      <c r="AV29" s="136"/>
      <c r="AW29" s="136"/>
      <c r="AX29" s="136"/>
      <c r="AY29" s="136"/>
      <c r="AZ29" s="136"/>
      <c r="BA29" s="136"/>
      <c r="BB29" s="136"/>
      <c r="BC29" s="136"/>
      <c r="BD29" s="136"/>
      <c r="BE29" s="136"/>
      <c r="BF29" s="136"/>
      <c r="BG29" s="136"/>
      <c r="BH29" s="136"/>
      <c r="BI29" s="136"/>
      <c r="BJ29" s="136"/>
      <c r="BK29" s="136"/>
      <c r="BL29" s="136"/>
      <c r="BM29" s="136"/>
      <c r="BN29" s="136"/>
      <c r="BO29" s="136"/>
      <c r="BP29" s="136"/>
      <c r="BQ29" s="136"/>
      <c r="BR29" s="136"/>
      <c r="BS29" s="136"/>
      <c r="BT29" s="136"/>
      <c r="BU29" s="136"/>
      <c r="BV29" s="136"/>
      <c r="BW29" s="136"/>
      <c r="BX29" s="136"/>
      <c r="BY29" s="136"/>
      <c r="BZ29" s="136"/>
      <c r="CA29" s="136"/>
      <c r="CB29" s="136"/>
      <c r="CC29" s="136"/>
      <c r="CD29" s="136"/>
      <c r="CE29" s="136"/>
      <c r="CF29" s="136"/>
      <c r="CG29" s="136"/>
      <c r="CH29" s="136"/>
      <c r="CI29" s="136"/>
      <c r="CJ29" s="136"/>
      <c r="CK29" s="136"/>
      <c r="CL29" s="136"/>
      <c r="CM29" s="136"/>
      <c r="CN29" s="136"/>
      <c r="CO29" s="136"/>
      <c r="CP29" s="136"/>
      <c r="CQ29" s="136"/>
      <c r="CR29" s="136"/>
    </row>
    <row r="30" spans="1:98" ht="27.95" customHeight="1" x14ac:dyDescent="0.3">
      <c r="B30" s="11" t="s">
        <v>37</v>
      </c>
      <c r="C30" s="11" t="s">
        <v>38</v>
      </c>
      <c r="D30" s="11" t="s">
        <v>150</v>
      </c>
      <c r="E30" s="16">
        <v>48.476045603659045</v>
      </c>
      <c r="F30" s="16">
        <f t="shared" ref="F30:F39" si="11">+IF($D30="USD",$E30,$E30/$C$54)</f>
        <v>48.476045603659045</v>
      </c>
      <c r="G30" s="11"/>
      <c r="H30" s="56" t="s">
        <v>196</v>
      </c>
      <c r="I30" s="37">
        <v>39555</v>
      </c>
      <c r="J30" s="59" t="s">
        <v>189</v>
      </c>
      <c r="K30" s="38">
        <v>344</v>
      </c>
      <c r="L30" s="12" t="s">
        <v>200</v>
      </c>
      <c r="M30" s="37">
        <v>50026</v>
      </c>
      <c r="N30" s="12" t="s">
        <v>182</v>
      </c>
      <c r="O30" s="18"/>
      <c r="P30" s="96">
        <v>0</v>
      </c>
      <c r="Q30" s="96">
        <v>4.4011427687687057</v>
      </c>
      <c r="R30" s="96">
        <v>0</v>
      </c>
      <c r="S30" s="96">
        <v>0</v>
      </c>
      <c r="T30" s="96">
        <v>4.3045843677191202</v>
      </c>
      <c r="U30" s="96">
        <v>0</v>
      </c>
      <c r="V30" s="96">
        <v>0</v>
      </c>
      <c r="W30" s="96">
        <v>4.2123230682869242</v>
      </c>
      <c r="X30" s="96">
        <v>0</v>
      </c>
      <c r="Y30" s="96">
        <v>0</v>
      </c>
      <c r="Z30" s="96">
        <v>4.120061768854729</v>
      </c>
      <c r="AA30" s="96">
        <v>0</v>
      </c>
      <c r="AB30" s="96">
        <v>0</v>
      </c>
      <c r="AC30" s="96">
        <v>4.0310864883064195</v>
      </c>
      <c r="AD30" s="96">
        <v>0</v>
      </c>
      <c r="AE30" s="96">
        <v>0</v>
      </c>
      <c r="AF30" s="96">
        <v>3.9355391699903377</v>
      </c>
      <c r="AG30" s="96">
        <v>0</v>
      </c>
      <c r="AH30" s="96">
        <v>0</v>
      </c>
      <c r="AI30" s="96">
        <v>3.8432778705581425</v>
      </c>
      <c r="AJ30" s="96">
        <v>0</v>
      </c>
      <c r="AK30" s="17">
        <v>0</v>
      </c>
      <c r="AL30" s="17">
        <v>3.3362198797061309</v>
      </c>
      <c r="AM30" s="17">
        <v>0</v>
      </c>
      <c r="AN30" s="134"/>
      <c r="AO30" s="134"/>
      <c r="AP30" s="134"/>
      <c r="AQ30" s="134"/>
      <c r="AR30" s="134"/>
      <c r="AS30" s="134"/>
      <c r="AT30" s="134"/>
      <c r="AU30" s="134"/>
      <c r="AV30" s="134"/>
      <c r="AW30" s="134"/>
      <c r="AX30" s="134"/>
      <c r="AY30" s="134"/>
      <c r="AZ30" s="134"/>
      <c r="BA30" s="134"/>
      <c r="BB30" s="134"/>
      <c r="BC30" s="134"/>
      <c r="BD30" s="134"/>
      <c r="BE30" s="134"/>
      <c r="BF30" s="134"/>
      <c r="BG30" s="134"/>
      <c r="BH30" s="134"/>
      <c r="BI30" s="134"/>
      <c r="BJ30" s="134"/>
      <c r="BK30" s="134"/>
      <c r="BL30" s="134"/>
      <c r="BM30" s="134"/>
      <c r="BN30" s="134"/>
      <c r="BO30" s="134"/>
      <c r="BP30" s="134"/>
      <c r="BQ30" s="134"/>
      <c r="BR30" s="134"/>
      <c r="BS30" s="134"/>
      <c r="BT30" s="134"/>
      <c r="BU30" s="134"/>
      <c r="BV30" s="134"/>
      <c r="BW30" s="134"/>
      <c r="BX30" s="134"/>
      <c r="BY30" s="134"/>
      <c r="BZ30" s="134"/>
      <c r="CA30" s="134"/>
      <c r="CB30" s="134"/>
      <c r="CC30" s="134"/>
      <c r="CD30" s="134"/>
      <c r="CE30" s="134"/>
      <c r="CF30" s="134"/>
      <c r="CG30" s="134"/>
      <c r="CH30" s="134"/>
      <c r="CI30" s="134"/>
      <c r="CJ30" s="134"/>
      <c r="CK30" s="134"/>
      <c r="CL30" s="134"/>
      <c r="CM30" s="134"/>
      <c r="CN30" s="134"/>
      <c r="CO30" s="134"/>
      <c r="CP30" s="135"/>
      <c r="CQ30" s="135"/>
      <c r="CR30" s="135"/>
      <c r="CS30" s="99"/>
      <c r="CT30" s="71"/>
    </row>
    <row r="31" spans="1:98" ht="27.95" customHeight="1" x14ac:dyDescent="0.3">
      <c r="B31" s="11" t="s">
        <v>39</v>
      </c>
      <c r="C31" s="11" t="s">
        <v>40</v>
      </c>
      <c r="D31" s="11" t="s">
        <v>150</v>
      </c>
      <c r="E31" s="15">
        <v>39.043905182674273</v>
      </c>
      <c r="F31" s="16">
        <f t="shared" si="11"/>
        <v>39.043905182674273</v>
      </c>
      <c r="G31" s="11"/>
      <c r="H31" s="56" t="s">
        <v>196</v>
      </c>
      <c r="I31" s="37">
        <v>39555</v>
      </c>
      <c r="J31" s="59" t="s">
        <v>189</v>
      </c>
      <c r="K31" s="38">
        <v>300</v>
      </c>
      <c r="L31" s="12" t="s">
        <v>200</v>
      </c>
      <c r="M31" s="37">
        <v>48686</v>
      </c>
      <c r="N31" s="12" t="s">
        <v>182</v>
      </c>
      <c r="O31" s="18"/>
      <c r="P31" s="96">
        <v>0</v>
      </c>
      <c r="Q31" s="96">
        <v>4.0229661867022752</v>
      </c>
      <c r="R31" s="96">
        <v>0</v>
      </c>
      <c r="S31" s="96">
        <v>0</v>
      </c>
      <c r="T31" s="96">
        <v>3.9346938936040452</v>
      </c>
      <c r="U31" s="96">
        <v>0</v>
      </c>
      <c r="V31" s="96">
        <v>0</v>
      </c>
      <c r="W31" s="96">
        <v>3.8495702193329069</v>
      </c>
      <c r="X31" s="96">
        <v>0</v>
      </c>
      <c r="Y31" s="96">
        <v>0</v>
      </c>
      <c r="Z31" s="96">
        <v>3.7644465450617686</v>
      </c>
      <c r="AA31" s="96">
        <v>0</v>
      </c>
      <c r="AB31" s="96">
        <v>0</v>
      </c>
      <c r="AC31" s="96">
        <v>3.6815386965904748</v>
      </c>
      <c r="AD31" s="96">
        <v>0</v>
      </c>
      <c r="AE31" s="96">
        <v>0</v>
      </c>
      <c r="AF31" s="96">
        <v>3.5941991965194919</v>
      </c>
      <c r="AG31" s="96">
        <v>0</v>
      </c>
      <c r="AH31" s="96">
        <v>0</v>
      </c>
      <c r="AI31" s="96">
        <v>3.5090755222483536</v>
      </c>
      <c r="AJ31" s="96">
        <v>0</v>
      </c>
      <c r="AK31" s="17">
        <v>0</v>
      </c>
      <c r="AL31" s="17">
        <v>2.9627362261080243</v>
      </c>
      <c r="AM31" s="17">
        <v>0</v>
      </c>
      <c r="AN31" s="134"/>
      <c r="AO31" s="134"/>
      <c r="AP31" s="134"/>
      <c r="AQ31" s="134"/>
      <c r="AR31" s="134"/>
      <c r="AS31" s="134"/>
      <c r="AT31" s="134"/>
      <c r="AU31" s="134"/>
      <c r="AV31" s="134"/>
      <c r="AW31" s="134"/>
      <c r="AX31" s="134"/>
      <c r="AY31" s="134"/>
      <c r="AZ31" s="134"/>
      <c r="BA31" s="134"/>
      <c r="BB31" s="134"/>
      <c r="BC31" s="134"/>
      <c r="BD31" s="134"/>
      <c r="BE31" s="134"/>
      <c r="BF31" s="134"/>
      <c r="BG31" s="134"/>
      <c r="BH31" s="134"/>
      <c r="BI31" s="134"/>
      <c r="BJ31" s="134"/>
      <c r="BK31" s="134"/>
      <c r="BL31" s="134"/>
      <c r="BM31" s="134"/>
      <c r="BN31" s="134"/>
      <c r="BO31" s="134"/>
      <c r="BP31" s="134"/>
      <c r="BQ31" s="134"/>
      <c r="BR31" s="134"/>
      <c r="BS31" s="134"/>
      <c r="BT31" s="134"/>
      <c r="BU31" s="134"/>
      <c r="BV31" s="134"/>
      <c r="BW31" s="134"/>
      <c r="BX31" s="134"/>
      <c r="BY31" s="134"/>
      <c r="BZ31" s="134"/>
      <c r="CA31" s="134"/>
      <c r="CB31" s="134"/>
      <c r="CC31" s="134"/>
      <c r="CD31" s="134"/>
      <c r="CE31" s="134"/>
      <c r="CF31" s="134"/>
      <c r="CG31" s="134"/>
      <c r="CH31" s="134"/>
      <c r="CI31" s="134"/>
      <c r="CJ31" s="134"/>
      <c r="CK31" s="134"/>
      <c r="CL31" s="134"/>
      <c r="CM31" s="134"/>
      <c r="CN31" s="134"/>
      <c r="CO31" s="134"/>
      <c r="CP31" s="135"/>
      <c r="CQ31" s="135"/>
      <c r="CR31" s="135"/>
      <c r="CS31" s="99"/>
      <c r="CT31" s="71"/>
    </row>
    <row r="32" spans="1:98" ht="27.95" customHeight="1" x14ac:dyDescent="0.3">
      <c r="B32" s="11" t="s">
        <v>41</v>
      </c>
      <c r="C32" s="11" t="s">
        <v>42</v>
      </c>
      <c r="D32" s="11" t="s">
        <v>150</v>
      </c>
      <c r="E32" s="15">
        <v>26.789454139999968</v>
      </c>
      <c r="F32" s="16">
        <f t="shared" si="11"/>
        <v>26.789454139999968</v>
      </c>
      <c r="G32" s="11"/>
      <c r="H32" s="56" t="s">
        <v>196</v>
      </c>
      <c r="I32" s="37">
        <v>38588</v>
      </c>
      <c r="J32" s="59" t="s">
        <v>189</v>
      </c>
      <c r="K32" s="38">
        <v>240</v>
      </c>
      <c r="L32" s="12" t="s">
        <v>200</v>
      </c>
      <c r="M32" s="37">
        <v>45893</v>
      </c>
      <c r="N32" s="12" t="s">
        <v>182</v>
      </c>
      <c r="O32" s="18"/>
      <c r="P32" s="96">
        <v>0</v>
      </c>
      <c r="Q32" s="96">
        <v>5.7322637829514749</v>
      </c>
      <c r="R32" s="96">
        <v>0</v>
      </c>
      <c r="S32" s="96">
        <v>0</v>
      </c>
      <c r="T32" s="96">
        <v>5.6225189629634897</v>
      </c>
      <c r="U32" s="96">
        <v>0</v>
      </c>
      <c r="V32" s="96">
        <v>0</v>
      </c>
      <c r="W32" s="96">
        <v>5.4643328438233798</v>
      </c>
      <c r="X32" s="96">
        <v>0</v>
      </c>
      <c r="Y32" s="96">
        <v>0</v>
      </c>
      <c r="Z32" s="96">
        <v>5.306146724683269</v>
      </c>
      <c r="AA32" s="96">
        <v>0</v>
      </c>
      <c r="AB32" s="96">
        <v>0</v>
      </c>
      <c r="AC32" s="96">
        <v>5.1486106854768217</v>
      </c>
      <c r="AD32" s="96">
        <v>0</v>
      </c>
      <c r="AE32" s="96">
        <v>0</v>
      </c>
      <c r="AF32" s="96">
        <v>4.9897744864030473</v>
      </c>
      <c r="AG32" s="96">
        <v>0</v>
      </c>
      <c r="AH32" s="96">
        <v>0</v>
      </c>
      <c r="AI32" s="96">
        <v>0</v>
      </c>
      <c r="AJ32" s="96">
        <v>0</v>
      </c>
      <c r="AK32" s="17">
        <v>0</v>
      </c>
      <c r="AL32" s="17">
        <v>0</v>
      </c>
      <c r="AM32" s="17">
        <v>0</v>
      </c>
      <c r="AN32" s="134"/>
      <c r="AO32" s="134"/>
      <c r="AP32" s="134"/>
      <c r="AQ32" s="134"/>
      <c r="AR32" s="134"/>
      <c r="AS32" s="134"/>
      <c r="AT32" s="134"/>
      <c r="AU32" s="134"/>
      <c r="AV32" s="134"/>
      <c r="AW32" s="134"/>
      <c r="AX32" s="134"/>
      <c r="AY32" s="134"/>
      <c r="AZ32" s="134"/>
      <c r="BA32" s="134"/>
      <c r="BB32" s="134"/>
      <c r="BC32" s="134"/>
      <c r="BD32" s="134"/>
      <c r="BE32" s="134"/>
      <c r="BF32" s="134"/>
      <c r="BG32" s="134"/>
      <c r="BH32" s="134"/>
      <c r="BI32" s="134"/>
      <c r="BJ32" s="134"/>
      <c r="BK32" s="134"/>
      <c r="BL32" s="134"/>
      <c r="BM32" s="134"/>
      <c r="BN32" s="134"/>
      <c r="BO32" s="134"/>
      <c r="BP32" s="134"/>
      <c r="BQ32" s="134"/>
      <c r="BR32" s="134"/>
      <c r="BS32" s="134"/>
      <c r="BT32" s="134"/>
      <c r="BU32" s="134"/>
      <c r="BV32" s="134"/>
      <c r="BW32" s="134"/>
      <c r="BX32" s="134"/>
      <c r="BY32" s="134"/>
      <c r="BZ32" s="134"/>
      <c r="CA32" s="134"/>
      <c r="CB32" s="134"/>
      <c r="CC32" s="134"/>
      <c r="CD32" s="134"/>
      <c r="CE32" s="134"/>
      <c r="CF32" s="134"/>
      <c r="CG32" s="134"/>
      <c r="CH32" s="134"/>
      <c r="CI32" s="134"/>
      <c r="CJ32" s="134"/>
      <c r="CK32" s="134"/>
      <c r="CL32" s="134"/>
      <c r="CM32" s="134"/>
      <c r="CN32" s="134"/>
      <c r="CO32" s="134"/>
      <c r="CP32" s="135"/>
      <c r="CQ32" s="135"/>
      <c r="CR32" s="135"/>
      <c r="CS32" s="99"/>
      <c r="CT32" s="71"/>
    </row>
    <row r="33" spans="2:98" ht="27.95" customHeight="1" x14ac:dyDescent="0.3">
      <c r="B33" s="11" t="s">
        <v>43</v>
      </c>
      <c r="C33" s="11" t="s">
        <v>44</v>
      </c>
      <c r="D33" s="11" t="s">
        <v>150</v>
      </c>
      <c r="E33" s="16">
        <v>31.653098359999998</v>
      </c>
      <c r="F33" s="16">
        <f t="shared" si="11"/>
        <v>31.653098359999998</v>
      </c>
      <c r="G33" s="11"/>
      <c r="H33" s="56" t="s">
        <v>196</v>
      </c>
      <c r="I33" s="37">
        <v>42050</v>
      </c>
      <c r="J33" s="59" t="s">
        <v>189</v>
      </c>
      <c r="K33" s="38">
        <v>300</v>
      </c>
      <c r="L33" s="12" t="s">
        <v>200</v>
      </c>
      <c r="M33" s="37">
        <v>51181</v>
      </c>
      <c r="N33" s="12" t="s">
        <v>182</v>
      </c>
      <c r="O33" s="18"/>
      <c r="P33" s="96">
        <v>0</v>
      </c>
      <c r="Q33" s="96">
        <v>1.7728330687064435</v>
      </c>
      <c r="R33" s="96">
        <v>0</v>
      </c>
      <c r="S33" s="96">
        <v>0</v>
      </c>
      <c r="T33" s="96">
        <v>2.5721884500838561</v>
      </c>
      <c r="U33" s="96">
        <v>0</v>
      </c>
      <c r="V33" s="96">
        <v>0</v>
      </c>
      <c r="W33" s="96">
        <v>2.5207895972006051</v>
      </c>
      <c r="X33" s="96">
        <v>0</v>
      </c>
      <c r="Y33" s="96">
        <v>0</v>
      </c>
      <c r="Z33" s="96">
        <v>2.4693907443173533</v>
      </c>
      <c r="AA33" s="96">
        <v>0</v>
      </c>
      <c r="AB33" s="96">
        <v>0</v>
      </c>
      <c r="AC33" s="96">
        <v>2.4202449918344637</v>
      </c>
      <c r="AD33" s="96">
        <v>0</v>
      </c>
      <c r="AE33" s="96">
        <v>0</v>
      </c>
      <c r="AF33" s="96">
        <v>2.3665930385508505</v>
      </c>
      <c r="AG33" s="96">
        <v>0</v>
      </c>
      <c r="AH33" s="96">
        <v>0</v>
      </c>
      <c r="AI33" s="96">
        <v>2.315194185667599</v>
      </c>
      <c r="AJ33" s="96">
        <v>0</v>
      </c>
      <c r="AK33" s="17">
        <v>0</v>
      </c>
      <c r="AL33" s="17">
        <v>1.8734208027289667</v>
      </c>
      <c r="AM33" s="17">
        <v>0</v>
      </c>
      <c r="AN33" s="134"/>
      <c r="AO33" s="134"/>
      <c r="AP33" s="134"/>
      <c r="AQ33" s="134"/>
      <c r="AR33" s="134"/>
      <c r="AS33" s="134"/>
      <c r="AT33" s="134"/>
      <c r="AU33" s="134"/>
      <c r="AV33" s="134"/>
      <c r="AW33" s="134"/>
      <c r="AX33" s="134"/>
      <c r="AY33" s="134"/>
      <c r="AZ33" s="134"/>
      <c r="BA33" s="134"/>
      <c r="BB33" s="134"/>
      <c r="BC33" s="134"/>
      <c r="BD33" s="134"/>
      <c r="BE33" s="134"/>
      <c r="BF33" s="134"/>
      <c r="BG33" s="134"/>
      <c r="BH33" s="134"/>
      <c r="BI33" s="134"/>
      <c r="BJ33" s="134"/>
      <c r="BK33" s="134"/>
      <c r="BL33" s="134"/>
      <c r="BM33" s="134"/>
      <c r="BN33" s="134"/>
      <c r="BO33" s="134"/>
      <c r="BP33" s="134"/>
      <c r="BQ33" s="134"/>
      <c r="BR33" s="134"/>
      <c r="BS33" s="134"/>
      <c r="BT33" s="134"/>
      <c r="BU33" s="134"/>
      <c r="BV33" s="134"/>
      <c r="BW33" s="134"/>
      <c r="BX33" s="134"/>
      <c r="BY33" s="134"/>
      <c r="BZ33" s="134"/>
      <c r="CA33" s="134"/>
      <c r="CB33" s="134"/>
      <c r="CC33" s="134"/>
      <c r="CD33" s="134"/>
      <c r="CE33" s="134"/>
      <c r="CF33" s="134"/>
      <c r="CG33" s="134"/>
      <c r="CH33" s="134"/>
      <c r="CI33" s="134"/>
      <c r="CJ33" s="134"/>
      <c r="CK33" s="134"/>
      <c r="CL33" s="134"/>
      <c r="CM33" s="134"/>
      <c r="CN33" s="134"/>
      <c r="CO33" s="134"/>
      <c r="CP33" s="135"/>
      <c r="CQ33" s="135"/>
      <c r="CR33" s="135"/>
      <c r="CS33" s="99"/>
      <c r="CT33" s="71"/>
    </row>
    <row r="34" spans="2:98" ht="27.95" customHeight="1" x14ac:dyDescent="0.3">
      <c r="B34" s="11" t="s">
        <v>45</v>
      </c>
      <c r="C34" s="11" t="s">
        <v>46</v>
      </c>
      <c r="D34" s="11" t="s">
        <v>150</v>
      </c>
      <c r="E34" s="15">
        <v>6.1222642300000008</v>
      </c>
      <c r="F34" s="16">
        <f t="shared" si="11"/>
        <v>6.1222642300000008</v>
      </c>
      <c r="G34" s="11"/>
      <c r="H34" s="56" t="s">
        <v>196</v>
      </c>
      <c r="I34" s="37">
        <v>40852</v>
      </c>
      <c r="J34" s="59" t="s">
        <v>189</v>
      </c>
      <c r="K34" s="38">
        <v>252</v>
      </c>
      <c r="L34" s="12" t="s">
        <v>200</v>
      </c>
      <c r="M34" s="37">
        <v>48523</v>
      </c>
      <c r="N34" s="12" t="s">
        <v>182</v>
      </c>
      <c r="O34" s="18"/>
      <c r="P34" s="96">
        <v>0</v>
      </c>
      <c r="Q34" s="96">
        <v>0.63854780494919339</v>
      </c>
      <c r="R34" s="96">
        <v>0</v>
      </c>
      <c r="S34" s="96">
        <v>0</v>
      </c>
      <c r="T34" s="96">
        <v>0.62496990863575841</v>
      </c>
      <c r="U34" s="96">
        <v>0</v>
      </c>
      <c r="V34" s="96">
        <v>0</v>
      </c>
      <c r="W34" s="96">
        <v>0.61185897701035163</v>
      </c>
      <c r="X34" s="96">
        <v>0</v>
      </c>
      <c r="Y34" s="96">
        <v>0</v>
      </c>
      <c r="Z34" s="96">
        <v>0.59874804538494497</v>
      </c>
      <c r="AA34" s="96">
        <v>0</v>
      </c>
      <c r="AB34" s="96">
        <v>0</v>
      </c>
      <c r="AC34" s="96">
        <v>0.58596039700509617</v>
      </c>
      <c r="AD34" s="96">
        <v>0</v>
      </c>
      <c r="AE34" s="96">
        <v>0</v>
      </c>
      <c r="AF34" s="96">
        <v>0.57252618213413142</v>
      </c>
      <c r="AG34" s="96">
        <v>0</v>
      </c>
      <c r="AH34" s="96">
        <v>0</v>
      </c>
      <c r="AI34" s="96">
        <v>0.55941525050872465</v>
      </c>
      <c r="AJ34" s="96">
        <v>0</v>
      </c>
      <c r="AK34" s="17">
        <v>0</v>
      </c>
      <c r="AL34" s="17">
        <v>0.51356291018041866</v>
      </c>
      <c r="AM34" s="17">
        <v>0</v>
      </c>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134"/>
      <c r="BZ34" s="134"/>
      <c r="CA34" s="134"/>
      <c r="CB34" s="134"/>
      <c r="CC34" s="134"/>
      <c r="CD34" s="134"/>
      <c r="CE34" s="134"/>
      <c r="CF34" s="134"/>
      <c r="CG34" s="134"/>
      <c r="CH34" s="134"/>
      <c r="CI34" s="134"/>
      <c r="CJ34" s="134"/>
      <c r="CK34" s="134"/>
      <c r="CL34" s="134"/>
      <c r="CM34" s="134"/>
      <c r="CN34" s="134"/>
      <c r="CO34" s="134"/>
      <c r="CP34" s="135"/>
      <c r="CQ34" s="135"/>
      <c r="CR34" s="135"/>
      <c r="CS34" s="99"/>
      <c r="CT34" s="71"/>
    </row>
    <row r="35" spans="2:98" ht="27.95" customHeight="1" x14ac:dyDescent="0.3">
      <c r="B35" s="11" t="s">
        <v>47</v>
      </c>
      <c r="C35" s="11" t="s">
        <v>48</v>
      </c>
      <c r="D35" s="11" t="s">
        <v>150</v>
      </c>
      <c r="E35" s="16">
        <v>7.3167312579999964</v>
      </c>
      <c r="F35" s="16">
        <f t="shared" si="11"/>
        <v>7.3167312579999964</v>
      </c>
      <c r="G35" s="11"/>
      <c r="H35" s="56" t="s">
        <v>196</v>
      </c>
      <c r="I35" s="37">
        <v>43084</v>
      </c>
      <c r="J35" s="59" t="s">
        <v>189</v>
      </c>
      <c r="K35" s="38">
        <v>292</v>
      </c>
      <c r="L35" s="12" t="s">
        <v>200</v>
      </c>
      <c r="M35" s="37">
        <v>51971</v>
      </c>
      <c r="N35" s="12" t="s">
        <v>182</v>
      </c>
      <c r="O35" s="18"/>
      <c r="P35" s="96">
        <v>0</v>
      </c>
      <c r="Q35" s="96">
        <v>0.20077924622195431</v>
      </c>
      <c r="R35" s="96">
        <v>0</v>
      </c>
      <c r="S35" s="96">
        <v>0</v>
      </c>
      <c r="T35" s="96">
        <v>0.20670463333152173</v>
      </c>
      <c r="U35" s="96">
        <v>0</v>
      </c>
      <c r="V35" s="96">
        <v>0</v>
      </c>
      <c r="W35" s="96">
        <v>0.38962291478152167</v>
      </c>
      <c r="X35" s="96">
        <v>0</v>
      </c>
      <c r="Y35" s="96">
        <v>0</v>
      </c>
      <c r="Z35" s="96">
        <v>0.56478269355579047</v>
      </c>
      <c r="AA35" s="96">
        <v>0</v>
      </c>
      <c r="AB35" s="96">
        <v>0</v>
      </c>
      <c r="AC35" s="96">
        <v>0.55497130239834225</v>
      </c>
      <c r="AD35" s="96">
        <v>0</v>
      </c>
      <c r="AE35" s="96">
        <v>0</v>
      </c>
      <c r="AF35" s="96">
        <v>0.54411223022263822</v>
      </c>
      <c r="AG35" s="96">
        <v>0</v>
      </c>
      <c r="AH35" s="96">
        <v>0</v>
      </c>
      <c r="AI35" s="96">
        <v>0.53377699855606209</v>
      </c>
      <c r="AJ35" s="96">
        <v>0</v>
      </c>
      <c r="AK35" s="17">
        <v>0</v>
      </c>
      <c r="AL35" s="17">
        <v>0.43455530766883205</v>
      </c>
      <c r="AM35" s="17">
        <v>0</v>
      </c>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5"/>
      <c r="CQ35" s="135"/>
      <c r="CR35" s="135"/>
      <c r="CS35" s="99"/>
      <c r="CT35" s="71"/>
    </row>
    <row r="36" spans="2:98" ht="27.95" customHeight="1" x14ac:dyDescent="0.3">
      <c r="B36" s="11" t="s">
        <v>49</v>
      </c>
      <c r="C36" s="11" t="s">
        <v>50</v>
      </c>
      <c r="D36" s="11" t="s">
        <v>150</v>
      </c>
      <c r="E36" s="15">
        <v>1.2025998700000016</v>
      </c>
      <c r="F36" s="16">
        <f t="shared" si="11"/>
        <v>1.2025998700000016</v>
      </c>
      <c r="G36" s="11"/>
      <c r="H36" s="56" t="s">
        <v>196</v>
      </c>
      <c r="I36" s="37">
        <v>38643</v>
      </c>
      <c r="J36" s="59" t="s">
        <v>189</v>
      </c>
      <c r="K36" s="38">
        <v>228</v>
      </c>
      <c r="L36" s="12" t="s">
        <v>200</v>
      </c>
      <c r="M36" s="37">
        <v>45583</v>
      </c>
      <c r="N36" s="12" t="s">
        <v>182</v>
      </c>
      <c r="O36" s="18"/>
      <c r="P36" s="96">
        <v>0</v>
      </c>
      <c r="Q36" s="96">
        <v>0.30226789292634759</v>
      </c>
      <c r="R36" s="96">
        <v>0</v>
      </c>
      <c r="S36" s="96">
        <v>0</v>
      </c>
      <c r="T36" s="96">
        <v>0.28912626963198385</v>
      </c>
      <c r="U36" s="96">
        <v>0</v>
      </c>
      <c r="V36" s="96">
        <v>0</v>
      </c>
      <c r="W36" s="96">
        <v>0.27616223579352506</v>
      </c>
      <c r="X36" s="96">
        <v>0</v>
      </c>
      <c r="Y36" s="96">
        <v>0</v>
      </c>
      <c r="Z36" s="96">
        <v>0.26319820195506621</v>
      </c>
      <c r="AA36" s="96">
        <v>0</v>
      </c>
      <c r="AB36" s="96">
        <v>0</v>
      </c>
      <c r="AC36" s="96">
        <v>0.25026935596880356</v>
      </c>
      <c r="AD36" s="96">
        <v>0</v>
      </c>
      <c r="AE36" s="96">
        <v>0</v>
      </c>
      <c r="AF36" s="96">
        <v>0</v>
      </c>
      <c r="AG36" s="96">
        <v>0</v>
      </c>
      <c r="AH36" s="96">
        <v>0</v>
      </c>
      <c r="AI36" s="96">
        <v>0</v>
      </c>
      <c r="AJ36" s="96">
        <v>0</v>
      </c>
      <c r="AK36" s="17">
        <v>0</v>
      </c>
      <c r="AL36" s="17">
        <v>0</v>
      </c>
      <c r="AM36" s="17">
        <v>0</v>
      </c>
      <c r="AN36" s="134"/>
      <c r="AO36" s="134"/>
      <c r="AP36" s="134"/>
      <c r="AQ36" s="134"/>
      <c r="AR36" s="134"/>
      <c r="AS36" s="134"/>
      <c r="AT36" s="134"/>
      <c r="AU36" s="134"/>
      <c r="AV36" s="134"/>
      <c r="AW36" s="134"/>
      <c r="AX36" s="134"/>
      <c r="AY36" s="134"/>
      <c r="AZ36" s="134"/>
      <c r="BA36" s="134"/>
      <c r="BB36" s="134"/>
      <c r="BC36" s="134"/>
      <c r="BD36" s="134"/>
      <c r="BE36" s="134"/>
      <c r="BF36" s="134"/>
      <c r="BG36" s="134"/>
      <c r="BH36" s="134"/>
      <c r="BI36" s="134"/>
      <c r="BJ36" s="134"/>
      <c r="BK36" s="134"/>
      <c r="BL36" s="134"/>
      <c r="BM36" s="134"/>
      <c r="BN36" s="134"/>
      <c r="BO36" s="134"/>
      <c r="BP36" s="134"/>
      <c r="BQ36" s="134"/>
      <c r="BR36" s="134"/>
      <c r="BS36" s="134"/>
      <c r="BT36" s="134"/>
      <c r="BU36" s="134"/>
      <c r="BV36" s="134"/>
      <c r="BW36" s="134"/>
      <c r="BX36" s="134"/>
      <c r="BY36" s="134"/>
      <c r="BZ36" s="134"/>
      <c r="CA36" s="134"/>
      <c r="CB36" s="134"/>
      <c r="CC36" s="134"/>
      <c r="CD36" s="134"/>
      <c r="CE36" s="134"/>
      <c r="CF36" s="134"/>
      <c r="CG36" s="134"/>
      <c r="CH36" s="134"/>
      <c r="CI36" s="134"/>
      <c r="CJ36" s="134"/>
      <c r="CK36" s="134"/>
      <c r="CL36" s="134"/>
      <c r="CM36" s="134"/>
      <c r="CN36" s="134"/>
      <c r="CO36" s="134"/>
      <c r="CP36" s="135"/>
      <c r="CQ36" s="135"/>
      <c r="CR36" s="135"/>
      <c r="CS36" s="99"/>
      <c r="CT36" s="71"/>
    </row>
    <row r="37" spans="2:98" ht="27.95" customHeight="1" x14ac:dyDescent="0.3">
      <c r="B37" s="11" t="s">
        <v>51</v>
      </c>
      <c r="C37" s="11" t="s">
        <v>52</v>
      </c>
      <c r="D37" s="11" t="s">
        <v>150</v>
      </c>
      <c r="E37" s="15">
        <v>0.53637550644067811</v>
      </c>
      <c r="F37" s="16">
        <f t="shared" si="11"/>
        <v>0.53637550644067811</v>
      </c>
      <c r="G37" s="11"/>
      <c r="H37" s="56" t="s">
        <v>196</v>
      </c>
      <c r="I37" s="37">
        <v>40360</v>
      </c>
      <c r="J37" s="59" t="s">
        <v>189</v>
      </c>
      <c r="K37" s="38">
        <v>290</v>
      </c>
      <c r="L37" s="12" t="s">
        <v>201</v>
      </c>
      <c r="M37" s="37">
        <v>49188</v>
      </c>
      <c r="N37" s="12" t="s">
        <v>182</v>
      </c>
      <c r="O37" s="18"/>
      <c r="P37" s="96">
        <v>0</v>
      </c>
      <c r="Q37" s="96">
        <v>4.3212914237288139E-2</v>
      </c>
      <c r="R37" s="96">
        <v>0</v>
      </c>
      <c r="S37" s="96">
        <v>0</v>
      </c>
      <c r="T37" s="96">
        <v>4.2780114237288142E-2</v>
      </c>
      <c r="U37" s="96">
        <v>0</v>
      </c>
      <c r="V37" s="96">
        <v>0</v>
      </c>
      <c r="W37" s="96">
        <v>4.2347314237288144E-2</v>
      </c>
      <c r="X37" s="96">
        <v>0</v>
      </c>
      <c r="Y37" s="96">
        <v>0</v>
      </c>
      <c r="Z37" s="96">
        <v>4.191451423728814E-2</v>
      </c>
      <c r="AA37" s="96">
        <v>0</v>
      </c>
      <c r="AB37" s="96">
        <v>0</v>
      </c>
      <c r="AC37" s="96">
        <v>4.1481714237288143E-2</v>
      </c>
      <c r="AD37" s="96">
        <v>0</v>
      </c>
      <c r="AE37" s="96">
        <v>0</v>
      </c>
      <c r="AF37" s="96">
        <v>4.1048914237288139E-2</v>
      </c>
      <c r="AG37" s="96">
        <v>0</v>
      </c>
      <c r="AH37" s="96">
        <v>0</v>
      </c>
      <c r="AI37" s="96">
        <v>4.0616114237288142E-2</v>
      </c>
      <c r="AJ37" s="96">
        <v>0</v>
      </c>
      <c r="AK37" s="17">
        <v>0</v>
      </c>
      <c r="AL37" s="17">
        <v>3.7512532542372891E-2</v>
      </c>
      <c r="AM37" s="17">
        <v>0</v>
      </c>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4"/>
      <c r="BR37" s="134"/>
      <c r="BS37" s="134"/>
      <c r="BT37" s="134"/>
      <c r="BU37" s="134"/>
      <c r="BV37" s="134"/>
      <c r="BW37" s="134"/>
      <c r="BX37" s="134"/>
      <c r="BY37" s="134"/>
      <c r="BZ37" s="134"/>
      <c r="CA37" s="134"/>
      <c r="CB37" s="134"/>
      <c r="CC37" s="134"/>
      <c r="CD37" s="134"/>
      <c r="CE37" s="134"/>
      <c r="CF37" s="134"/>
      <c r="CG37" s="134"/>
      <c r="CH37" s="134"/>
      <c r="CI37" s="134"/>
      <c r="CJ37" s="134"/>
      <c r="CK37" s="134"/>
      <c r="CL37" s="134"/>
      <c r="CM37" s="134"/>
      <c r="CN37" s="134"/>
      <c r="CO37" s="134"/>
      <c r="CP37" s="135"/>
      <c r="CQ37" s="135"/>
      <c r="CR37" s="135"/>
      <c r="CS37" s="99"/>
      <c r="CT37" s="71"/>
    </row>
    <row r="38" spans="2:98" ht="27.95" customHeight="1" x14ac:dyDescent="0.3">
      <c r="B38" s="11" t="s">
        <v>53</v>
      </c>
      <c r="C38" s="11" t="s">
        <v>54</v>
      </c>
      <c r="D38" s="11" t="s">
        <v>150</v>
      </c>
      <c r="E38" s="15">
        <v>0.27636300999999869</v>
      </c>
      <c r="F38" s="16">
        <f t="shared" si="11"/>
        <v>0.27636300999999869</v>
      </c>
      <c r="G38" s="11"/>
      <c r="H38" s="56" t="s">
        <v>196</v>
      </c>
      <c r="I38" s="37">
        <v>37672</v>
      </c>
      <c r="J38" s="59" t="s">
        <v>189</v>
      </c>
      <c r="K38" s="38">
        <v>228</v>
      </c>
      <c r="L38" s="12" t="s">
        <v>200</v>
      </c>
      <c r="M38" s="37">
        <v>44612</v>
      </c>
      <c r="N38" s="12" t="s">
        <v>182</v>
      </c>
      <c r="O38" s="18"/>
      <c r="P38" s="96">
        <v>0</v>
      </c>
      <c r="Q38" s="96">
        <v>0.15499550945832005</v>
      </c>
      <c r="R38" s="96">
        <v>0</v>
      </c>
      <c r="S38" s="96">
        <v>0</v>
      </c>
      <c r="T38" s="96">
        <v>0.14750676241455091</v>
      </c>
      <c r="U38" s="96">
        <v>0</v>
      </c>
      <c r="V38" s="96">
        <v>0</v>
      </c>
      <c r="W38" s="96">
        <v>7.0968055879046588E-2</v>
      </c>
      <c r="X38" s="96">
        <v>0</v>
      </c>
      <c r="Y38" s="96">
        <v>0</v>
      </c>
      <c r="Z38" s="96">
        <v>0</v>
      </c>
      <c r="AA38" s="96">
        <v>0</v>
      </c>
      <c r="AB38" s="96">
        <v>0</v>
      </c>
      <c r="AC38" s="96">
        <v>0</v>
      </c>
      <c r="AD38" s="96">
        <v>0</v>
      </c>
      <c r="AE38" s="96">
        <v>0</v>
      </c>
      <c r="AF38" s="96">
        <v>0</v>
      </c>
      <c r="AG38" s="96">
        <v>0</v>
      </c>
      <c r="AH38" s="96">
        <v>0</v>
      </c>
      <c r="AI38" s="96">
        <v>0</v>
      </c>
      <c r="AJ38" s="96">
        <v>0</v>
      </c>
      <c r="AK38" s="17">
        <v>0</v>
      </c>
      <c r="AL38" s="17">
        <v>0</v>
      </c>
      <c r="AM38" s="17">
        <v>0</v>
      </c>
      <c r="AN38" s="134"/>
      <c r="AO38" s="134"/>
      <c r="AP38" s="134"/>
      <c r="AQ38" s="134"/>
      <c r="AR38" s="134"/>
      <c r="AS38" s="134"/>
      <c r="AT38" s="134"/>
      <c r="AU38" s="134"/>
      <c r="AV38" s="134"/>
      <c r="AW38" s="134"/>
      <c r="AX38" s="134"/>
      <c r="AY38" s="134"/>
      <c r="AZ38" s="134"/>
      <c r="BA38" s="134"/>
      <c r="BB38" s="134"/>
      <c r="BC38" s="134"/>
      <c r="BD38" s="134"/>
      <c r="BE38" s="134"/>
      <c r="BF38" s="134"/>
      <c r="BG38" s="134"/>
      <c r="BH38" s="134"/>
      <c r="BI38" s="134"/>
      <c r="BJ38" s="134"/>
      <c r="BK38" s="134"/>
      <c r="BL38" s="134"/>
      <c r="BM38" s="134"/>
      <c r="BN38" s="134"/>
      <c r="BO38" s="134"/>
      <c r="BP38" s="134"/>
      <c r="BQ38" s="134"/>
      <c r="BR38" s="134"/>
      <c r="BS38" s="134"/>
      <c r="BT38" s="134"/>
      <c r="BU38" s="134"/>
      <c r="BV38" s="134"/>
      <c r="BW38" s="134"/>
      <c r="BX38" s="134"/>
      <c r="BY38" s="134"/>
      <c r="BZ38" s="134"/>
      <c r="CA38" s="134"/>
      <c r="CB38" s="134"/>
      <c r="CC38" s="134"/>
      <c r="CD38" s="134"/>
      <c r="CE38" s="134"/>
      <c r="CF38" s="134"/>
      <c r="CG38" s="134"/>
      <c r="CH38" s="134"/>
      <c r="CI38" s="134"/>
      <c r="CJ38" s="134"/>
      <c r="CK38" s="134"/>
      <c r="CL38" s="134"/>
      <c r="CM38" s="134"/>
      <c r="CN38" s="134"/>
      <c r="CO38" s="134"/>
      <c r="CP38" s="135"/>
      <c r="CQ38" s="135"/>
      <c r="CR38" s="135"/>
      <c r="CS38" s="99"/>
      <c r="CT38" s="71"/>
    </row>
    <row r="39" spans="2:98" ht="27.95" customHeight="1" x14ac:dyDescent="0.3">
      <c r="B39" s="11" t="s">
        <v>55</v>
      </c>
      <c r="C39" s="11" t="s">
        <v>56</v>
      </c>
      <c r="D39" s="11" t="s">
        <v>150</v>
      </c>
      <c r="E39" s="15">
        <v>0.31694441333333334</v>
      </c>
      <c r="F39" s="16">
        <f t="shared" si="11"/>
        <v>0.31694441333333334</v>
      </c>
      <c r="G39" s="11"/>
      <c r="H39" s="56" t="s">
        <v>196</v>
      </c>
      <c r="I39" s="37">
        <v>40360</v>
      </c>
      <c r="J39" s="59" t="s">
        <v>189</v>
      </c>
      <c r="K39" s="38">
        <v>158</v>
      </c>
      <c r="L39" s="12" t="s">
        <v>201</v>
      </c>
      <c r="M39" s="37">
        <v>45170</v>
      </c>
      <c r="N39" s="12" t="s">
        <v>182</v>
      </c>
      <c r="O39" s="18"/>
      <c r="P39" s="96">
        <v>0</v>
      </c>
      <c r="Q39" s="96">
        <v>9.4131346666666671E-2</v>
      </c>
      <c r="R39" s="96">
        <v>0</v>
      </c>
      <c r="S39" s="96">
        <v>0</v>
      </c>
      <c r="T39" s="96">
        <v>9.3071866666666669E-2</v>
      </c>
      <c r="U39" s="96">
        <v>0</v>
      </c>
      <c r="V39" s="96">
        <v>0</v>
      </c>
      <c r="W39" s="96">
        <v>9.2012346666666661E-2</v>
      </c>
      <c r="X39" s="96">
        <v>0</v>
      </c>
      <c r="Y39" s="96">
        <v>0</v>
      </c>
      <c r="Z39" s="96">
        <v>6.831398000000001E-2</v>
      </c>
      <c r="AA39" s="96">
        <v>0</v>
      </c>
      <c r="AB39" s="96">
        <v>0</v>
      </c>
      <c r="AC39" s="96">
        <v>0</v>
      </c>
      <c r="AD39" s="96">
        <v>0</v>
      </c>
      <c r="AE39" s="96">
        <v>0</v>
      </c>
      <c r="AF39" s="96">
        <v>0</v>
      </c>
      <c r="AG39" s="96">
        <v>0</v>
      </c>
      <c r="AH39" s="96">
        <v>0</v>
      </c>
      <c r="AI39" s="96">
        <v>0</v>
      </c>
      <c r="AJ39" s="96">
        <v>0</v>
      </c>
      <c r="AK39" s="17">
        <v>0</v>
      </c>
      <c r="AL39" s="17">
        <v>0</v>
      </c>
      <c r="AM39" s="17">
        <v>0</v>
      </c>
      <c r="AN39" s="134"/>
      <c r="AO39" s="134"/>
      <c r="AP39" s="134"/>
      <c r="AQ39" s="134"/>
      <c r="AR39" s="134"/>
      <c r="AS39" s="134"/>
      <c r="AT39" s="134"/>
      <c r="AU39" s="134"/>
      <c r="AV39" s="134"/>
      <c r="AW39" s="134"/>
      <c r="AX39" s="134"/>
      <c r="AY39" s="134"/>
      <c r="AZ39" s="134"/>
      <c r="BA39" s="134"/>
      <c r="BB39" s="134"/>
      <c r="BC39" s="134"/>
      <c r="BD39" s="134"/>
      <c r="BE39" s="134"/>
      <c r="BF39" s="134"/>
      <c r="BG39" s="134"/>
      <c r="BH39" s="134"/>
      <c r="BI39" s="134"/>
      <c r="BJ39" s="134"/>
      <c r="BK39" s="134"/>
      <c r="BL39" s="134"/>
      <c r="BM39" s="134"/>
      <c r="BN39" s="134"/>
      <c r="BO39" s="134"/>
      <c r="BP39" s="134"/>
      <c r="BQ39" s="134"/>
      <c r="BR39" s="134"/>
      <c r="BS39" s="134"/>
      <c r="BT39" s="134"/>
      <c r="BU39" s="134"/>
      <c r="BV39" s="134"/>
      <c r="BW39" s="134"/>
      <c r="BX39" s="134"/>
      <c r="BY39" s="134"/>
      <c r="BZ39" s="134"/>
      <c r="CA39" s="134"/>
      <c r="CB39" s="134"/>
      <c r="CC39" s="134"/>
      <c r="CD39" s="134"/>
      <c r="CE39" s="134"/>
      <c r="CF39" s="134"/>
      <c r="CG39" s="134"/>
      <c r="CH39" s="134"/>
      <c r="CI39" s="134"/>
      <c r="CJ39" s="134"/>
      <c r="CK39" s="134"/>
      <c r="CL39" s="134"/>
      <c r="CM39" s="134"/>
      <c r="CN39" s="134"/>
      <c r="CO39" s="134"/>
      <c r="CP39" s="135"/>
      <c r="CQ39" s="135"/>
      <c r="CR39" s="135"/>
      <c r="CS39" s="99"/>
      <c r="CT39" s="71"/>
    </row>
    <row r="40" spans="2:98" ht="27.95" customHeight="1" x14ac:dyDescent="0.3">
      <c r="B40" s="27" t="s">
        <v>57</v>
      </c>
      <c r="C40" s="27"/>
      <c r="D40" s="27"/>
      <c r="E40" s="27"/>
      <c r="F40" s="46">
        <f>+SUM(F41:F44)</f>
        <v>35.563110784134992</v>
      </c>
      <c r="G40" s="27"/>
      <c r="H40" s="58"/>
      <c r="I40" s="27"/>
      <c r="J40" s="61"/>
      <c r="K40" s="27"/>
      <c r="L40" s="27"/>
      <c r="M40" s="27"/>
      <c r="N40" s="27"/>
      <c r="O40" s="42"/>
      <c r="P40" s="97">
        <f>+SUM(P41:P44)</f>
        <v>0</v>
      </c>
      <c r="Q40" s="97">
        <f t="shared" ref="Q40:AM40" si="12">+SUM(Q41:Q44)</f>
        <v>5.0496458644413931</v>
      </c>
      <c r="R40" s="97">
        <f t="shared" si="12"/>
        <v>0</v>
      </c>
      <c r="S40" s="97">
        <f t="shared" si="12"/>
        <v>0</v>
      </c>
      <c r="T40" s="97">
        <f t="shared" si="12"/>
        <v>3.149679369234561</v>
      </c>
      <c r="U40" s="97">
        <f t="shared" si="12"/>
        <v>0</v>
      </c>
      <c r="V40" s="97">
        <f t="shared" si="12"/>
        <v>0</v>
      </c>
      <c r="W40" s="97">
        <f t="shared" si="12"/>
        <v>2.8673628978637908</v>
      </c>
      <c r="X40" s="97">
        <f t="shared" si="12"/>
        <v>0</v>
      </c>
      <c r="Y40" s="97">
        <f t="shared" si="12"/>
        <v>0</v>
      </c>
      <c r="Z40" s="97">
        <f t="shared" si="12"/>
        <v>2.5968544390258979</v>
      </c>
      <c r="AA40" s="97">
        <f t="shared" si="12"/>
        <v>0</v>
      </c>
      <c r="AB40" s="97">
        <f t="shared" si="12"/>
        <v>0</v>
      </c>
      <c r="AC40" s="97">
        <f t="shared" si="12"/>
        <v>2.5476270473156717</v>
      </c>
      <c r="AD40" s="97">
        <f t="shared" si="12"/>
        <v>0</v>
      </c>
      <c r="AE40" s="97">
        <f t="shared" si="12"/>
        <v>0</v>
      </c>
      <c r="AF40" s="97">
        <f t="shared" si="12"/>
        <v>2.4941792601115793</v>
      </c>
      <c r="AG40" s="97">
        <f t="shared" si="12"/>
        <v>0</v>
      </c>
      <c r="AH40" s="97">
        <f t="shared" si="12"/>
        <v>0</v>
      </c>
      <c r="AI40" s="97">
        <f t="shared" si="12"/>
        <v>2.4428416706544196</v>
      </c>
      <c r="AJ40" s="97">
        <f t="shared" si="12"/>
        <v>0</v>
      </c>
      <c r="AK40" s="97">
        <f t="shared" si="12"/>
        <v>0</v>
      </c>
      <c r="AL40" s="97">
        <f t="shared" si="12"/>
        <v>2.1095467891554072</v>
      </c>
      <c r="AM40" s="97">
        <f t="shared" si="12"/>
        <v>0</v>
      </c>
      <c r="AN40" s="136"/>
      <c r="AO40" s="136"/>
      <c r="AP40" s="136"/>
      <c r="AQ40" s="136"/>
      <c r="AR40" s="136"/>
      <c r="AS40" s="136"/>
      <c r="AT40" s="136"/>
      <c r="AU40" s="136"/>
      <c r="AV40" s="136"/>
      <c r="AW40" s="136"/>
      <c r="AX40" s="136"/>
      <c r="AY40" s="136"/>
      <c r="AZ40" s="136"/>
      <c r="BA40" s="136"/>
      <c r="BB40" s="136"/>
      <c r="BC40" s="136"/>
      <c r="BD40" s="136"/>
      <c r="BE40" s="136"/>
      <c r="BF40" s="136"/>
      <c r="BG40" s="136"/>
      <c r="BH40" s="136"/>
      <c r="BI40" s="136"/>
      <c r="BJ40" s="136"/>
      <c r="BK40" s="136"/>
      <c r="BL40" s="136"/>
      <c r="BM40" s="136"/>
      <c r="BN40" s="136"/>
      <c r="BO40" s="136"/>
      <c r="BP40" s="136"/>
      <c r="BQ40" s="136"/>
      <c r="BR40" s="136"/>
      <c r="BS40" s="136"/>
      <c r="BT40" s="136"/>
      <c r="BU40" s="136"/>
      <c r="BV40" s="136"/>
      <c r="BW40" s="136"/>
      <c r="BX40" s="136"/>
      <c r="BY40" s="136"/>
      <c r="BZ40" s="136"/>
      <c r="CA40" s="136"/>
      <c r="CB40" s="136"/>
      <c r="CC40" s="136"/>
      <c r="CD40" s="136"/>
      <c r="CE40" s="136"/>
      <c r="CF40" s="136"/>
      <c r="CG40" s="136"/>
      <c r="CH40" s="136"/>
      <c r="CI40" s="136"/>
      <c r="CJ40" s="136"/>
      <c r="CK40" s="136"/>
      <c r="CL40" s="136"/>
      <c r="CM40" s="136"/>
      <c r="CN40" s="136"/>
      <c r="CO40" s="136"/>
      <c r="CP40" s="136"/>
      <c r="CQ40" s="136"/>
      <c r="CR40" s="136"/>
      <c r="CS40" s="99"/>
      <c r="CT40" s="71"/>
    </row>
    <row r="41" spans="2:98" ht="27.95" customHeight="1" x14ac:dyDescent="0.3">
      <c r="B41" s="11" t="s">
        <v>58</v>
      </c>
      <c r="C41" s="11" t="s">
        <v>59</v>
      </c>
      <c r="D41" s="11" t="s">
        <v>150</v>
      </c>
      <c r="E41" s="16">
        <v>33.087854599999972</v>
      </c>
      <c r="F41" s="16">
        <f t="shared" ref="F41:F44" si="13">+IF($D41="USD",$E41,$E41/$C$54)</f>
        <v>33.087854599999972</v>
      </c>
      <c r="G41" s="11"/>
      <c r="H41" s="56" t="s">
        <v>196</v>
      </c>
      <c r="I41" s="37">
        <v>39706</v>
      </c>
      <c r="J41" s="59" t="s">
        <v>189</v>
      </c>
      <c r="K41" s="38">
        <v>360</v>
      </c>
      <c r="L41" s="12" t="s">
        <v>200</v>
      </c>
      <c r="M41" s="37">
        <v>50663</v>
      </c>
      <c r="N41" s="12" t="s">
        <v>182</v>
      </c>
      <c r="O41" s="18"/>
      <c r="P41" s="96">
        <v>0</v>
      </c>
      <c r="Q41" s="96">
        <v>2.7516752631183028</v>
      </c>
      <c r="R41" s="96">
        <v>0</v>
      </c>
      <c r="S41" s="96">
        <v>0</v>
      </c>
      <c r="T41" s="96">
        <v>2.6995296179402168</v>
      </c>
      <c r="U41" s="96">
        <v>0</v>
      </c>
      <c r="V41" s="96">
        <v>0</v>
      </c>
      <c r="W41" s="96">
        <v>2.6481920284830576</v>
      </c>
      <c r="X41" s="96">
        <v>0</v>
      </c>
      <c r="Y41" s="96">
        <v>0</v>
      </c>
      <c r="Z41" s="96">
        <v>2.5968544390258979</v>
      </c>
      <c r="AA41" s="96">
        <v>0</v>
      </c>
      <c r="AB41" s="96">
        <v>0</v>
      </c>
      <c r="AC41" s="96">
        <v>2.5476270473156717</v>
      </c>
      <c r="AD41" s="96">
        <v>0</v>
      </c>
      <c r="AE41" s="96">
        <v>0</v>
      </c>
      <c r="AF41" s="96">
        <v>2.4941792601115793</v>
      </c>
      <c r="AG41" s="96">
        <v>0</v>
      </c>
      <c r="AH41" s="96">
        <v>0</v>
      </c>
      <c r="AI41" s="96">
        <v>2.4428416706544196</v>
      </c>
      <c r="AJ41" s="96">
        <v>0</v>
      </c>
      <c r="AK41" s="17">
        <v>0</v>
      </c>
      <c r="AL41" s="17">
        <v>2.1095467891554072</v>
      </c>
      <c r="AM41" s="17">
        <v>0</v>
      </c>
      <c r="AN41" s="134"/>
      <c r="AO41" s="134"/>
      <c r="AP41" s="134"/>
      <c r="AQ41" s="134"/>
      <c r="AR41" s="134"/>
      <c r="AS41" s="134"/>
      <c r="AT41" s="134"/>
      <c r="AU41" s="134"/>
      <c r="AV41" s="134"/>
      <c r="AW41" s="134"/>
      <c r="AX41" s="134"/>
      <c r="AY41" s="134"/>
      <c r="AZ41" s="134"/>
      <c r="BA41" s="134"/>
      <c r="BB41" s="134"/>
      <c r="BC41" s="134"/>
      <c r="BD41" s="134"/>
      <c r="BE41" s="134"/>
      <c r="BF41" s="134"/>
      <c r="BG41" s="134"/>
      <c r="BH41" s="134"/>
      <c r="BI41" s="134"/>
      <c r="BJ41" s="134"/>
      <c r="BK41" s="134"/>
      <c r="BL41" s="134"/>
      <c r="BM41" s="134"/>
      <c r="BN41" s="134"/>
      <c r="BO41" s="134"/>
      <c r="BP41" s="134"/>
      <c r="BQ41" s="134"/>
      <c r="BR41" s="134"/>
      <c r="BS41" s="134"/>
      <c r="BT41" s="134"/>
      <c r="BU41" s="134"/>
      <c r="BV41" s="134"/>
      <c r="BW41" s="134"/>
      <c r="BX41" s="134"/>
      <c r="BY41" s="134"/>
      <c r="BZ41" s="134"/>
      <c r="CA41" s="134"/>
      <c r="CB41" s="134"/>
      <c r="CC41" s="134"/>
      <c r="CD41" s="134"/>
      <c r="CE41" s="134"/>
      <c r="CF41" s="134"/>
      <c r="CG41" s="134"/>
      <c r="CH41" s="134"/>
      <c r="CI41" s="134"/>
      <c r="CJ41" s="134"/>
      <c r="CK41" s="134"/>
      <c r="CL41" s="134"/>
      <c r="CM41" s="134"/>
      <c r="CN41" s="134"/>
      <c r="CO41" s="134"/>
      <c r="CP41" s="135"/>
      <c r="CQ41" s="135"/>
      <c r="CR41" s="135"/>
      <c r="CS41" s="99"/>
      <c r="CT41" s="71"/>
    </row>
    <row r="42" spans="2:98" ht="27.95" customHeight="1" x14ac:dyDescent="0.3">
      <c r="B42" s="11" t="s">
        <v>60</v>
      </c>
      <c r="C42" s="11" t="s">
        <v>61</v>
      </c>
      <c r="D42" s="11" t="s">
        <v>150</v>
      </c>
      <c r="E42" s="15">
        <v>1.0762461900000013</v>
      </c>
      <c r="F42" s="16">
        <f t="shared" si="13"/>
        <v>1.0762461900000013</v>
      </c>
      <c r="G42" s="11"/>
      <c r="H42" s="56" t="s">
        <v>196</v>
      </c>
      <c r="I42" s="37">
        <v>39066</v>
      </c>
      <c r="J42" s="59" t="s">
        <v>189</v>
      </c>
      <c r="K42" s="38">
        <v>186</v>
      </c>
      <c r="L42" s="12" t="s">
        <v>200</v>
      </c>
      <c r="M42" s="37">
        <v>44727</v>
      </c>
      <c r="N42" s="12" t="s">
        <v>182</v>
      </c>
      <c r="O42" s="18"/>
      <c r="P42" s="96">
        <v>0</v>
      </c>
      <c r="Q42" s="96">
        <v>0.46598714091595839</v>
      </c>
      <c r="R42" s="96">
        <v>0</v>
      </c>
      <c r="S42" s="96">
        <v>0</v>
      </c>
      <c r="T42" s="96">
        <v>0.45014975129434409</v>
      </c>
      <c r="U42" s="96">
        <v>0</v>
      </c>
      <c r="V42" s="96">
        <v>0</v>
      </c>
      <c r="W42" s="96">
        <v>0.21917086938073346</v>
      </c>
      <c r="X42" s="96">
        <v>0</v>
      </c>
      <c r="Y42" s="96">
        <v>0</v>
      </c>
      <c r="Z42" s="96">
        <v>0</v>
      </c>
      <c r="AA42" s="96">
        <v>0</v>
      </c>
      <c r="AB42" s="96">
        <v>0</v>
      </c>
      <c r="AC42" s="96">
        <v>0</v>
      </c>
      <c r="AD42" s="96">
        <v>0</v>
      </c>
      <c r="AE42" s="96">
        <v>0</v>
      </c>
      <c r="AF42" s="96">
        <v>0</v>
      </c>
      <c r="AG42" s="96">
        <v>0</v>
      </c>
      <c r="AH42" s="96">
        <v>0</v>
      </c>
      <c r="AI42" s="96">
        <v>0</v>
      </c>
      <c r="AJ42" s="96">
        <v>0</v>
      </c>
      <c r="AK42" s="17">
        <v>0</v>
      </c>
      <c r="AL42" s="17">
        <v>0</v>
      </c>
      <c r="AM42" s="17">
        <v>0</v>
      </c>
      <c r="AN42" s="134"/>
      <c r="AO42" s="134"/>
      <c r="AP42" s="134"/>
      <c r="AQ42" s="134"/>
      <c r="AR42" s="134"/>
      <c r="AS42" s="134"/>
      <c r="AT42" s="134"/>
      <c r="AU42" s="134"/>
      <c r="AV42" s="134"/>
      <c r="AW42" s="134"/>
      <c r="AX42" s="134"/>
      <c r="AY42" s="134"/>
      <c r="AZ42" s="134"/>
      <c r="BA42" s="134"/>
      <c r="BB42" s="134"/>
      <c r="BC42" s="134"/>
      <c r="BD42" s="134"/>
      <c r="BE42" s="134"/>
      <c r="BF42" s="134"/>
      <c r="BG42" s="134"/>
      <c r="BH42" s="134"/>
      <c r="BI42" s="134"/>
      <c r="BJ42" s="134"/>
      <c r="BK42" s="134"/>
      <c r="BL42" s="134"/>
      <c r="BM42" s="134"/>
      <c r="BN42" s="134"/>
      <c r="BO42" s="134"/>
      <c r="BP42" s="134"/>
      <c r="BQ42" s="134"/>
      <c r="BR42" s="134"/>
      <c r="BS42" s="134"/>
      <c r="BT42" s="134"/>
      <c r="BU42" s="134"/>
      <c r="BV42" s="134"/>
      <c r="BW42" s="134"/>
      <c r="BX42" s="134"/>
      <c r="BY42" s="134"/>
      <c r="BZ42" s="134"/>
      <c r="CA42" s="134"/>
      <c r="CB42" s="134"/>
      <c r="CC42" s="134"/>
      <c r="CD42" s="134"/>
      <c r="CE42" s="134"/>
      <c r="CF42" s="134"/>
      <c r="CG42" s="134"/>
      <c r="CH42" s="134"/>
      <c r="CI42" s="134"/>
      <c r="CJ42" s="134"/>
      <c r="CK42" s="134"/>
      <c r="CL42" s="134"/>
      <c r="CM42" s="134"/>
      <c r="CN42" s="134"/>
      <c r="CO42" s="134"/>
      <c r="CP42" s="135"/>
      <c r="CQ42" s="135"/>
      <c r="CR42" s="135"/>
      <c r="CS42" s="99"/>
      <c r="CT42" s="71"/>
    </row>
    <row r="43" spans="2:98" ht="27.95" customHeight="1" x14ac:dyDescent="0.3">
      <c r="B43" s="11" t="s">
        <v>62</v>
      </c>
      <c r="C43" s="11" t="s">
        <v>63</v>
      </c>
      <c r="D43" s="11" t="s">
        <v>150</v>
      </c>
      <c r="E43" s="15">
        <v>1.0014216241350224</v>
      </c>
      <c r="F43" s="16">
        <f t="shared" si="13"/>
        <v>1.0014216241350224</v>
      </c>
      <c r="G43" s="11"/>
      <c r="H43" s="56" t="s">
        <v>196</v>
      </c>
      <c r="I43" s="37">
        <v>39918</v>
      </c>
      <c r="J43" s="59" t="s">
        <v>189</v>
      </c>
      <c r="K43" s="38">
        <v>138</v>
      </c>
      <c r="L43" s="12" t="s">
        <v>200</v>
      </c>
      <c r="M43" s="37">
        <v>44119</v>
      </c>
      <c r="N43" s="12" t="s">
        <v>182</v>
      </c>
      <c r="O43" s="18"/>
      <c r="P43" s="96">
        <v>0</v>
      </c>
      <c r="Q43" s="96">
        <v>1.0271088984207373</v>
      </c>
      <c r="R43" s="96">
        <v>0</v>
      </c>
      <c r="S43" s="96">
        <v>0</v>
      </c>
      <c r="T43" s="96">
        <v>0</v>
      </c>
      <c r="U43" s="96">
        <v>0</v>
      </c>
      <c r="V43" s="96">
        <v>0</v>
      </c>
      <c r="W43" s="96">
        <v>0</v>
      </c>
      <c r="X43" s="96">
        <v>0</v>
      </c>
      <c r="Y43" s="96">
        <v>0</v>
      </c>
      <c r="Z43" s="96">
        <v>0</v>
      </c>
      <c r="AA43" s="96">
        <v>0</v>
      </c>
      <c r="AB43" s="96">
        <v>0</v>
      </c>
      <c r="AC43" s="96">
        <v>0</v>
      </c>
      <c r="AD43" s="96">
        <v>0</v>
      </c>
      <c r="AE43" s="96">
        <v>0</v>
      </c>
      <c r="AF43" s="96">
        <v>0</v>
      </c>
      <c r="AG43" s="96">
        <v>0</v>
      </c>
      <c r="AH43" s="96">
        <v>0</v>
      </c>
      <c r="AI43" s="96">
        <v>0</v>
      </c>
      <c r="AJ43" s="96">
        <v>0</v>
      </c>
      <c r="AK43" s="17">
        <v>0</v>
      </c>
      <c r="AL43" s="17">
        <v>0</v>
      </c>
      <c r="AM43" s="17">
        <v>0</v>
      </c>
      <c r="AN43" s="134"/>
      <c r="AO43" s="134"/>
      <c r="AP43" s="134"/>
      <c r="AQ43" s="134"/>
      <c r="AR43" s="134"/>
      <c r="AS43" s="134"/>
      <c r="AT43" s="134"/>
      <c r="AU43" s="134"/>
      <c r="AV43" s="134"/>
      <c r="AW43" s="134"/>
      <c r="AX43" s="134"/>
      <c r="AY43" s="134"/>
      <c r="AZ43" s="134"/>
      <c r="BA43" s="134"/>
      <c r="BB43" s="134"/>
      <c r="BC43" s="134"/>
      <c r="BD43" s="134"/>
      <c r="BE43" s="134"/>
      <c r="BF43" s="134"/>
      <c r="BG43" s="134"/>
      <c r="BH43" s="134"/>
      <c r="BI43" s="134"/>
      <c r="BJ43" s="134"/>
      <c r="BK43" s="134"/>
      <c r="BL43" s="134"/>
      <c r="BM43" s="134"/>
      <c r="BN43" s="134"/>
      <c r="BO43" s="134"/>
      <c r="BP43" s="134"/>
      <c r="BQ43" s="134"/>
      <c r="BR43" s="134"/>
      <c r="BS43" s="134"/>
      <c r="BT43" s="134"/>
      <c r="BU43" s="134"/>
      <c r="BV43" s="134"/>
      <c r="BW43" s="134"/>
      <c r="BX43" s="134"/>
      <c r="BY43" s="134"/>
      <c r="BZ43" s="134"/>
      <c r="CA43" s="134"/>
      <c r="CB43" s="134"/>
      <c r="CC43" s="134"/>
      <c r="CD43" s="134"/>
      <c r="CE43" s="134"/>
      <c r="CF43" s="134"/>
      <c r="CG43" s="134"/>
      <c r="CH43" s="134"/>
      <c r="CI43" s="134"/>
      <c r="CJ43" s="134"/>
      <c r="CK43" s="134"/>
      <c r="CL43" s="134"/>
      <c r="CM43" s="134"/>
      <c r="CN43" s="134"/>
      <c r="CO43" s="134"/>
      <c r="CP43" s="135"/>
      <c r="CQ43" s="135"/>
      <c r="CR43" s="135"/>
      <c r="CS43" s="99"/>
      <c r="CT43" s="71"/>
    </row>
    <row r="44" spans="2:98" ht="27.95" customHeight="1" x14ac:dyDescent="0.3">
      <c r="B44" s="11" t="s">
        <v>64</v>
      </c>
      <c r="C44" s="11" t="s">
        <v>65</v>
      </c>
      <c r="D44" s="11" t="s">
        <v>150</v>
      </c>
      <c r="E44" s="15">
        <v>0.39758837000000014</v>
      </c>
      <c r="F44" s="16">
        <f t="shared" si="13"/>
        <v>0.39758837000000014</v>
      </c>
      <c r="G44" s="11"/>
      <c r="H44" s="56" t="s">
        <v>196</v>
      </c>
      <c r="I44" s="37">
        <v>39156</v>
      </c>
      <c r="J44" s="59" t="s">
        <v>189</v>
      </c>
      <c r="K44" s="38">
        <v>162</v>
      </c>
      <c r="L44" s="12" t="s">
        <v>200</v>
      </c>
      <c r="M44" s="37">
        <v>44089</v>
      </c>
      <c r="N44" s="12" t="s">
        <v>182</v>
      </c>
      <c r="O44" s="18"/>
      <c r="P44" s="96">
        <v>0</v>
      </c>
      <c r="Q44" s="96">
        <v>0.80487456198639495</v>
      </c>
      <c r="R44" s="96">
        <v>0</v>
      </c>
      <c r="S44" s="96">
        <v>0</v>
      </c>
      <c r="T44" s="96">
        <v>0</v>
      </c>
      <c r="U44" s="96">
        <v>0</v>
      </c>
      <c r="V44" s="96">
        <v>0</v>
      </c>
      <c r="W44" s="96">
        <v>0</v>
      </c>
      <c r="X44" s="96">
        <v>0</v>
      </c>
      <c r="Y44" s="96">
        <v>0</v>
      </c>
      <c r="Z44" s="96">
        <v>0</v>
      </c>
      <c r="AA44" s="96">
        <v>0</v>
      </c>
      <c r="AB44" s="96">
        <v>0</v>
      </c>
      <c r="AC44" s="96">
        <v>0</v>
      </c>
      <c r="AD44" s="96">
        <v>0</v>
      </c>
      <c r="AE44" s="96">
        <v>0</v>
      </c>
      <c r="AF44" s="96">
        <v>0</v>
      </c>
      <c r="AG44" s="96">
        <v>0</v>
      </c>
      <c r="AH44" s="96">
        <v>0</v>
      </c>
      <c r="AI44" s="96">
        <v>0</v>
      </c>
      <c r="AJ44" s="96">
        <v>0</v>
      </c>
      <c r="AK44" s="17">
        <v>0</v>
      </c>
      <c r="AL44" s="17">
        <v>0</v>
      </c>
      <c r="AM44" s="17">
        <v>0</v>
      </c>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c r="BM44" s="134"/>
      <c r="BN44" s="134"/>
      <c r="BO44" s="134"/>
      <c r="BP44" s="134"/>
      <c r="BQ44" s="134"/>
      <c r="BR44" s="134"/>
      <c r="BS44" s="134"/>
      <c r="BT44" s="134"/>
      <c r="BU44" s="134"/>
      <c r="BV44" s="134"/>
      <c r="BW44" s="134"/>
      <c r="BX44" s="134"/>
      <c r="BY44" s="134"/>
      <c r="BZ44" s="134"/>
      <c r="CA44" s="134"/>
      <c r="CB44" s="134"/>
      <c r="CC44" s="134"/>
      <c r="CD44" s="134"/>
      <c r="CE44" s="134"/>
      <c r="CF44" s="134"/>
      <c r="CG44" s="134"/>
      <c r="CH44" s="134"/>
      <c r="CI44" s="134"/>
      <c r="CJ44" s="134"/>
      <c r="CK44" s="134"/>
      <c r="CL44" s="134"/>
      <c r="CM44" s="134"/>
      <c r="CN44" s="134"/>
      <c r="CO44" s="134"/>
      <c r="CP44" s="135"/>
      <c r="CQ44" s="135"/>
      <c r="CR44" s="135"/>
      <c r="CS44" s="99"/>
      <c r="CT44" s="71"/>
    </row>
    <row r="45" spans="2:98" ht="27.95" customHeight="1" x14ac:dyDescent="0.3">
      <c r="B45" s="26" t="s">
        <v>143</v>
      </c>
      <c r="C45" s="26"/>
      <c r="D45" s="26"/>
      <c r="E45" s="26"/>
      <c r="F45" s="45">
        <f>+SUM(F46:F49)</f>
        <v>611.51001421022283</v>
      </c>
      <c r="G45" s="48">
        <f>+F45/$F$51</f>
        <v>0.51284020466471691</v>
      </c>
      <c r="H45" s="57"/>
      <c r="I45" s="26"/>
      <c r="J45" s="60"/>
      <c r="K45" s="26"/>
      <c r="L45" s="26"/>
      <c r="M45" s="26"/>
      <c r="N45" s="26"/>
      <c r="O45" s="41"/>
      <c r="P45" s="63">
        <f>+SUM(P46:P49)</f>
        <v>1838.738978575976</v>
      </c>
      <c r="Q45" s="63">
        <f t="shared" ref="Q45:AM45" si="14">+SUM(Q46:Q49)</f>
        <v>44.384149999999998</v>
      </c>
      <c r="R45" s="63">
        <f t="shared" si="14"/>
        <v>0</v>
      </c>
      <c r="S45" s="63">
        <f t="shared" si="14"/>
        <v>6016.4638386382539</v>
      </c>
      <c r="T45" s="63">
        <f t="shared" si="14"/>
        <v>44.384149999999998</v>
      </c>
      <c r="U45" s="63">
        <f t="shared" si="14"/>
        <v>0</v>
      </c>
      <c r="V45" s="63">
        <f t="shared" si="14"/>
        <v>13.55244434110106</v>
      </c>
      <c r="W45" s="63">
        <f t="shared" si="14"/>
        <v>213.62319940250001</v>
      </c>
      <c r="X45" s="63">
        <f t="shared" si="14"/>
        <v>0</v>
      </c>
      <c r="Y45" s="63">
        <f t="shared" si="14"/>
        <v>11.275031092546934</v>
      </c>
      <c r="Z45" s="63">
        <f t="shared" si="14"/>
        <v>198.82996220750002</v>
      </c>
      <c r="AA45" s="63">
        <f t="shared" si="14"/>
        <v>0</v>
      </c>
      <c r="AB45" s="63">
        <f t="shared" si="14"/>
        <v>9.2504630789433389</v>
      </c>
      <c r="AC45" s="63">
        <f t="shared" si="14"/>
        <v>184.08750180499999</v>
      </c>
      <c r="AD45" s="63">
        <f t="shared" si="14"/>
        <v>0</v>
      </c>
      <c r="AE45" s="63">
        <f t="shared" si="14"/>
        <v>7.9060232487693289</v>
      </c>
      <c r="AF45" s="63">
        <f t="shared" si="14"/>
        <v>0</v>
      </c>
      <c r="AG45" s="63">
        <f t="shared" si="14"/>
        <v>0</v>
      </c>
      <c r="AH45" s="63">
        <f t="shared" si="14"/>
        <v>0</v>
      </c>
      <c r="AI45" s="63">
        <f t="shared" si="14"/>
        <v>0</v>
      </c>
      <c r="AJ45" s="63">
        <f t="shared" si="14"/>
        <v>0</v>
      </c>
      <c r="AK45" s="63">
        <f t="shared" si="14"/>
        <v>0</v>
      </c>
      <c r="AL45" s="63">
        <f t="shared" si="14"/>
        <v>0</v>
      </c>
      <c r="AM45" s="63">
        <f t="shared" si="14"/>
        <v>0</v>
      </c>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3"/>
      <c r="BR45" s="133"/>
      <c r="BS45" s="133"/>
      <c r="BT45" s="133"/>
      <c r="BU45" s="133"/>
      <c r="BV45" s="133"/>
      <c r="BW45" s="133"/>
      <c r="BX45" s="133"/>
      <c r="BY45" s="133"/>
      <c r="BZ45" s="133"/>
      <c r="CA45" s="133"/>
      <c r="CB45" s="133"/>
      <c r="CC45" s="133"/>
      <c r="CD45" s="133"/>
      <c r="CE45" s="133"/>
      <c r="CF45" s="133"/>
      <c r="CG45" s="133"/>
      <c r="CH45" s="133"/>
      <c r="CI45" s="133"/>
      <c r="CJ45" s="133"/>
      <c r="CK45" s="133"/>
      <c r="CL45" s="133"/>
      <c r="CM45" s="133"/>
      <c r="CN45" s="133"/>
      <c r="CO45" s="133"/>
      <c r="CP45" s="133"/>
      <c r="CQ45" s="133"/>
      <c r="CR45" s="133"/>
    </row>
    <row r="46" spans="2:98" ht="27.95" customHeight="1" x14ac:dyDescent="0.3">
      <c r="B46" s="11" t="s">
        <v>66</v>
      </c>
      <c r="C46" s="11" t="s">
        <v>67</v>
      </c>
      <c r="D46" s="11" t="s">
        <v>150</v>
      </c>
      <c r="E46" s="15">
        <v>500</v>
      </c>
      <c r="F46" s="16">
        <f>+IF($D46="USD",$E46,$E46/$C$54)</f>
        <v>500</v>
      </c>
      <c r="G46" s="11"/>
      <c r="H46" s="56" t="s">
        <v>198</v>
      </c>
      <c r="I46" s="37">
        <v>42491</v>
      </c>
      <c r="J46" s="59">
        <v>8.3750000000000005E-2</v>
      </c>
      <c r="K46" s="38">
        <v>96</v>
      </c>
      <c r="L46" s="12" t="s">
        <v>200</v>
      </c>
      <c r="M46" s="37">
        <v>45413</v>
      </c>
      <c r="N46" s="12" t="s">
        <v>188</v>
      </c>
      <c r="O46" s="18"/>
      <c r="P46" s="96">
        <v>0</v>
      </c>
      <c r="Q46" s="96">
        <v>41.875</v>
      </c>
      <c r="R46" s="96">
        <v>0</v>
      </c>
      <c r="S46" s="96">
        <v>0</v>
      </c>
      <c r="T46" s="96">
        <v>41.875</v>
      </c>
      <c r="U46" s="96">
        <v>0</v>
      </c>
      <c r="V46" s="96">
        <v>0</v>
      </c>
      <c r="W46" s="96">
        <v>201.54653125000002</v>
      </c>
      <c r="X46" s="96">
        <v>0</v>
      </c>
      <c r="Y46" s="96">
        <v>0</v>
      </c>
      <c r="Z46" s="96">
        <v>187.58959375000001</v>
      </c>
      <c r="AA46" s="96">
        <v>0</v>
      </c>
      <c r="AB46" s="96">
        <v>0</v>
      </c>
      <c r="AC46" s="96">
        <v>173.68056249999998</v>
      </c>
      <c r="AD46" s="96">
        <v>0</v>
      </c>
      <c r="AE46" s="96">
        <v>0</v>
      </c>
      <c r="AF46" s="96">
        <v>0</v>
      </c>
      <c r="AG46" s="96">
        <v>0</v>
      </c>
      <c r="AH46" s="96">
        <v>0</v>
      </c>
      <c r="AI46" s="96">
        <v>0</v>
      </c>
      <c r="AJ46" s="96">
        <v>0</v>
      </c>
      <c r="AK46" s="17">
        <v>0</v>
      </c>
      <c r="AL46" s="17">
        <v>0</v>
      </c>
      <c r="AM46" s="17">
        <v>0</v>
      </c>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c r="BM46" s="134"/>
      <c r="BN46" s="134"/>
      <c r="BO46" s="134"/>
      <c r="BP46" s="134"/>
      <c r="BQ46" s="134"/>
      <c r="BR46" s="134"/>
      <c r="BS46" s="134"/>
      <c r="BT46" s="134"/>
      <c r="BU46" s="134"/>
      <c r="BV46" s="134"/>
      <c r="BW46" s="134"/>
      <c r="BX46" s="134"/>
      <c r="BY46" s="134"/>
      <c r="BZ46" s="134"/>
      <c r="CA46" s="134"/>
      <c r="CB46" s="134"/>
      <c r="CC46" s="134"/>
      <c r="CD46" s="134"/>
      <c r="CE46" s="134"/>
      <c r="CF46" s="134"/>
      <c r="CG46" s="134"/>
      <c r="CH46" s="134"/>
      <c r="CI46" s="134"/>
      <c r="CJ46" s="134"/>
      <c r="CK46" s="134"/>
      <c r="CL46" s="134"/>
      <c r="CM46" s="134"/>
      <c r="CN46" s="134"/>
      <c r="CO46" s="134"/>
      <c r="CP46" s="135"/>
      <c r="CQ46" s="135"/>
      <c r="CR46" s="135"/>
    </row>
    <row r="47" spans="2:98" ht="27.95" customHeight="1" x14ac:dyDescent="0.3">
      <c r="B47" s="11" t="s">
        <v>68</v>
      </c>
      <c r="C47" s="11" t="s">
        <v>69</v>
      </c>
      <c r="D47" s="11" t="s">
        <v>2</v>
      </c>
      <c r="E47" s="19">
        <v>5218.7524999999996</v>
      </c>
      <c r="F47" s="16">
        <f>+IF($D47="USD",$E47,$E47/$C$54)</f>
        <v>80.948918639298768</v>
      </c>
      <c r="G47" s="11"/>
      <c r="H47" s="56" t="s">
        <v>196</v>
      </c>
      <c r="I47" s="37">
        <v>42895</v>
      </c>
      <c r="J47" s="59" t="s">
        <v>190</v>
      </c>
      <c r="K47" s="38">
        <v>48</v>
      </c>
      <c r="L47" s="12" t="s">
        <v>201</v>
      </c>
      <c r="M47" s="37">
        <v>44356</v>
      </c>
      <c r="N47" s="12" t="s">
        <v>188</v>
      </c>
      <c r="O47" s="18"/>
      <c r="P47" s="96">
        <v>1813.4068086085456</v>
      </c>
      <c r="Q47" s="96">
        <v>0</v>
      </c>
      <c r="R47" s="96">
        <v>0</v>
      </c>
      <c r="S47" s="96">
        <v>6000.6426941273094</v>
      </c>
      <c r="T47" s="96">
        <v>0</v>
      </c>
      <c r="U47" s="96">
        <v>0</v>
      </c>
      <c r="V47" s="96">
        <v>0</v>
      </c>
      <c r="W47" s="96">
        <v>0</v>
      </c>
      <c r="X47" s="96">
        <v>0</v>
      </c>
      <c r="Y47" s="96">
        <v>0</v>
      </c>
      <c r="Z47" s="96">
        <v>0</v>
      </c>
      <c r="AA47" s="96">
        <v>0</v>
      </c>
      <c r="AB47" s="96">
        <v>0</v>
      </c>
      <c r="AC47" s="96">
        <v>0</v>
      </c>
      <c r="AD47" s="96">
        <v>0</v>
      </c>
      <c r="AE47" s="96">
        <v>0</v>
      </c>
      <c r="AF47" s="96">
        <v>0</v>
      </c>
      <c r="AG47" s="96">
        <v>0</v>
      </c>
      <c r="AH47" s="96">
        <v>0</v>
      </c>
      <c r="AI47" s="96">
        <v>0</v>
      </c>
      <c r="AJ47" s="96">
        <v>0</v>
      </c>
      <c r="AK47" s="17">
        <v>0</v>
      </c>
      <c r="AL47" s="17">
        <v>0</v>
      </c>
      <c r="AM47" s="17">
        <v>0</v>
      </c>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c r="BM47" s="134"/>
      <c r="BN47" s="134"/>
      <c r="BO47" s="134"/>
      <c r="BP47" s="134"/>
      <c r="BQ47" s="134"/>
      <c r="BR47" s="134"/>
      <c r="BS47" s="134"/>
      <c r="BT47" s="134"/>
      <c r="BU47" s="134"/>
      <c r="BV47" s="134"/>
      <c r="BW47" s="134"/>
      <c r="BX47" s="134"/>
      <c r="BY47" s="134"/>
      <c r="BZ47" s="134"/>
      <c r="CA47" s="134"/>
      <c r="CB47" s="134"/>
      <c r="CC47" s="134"/>
      <c r="CD47" s="134"/>
      <c r="CE47" s="134"/>
      <c r="CF47" s="134"/>
      <c r="CG47" s="134"/>
      <c r="CH47" s="134"/>
      <c r="CI47" s="134"/>
      <c r="CJ47" s="134"/>
      <c r="CK47" s="134"/>
      <c r="CL47" s="134"/>
      <c r="CM47" s="134"/>
      <c r="CN47" s="134"/>
      <c r="CO47" s="134"/>
      <c r="CP47" s="135"/>
      <c r="CQ47" s="135"/>
      <c r="CR47" s="135"/>
    </row>
    <row r="48" spans="2:98" ht="27.95" customHeight="1" x14ac:dyDescent="0.3">
      <c r="B48" s="11" t="s">
        <v>70</v>
      </c>
      <c r="C48" s="11" t="s">
        <v>71</v>
      </c>
      <c r="D48" s="11" t="s">
        <v>150</v>
      </c>
      <c r="E48" s="15">
        <v>29.959999999999997</v>
      </c>
      <c r="F48" s="16">
        <f>+IF($D48="USD",$E48,$E48/$C$54)</f>
        <v>29.959999999999997</v>
      </c>
      <c r="G48" s="11"/>
      <c r="H48" s="56" t="s">
        <v>198</v>
      </c>
      <c r="I48" s="37">
        <v>42491</v>
      </c>
      <c r="J48" s="59">
        <v>8.3750000000000005E-2</v>
      </c>
      <c r="K48" s="38">
        <v>74</v>
      </c>
      <c r="L48" s="12" t="s">
        <v>200</v>
      </c>
      <c r="M48" s="37">
        <v>44743</v>
      </c>
      <c r="N48" s="12" t="s">
        <v>188</v>
      </c>
      <c r="O48" s="18"/>
      <c r="P48" s="96">
        <v>0</v>
      </c>
      <c r="Q48" s="96">
        <v>2.50915</v>
      </c>
      <c r="R48" s="96">
        <v>0</v>
      </c>
      <c r="S48" s="96">
        <v>0</v>
      </c>
      <c r="T48" s="96">
        <v>2.50915</v>
      </c>
      <c r="U48" s="96">
        <v>0</v>
      </c>
      <c r="V48" s="96">
        <v>0</v>
      </c>
      <c r="W48" s="96">
        <v>12.076668152499998</v>
      </c>
      <c r="X48" s="96">
        <v>0</v>
      </c>
      <c r="Y48" s="96">
        <v>0</v>
      </c>
      <c r="Z48" s="96">
        <v>11.240368457499999</v>
      </c>
      <c r="AA48" s="96">
        <v>0</v>
      </c>
      <c r="AB48" s="96">
        <v>0</v>
      </c>
      <c r="AC48" s="96">
        <v>10.406939304999998</v>
      </c>
      <c r="AD48" s="96">
        <v>0</v>
      </c>
      <c r="AE48" s="96">
        <v>0</v>
      </c>
      <c r="AF48" s="96">
        <v>0</v>
      </c>
      <c r="AG48" s="96">
        <v>0</v>
      </c>
      <c r="AH48" s="96">
        <v>0</v>
      </c>
      <c r="AI48" s="96">
        <v>0</v>
      </c>
      <c r="AJ48" s="96">
        <v>0</v>
      </c>
      <c r="AK48" s="17">
        <v>0</v>
      </c>
      <c r="AL48" s="17">
        <v>0</v>
      </c>
      <c r="AM48" s="17">
        <v>0</v>
      </c>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c r="BM48" s="134"/>
      <c r="BN48" s="134"/>
      <c r="BO48" s="134"/>
      <c r="BP48" s="134"/>
      <c r="BQ48" s="134"/>
      <c r="BR48" s="134"/>
      <c r="BS48" s="134"/>
      <c r="BT48" s="134"/>
      <c r="BU48" s="134"/>
      <c r="BV48" s="134"/>
      <c r="BW48" s="134"/>
      <c r="BX48" s="134"/>
      <c r="BY48" s="134"/>
      <c r="BZ48" s="134"/>
      <c r="CA48" s="134"/>
      <c r="CB48" s="134"/>
      <c r="CC48" s="134"/>
      <c r="CD48" s="134"/>
      <c r="CE48" s="134"/>
      <c r="CF48" s="134"/>
      <c r="CG48" s="134"/>
      <c r="CH48" s="134"/>
      <c r="CI48" s="134"/>
      <c r="CJ48" s="134"/>
      <c r="CK48" s="134"/>
      <c r="CL48" s="134"/>
      <c r="CM48" s="134"/>
      <c r="CN48" s="134"/>
      <c r="CO48" s="134"/>
      <c r="CP48" s="135"/>
      <c r="CQ48" s="135"/>
      <c r="CR48" s="135"/>
    </row>
    <row r="49" spans="2:96" ht="27.95" customHeight="1" x14ac:dyDescent="0.3">
      <c r="B49" s="11" t="s">
        <v>72</v>
      </c>
      <c r="C49" s="11" t="s">
        <v>73</v>
      </c>
      <c r="D49" s="11" t="s">
        <v>2</v>
      </c>
      <c r="E49" s="15">
        <v>38.752451128799997</v>
      </c>
      <c r="F49" s="16">
        <f>+IF($D49="USD",$E49,$E49/$C$54)</f>
        <v>0.60109557092401544</v>
      </c>
      <c r="G49" s="11"/>
      <c r="H49" s="56" t="s">
        <v>198</v>
      </c>
      <c r="I49" s="37">
        <v>45891</v>
      </c>
      <c r="J49" s="59" t="s">
        <v>191</v>
      </c>
      <c r="K49" s="38">
        <v>84</v>
      </c>
      <c r="L49" s="12" t="s">
        <v>200</v>
      </c>
      <c r="M49" s="37">
        <v>45870</v>
      </c>
      <c r="N49" s="12" t="s">
        <v>188</v>
      </c>
      <c r="O49" s="18"/>
      <c r="P49" s="96">
        <v>25.33216996743046</v>
      </c>
      <c r="Q49" s="96">
        <v>0</v>
      </c>
      <c r="R49" s="96">
        <v>0</v>
      </c>
      <c r="S49" s="96">
        <v>15.821144510945011</v>
      </c>
      <c r="T49" s="96">
        <v>0</v>
      </c>
      <c r="U49" s="96">
        <v>0</v>
      </c>
      <c r="V49" s="96">
        <v>13.55244434110106</v>
      </c>
      <c r="W49" s="96">
        <v>0</v>
      </c>
      <c r="X49" s="96">
        <v>0</v>
      </c>
      <c r="Y49" s="96">
        <v>11.275031092546934</v>
      </c>
      <c r="Z49" s="96">
        <v>0</v>
      </c>
      <c r="AA49" s="96">
        <v>0</v>
      </c>
      <c r="AB49" s="96">
        <v>9.2504630789433389</v>
      </c>
      <c r="AC49" s="96">
        <v>0</v>
      </c>
      <c r="AD49" s="96">
        <v>0</v>
      </c>
      <c r="AE49" s="96">
        <v>7.9060232487693289</v>
      </c>
      <c r="AF49" s="96">
        <v>0</v>
      </c>
      <c r="AG49" s="96">
        <v>0</v>
      </c>
      <c r="AH49" s="96">
        <v>0</v>
      </c>
      <c r="AI49" s="96">
        <v>0</v>
      </c>
      <c r="AJ49" s="96">
        <v>0</v>
      </c>
      <c r="AK49" s="17">
        <v>0</v>
      </c>
      <c r="AL49" s="17">
        <v>0</v>
      </c>
      <c r="AM49" s="17">
        <v>0</v>
      </c>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c r="BQ49" s="134"/>
      <c r="BR49" s="134"/>
      <c r="BS49" s="134"/>
      <c r="BT49" s="134"/>
      <c r="BU49" s="134"/>
      <c r="BV49" s="134"/>
      <c r="BW49" s="134"/>
      <c r="BX49" s="134"/>
      <c r="BY49" s="134"/>
      <c r="BZ49" s="134"/>
      <c r="CA49" s="134"/>
      <c r="CB49" s="134"/>
      <c r="CC49" s="134"/>
      <c r="CD49" s="134"/>
      <c r="CE49" s="134"/>
      <c r="CF49" s="134"/>
      <c r="CG49" s="134"/>
      <c r="CH49" s="134"/>
      <c r="CI49" s="134"/>
      <c r="CJ49" s="134"/>
      <c r="CK49" s="134"/>
      <c r="CL49" s="134"/>
      <c r="CM49" s="134"/>
      <c r="CN49" s="134"/>
      <c r="CO49" s="134"/>
      <c r="CP49" s="135"/>
      <c r="CQ49" s="135"/>
      <c r="CR49" s="135"/>
    </row>
    <row r="50" spans="2:96" ht="6.75" customHeight="1" x14ac:dyDescent="0.3">
      <c r="B50" s="29"/>
      <c r="C50" s="18"/>
      <c r="D50" s="18"/>
      <c r="E50" s="18"/>
      <c r="F50" s="18"/>
      <c r="G50" s="18"/>
      <c r="H50" s="18"/>
      <c r="I50" s="18"/>
      <c r="J50" s="18"/>
      <c r="K50" s="18"/>
      <c r="L50" s="18"/>
      <c r="M50" s="18"/>
      <c r="N50" s="18"/>
      <c r="O50" s="18"/>
      <c r="P50" s="66"/>
      <c r="Q50" s="66"/>
      <c r="R50" s="66"/>
      <c r="S50" s="66"/>
      <c r="T50" s="66"/>
      <c r="U50" s="66"/>
      <c r="V50" s="66"/>
      <c r="W50" s="66"/>
      <c r="X50" s="66"/>
      <c r="Y50" s="66"/>
      <c r="Z50" s="66"/>
      <c r="AA50" s="66"/>
      <c r="AB50" s="66"/>
      <c r="AC50" s="66"/>
      <c r="AD50" s="66"/>
      <c r="AE50" s="66"/>
      <c r="AF50" s="66"/>
      <c r="AG50" s="66"/>
      <c r="AH50" s="66"/>
      <c r="AI50" s="66"/>
      <c r="AJ50" s="66"/>
    </row>
    <row r="51" spans="2:96" ht="29.25" customHeight="1" x14ac:dyDescent="0.3">
      <c r="B51" s="150" t="s">
        <v>90</v>
      </c>
      <c r="C51" s="151"/>
      <c r="D51" s="151"/>
      <c r="E51" s="43"/>
      <c r="F51" s="44">
        <f>+SUM(F9,F24,F26,F28,F45)</f>
        <v>1192.398740675985</v>
      </c>
      <c r="G51" s="49"/>
      <c r="H51" s="43"/>
      <c r="I51" s="43"/>
      <c r="J51" s="43"/>
      <c r="K51" s="43"/>
      <c r="L51" s="43"/>
      <c r="M51" s="43"/>
      <c r="N51" s="43"/>
      <c r="O51" s="43"/>
      <c r="P51" s="67">
        <f t="shared" ref="P51:AM51" si="15">+SUM(P9,P24,P26,P28,P45)</f>
        <v>4159.2426909092783</v>
      </c>
      <c r="Q51" s="67">
        <f t="shared" si="15"/>
        <v>68.445098006030065</v>
      </c>
      <c r="R51" s="67">
        <f t="shared" si="15"/>
        <v>69.786996289407824</v>
      </c>
      <c r="S51" s="67">
        <f t="shared" si="15"/>
        <v>8769.7245262309407</v>
      </c>
      <c r="T51" s="67">
        <f t="shared" si="15"/>
        <v>66.166842818522838</v>
      </c>
      <c r="U51" s="67">
        <f t="shared" si="15"/>
        <v>66.599506133207825</v>
      </c>
      <c r="V51" s="67">
        <f t="shared" si="15"/>
        <v>6324.3961016464227</v>
      </c>
      <c r="W51" s="67">
        <f t="shared" si="15"/>
        <v>234.02054987337601</v>
      </c>
      <c r="X51" s="67">
        <f t="shared" si="15"/>
        <v>63.633961103507822</v>
      </c>
      <c r="Y51" s="67">
        <f t="shared" si="15"/>
        <v>6735.7803468967741</v>
      </c>
      <c r="Z51" s="67">
        <f t="shared" si="15"/>
        <v>218.62381986457612</v>
      </c>
      <c r="AA51" s="67">
        <f t="shared" si="15"/>
        <v>55.725841023707169</v>
      </c>
      <c r="AB51" s="67">
        <f t="shared" si="15"/>
        <v>215.95636873263223</v>
      </c>
      <c r="AC51" s="67">
        <f t="shared" si="15"/>
        <v>203.34929248413337</v>
      </c>
      <c r="AD51" s="67">
        <f t="shared" si="15"/>
        <v>0</v>
      </c>
      <c r="AE51" s="67">
        <f t="shared" si="15"/>
        <v>118.9310978596299</v>
      </c>
      <c r="AF51" s="67">
        <f t="shared" si="15"/>
        <v>18.537972478169365</v>
      </c>
      <c r="AG51" s="67">
        <f t="shared" si="15"/>
        <v>0</v>
      </c>
      <c r="AH51" s="67">
        <f t="shared" si="15"/>
        <v>33.452574237969195</v>
      </c>
      <c r="AI51" s="67">
        <f t="shared" si="15"/>
        <v>13.24419761243059</v>
      </c>
      <c r="AJ51" s="67">
        <f t="shared" si="15"/>
        <v>0</v>
      </c>
      <c r="AK51" s="67">
        <f t="shared" si="15"/>
        <v>0</v>
      </c>
      <c r="AL51" s="67">
        <f t="shared" si="15"/>
        <v>11.267554448090152</v>
      </c>
      <c r="AM51" s="67">
        <f t="shared" si="15"/>
        <v>0</v>
      </c>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7"/>
      <c r="BR51" s="137"/>
      <c r="BS51" s="137"/>
      <c r="BT51" s="137"/>
      <c r="BU51" s="137"/>
      <c r="BV51" s="137"/>
      <c r="BW51" s="137"/>
      <c r="BX51" s="137"/>
      <c r="BY51" s="137"/>
      <c r="BZ51" s="137"/>
      <c r="CA51" s="137"/>
      <c r="CB51" s="137"/>
      <c r="CC51" s="137"/>
      <c r="CD51" s="137"/>
      <c r="CE51" s="137"/>
      <c r="CF51" s="137"/>
      <c r="CG51" s="137"/>
      <c r="CH51" s="137"/>
      <c r="CI51" s="137"/>
      <c r="CJ51" s="137"/>
      <c r="CK51" s="137"/>
      <c r="CL51" s="137"/>
      <c r="CM51" s="137"/>
      <c r="CN51" s="137"/>
      <c r="CO51" s="137"/>
      <c r="CP51" s="137"/>
      <c r="CQ51" s="137"/>
      <c r="CR51" s="137"/>
    </row>
    <row r="52" spans="2:96" x14ac:dyDescent="0.3">
      <c r="B52" s="148" t="s">
        <v>124</v>
      </c>
      <c r="C52" s="148"/>
      <c r="D52" s="148"/>
      <c r="E52" s="148"/>
      <c r="F52" s="148"/>
      <c r="G52" s="148"/>
      <c r="H52" s="148"/>
      <c r="I52" s="148"/>
      <c r="J52" s="148"/>
      <c r="K52" s="148"/>
      <c r="L52" s="148"/>
      <c r="M52" s="148"/>
      <c r="N52" s="148"/>
      <c r="O52" s="74"/>
      <c r="P52" s="74"/>
      <c r="Q52" s="73"/>
      <c r="R52" s="73"/>
      <c r="S52" s="73"/>
      <c r="T52" s="73"/>
      <c r="U52" s="73"/>
      <c r="V52" s="73"/>
      <c r="W52" s="73"/>
      <c r="X52" s="73"/>
      <c r="Y52" s="73"/>
      <c r="Z52" s="73"/>
    </row>
    <row r="53" spans="2:96" x14ac:dyDescent="0.3">
      <c r="B53" s="47"/>
      <c r="C53" s="47"/>
      <c r="D53" s="47"/>
      <c r="E53" s="47"/>
      <c r="F53" s="47"/>
      <c r="G53" s="47"/>
      <c r="H53" s="47"/>
      <c r="I53" s="47"/>
      <c r="J53" s="47"/>
      <c r="K53" s="47"/>
      <c r="L53" s="47"/>
      <c r="M53" s="47"/>
      <c r="N53" s="47"/>
      <c r="O53" s="47"/>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row>
    <row r="54" spans="2:96" x14ac:dyDescent="0.3">
      <c r="B54" s="52" t="s">
        <v>93</v>
      </c>
      <c r="C54" s="53">
        <v>64.469700000000003</v>
      </c>
      <c r="D54" s="47"/>
      <c r="E54" s="47"/>
      <c r="F54" s="47"/>
      <c r="G54" s="47"/>
      <c r="H54" s="47"/>
      <c r="I54" s="47"/>
      <c r="J54" s="47"/>
      <c r="K54" s="47"/>
      <c r="L54" s="47"/>
      <c r="M54" s="47"/>
      <c r="N54" s="47"/>
      <c r="O54" s="47"/>
      <c r="P54" s="47"/>
      <c r="Q54" s="47"/>
      <c r="R54" s="47"/>
      <c r="S54" s="47"/>
      <c r="T54" s="47"/>
      <c r="U54" s="47"/>
      <c r="V54" s="47"/>
      <c r="W54" s="47"/>
      <c r="X54" s="47"/>
      <c r="Y54" s="47"/>
      <c r="Z54" s="47"/>
    </row>
    <row r="55" spans="2:96" x14ac:dyDescent="0.3">
      <c r="B55" s="52" t="s">
        <v>92</v>
      </c>
      <c r="C55" s="54">
        <v>0.27562500000000001</v>
      </c>
      <c r="D55" s="47"/>
      <c r="E55" s="121"/>
      <c r="F55" s="47"/>
      <c r="G55" s="47"/>
      <c r="H55" s="47"/>
      <c r="I55" s="47"/>
      <c r="J55" s="47"/>
      <c r="K55" s="47"/>
      <c r="L55" s="47"/>
      <c r="M55" s="47"/>
      <c r="N55" s="47"/>
      <c r="O55" s="47"/>
      <c r="P55" s="47"/>
      <c r="Q55" s="47"/>
      <c r="R55" s="47"/>
      <c r="S55" s="47"/>
      <c r="T55" s="47"/>
      <c r="U55" s="47"/>
      <c r="V55" s="47"/>
      <c r="W55" s="47"/>
      <c r="X55" s="47"/>
      <c r="Y55" s="47"/>
      <c r="Z55" s="47"/>
    </row>
    <row r="56" spans="2:96" x14ac:dyDescent="0.3">
      <c r="B56" s="52" t="s">
        <v>91</v>
      </c>
      <c r="C56" s="53">
        <v>51.62</v>
      </c>
      <c r="D56" s="47"/>
      <c r="E56" s="47"/>
      <c r="F56" s="47"/>
      <c r="G56" s="47"/>
      <c r="H56" s="47"/>
      <c r="I56" s="47"/>
      <c r="J56" s="47"/>
      <c r="K56" s="47"/>
      <c r="L56" s="47"/>
      <c r="M56" s="47"/>
      <c r="N56" s="47"/>
      <c r="O56" s="47"/>
      <c r="P56" s="47"/>
      <c r="Q56" s="47"/>
      <c r="R56" s="47"/>
      <c r="S56" s="47"/>
      <c r="T56" s="47"/>
      <c r="U56" s="47"/>
      <c r="V56" s="47"/>
      <c r="W56" s="47"/>
      <c r="X56" s="47"/>
      <c r="Y56" s="47"/>
      <c r="Z56" s="47"/>
    </row>
    <row r="57" spans="2:96" x14ac:dyDescent="0.3">
      <c r="Q57" s="35"/>
      <c r="R57" s="35"/>
      <c r="S57" s="35"/>
      <c r="T57" s="35"/>
      <c r="U57" s="35"/>
      <c r="V57" s="35"/>
      <c r="W57" s="35"/>
      <c r="X57" s="35"/>
      <c r="Y57" s="35"/>
      <c r="Z57" s="35"/>
      <c r="AA57" s="35"/>
      <c r="AB57" s="35"/>
      <c r="AC57" s="35"/>
      <c r="AD57" s="35"/>
      <c r="AE57" s="35"/>
      <c r="AF57" s="35"/>
      <c r="AG57" s="35"/>
      <c r="AH57" s="35"/>
      <c r="AI57" s="35"/>
      <c r="AJ57" s="35"/>
      <c r="AK57" s="35"/>
    </row>
    <row r="59" spans="2:96" ht="20.25" x14ac:dyDescent="0.3">
      <c r="B59" s="140" t="s">
        <v>82</v>
      </c>
      <c r="C59" s="140"/>
      <c r="D59" s="140"/>
      <c r="E59" s="140"/>
      <c r="F59" s="140"/>
      <c r="G59" s="140"/>
      <c r="H59" s="140"/>
      <c r="I59" s="140"/>
      <c r="J59" s="140"/>
      <c r="K59" s="140"/>
      <c r="L59" s="140"/>
      <c r="M59" s="140"/>
      <c r="N59" s="140"/>
      <c r="O59" s="140"/>
      <c r="P59" s="140"/>
      <c r="Q59" s="140"/>
      <c r="R59" s="140"/>
      <c r="S59" s="140"/>
      <c r="T59" s="140"/>
      <c r="U59" s="140"/>
    </row>
    <row r="60" spans="2:96" ht="17.25" x14ac:dyDescent="0.3">
      <c r="B60" s="5" t="s">
        <v>88</v>
      </c>
      <c r="C60" s="2"/>
      <c r="D60" s="2"/>
      <c r="E60" s="2"/>
      <c r="F60" s="2"/>
      <c r="G60" s="2"/>
      <c r="H60" s="2"/>
      <c r="I60" s="2"/>
      <c r="J60" s="2"/>
      <c r="K60" s="2"/>
      <c r="L60" s="2"/>
      <c r="M60" s="2"/>
      <c r="N60" s="2"/>
      <c r="O60" s="2"/>
      <c r="P60" s="2"/>
      <c r="Q60" s="2"/>
      <c r="R60" s="1"/>
    </row>
    <row r="62" spans="2:96" ht="32.25" customHeight="1" x14ac:dyDescent="0.3">
      <c r="F62" s="95">
        <v>2020</v>
      </c>
      <c r="G62" s="95">
        <v>2020</v>
      </c>
      <c r="H62" s="95">
        <v>2020</v>
      </c>
      <c r="I62" s="95">
        <f t="shared" ref="I62" si="16">+F62+1</f>
        <v>2021</v>
      </c>
      <c r="J62" s="95">
        <f t="shared" ref="J62" si="17">+G62+1</f>
        <v>2021</v>
      </c>
      <c r="K62" s="95">
        <f t="shared" ref="K62" si="18">+H62+1</f>
        <v>2021</v>
      </c>
      <c r="L62" s="95">
        <f t="shared" ref="L62" si="19">+I62+1</f>
        <v>2022</v>
      </c>
      <c r="M62" s="95">
        <f t="shared" ref="M62" si="20">+J62+1</f>
        <v>2022</v>
      </c>
      <c r="N62" s="95">
        <f t="shared" ref="N62" si="21">+K62+1</f>
        <v>2022</v>
      </c>
      <c r="O62" s="95">
        <f t="shared" ref="O62" si="22">+L62+1</f>
        <v>2023</v>
      </c>
      <c r="P62" s="95">
        <f t="shared" ref="P62" si="23">+M62+1</f>
        <v>2023</v>
      </c>
      <c r="Q62" s="95">
        <f t="shared" ref="Q62" si="24">+N62+1</f>
        <v>2023</v>
      </c>
      <c r="R62" s="95">
        <f t="shared" ref="R62" si="25">+O62+1</f>
        <v>2024</v>
      </c>
      <c r="S62" s="95">
        <f t="shared" ref="S62" si="26">+P62+1</f>
        <v>2024</v>
      </c>
      <c r="T62" s="95">
        <f t="shared" ref="T62" si="27">+Q62+1</f>
        <v>2024</v>
      </c>
      <c r="U62" s="95">
        <f t="shared" ref="U62" si="28">+R62+1</f>
        <v>2025</v>
      </c>
      <c r="V62" s="95">
        <f t="shared" ref="V62" si="29">+S62+1</f>
        <v>2025</v>
      </c>
      <c r="W62" s="95">
        <f t="shared" ref="W62" si="30">+T62+1</f>
        <v>2025</v>
      </c>
      <c r="X62" s="95">
        <f t="shared" ref="X62" si="31">+U62+1</f>
        <v>2026</v>
      </c>
      <c r="Y62" s="95">
        <f t="shared" ref="Y62" si="32">+V62+1</f>
        <v>2026</v>
      </c>
      <c r="Z62" s="95">
        <f t="shared" ref="Z62" si="33">+W62+1</f>
        <v>2026</v>
      </c>
      <c r="AA62" s="98" t="s">
        <v>179</v>
      </c>
      <c r="AB62" s="98" t="s">
        <v>179</v>
      </c>
      <c r="AC62" s="98" t="s">
        <v>179</v>
      </c>
      <c r="AD62" s="131"/>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1"/>
      <c r="BP62" s="131"/>
      <c r="BQ62" s="131"/>
      <c r="BR62" s="131"/>
      <c r="BS62" s="131"/>
      <c r="BT62" s="131"/>
      <c r="BU62" s="131"/>
      <c r="BV62" s="131"/>
      <c r="BW62" s="131"/>
      <c r="BX62" s="131"/>
      <c r="BY62" s="131"/>
      <c r="BZ62" s="131"/>
      <c r="CA62" s="131"/>
      <c r="CB62" s="131"/>
      <c r="CC62" s="131"/>
      <c r="CD62" s="131"/>
      <c r="CE62" s="131"/>
      <c r="CF62" s="132"/>
      <c r="CG62" s="132"/>
      <c r="CH62" s="132"/>
    </row>
    <row r="63" spans="2:96" ht="33.75" customHeight="1" x14ac:dyDescent="0.3">
      <c r="B63" s="28" t="s">
        <v>0</v>
      </c>
      <c r="C63" s="28" t="s">
        <v>1</v>
      </c>
      <c r="D63" s="55" t="s">
        <v>125</v>
      </c>
      <c r="E63" s="55" t="s">
        <v>146</v>
      </c>
      <c r="F63" s="28" t="s">
        <v>2</v>
      </c>
      <c r="G63" s="39" t="s">
        <v>150</v>
      </c>
      <c r="H63" s="28" t="s">
        <v>81</v>
      </c>
      <c r="I63" s="28" t="s">
        <v>2</v>
      </c>
      <c r="J63" s="39" t="s">
        <v>150</v>
      </c>
      <c r="K63" s="28" t="s">
        <v>81</v>
      </c>
      <c r="L63" s="28" t="s">
        <v>2</v>
      </c>
      <c r="M63" s="39" t="s">
        <v>150</v>
      </c>
      <c r="N63" s="28" t="s">
        <v>81</v>
      </c>
      <c r="O63" s="28" t="s">
        <v>2</v>
      </c>
      <c r="P63" s="39" t="s">
        <v>150</v>
      </c>
      <c r="Q63" s="28" t="s">
        <v>81</v>
      </c>
      <c r="R63" s="28" t="s">
        <v>2</v>
      </c>
      <c r="S63" s="39" t="s">
        <v>150</v>
      </c>
      <c r="T63" s="28" t="s">
        <v>81</v>
      </c>
      <c r="U63" s="28" t="s">
        <v>2</v>
      </c>
      <c r="V63" s="39" t="s">
        <v>150</v>
      </c>
      <c r="W63" s="28" t="s">
        <v>81</v>
      </c>
      <c r="X63" s="28" t="s">
        <v>2</v>
      </c>
      <c r="Y63" s="39" t="s">
        <v>150</v>
      </c>
      <c r="Z63" s="28" t="s">
        <v>81</v>
      </c>
      <c r="AA63" s="28" t="s">
        <v>2</v>
      </c>
      <c r="AB63" s="39" t="s">
        <v>150</v>
      </c>
      <c r="AC63" s="28" t="s">
        <v>81</v>
      </c>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row>
    <row r="64" spans="2:96" ht="27.95" customHeight="1" x14ac:dyDescent="0.3">
      <c r="B64" s="26" t="s">
        <v>139</v>
      </c>
      <c r="C64" s="26"/>
      <c r="D64" s="26"/>
      <c r="E64" s="26"/>
      <c r="F64" s="63">
        <f t="shared" ref="F64:Z64" si="34">+SUM(F65:F78)</f>
        <v>1576.4828663311521</v>
      </c>
      <c r="G64" s="63">
        <f t="shared" si="34"/>
        <v>0</v>
      </c>
      <c r="H64" s="63">
        <f t="shared" si="34"/>
        <v>0</v>
      </c>
      <c r="I64" s="63">
        <f t="shared" si="34"/>
        <v>1067.6666991966051</v>
      </c>
      <c r="J64" s="63">
        <f t="shared" si="34"/>
        <v>0</v>
      </c>
      <c r="K64" s="63">
        <f t="shared" si="34"/>
        <v>0</v>
      </c>
      <c r="L64" s="63">
        <f t="shared" si="34"/>
        <v>4405.9374334123795</v>
      </c>
      <c r="M64" s="63">
        <f t="shared" si="34"/>
        <v>0</v>
      </c>
      <c r="N64" s="63">
        <f t="shared" si="34"/>
        <v>0</v>
      </c>
      <c r="O64" s="63">
        <f t="shared" si="34"/>
        <v>6121.7661866315066</v>
      </c>
      <c r="P64" s="63">
        <f t="shared" si="34"/>
        <v>0</v>
      </c>
      <c r="Q64" s="63">
        <f t="shared" si="34"/>
        <v>0</v>
      </c>
      <c r="R64" s="63">
        <f t="shared" si="34"/>
        <v>188.21543698890477</v>
      </c>
      <c r="S64" s="63">
        <f t="shared" si="34"/>
        <v>0</v>
      </c>
      <c r="T64" s="63">
        <f t="shared" si="34"/>
        <v>0</v>
      </c>
      <c r="U64" s="63">
        <f t="shared" si="34"/>
        <v>103.91562241890033</v>
      </c>
      <c r="V64" s="63">
        <f t="shared" si="34"/>
        <v>0</v>
      </c>
      <c r="W64" s="63">
        <f t="shared" si="34"/>
        <v>0</v>
      </c>
      <c r="X64" s="63">
        <f t="shared" si="34"/>
        <v>32.034608531289607</v>
      </c>
      <c r="Y64" s="63">
        <f t="shared" si="34"/>
        <v>0</v>
      </c>
      <c r="Z64" s="63">
        <f t="shared" si="34"/>
        <v>0</v>
      </c>
      <c r="AA64" s="63">
        <f t="shared" ref="AA64:AC64" si="35">+SUM(AA65:AA78)</f>
        <v>0</v>
      </c>
      <c r="AB64" s="63">
        <f t="shared" si="35"/>
        <v>0</v>
      </c>
      <c r="AC64" s="63">
        <f t="shared" si="35"/>
        <v>0</v>
      </c>
      <c r="AD64" s="133"/>
      <c r="AE64" s="133"/>
      <c r="AF64" s="133"/>
      <c r="AG64" s="133"/>
      <c r="AH64" s="133"/>
      <c r="AI64" s="133"/>
      <c r="AJ64" s="133"/>
      <c r="AK64" s="133"/>
      <c r="AL64" s="133"/>
      <c r="AM64" s="133"/>
      <c r="AN64" s="133"/>
      <c r="AO64" s="133"/>
      <c r="AP64" s="133"/>
      <c r="AQ64" s="133"/>
      <c r="AR64" s="133"/>
      <c r="AS64" s="133"/>
      <c r="AT64" s="133"/>
      <c r="AU64" s="133"/>
      <c r="AV64" s="133"/>
      <c r="AW64" s="133"/>
      <c r="AX64" s="133"/>
      <c r="AY64" s="133"/>
      <c r="AZ64" s="133"/>
      <c r="BA64" s="133"/>
      <c r="BB64" s="133"/>
      <c r="BC64" s="133"/>
      <c r="BD64" s="133"/>
      <c r="BE64" s="133"/>
      <c r="BF64" s="133"/>
      <c r="BG64" s="133"/>
      <c r="BH64" s="133"/>
      <c r="BI64" s="133"/>
      <c r="BJ64" s="133"/>
      <c r="BK64" s="133"/>
      <c r="BL64" s="133"/>
      <c r="BM64" s="133"/>
      <c r="BN64" s="133"/>
      <c r="BO64" s="133"/>
      <c r="BP64" s="133"/>
      <c r="BQ64" s="133"/>
      <c r="BR64" s="133"/>
      <c r="BS64" s="133"/>
      <c r="BT64" s="133"/>
      <c r="BU64" s="133"/>
      <c r="BV64" s="133"/>
      <c r="BW64" s="133"/>
      <c r="BX64" s="133"/>
      <c r="BY64" s="133"/>
      <c r="BZ64" s="133"/>
      <c r="CA64" s="133"/>
      <c r="CB64" s="133"/>
      <c r="CC64" s="133"/>
      <c r="CD64" s="133"/>
      <c r="CE64" s="133"/>
      <c r="CF64" s="133"/>
      <c r="CG64" s="133"/>
      <c r="CH64" s="133"/>
    </row>
    <row r="65" spans="2:88" ht="27.95" customHeight="1" x14ac:dyDescent="0.3">
      <c r="B65" s="11" t="s">
        <v>3</v>
      </c>
      <c r="C65" s="11" t="s">
        <v>4</v>
      </c>
      <c r="D65" s="11" t="str">
        <f t="shared" ref="D65:D78" si="36">+VLOOKUP($C65,$C$10:$D$49,2,FALSE)</f>
        <v>Pesos</v>
      </c>
      <c r="E65" s="11" t="s">
        <v>139</v>
      </c>
      <c r="F65" s="17">
        <v>0</v>
      </c>
      <c r="G65" s="17">
        <v>0</v>
      </c>
      <c r="H65" s="17">
        <v>0</v>
      </c>
      <c r="I65" s="17">
        <v>0</v>
      </c>
      <c r="J65" s="17">
        <v>0</v>
      </c>
      <c r="K65" s="17">
        <v>0</v>
      </c>
      <c r="L65" s="17">
        <v>3202.4287668356806</v>
      </c>
      <c r="M65" s="17">
        <v>0</v>
      </c>
      <c r="N65" s="17">
        <v>0</v>
      </c>
      <c r="O65" s="17">
        <v>4003.0359585446008</v>
      </c>
      <c r="P65" s="17">
        <v>0</v>
      </c>
      <c r="Q65" s="17">
        <v>0</v>
      </c>
      <c r="R65" s="17">
        <v>0</v>
      </c>
      <c r="S65" s="17">
        <v>0</v>
      </c>
      <c r="T65" s="17">
        <v>0</v>
      </c>
      <c r="U65" s="17">
        <v>0</v>
      </c>
      <c r="V65" s="17">
        <v>0</v>
      </c>
      <c r="W65" s="17">
        <v>0</v>
      </c>
      <c r="X65" s="17">
        <v>0</v>
      </c>
      <c r="Y65" s="17">
        <v>0</v>
      </c>
      <c r="Z65" s="17">
        <v>0</v>
      </c>
      <c r="AA65" s="17">
        <v>0</v>
      </c>
      <c r="AB65" s="17">
        <v>0</v>
      </c>
      <c r="AC65" s="17">
        <v>0</v>
      </c>
      <c r="AD65" s="135"/>
      <c r="AE65" s="135"/>
      <c r="AF65" s="135"/>
      <c r="AG65" s="135"/>
      <c r="AH65" s="135"/>
      <c r="AI65" s="135"/>
      <c r="AJ65" s="135"/>
      <c r="AK65" s="135"/>
      <c r="AL65" s="135"/>
      <c r="AM65" s="135"/>
      <c r="AN65" s="135"/>
      <c r="AO65" s="135"/>
      <c r="AP65" s="135"/>
      <c r="AQ65" s="135"/>
      <c r="AR65" s="135"/>
      <c r="AS65" s="135"/>
      <c r="AT65" s="135"/>
      <c r="AU65" s="135"/>
      <c r="AV65" s="135"/>
      <c r="AW65" s="135"/>
      <c r="AX65" s="135"/>
      <c r="AY65" s="135"/>
      <c r="AZ65" s="135"/>
      <c r="BA65" s="135"/>
      <c r="BB65" s="135"/>
      <c r="BC65" s="135"/>
      <c r="BD65" s="135"/>
      <c r="BE65" s="135"/>
      <c r="BF65" s="135"/>
      <c r="BG65" s="135"/>
      <c r="BH65" s="135"/>
      <c r="BI65" s="135"/>
      <c r="BJ65" s="135"/>
      <c r="BK65" s="135"/>
      <c r="BL65" s="135"/>
      <c r="BM65" s="135"/>
      <c r="BN65" s="135"/>
      <c r="BO65" s="135"/>
      <c r="BP65" s="135"/>
      <c r="BQ65" s="135"/>
      <c r="BR65" s="135"/>
      <c r="BS65" s="135"/>
      <c r="BT65" s="135"/>
      <c r="BU65" s="135"/>
      <c r="BV65" s="135"/>
      <c r="BW65" s="135"/>
      <c r="BX65" s="135"/>
      <c r="BY65" s="135"/>
      <c r="BZ65" s="135"/>
      <c r="CA65" s="135"/>
      <c r="CB65" s="135"/>
      <c r="CC65" s="135"/>
      <c r="CD65" s="135"/>
      <c r="CE65" s="135"/>
      <c r="CF65" s="135"/>
      <c r="CG65" s="135"/>
      <c r="CH65" s="135"/>
    </row>
    <row r="66" spans="2:88" ht="27.95" customHeight="1" x14ac:dyDescent="0.3">
      <c r="B66" s="11" t="s">
        <v>5</v>
      </c>
      <c r="C66" s="11" t="s">
        <v>6</v>
      </c>
      <c r="D66" s="11" t="str">
        <f t="shared" si="36"/>
        <v>Pesos</v>
      </c>
      <c r="E66" s="11" t="s">
        <v>139</v>
      </c>
      <c r="F66" s="17">
        <v>0</v>
      </c>
      <c r="G66" s="17">
        <v>0</v>
      </c>
      <c r="H66" s="17">
        <v>0</v>
      </c>
      <c r="I66" s="17">
        <v>0</v>
      </c>
      <c r="J66" s="17">
        <v>0</v>
      </c>
      <c r="K66" s="17">
        <v>0</v>
      </c>
      <c r="L66" s="17">
        <v>0</v>
      </c>
      <c r="M66" s="17">
        <v>0</v>
      </c>
      <c r="N66" s="17">
        <v>0</v>
      </c>
      <c r="O66" s="17">
        <v>1915.1399280000001</v>
      </c>
      <c r="P66" s="17">
        <v>0</v>
      </c>
      <c r="Q66" s="17">
        <v>0</v>
      </c>
      <c r="R66" s="17">
        <v>0</v>
      </c>
      <c r="S66" s="17">
        <v>0</v>
      </c>
      <c r="T66" s="17">
        <v>0</v>
      </c>
      <c r="U66" s="17">
        <v>0</v>
      </c>
      <c r="V66" s="17">
        <v>0</v>
      </c>
      <c r="W66" s="17">
        <v>0</v>
      </c>
      <c r="X66" s="17">
        <v>0</v>
      </c>
      <c r="Y66" s="17">
        <v>0</v>
      </c>
      <c r="Z66" s="17">
        <v>0</v>
      </c>
      <c r="AA66" s="17">
        <v>0</v>
      </c>
      <c r="AB66" s="17">
        <v>0</v>
      </c>
      <c r="AC66" s="17">
        <v>0</v>
      </c>
      <c r="AD66" s="135"/>
      <c r="AE66" s="135"/>
      <c r="AF66" s="135"/>
      <c r="AG66" s="135"/>
      <c r="AH66" s="135"/>
      <c r="AI66" s="135"/>
      <c r="AJ66" s="135"/>
      <c r="AK66" s="135"/>
      <c r="AL66" s="135"/>
      <c r="AM66" s="135"/>
      <c r="AN66" s="135"/>
      <c r="AO66" s="135"/>
      <c r="AP66" s="135"/>
      <c r="AQ66" s="135"/>
      <c r="AR66" s="135"/>
      <c r="AS66" s="135"/>
      <c r="AT66" s="135"/>
      <c r="AU66" s="135"/>
      <c r="AV66" s="135"/>
      <c r="AW66" s="135"/>
      <c r="AX66" s="135"/>
      <c r="AY66" s="135"/>
      <c r="AZ66" s="135"/>
      <c r="BA66" s="135"/>
      <c r="BB66" s="135"/>
      <c r="BC66" s="135"/>
      <c r="BD66" s="135"/>
      <c r="BE66" s="135"/>
      <c r="BF66" s="135"/>
      <c r="BG66" s="135"/>
      <c r="BH66" s="135"/>
      <c r="BI66" s="135"/>
      <c r="BJ66" s="135"/>
      <c r="BK66" s="135"/>
      <c r="BL66" s="135"/>
      <c r="BM66" s="135"/>
      <c r="BN66" s="135"/>
      <c r="BO66" s="135"/>
      <c r="BP66" s="135"/>
      <c r="BQ66" s="135"/>
      <c r="BR66" s="135"/>
      <c r="BS66" s="135"/>
      <c r="BT66" s="135"/>
      <c r="BU66" s="135"/>
      <c r="BV66" s="135"/>
      <c r="BW66" s="135"/>
      <c r="BX66" s="135"/>
      <c r="BY66" s="135"/>
      <c r="BZ66" s="135"/>
      <c r="CA66" s="135"/>
      <c r="CB66" s="135"/>
      <c r="CC66" s="135"/>
      <c r="CD66" s="135"/>
      <c r="CE66" s="135"/>
      <c r="CF66" s="135"/>
      <c r="CG66" s="135"/>
      <c r="CH66" s="135"/>
    </row>
    <row r="67" spans="2:88" ht="27.95" customHeight="1" x14ac:dyDescent="0.3">
      <c r="B67" s="11" t="s">
        <v>7</v>
      </c>
      <c r="C67" s="11" t="s">
        <v>8</v>
      </c>
      <c r="D67" s="11" t="str">
        <f t="shared" si="36"/>
        <v>Pesos</v>
      </c>
      <c r="E67" s="11" t="s">
        <v>139</v>
      </c>
      <c r="F67" s="17">
        <v>1179</v>
      </c>
      <c r="G67" s="17">
        <v>0</v>
      </c>
      <c r="H67" s="17">
        <v>0</v>
      </c>
      <c r="I67" s="17">
        <v>0</v>
      </c>
      <c r="J67" s="17">
        <v>0</v>
      </c>
      <c r="K67" s="17">
        <v>0</v>
      </c>
      <c r="L67" s="17">
        <v>0</v>
      </c>
      <c r="M67" s="17">
        <v>0</v>
      </c>
      <c r="N67" s="17">
        <v>0</v>
      </c>
      <c r="O67" s="17">
        <v>0</v>
      </c>
      <c r="P67" s="17">
        <v>0</v>
      </c>
      <c r="Q67" s="17">
        <v>0</v>
      </c>
      <c r="R67" s="17">
        <v>0</v>
      </c>
      <c r="S67" s="17">
        <v>0</v>
      </c>
      <c r="T67" s="17">
        <v>0</v>
      </c>
      <c r="U67" s="17">
        <v>0</v>
      </c>
      <c r="V67" s="17">
        <v>0</v>
      </c>
      <c r="W67" s="17">
        <v>0</v>
      </c>
      <c r="X67" s="17">
        <v>0</v>
      </c>
      <c r="Y67" s="17">
        <v>0</v>
      </c>
      <c r="Z67" s="17">
        <v>0</v>
      </c>
      <c r="AA67" s="17">
        <v>0</v>
      </c>
      <c r="AB67" s="17">
        <v>0</v>
      </c>
      <c r="AC67" s="17">
        <v>0</v>
      </c>
      <c r="AD67" s="135"/>
      <c r="AE67" s="135"/>
      <c r="AF67" s="135"/>
      <c r="AG67" s="135"/>
      <c r="AH67" s="135"/>
      <c r="AI67" s="135"/>
      <c r="AJ67" s="135"/>
      <c r="AK67" s="135"/>
      <c r="AL67" s="135"/>
      <c r="AM67" s="135"/>
      <c r="AN67" s="135"/>
      <c r="AO67" s="135"/>
      <c r="AP67" s="135"/>
      <c r="AQ67" s="135"/>
      <c r="AR67" s="135"/>
      <c r="AS67" s="135"/>
      <c r="AT67" s="135"/>
      <c r="AU67" s="135"/>
      <c r="AV67" s="135"/>
      <c r="AW67" s="135"/>
      <c r="AX67" s="135"/>
      <c r="AY67" s="135"/>
      <c r="AZ67" s="135"/>
      <c r="BA67" s="135"/>
      <c r="BB67" s="135"/>
      <c r="BC67" s="135"/>
      <c r="BD67" s="135"/>
      <c r="BE67" s="135"/>
      <c r="BF67" s="135"/>
      <c r="BG67" s="135"/>
      <c r="BH67" s="135"/>
      <c r="BI67" s="135"/>
      <c r="BJ67" s="135"/>
      <c r="BK67" s="135"/>
      <c r="BL67" s="135"/>
      <c r="BM67" s="135"/>
      <c r="BN67" s="135"/>
      <c r="BO67" s="135"/>
      <c r="BP67" s="135"/>
      <c r="BQ67" s="135"/>
      <c r="BR67" s="135"/>
      <c r="BS67" s="135"/>
      <c r="BT67" s="135"/>
      <c r="BU67" s="135"/>
      <c r="BV67" s="135"/>
      <c r="BW67" s="135"/>
      <c r="BX67" s="135"/>
      <c r="BY67" s="135"/>
      <c r="BZ67" s="135"/>
      <c r="CA67" s="135"/>
      <c r="CB67" s="135"/>
      <c r="CC67" s="135"/>
      <c r="CD67" s="135"/>
      <c r="CE67" s="135"/>
      <c r="CF67" s="135"/>
      <c r="CG67" s="135"/>
      <c r="CH67" s="135"/>
    </row>
    <row r="68" spans="2:88" ht="27.95" customHeight="1" x14ac:dyDescent="0.3">
      <c r="B68" s="11" t="s">
        <v>9</v>
      </c>
      <c r="C68" s="11" t="s">
        <v>10</v>
      </c>
      <c r="D68" s="11" t="str">
        <f t="shared" si="36"/>
        <v>Pesos</v>
      </c>
      <c r="E68" s="11" t="s">
        <v>139</v>
      </c>
      <c r="F68" s="17">
        <v>0</v>
      </c>
      <c r="G68" s="17">
        <v>0</v>
      </c>
      <c r="H68" s="17">
        <v>0</v>
      </c>
      <c r="I68" s="17">
        <v>0</v>
      </c>
      <c r="J68" s="17">
        <v>0</v>
      </c>
      <c r="K68" s="17">
        <v>0</v>
      </c>
      <c r="L68" s="17">
        <v>947.62602900000002</v>
      </c>
      <c r="M68" s="17">
        <v>0</v>
      </c>
      <c r="N68" s="17">
        <v>0</v>
      </c>
      <c r="O68" s="17">
        <v>0</v>
      </c>
      <c r="P68" s="17">
        <v>0</v>
      </c>
      <c r="Q68" s="17">
        <v>0</v>
      </c>
      <c r="R68" s="17">
        <v>0</v>
      </c>
      <c r="S68" s="17">
        <v>0</v>
      </c>
      <c r="T68" s="17">
        <v>0</v>
      </c>
      <c r="U68" s="17">
        <v>0</v>
      </c>
      <c r="V68" s="17">
        <v>0</v>
      </c>
      <c r="W68" s="17">
        <v>0</v>
      </c>
      <c r="X68" s="17">
        <v>0</v>
      </c>
      <c r="Y68" s="17">
        <v>0</v>
      </c>
      <c r="Z68" s="17">
        <v>0</v>
      </c>
      <c r="AA68" s="17">
        <v>0</v>
      </c>
      <c r="AB68" s="17">
        <v>0</v>
      </c>
      <c r="AC68" s="17">
        <v>0</v>
      </c>
      <c r="AD68" s="135"/>
      <c r="AE68" s="135"/>
      <c r="AF68" s="135"/>
      <c r="AG68" s="135"/>
      <c r="AH68" s="135"/>
      <c r="AI68" s="135"/>
      <c r="AJ68" s="135"/>
      <c r="AK68" s="135"/>
      <c r="AL68" s="135"/>
      <c r="AM68" s="135"/>
      <c r="AN68" s="135"/>
      <c r="AO68" s="135"/>
      <c r="AP68" s="135"/>
      <c r="AQ68" s="135"/>
      <c r="AR68" s="135"/>
      <c r="AS68" s="135"/>
      <c r="AT68" s="135"/>
      <c r="AU68" s="135"/>
      <c r="AV68" s="135"/>
      <c r="AW68" s="135"/>
      <c r="AX68" s="135"/>
      <c r="AY68" s="135"/>
      <c r="AZ68" s="135"/>
      <c r="BA68" s="135"/>
      <c r="BB68" s="135"/>
      <c r="BC68" s="135"/>
      <c r="BD68" s="135"/>
      <c r="BE68" s="135"/>
      <c r="BF68" s="135"/>
      <c r="BG68" s="135"/>
      <c r="BH68" s="135"/>
      <c r="BI68" s="135"/>
      <c r="BJ68" s="135"/>
      <c r="BK68" s="135"/>
      <c r="BL68" s="135"/>
      <c r="BM68" s="135"/>
      <c r="BN68" s="135"/>
      <c r="BO68" s="135"/>
      <c r="BP68" s="135"/>
      <c r="BQ68" s="135"/>
      <c r="BR68" s="135"/>
      <c r="BS68" s="135"/>
      <c r="BT68" s="135"/>
      <c r="BU68" s="135"/>
      <c r="BV68" s="135"/>
      <c r="BW68" s="135"/>
      <c r="BX68" s="135"/>
      <c r="BY68" s="135"/>
      <c r="BZ68" s="135"/>
      <c r="CA68" s="135"/>
      <c r="CB68" s="135"/>
      <c r="CC68" s="135"/>
      <c r="CD68" s="135"/>
      <c r="CE68" s="135"/>
      <c r="CF68" s="135"/>
      <c r="CG68" s="135"/>
      <c r="CH68" s="135"/>
    </row>
    <row r="69" spans="2:88" ht="27.95" customHeight="1" x14ac:dyDescent="0.3">
      <c r="B69" s="11" t="s">
        <v>11</v>
      </c>
      <c r="C69" s="11" t="s">
        <v>12</v>
      </c>
      <c r="D69" s="11" t="str">
        <f t="shared" si="36"/>
        <v>Pesos</v>
      </c>
      <c r="E69" s="11" t="s">
        <v>139</v>
      </c>
      <c r="F69" s="17">
        <v>0</v>
      </c>
      <c r="G69" s="17">
        <v>0</v>
      </c>
      <c r="H69" s="17">
        <v>0</v>
      </c>
      <c r="I69" s="17">
        <v>785.68355199999996</v>
      </c>
      <c r="J69" s="17">
        <v>0</v>
      </c>
      <c r="K69" s="17">
        <v>0</v>
      </c>
      <c r="L69" s="17">
        <v>0</v>
      </c>
      <c r="M69" s="17">
        <v>0</v>
      </c>
      <c r="N69" s="17">
        <v>0</v>
      </c>
      <c r="O69" s="17">
        <v>0</v>
      </c>
      <c r="P69" s="17">
        <v>0</v>
      </c>
      <c r="Q69" s="17">
        <v>0</v>
      </c>
      <c r="R69" s="17">
        <v>0</v>
      </c>
      <c r="S69" s="17">
        <v>0</v>
      </c>
      <c r="T69" s="17">
        <v>0</v>
      </c>
      <c r="U69" s="17">
        <v>0</v>
      </c>
      <c r="V69" s="17">
        <v>0</v>
      </c>
      <c r="W69" s="17">
        <v>0</v>
      </c>
      <c r="X69" s="17">
        <v>0</v>
      </c>
      <c r="Y69" s="17">
        <v>0</v>
      </c>
      <c r="Z69" s="17">
        <v>0</v>
      </c>
      <c r="AA69" s="17">
        <v>0</v>
      </c>
      <c r="AB69" s="17">
        <v>0</v>
      </c>
      <c r="AC69" s="17">
        <v>0</v>
      </c>
      <c r="AD69" s="135"/>
      <c r="AE69" s="135"/>
      <c r="AF69" s="135"/>
      <c r="AG69" s="135"/>
      <c r="AH69" s="135"/>
      <c r="AI69" s="135"/>
      <c r="AJ69" s="135"/>
      <c r="AK69" s="135"/>
      <c r="AL69" s="135"/>
      <c r="AM69" s="135"/>
      <c r="AN69" s="135"/>
      <c r="AO69" s="135"/>
      <c r="AP69" s="135"/>
      <c r="AQ69" s="135"/>
      <c r="AR69" s="135"/>
      <c r="AS69" s="135"/>
      <c r="AT69" s="135"/>
      <c r="AU69" s="135"/>
      <c r="AV69" s="135"/>
      <c r="AW69" s="135"/>
      <c r="AX69" s="135"/>
      <c r="AY69" s="135"/>
      <c r="AZ69" s="135"/>
      <c r="BA69" s="135"/>
      <c r="BB69" s="135"/>
      <c r="BC69" s="135"/>
      <c r="BD69" s="135"/>
      <c r="BE69" s="135"/>
      <c r="BF69" s="135"/>
      <c r="BG69" s="135"/>
      <c r="BH69" s="135"/>
      <c r="BI69" s="135"/>
      <c r="BJ69" s="135"/>
      <c r="BK69" s="135"/>
      <c r="BL69" s="135"/>
      <c r="BM69" s="135"/>
      <c r="BN69" s="135"/>
      <c r="BO69" s="135"/>
      <c r="BP69" s="135"/>
      <c r="BQ69" s="135"/>
      <c r="BR69" s="135"/>
      <c r="BS69" s="135"/>
      <c r="BT69" s="135"/>
      <c r="BU69" s="135"/>
      <c r="BV69" s="135"/>
      <c r="BW69" s="135"/>
      <c r="BX69" s="135"/>
      <c r="BY69" s="135"/>
      <c r="BZ69" s="135"/>
      <c r="CA69" s="135"/>
      <c r="CB69" s="135"/>
      <c r="CC69" s="135"/>
      <c r="CD69" s="135"/>
      <c r="CE69" s="135"/>
      <c r="CF69" s="135"/>
      <c r="CG69" s="135"/>
      <c r="CH69" s="135"/>
    </row>
    <row r="70" spans="2:88" ht="27.95" customHeight="1" x14ac:dyDescent="0.3">
      <c r="B70" s="11" t="s">
        <v>13</v>
      </c>
      <c r="C70" s="11" t="s">
        <v>14</v>
      </c>
      <c r="D70" s="11" t="str">
        <f t="shared" si="36"/>
        <v>Pesos</v>
      </c>
      <c r="E70" s="11" t="s">
        <v>139</v>
      </c>
      <c r="F70" s="17">
        <v>102.70826962586273</v>
      </c>
      <c r="G70" s="17">
        <v>0</v>
      </c>
      <c r="H70" s="17">
        <v>0</v>
      </c>
      <c r="I70" s="17">
        <v>103.70588692800534</v>
      </c>
      <c r="J70" s="17">
        <v>0</v>
      </c>
      <c r="K70" s="17">
        <v>0</v>
      </c>
      <c r="L70" s="17">
        <v>103.70588692800534</v>
      </c>
      <c r="M70" s="17">
        <v>0</v>
      </c>
      <c r="N70" s="17">
        <v>0</v>
      </c>
      <c r="O70" s="17">
        <v>103.70588692800534</v>
      </c>
      <c r="P70" s="17">
        <v>0</v>
      </c>
      <c r="Q70" s="17">
        <v>0</v>
      </c>
      <c r="R70" s="17">
        <v>86.421572440004454</v>
      </c>
      <c r="S70" s="17">
        <v>0</v>
      </c>
      <c r="T70" s="17">
        <v>0</v>
      </c>
      <c r="U70" s="17">
        <v>0</v>
      </c>
      <c r="V70" s="17">
        <v>0</v>
      </c>
      <c r="W70" s="17">
        <v>0</v>
      </c>
      <c r="X70" s="17">
        <v>0</v>
      </c>
      <c r="Y70" s="17">
        <v>0</v>
      </c>
      <c r="Z70" s="17">
        <v>0</v>
      </c>
      <c r="AA70" s="17">
        <v>0</v>
      </c>
      <c r="AB70" s="17">
        <v>0</v>
      </c>
      <c r="AC70" s="17">
        <v>0</v>
      </c>
      <c r="AD70" s="135"/>
      <c r="AE70" s="135"/>
      <c r="AF70" s="135"/>
      <c r="AG70" s="135"/>
      <c r="AH70" s="135"/>
      <c r="AI70" s="135"/>
      <c r="AJ70" s="135"/>
      <c r="AK70" s="135"/>
      <c r="AL70" s="135"/>
      <c r="AM70" s="135"/>
      <c r="AN70" s="135"/>
      <c r="AO70" s="135"/>
      <c r="AP70" s="135"/>
      <c r="AQ70" s="135"/>
      <c r="AR70" s="135"/>
      <c r="AS70" s="135"/>
      <c r="AT70" s="135"/>
      <c r="AU70" s="135"/>
      <c r="AV70" s="135"/>
      <c r="AW70" s="135"/>
      <c r="AX70" s="135"/>
      <c r="AY70" s="135"/>
      <c r="AZ70" s="135"/>
      <c r="BA70" s="135"/>
      <c r="BB70" s="135"/>
      <c r="BC70" s="135"/>
      <c r="BD70" s="135"/>
      <c r="BE70" s="135"/>
      <c r="BF70" s="135"/>
      <c r="BG70" s="135"/>
      <c r="BH70" s="135"/>
      <c r="BI70" s="135"/>
      <c r="BJ70" s="135"/>
      <c r="BK70" s="135"/>
      <c r="BL70" s="135"/>
      <c r="BM70" s="135"/>
      <c r="BN70" s="135"/>
      <c r="BO70" s="135"/>
      <c r="BP70" s="135"/>
      <c r="BQ70" s="135"/>
      <c r="BR70" s="135"/>
      <c r="BS70" s="135"/>
      <c r="BT70" s="135"/>
      <c r="BU70" s="135"/>
      <c r="BV70" s="135"/>
      <c r="BW70" s="135"/>
      <c r="BX70" s="135"/>
      <c r="BY70" s="135"/>
      <c r="BZ70" s="135"/>
      <c r="CA70" s="135"/>
      <c r="CB70" s="135"/>
      <c r="CC70" s="135"/>
      <c r="CD70" s="135"/>
      <c r="CE70" s="135"/>
      <c r="CF70" s="135"/>
      <c r="CG70" s="135"/>
      <c r="CH70" s="135"/>
    </row>
    <row r="71" spans="2:88" ht="27.95" customHeight="1" x14ac:dyDescent="0.3">
      <c r="B71" s="11" t="s">
        <v>15</v>
      </c>
      <c r="C71" s="11" t="s">
        <v>16</v>
      </c>
      <c r="D71" s="11" t="str">
        <f t="shared" si="36"/>
        <v>Pesos</v>
      </c>
      <c r="E71" s="11" t="s">
        <v>139</v>
      </c>
      <c r="F71" s="17">
        <v>70.527071892858288</v>
      </c>
      <c r="G71" s="17">
        <v>0</v>
      </c>
      <c r="H71" s="17">
        <v>0</v>
      </c>
      <c r="I71" s="17">
        <v>71.944846866574863</v>
      </c>
      <c r="J71" s="17">
        <v>0</v>
      </c>
      <c r="K71" s="17">
        <v>0</v>
      </c>
      <c r="L71" s="17">
        <v>71.944846866574849</v>
      </c>
      <c r="M71" s="17">
        <v>0</v>
      </c>
      <c r="N71" s="17">
        <v>0</v>
      </c>
      <c r="O71" s="17">
        <v>71.944846866574835</v>
      </c>
      <c r="P71" s="17">
        <v>0</v>
      </c>
      <c r="Q71" s="17">
        <v>0</v>
      </c>
      <c r="R71" s="17">
        <v>71.94484686657475</v>
      </c>
      <c r="S71" s="17">
        <v>0</v>
      </c>
      <c r="T71" s="17">
        <v>0</v>
      </c>
      <c r="U71" s="17">
        <v>71.944846866574736</v>
      </c>
      <c r="V71" s="17">
        <v>0</v>
      </c>
      <c r="W71" s="17">
        <v>0</v>
      </c>
      <c r="X71" s="17">
        <v>11.990807811095806</v>
      </c>
      <c r="Y71" s="17">
        <v>0</v>
      </c>
      <c r="Z71" s="17">
        <v>0</v>
      </c>
      <c r="AA71" s="17">
        <v>0</v>
      </c>
      <c r="AB71" s="17">
        <v>0</v>
      </c>
      <c r="AC71" s="17">
        <v>0</v>
      </c>
      <c r="AD71" s="135"/>
      <c r="AE71" s="135"/>
      <c r="AF71" s="135"/>
      <c r="AG71" s="135"/>
      <c r="AH71" s="135"/>
      <c r="AI71" s="135"/>
      <c r="AJ71" s="135"/>
      <c r="AK71" s="135"/>
      <c r="AL71" s="135"/>
      <c r="AM71" s="135"/>
      <c r="AN71" s="135"/>
      <c r="AO71" s="135"/>
      <c r="AP71" s="135"/>
      <c r="AQ71" s="135"/>
      <c r="AR71" s="135"/>
      <c r="AS71" s="135"/>
      <c r="AT71" s="135"/>
      <c r="AU71" s="135"/>
      <c r="AV71" s="135"/>
      <c r="AW71" s="135"/>
      <c r="AX71" s="135"/>
      <c r="AY71" s="135"/>
      <c r="AZ71" s="135"/>
      <c r="BA71" s="135"/>
      <c r="BB71" s="135"/>
      <c r="BC71" s="135"/>
      <c r="BD71" s="135"/>
      <c r="BE71" s="135"/>
      <c r="BF71" s="135"/>
      <c r="BG71" s="135"/>
      <c r="BH71" s="135"/>
      <c r="BI71" s="135"/>
      <c r="BJ71" s="135"/>
      <c r="BK71" s="135"/>
      <c r="BL71" s="135"/>
      <c r="BM71" s="135"/>
      <c r="BN71" s="135"/>
      <c r="BO71" s="135"/>
      <c r="BP71" s="135"/>
      <c r="BQ71" s="135"/>
      <c r="BR71" s="135"/>
      <c r="BS71" s="135"/>
      <c r="BT71" s="135"/>
      <c r="BU71" s="135"/>
      <c r="BV71" s="135"/>
      <c r="BW71" s="135"/>
      <c r="BX71" s="135"/>
      <c r="BY71" s="135"/>
      <c r="BZ71" s="135"/>
      <c r="CA71" s="135"/>
      <c r="CB71" s="135"/>
      <c r="CC71" s="135"/>
      <c r="CD71" s="135"/>
      <c r="CE71" s="135"/>
      <c r="CF71" s="135"/>
      <c r="CG71" s="135"/>
      <c r="CH71" s="135"/>
      <c r="CJ71" s="71"/>
    </row>
    <row r="72" spans="2:88" ht="27.95" customHeight="1" x14ac:dyDescent="0.3">
      <c r="B72" s="11" t="s">
        <v>17</v>
      </c>
      <c r="C72" s="11" t="s">
        <v>18</v>
      </c>
      <c r="D72" s="11" t="str">
        <f t="shared" si="36"/>
        <v>Pesos</v>
      </c>
      <c r="E72" s="11" t="s">
        <v>139</v>
      </c>
      <c r="F72" s="17">
        <v>66.556959037044479</v>
      </c>
      <c r="G72" s="17">
        <v>0</v>
      </c>
      <c r="H72" s="17">
        <v>0</v>
      </c>
      <c r="I72" s="17">
        <v>74.561111052009721</v>
      </c>
      <c r="J72" s="17">
        <v>0</v>
      </c>
      <c r="K72" s="17">
        <v>0</v>
      </c>
      <c r="L72" s="17">
        <v>54.624889239793227</v>
      </c>
      <c r="M72" s="17">
        <v>0</v>
      </c>
      <c r="N72" s="17">
        <v>0</v>
      </c>
      <c r="O72" s="17">
        <v>0</v>
      </c>
      <c r="P72" s="17">
        <v>0</v>
      </c>
      <c r="Q72" s="17">
        <v>0</v>
      </c>
      <c r="R72" s="17">
        <v>0</v>
      </c>
      <c r="S72" s="17">
        <v>0</v>
      </c>
      <c r="T72" s="17">
        <v>0</v>
      </c>
      <c r="U72" s="17">
        <v>0</v>
      </c>
      <c r="V72" s="17">
        <v>0</v>
      </c>
      <c r="W72" s="17">
        <v>0</v>
      </c>
      <c r="X72" s="17">
        <v>0</v>
      </c>
      <c r="Y72" s="17">
        <v>0</v>
      </c>
      <c r="Z72" s="17">
        <v>0</v>
      </c>
      <c r="AA72" s="17">
        <v>0</v>
      </c>
      <c r="AB72" s="17">
        <v>0</v>
      </c>
      <c r="AC72" s="17">
        <v>0</v>
      </c>
      <c r="AD72" s="135"/>
      <c r="AE72" s="135"/>
      <c r="AF72" s="135"/>
      <c r="AG72" s="135"/>
      <c r="AH72" s="135"/>
      <c r="AI72" s="135"/>
      <c r="AJ72" s="135"/>
      <c r="AK72" s="135"/>
      <c r="AL72" s="135"/>
      <c r="AM72" s="135"/>
      <c r="AN72" s="135"/>
      <c r="AO72" s="135"/>
      <c r="AP72" s="135"/>
      <c r="AQ72" s="135"/>
      <c r="AR72" s="135"/>
      <c r="AS72" s="135"/>
      <c r="AT72" s="135"/>
      <c r="AU72" s="135"/>
      <c r="AV72" s="135"/>
      <c r="AW72" s="135"/>
      <c r="AX72" s="135"/>
      <c r="AY72" s="135"/>
      <c r="AZ72" s="135"/>
      <c r="BA72" s="135"/>
      <c r="BB72" s="135"/>
      <c r="BC72" s="135"/>
      <c r="BD72" s="135"/>
      <c r="BE72" s="135"/>
      <c r="BF72" s="135"/>
      <c r="BG72" s="135"/>
      <c r="BH72" s="135"/>
      <c r="BI72" s="135"/>
      <c r="BJ72" s="135"/>
      <c r="BK72" s="135"/>
      <c r="BL72" s="135"/>
      <c r="BM72" s="135"/>
      <c r="BN72" s="135"/>
      <c r="BO72" s="135"/>
      <c r="BP72" s="135"/>
      <c r="BQ72" s="135"/>
      <c r="BR72" s="135"/>
      <c r="BS72" s="135"/>
      <c r="BT72" s="135"/>
      <c r="BU72" s="135"/>
      <c r="BV72" s="135"/>
      <c r="BW72" s="135"/>
      <c r="BX72" s="135"/>
      <c r="BY72" s="135"/>
      <c r="BZ72" s="135"/>
      <c r="CA72" s="135"/>
      <c r="CB72" s="135"/>
      <c r="CC72" s="135"/>
      <c r="CD72" s="135"/>
      <c r="CE72" s="135"/>
      <c r="CF72" s="135"/>
      <c r="CG72" s="135"/>
      <c r="CH72" s="135"/>
    </row>
    <row r="73" spans="2:88" ht="27.95" customHeight="1" x14ac:dyDescent="0.3">
      <c r="B73" s="11" t="s">
        <v>19</v>
      </c>
      <c r="C73" s="11" t="s">
        <v>20</v>
      </c>
      <c r="D73" s="11" t="str">
        <f t="shared" si="36"/>
        <v>Pesos</v>
      </c>
      <c r="E73" s="11" t="s">
        <v>139</v>
      </c>
      <c r="F73" s="17">
        <v>12.54426986</v>
      </c>
      <c r="G73" s="17">
        <v>0</v>
      </c>
      <c r="H73" s="17">
        <v>0</v>
      </c>
      <c r="I73" s="17">
        <v>15.22743857</v>
      </c>
      <c r="J73" s="17">
        <v>0</v>
      </c>
      <c r="K73" s="17">
        <v>0</v>
      </c>
      <c r="L73" s="17">
        <v>17.71822001</v>
      </c>
      <c r="M73" s="17">
        <v>0</v>
      </c>
      <c r="N73" s="17">
        <v>0</v>
      </c>
      <c r="O73" s="17">
        <v>20.167997410000002</v>
      </c>
      <c r="P73" s="17">
        <v>0</v>
      </c>
      <c r="Q73" s="17">
        <v>0</v>
      </c>
      <c r="R73" s="17">
        <v>22.077448800000003</v>
      </c>
      <c r="S73" s="17">
        <v>0</v>
      </c>
      <c r="T73" s="17">
        <v>0</v>
      </c>
      <c r="U73" s="17">
        <v>24.199206670000002</v>
      </c>
      <c r="V73" s="17">
        <v>0</v>
      </c>
      <c r="W73" s="17">
        <v>0</v>
      </c>
      <c r="X73" s="17">
        <v>19.39616998</v>
      </c>
      <c r="Y73" s="17">
        <v>0</v>
      </c>
      <c r="Z73" s="17">
        <v>0</v>
      </c>
      <c r="AA73" s="17">
        <v>0</v>
      </c>
      <c r="AB73" s="17">
        <v>0</v>
      </c>
      <c r="AC73" s="17">
        <v>0</v>
      </c>
      <c r="AD73" s="135"/>
      <c r="AE73" s="135"/>
      <c r="AF73" s="135"/>
      <c r="AG73" s="135"/>
      <c r="AH73" s="135"/>
      <c r="AI73" s="135"/>
      <c r="AJ73" s="135"/>
      <c r="AK73" s="135"/>
      <c r="AL73" s="135"/>
      <c r="AM73" s="135"/>
      <c r="AN73" s="135"/>
      <c r="AO73" s="135"/>
      <c r="AP73" s="135"/>
      <c r="AQ73" s="135"/>
      <c r="AR73" s="135"/>
      <c r="AS73" s="135"/>
      <c r="AT73" s="135"/>
      <c r="AU73" s="135"/>
      <c r="AV73" s="135"/>
      <c r="AW73" s="135"/>
      <c r="AX73" s="135"/>
      <c r="AY73" s="135"/>
      <c r="AZ73" s="135"/>
      <c r="BA73" s="135"/>
      <c r="BB73" s="135"/>
      <c r="BC73" s="135"/>
      <c r="BD73" s="135"/>
      <c r="BE73" s="135"/>
      <c r="BF73" s="135"/>
      <c r="BG73" s="135"/>
      <c r="BH73" s="135"/>
      <c r="BI73" s="135"/>
      <c r="BJ73" s="135"/>
      <c r="BK73" s="135"/>
      <c r="BL73" s="135"/>
      <c r="BM73" s="135"/>
      <c r="BN73" s="135"/>
      <c r="BO73" s="135"/>
      <c r="BP73" s="135"/>
      <c r="BQ73" s="135"/>
      <c r="BR73" s="135"/>
      <c r="BS73" s="135"/>
      <c r="BT73" s="135"/>
      <c r="BU73" s="135"/>
      <c r="BV73" s="135"/>
      <c r="BW73" s="135"/>
      <c r="BX73" s="135"/>
      <c r="BY73" s="135"/>
      <c r="BZ73" s="135"/>
      <c r="CA73" s="135"/>
      <c r="CB73" s="135"/>
      <c r="CC73" s="135"/>
      <c r="CD73" s="135"/>
      <c r="CE73" s="135"/>
      <c r="CF73" s="135"/>
      <c r="CG73" s="135"/>
      <c r="CH73" s="135"/>
    </row>
    <row r="74" spans="2:88" ht="27.95" customHeight="1" x14ac:dyDescent="0.3">
      <c r="B74" s="11" t="s">
        <v>21</v>
      </c>
      <c r="C74" s="11" t="s">
        <v>22</v>
      </c>
      <c r="D74" s="11" t="str">
        <f t="shared" si="36"/>
        <v>Pesos</v>
      </c>
      <c r="E74" s="11" t="s">
        <v>139</v>
      </c>
      <c r="F74" s="17">
        <v>57.744843605086849</v>
      </c>
      <c r="G74" s="17">
        <v>0</v>
      </c>
      <c r="H74" s="17">
        <v>0</v>
      </c>
      <c r="I74" s="17">
        <v>0</v>
      </c>
      <c r="J74" s="17">
        <v>0</v>
      </c>
      <c r="K74" s="17">
        <v>0</v>
      </c>
      <c r="L74" s="17">
        <v>0</v>
      </c>
      <c r="M74" s="17">
        <v>0</v>
      </c>
      <c r="N74" s="17">
        <v>0</v>
      </c>
      <c r="O74" s="17">
        <v>0</v>
      </c>
      <c r="P74" s="17">
        <v>0</v>
      </c>
      <c r="Q74" s="17">
        <v>0</v>
      </c>
      <c r="R74" s="17">
        <v>0</v>
      </c>
      <c r="S74" s="17">
        <v>0</v>
      </c>
      <c r="T74" s="17">
        <v>0</v>
      </c>
      <c r="U74" s="17">
        <v>0</v>
      </c>
      <c r="V74" s="17">
        <v>0</v>
      </c>
      <c r="W74" s="17">
        <v>0</v>
      </c>
      <c r="X74" s="17">
        <v>0</v>
      </c>
      <c r="Y74" s="17">
        <v>0</v>
      </c>
      <c r="Z74" s="17">
        <v>0</v>
      </c>
      <c r="AA74" s="17">
        <v>0</v>
      </c>
      <c r="AB74" s="17">
        <v>0</v>
      </c>
      <c r="AC74" s="17">
        <v>0</v>
      </c>
      <c r="AD74" s="135"/>
      <c r="AE74" s="135"/>
      <c r="AF74" s="135"/>
      <c r="AG74" s="135"/>
      <c r="AH74" s="135"/>
      <c r="AI74" s="135"/>
      <c r="AJ74" s="135"/>
      <c r="AK74" s="135"/>
      <c r="AL74" s="135"/>
      <c r="AM74" s="135"/>
      <c r="AN74" s="135"/>
      <c r="AO74" s="135"/>
      <c r="AP74" s="135"/>
      <c r="AQ74" s="135"/>
      <c r="AR74" s="135"/>
      <c r="AS74" s="135"/>
      <c r="AT74" s="135"/>
      <c r="AU74" s="135"/>
      <c r="AV74" s="135"/>
      <c r="AW74" s="135"/>
      <c r="AX74" s="135"/>
      <c r="AY74" s="135"/>
      <c r="AZ74" s="135"/>
      <c r="BA74" s="135"/>
      <c r="BB74" s="135"/>
      <c r="BC74" s="135"/>
      <c r="BD74" s="135"/>
      <c r="BE74" s="135"/>
      <c r="BF74" s="135"/>
      <c r="BG74" s="135"/>
      <c r="BH74" s="135"/>
      <c r="BI74" s="135"/>
      <c r="BJ74" s="135"/>
      <c r="BK74" s="135"/>
      <c r="BL74" s="135"/>
      <c r="BM74" s="135"/>
      <c r="BN74" s="135"/>
      <c r="BO74" s="135"/>
      <c r="BP74" s="135"/>
      <c r="BQ74" s="135"/>
      <c r="BR74" s="135"/>
      <c r="BS74" s="135"/>
      <c r="BT74" s="135"/>
      <c r="BU74" s="135"/>
      <c r="BV74" s="135"/>
      <c r="BW74" s="135"/>
      <c r="BX74" s="135"/>
      <c r="BY74" s="135"/>
      <c r="BZ74" s="135"/>
      <c r="CA74" s="135"/>
      <c r="CB74" s="135"/>
      <c r="CC74" s="135"/>
      <c r="CD74" s="135"/>
      <c r="CE74" s="135"/>
      <c r="CF74" s="135"/>
      <c r="CG74" s="135"/>
      <c r="CH74" s="135"/>
    </row>
    <row r="75" spans="2:88" ht="27.95" customHeight="1" x14ac:dyDescent="0.3">
      <c r="B75" s="11" t="s">
        <v>23</v>
      </c>
      <c r="C75" s="11" t="s">
        <v>24</v>
      </c>
      <c r="D75" s="11" t="str">
        <f t="shared" si="36"/>
        <v>Pesos</v>
      </c>
      <c r="E75" s="11" t="s">
        <v>139</v>
      </c>
      <c r="F75" s="17">
        <v>43.632106339999979</v>
      </c>
      <c r="G75" s="17">
        <v>0</v>
      </c>
      <c r="H75" s="17">
        <v>0</v>
      </c>
      <c r="I75" s="17">
        <v>3.3061535400000004</v>
      </c>
      <c r="J75" s="17">
        <v>0</v>
      </c>
      <c r="K75" s="17">
        <v>0</v>
      </c>
      <c r="L75" s="17">
        <v>0</v>
      </c>
      <c r="M75" s="17">
        <v>0</v>
      </c>
      <c r="N75" s="17">
        <v>0</v>
      </c>
      <c r="O75" s="17">
        <v>0</v>
      </c>
      <c r="P75" s="17">
        <v>0</v>
      </c>
      <c r="Q75" s="17">
        <v>0</v>
      </c>
      <c r="R75" s="17">
        <v>0</v>
      </c>
      <c r="S75" s="17">
        <v>0</v>
      </c>
      <c r="T75" s="17">
        <v>0</v>
      </c>
      <c r="U75" s="17">
        <v>0</v>
      </c>
      <c r="V75" s="17">
        <v>0</v>
      </c>
      <c r="W75" s="17">
        <v>0</v>
      </c>
      <c r="X75" s="17">
        <v>0</v>
      </c>
      <c r="Y75" s="17">
        <v>0</v>
      </c>
      <c r="Z75" s="17">
        <v>0</v>
      </c>
      <c r="AA75" s="17">
        <v>0</v>
      </c>
      <c r="AB75" s="17">
        <v>0</v>
      </c>
      <c r="AC75" s="17">
        <v>0</v>
      </c>
      <c r="AD75" s="135"/>
      <c r="AE75" s="135"/>
      <c r="AF75" s="135"/>
      <c r="AG75" s="135"/>
      <c r="AH75" s="135"/>
      <c r="AI75" s="135"/>
      <c r="AJ75" s="135"/>
      <c r="AK75" s="135"/>
      <c r="AL75" s="135"/>
      <c r="AM75" s="135"/>
      <c r="AN75" s="135"/>
      <c r="AO75" s="135"/>
      <c r="AP75" s="135"/>
      <c r="AQ75" s="135"/>
      <c r="AR75" s="135"/>
      <c r="AS75" s="135"/>
      <c r="AT75" s="135"/>
      <c r="AU75" s="135"/>
      <c r="AV75" s="135"/>
      <c r="AW75" s="135"/>
      <c r="AX75" s="135"/>
      <c r="AY75" s="135"/>
      <c r="AZ75" s="135"/>
      <c r="BA75" s="135"/>
      <c r="BB75" s="135"/>
      <c r="BC75" s="135"/>
      <c r="BD75" s="135"/>
      <c r="BE75" s="135"/>
      <c r="BF75" s="135"/>
      <c r="BG75" s="135"/>
      <c r="BH75" s="135"/>
      <c r="BI75" s="135"/>
      <c r="BJ75" s="135"/>
      <c r="BK75" s="135"/>
      <c r="BL75" s="135"/>
      <c r="BM75" s="135"/>
      <c r="BN75" s="135"/>
      <c r="BO75" s="135"/>
      <c r="BP75" s="135"/>
      <c r="BQ75" s="135"/>
      <c r="BR75" s="135"/>
      <c r="BS75" s="135"/>
      <c r="BT75" s="135"/>
      <c r="BU75" s="135"/>
      <c r="BV75" s="135"/>
      <c r="BW75" s="135"/>
      <c r="BX75" s="135"/>
      <c r="BY75" s="135"/>
      <c r="BZ75" s="135"/>
      <c r="CA75" s="135"/>
      <c r="CB75" s="135"/>
      <c r="CC75" s="135"/>
      <c r="CD75" s="135"/>
      <c r="CE75" s="135"/>
      <c r="CF75" s="135"/>
      <c r="CG75" s="135"/>
      <c r="CH75" s="135"/>
    </row>
    <row r="76" spans="2:88" ht="27.95" customHeight="1" x14ac:dyDescent="0.3">
      <c r="B76" s="11" t="s">
        <v>25</v>
      </c>
      <c r="C76" s="11" t="s">
        <v>26</v>
      </c>
      <c r="D76" s="11" t="str">
        <f t="shared" si="36"/>
        <v>Pesos</v>
      </c>
      <c r="E76" s="11" t="s">
        <v>139</v>
      </c>
      <c r="F76" s="17">
        <v>7.7464252762153913</v>
      </c>
      <c r="G76" s="17">
        <v>0</v>
      </c>
      <c r="H76" s="17">
        <v>0</v>
      </c>
      <c r="I76" s="17">
        <v>7.7715688823255791</v>
      </c>
      <c r="J76" s="17">
        <v>0</v>
      </c>
      <c r="K76" s="17">
        <v>0</v>
      </c>
      <c r="L76" s="17">
        <v>7.7715688823255791</v>
      </c>
      <c r="M76" s="17">
        <v>0</v>
      </c>
      <c r="N76" s="17">
        <v>0</v>
      </c>
      <c r="O76" s="17">
        <v>7.7715688823255791</v>
      </c>
      <c r="P76" s="17">
        <v>0</v>
      </c>
      <c r="Q76" s="17">
        <v>0</v>
      </c>
      <c r="R76" s="17">
        <v>7.7715688823255791</v>
      </c>
      <c r="S76" s="17">
        <v>0</v>
      </c>
      <c r="T76" s="17">
        <v>0</v>
      </c>
      <c r="U76" s="17">
        <v>7.7715688823255791</v>
      </c>
      <c r="V76" s="17">
        <v>0</v>
      </c>
      <c r="W76" s="17">
        <v>0</v>
      </c>
      <c r="X76" s="17">
        <v>0.6476307401937984</v>
      </c>
      <c r="Y76" s="17">
        <v>0</v>
      </c>
      <c r="Z76" s="17">
        <v>0</v>
      </c>
      <c r="AA76" s="17">
        <v>0</v>
      </c>
      <c r="AB76" s="17">
        <v>0</v>
      </c>
      <c r="AC76" s="17">
        <v>0</v>
      </c>
      <c r="AD76" s="135"/>
      <c r="AE76" s="135"/>
      <c r="AF76" s="135"/>
      <c r="AG76" s="135"/>
      <c r="AH76" s="135"/>
      <c r="AI76" s="135"/>
      <c r="AJ76" s="135"/>
      <c r="AK76" s="135"/>
      <c r="AL76" s="135"/>
      <c r="AM76" s="135"/>
      <c r="AN76" s="135"/>
      <c r="AO76" s="135"/>
      <c r="AP76" s="135"/>
      <c r="AQ76" s="135"/>
      <c r="AR76" s="135"/>
      <c r="AS76" s="135"/>
      <c r="AT76" s="135"/>
      <c r="AU76" s="135"/>
      <c r="AV76" s="135"/>
      <c r="AW76" s="135"/>
      <c r="AX76" s="135"/>
      <c r="AY76" s="135"/>
      <c r="AZ76" s="135"/>
      <c r="BA76" s="135"/>
      <c r="BB76" s="135"/>
      <c r="BC76" s="135"/>
      <c r="BD76" s="135"/>
      <c r="BE76" s="135"/>
      <c r="BF76" s="135"/>
      <c r="BG76" s="135"/>
      <c r="BH76" s="135"/>
      <c r="BI76" s="135"/>
      <c r="BJ76" s="135"/>
      <c r="BK76" s="135"/>
      <c r="BL76" s="135"/>
      <c r="BM76" s="135"/>
      <c r="BN76" s="135"/>
      <c r="BO76" s="135"/>
      <c r="BP76" s="135"/>
      <c r="BQ76" s="135"/>
      <c r="BR76" s="135"/>
      <c r="BS76" s="135"/>
      <c r="BT76" s="135"/>
      <c r="BU76" s="135"/>
      <c r="BV76" s="135"/>
      <c r="BW76" s="135"/>
      <c r="BX76" s="135"/>
      <c r="BY76" s="135"/>
      <c r="BZ76" s="135"/>
      <c r="CA76" s="135"/>
      <c r="CB76" s="135"/>
      <c r="CC76" s="135"/>
      <c r="CD76" s="135"/>
      <c r="CE76" s="135"/>
      <c r="CF76" s="135"/>
      <c r="CG76" s="135"/>
      <c r="CH76" s="135"/>
    </row>
    <row r="77" spans="2:88" ht="27.95" customHeight="1" x14ac:dyDescent="0.3">
      <c r="B77" s="11" t="s">
        <v>27</v>
      </c>
      <c r="C77" s="11" t="s">
        <v>28</v>
      </c>
      <c r="D77" s="11" t="str">
        <f t="shared" si="36"/>
        <v>Pesos</v>
      </c>
      <c r="E77" s="11" t="s">
        <v>139</v>
      </c>
      <c r="F77" s="17">
        <v>27.303231054084488</v>
      </c>
      <c r="G77" s="17">
        <v>0</v>
      </c>
      <c r="H77" s="17">
        <v>0</v>
      </c>
      <c r="I77" s="17">
        <v>4.7174329676898248</v>
      </c>
      <c r="J77" s="17">
        <v>0</v>
      </c>
      <c r="K77" s="17">
        <v>0</v>
      </c>
      <c r="L77" s="17">
        <v>0.11722565000000001</v>
      </c>
      <c r="M77" s="17">
        <v>0</v>
      </c>
      <c r="N77" s="17">
        <v>0</v>
      </c>
      <c r="O77" s="17">
        <v>0</v>
      </c>
      <c r="P77" s="17">
        <v>0</v>
      </c>
      <c r="Q77" s="17">
        <v>0</v>
      </c>
      <c r="R77" s="17">
        <v>0</v>
      </c>
      <c r="S77" s="17">
        <v>0</v>
      </c>
      <c r="T77" s="17">
        <v>0</v>
      </c>
      <c r="U77" s="17">
        <v>0</v>
      </c>
      <c r="V77" s="17">
        <v>0</v>
      </c>
      <c r="W77" s="17">
        <v>0</v>
      </c>
      <c r="X77" s="17">
        <v>0</v>
      </c>
      <c r="Y77" s="17">
        <v>0</v>
      </c>
      <c r="Z77" s="17">
        <v>0</v>
      </c>
      <c r="AA77" s="17">
        <v>0</v>
      </c>
      <c r="AB77" s="17">
        <v>0</v>
      </c>
      <c r="AC77" s="17">
        <v>0</v>
      </c>
      <c r="AD77" s="135"/>
      <c r="AE77" s="135"/>
      <c r="AF77" s="135"/>
      <c r="AG77" s="135"/>
      <c r="AH77" s="135"/>
      <c r="AI77" s="135"/>
      <c r="AJ77" s="135"/>
      <c r="AK77" s="135"/>
      <c r="AL77" s="135"/>
      <c r="AM77" s="135"/>
      <c r="AN77" s="135"/>
      <c r="AO77" s="135"/>
      <c r="AP77" s="135"/>
      <c r="AQ77" s="135"/>
      <c r="AR77" s="135"/>
      <c r="AS77" s="135"/>
      <c r="AT77" s="135"/>
      <c r="AU77" s="135"/>
      <c r="AV77" s="135"/>
      <c r="AW77" s="135"/>
      <c r="AX77" s="135"/>
      <c r="AY77" s="135"/>
      <c r="AZ77" s="135"/>
      <c r="BA77" s="135"/>
      <c r="BB77" s="135"/>
      <c r="BC77" s="135"/>
      <c r="BD77" s="135"/>
      <c r="BE77" s="135"/>
      <c r="BF77" s="135"/>
      <c r="BG77" s="135"/>
      <c r="BH77" s="135"/>
      <c r="BI77" s="135"/>
      <c r="BJ77" s="135"/>
      <c r="BK77" s="135"/>
      <c r="BL77" s="135"/>
      <c r="BM77" s="135"/>
      <c r="BN77" s="135"/>
      <c r="BO77" s="135"/>
      <c r="BP77" s="135"/>
      <c r="BQ77" s="135"/>
      <c r="BR77" s="135"/>
      <c r="BS77" s="135"/>
      <c r="BT77" s="135"/>
      <c r="BU77" s="135"/>
      <c r="BV77" s="135"/>
      <c r="BW77" s="135"/>
      <c r="BX77" s="135"/>
      <c r="BY77" s="135"/>
      <c r="BZ77" s="135"/>
      <c r="CA77" s="135"/>
      <c r="CB77" s="135"/>
      <c r="CC77" s="135"/>
      <c r="CD77" s="135"/>
      <c r="CE77" s="135"/>
      <c r="CF77" s="135"/>
      <c r="CG77" s="135"/>
      <c r="CH77" s="135"/>
    </row>
    <row r="78" spans="2:88" ht="27.95" customHeight="1" x14ac:dyDescent="0.3">
      <c r="B78" s="11" t="s">
        <v>29</v>
      </c>
      <c r="C78" s="11" t="s">
        <v>30</v>
      </c>
      <c r="D78" s="11" t="str">
        <f t="shared" si="36"/>
        <v>Pesos</v>
      </c>
      <c r="E78" s="11" t="s">
        <v>139</v>
      </c>
      <c r="F78" s="17">
        <v>8.7196896399999986</v>
      </c>
      <c r="G78" s="17">
        <v>0</v>
      </c>
      <c r="H78" s="17">
        <v>0</v>
      </c>
      <c r="I78" s="17">
        <v>0.74870839000000011</v>
      </c>
      <c r="J78" s="17">
        <v>0</v>
      </c>
      <c r="K78" s="17">
        <v>0</v>
      </c>
      <c r="L78" s="17">
        <v>0</v>
      </c>
      <c r="M78" s="17">
        <v>0</v>
      </c>
      <c r="N78" s="17">
        <v>0</v>
      </c>
      <c r="O78" s="17">
        <v>0</v>
      </c>
      <c r="P78" s="17">
        <v>0</v>
      </c>
      <c r="Q78" s="17">
        <v>0</v>
      </c>
      <c r="R78" s="17">
        <v>0</v>
      </c>
      <c r="S78" s="17">
        <v>0</v>
      </c>
      <c r="T78" s="17">
        <v>0</v>
      </c>
      <c r="U78" s="17">
        <v>0</v>
      </c>
      <c r="V78" s="17">
        <v>0</v>
      </c>
      <c r="W78" s="17">
        <v>0</v>
      </c>
      <c r="X78" s="17">
        <v>0</v>
      </c>
      <c r="Y78" s="17">
        <v>0</v>
      </c>
      <c r="Z78" s="17">
        <v>0</v>
      </c>
      <c r="AA78" s="17">
        <v>0</v>
      </c>
      <c r="AB78" s="17">
        <v>0</v>
      </c>
      <c r="AC78" s="17">
        <v>0</v>
      </c>
      <c r="AD78" s="135"/>
      <c r="AE78" s="135"/>
      <c r="AF78" s="135"/>
      <c r="AG78" s="135"/>
      <c r="AH78" s="135"/>
      <c r="AI78" s="135"/>
      <c r="AJ78" s="135"/>
      <c r="AK78" s="135"/>
      <c r="AL78" s="135"/>
      <c r="AM78" s="135"/>
      <c r="AN78" s="135"/>
      <c r="AO78" s="135"/>
      <c r="AP78" s="135"/>
      <c r="AQ78" s="135"/>
      <c r="AR78" s="135"/>
      <c r="AS78" s="135"/>
      <c r="AT78" s="135"/>
      <c r="AU78" s="135"/>
      <c r="AV78" s="135"/>
      <c r="AW78" s="135"/>
      <c r="AX78" s="135"/>
      <c r="AY78" s="135"/>
      <c r="AZ78" s="135"/>
      <c r="BA78" s="135"/>
      <c r="BB78" s="135"/>
      <c r="BC78" s="135"/>
      <c r="BD78" s="135"/>
      <c r="BE78" s="135"/>
      <c r="BF78" s="135"/>
      <c r="BG78" s="135"/>
      <c r="BH78" s="135"/>
      <c r="BI78" s="135"/>
      <c r="BJ78" s="135"/>
      <c r="BK78" s="135"/>
      <c r="BL78" s="135"/>
      <c r="BM78" s="135"/>
      <c r="BN78" s="135"/>
      <c r="BO78" s="135"/>
      <c r="BP78" s="135"/>
      <c r="BQ78" s="135"/>
      <c r="BR78" s="135"/>
      <c r="BS78" s="135"/>
      <c r="BT78" s="135"/>
      <c r="BU78" s="135"/>
      <c r="BV78" s="135"/>
      <c r="BW78" s="135"/>
      <c r="BX78" s="135"/>
      <c r="BY78" s="135"/>
      <c r="BZ78" s="135"/>
      <c r="CA78" s="135"/>
      <c r="CB78" s="135"/>
      <c r="CC78" s="135"/>
      <c r="CD78" s="135"/>
      <c r="CE78" s="135"/>
      <c r="CF78" s="135"/>
      <c r="CG78" s="135"/>
      <c r="CH78" s="135"/>
    </row>
    <row r="79" spans="2:88" ht="27.95" customHeight="1" x14ac:dyDescent="0.3">
      <c r="B79" s="26" t="s">
        <v>140</v>
      </c>
      <c r="C79" s="26"/>
      <c r="D79" s="26"/>
      <c r="E79" s="26"/>
      <c r="F79" s="63">
        <f t="shared" ref="F79:AC79" si="37">+SUM(F80)</f>
        <v>0</v>
      </c>
      <c r="G79" s="63">
        <f t="shared" si="37"/>
        <v>0</v>
      </c>
      <c r="H79" s="63">
        <f t="shared" si="37"/>
        <v>59.310900597607819</v>
      </c>
      <c r="I79" s="63">
        <f t="shared" si="37"/>
        <v>0</v>
      </c>
      <c r="J79" s="63">
        <f t="shared" si="37"/>
        <v>0</v>
      </c>
      <c r="K79" s="63">
        <f t="shared" si="37"/>
        <v>59.310900597607819</v>
      </c>
      <c r="L79" s="63">
        <f t="shared" si="37"/>
        <v>0</v>
      </c>
      <c r="M79" s="63">
        <f t="shared" si="37"/>
        <v>0</v>
      </c>
      <c r="N79" s="63">
        <f t="shared" si="37"/>
        <v>59.310900597607819</v>
      </c>
      <c r="O79" s="63">
        <f t="shared" si="37"/>
        <v>0</v>
      </c>
      <c r="P79" s="63">
        <f t="shared" si="37"/>
        <v>0</v>
      </c>
      <c r="Q79" s="63">
        <f t="shared" si="37"/>
        <v>54.368325547807167</v>
      </c>
      <c r="R79" s="63">
        <f t="shared" si="37"/>
        <v>0</v>
      </c>
      <c r="S79" s="63">
        <f t="shared" si="37"/>
        <v>0</v>
      </c>
      <c r="T79" s="63">
        <f t="shared" si="37"/>
        <v>0</v>
      </c>
      <c r="U79" s="63">
        <f t="shared" si="37"/>
        <v>0</v>
      </c>
      <c r="V79" s="63">
        <f t="shared" si="37"/>
        <v>0</v>
      </c>
      <c r="W79" s="63">
        <f t="shared" si="37"/>
        <v>0</v>
      </c>
      <c r="X79" s="63">
        <f t="shared" si="37"/>
        <v>0</v>
      </c>
      <c r="Y79" s="63">
        <f t="shared" si="37"/>
        <v>0</v>
      </c>
      <c r="Z79" s="63">
        <f t="shared" si="37"/>
        <v>0</v>
      </c>
      <c r="AA79" s="63">
        <f t="shared" si="37"/>
        <v>0</v>
      </c>
      <c r="AB79" s="63">
        <f t="shared" si="37"/>
        <v>0</v>
      </c>
      <c r="AC79" s="63">
        <f t="shared" si="37"/>
        <v>0</v>
      </c>
      <c r="AD79" s="133"/>
      <c r="AE79" s="133"/>
      <c r="AF79" s="133"/>
      <c r="AG79" s="133"/>
      <c r="AH79" s="133"/>
      <c r="AI79" s="133"/>
      <c r="AJ79" s="133"/>
      <c r="AK79" s="133"/>
      <c r="AL79" s="133"/>
      <c r="AM79" s="133"/>
      <c r="AN79" s="133"/>
      <c r="AO79" s="133"/>
      <c r="AP79" s="133"/>
      <c r="AQ79" s="133"/>
      <c r="AR79" s="133"/>
      <c r="AS79" s="133"/>
      <c r="AT79" s="133"/>
      <c r="AU79" s="133"/>
      <c r="AV79" s="133"/>
      <c r="AW79" s="133"/>
      <c r="AX79" s="133"/>
      <c r="AY79" s="133"/>
      <c r="AZ79" s="133"/>
      <c r="BA79" s="133"/>
      <c r="BB79" s="133"/>
      <c r="BC79" s="133"/>
      <c r="BD79" s="133"/>
      <c r="BE79" s="133"/>
      <c r="BF79" s="133"/>
      <c r="BG79" s="133"/>
      <c r="BH79" s="133"/>
      <c r="BI79" s="133"/>
      <c r="BJ79" s="133"/>
      <c r="BK79" s="133"/>
      <c r="BL79" s="133"/>
      <c r="BM79" s="133"/>
      <c r="BN79" s="133"/>
      <c r="BO79" s="133"/>
      <c r="BP79" s="133"/>
      <c r="BQ79" s="133"/>
      <c r="BR79" s="133"/>
      <c r="BS79" s="133"/>
      <c r="BT79" s="133"/>
      <c r="BU79" s="133"/>
      <c r="BV79" s="133"/>
      <c r="BW79" s="133"/>
      <c r="BX79" s="133"/>
      <c r="BY79" s="133"/>
      <c r="BZ79" s="133"/>
      <c r="CA79" s="133"/>
      <c r="CB79" s="133"/>
      <c r="CC79" s="133"/>
      <c r="CD79" s="133"/>
      <c r="CE79" s="133"/>
      <c r="CF79" s="133"/>
      <c r="CG79" s="133"/>
      <c r="CH79" s="133"/>
    </row>
    <row r="80" spans="2:88" ht="27.95" customHeight="1" x14ac:dyDescent="0.3">
      <c r="B80" s="11" t="s">
        <v>31</v>
      </c>
      <c r="C80" s="11" t="s">
        <v>32</v>
      </c>
      <c r="D80" s="11" t="str">
        <f>+VLOOKUP($C80,$C$10:$D$49,2,FALSE)</f>
        <v>UVA</v>
      </c>
      <c r="E80" s="11" t="s">
        <v>140</v>
      </c>
      <c r="F80" s="17">
        <v>0</v>
      </c>
      <c r="G80" s="17">
        <v>0</v>
      </c>
      <c r="H80" s="17">
        <v>59.310900597607819</v>
      </c>
      <c r="I80" s="17">
        <v>0</v>
      </c>
      <c r="J80" s="17">
        <v>0</v>
      </c>
      <c r="K80" s="17">
        <v>59.310900597607819</v>
      </c>
      <c r="L80" s="17">
        <v>0</v>
      </c>
      <c r="M80" s="17">
        <v>0</v>
      </c>
      <c r="N80" s="17">
        <v>59.310900597607819</v>
      </c>
      <c r="O80" s="17">
        <v>0</v>
      </c>
      <c r="P80" s="17">
        <v>0</v>
      </c>
      <c r="Q80" s="17">
        <v>54.368325547807167</v>
      </c>
      <c r="R80" s="17">
        <v>0</v>
      </c>
      <c r="S80" s="17">
        <v>0</v>
      </c>
      <c r="T80" s="17">
        <v>0</v>
      </c>
      <c r="U80" s="17">
        <v>0</v>
      </c>
      <c r="V80" s="17">
        <v>0</v>
      </c>
      <c r="W80" s="17">
        <v>0</v>
      </c>
      <c r="X80" s="17">
        <v>0</v>
      </c>
      <c r="Y80" s="17">
        <v>0</v>
      </c>
      <c r="Z80" s="17">
        <v>0</v>
      </c>
      <c r="AA80" s="17">
        <v>0</v>
      </c>
      <c r="AB80" s="17">
        <v>0</v>
      </c>
      <c r="AC80" s="17">
        <v>0</v>
      </c>
      <c r="AD80" s="135"/>
      <c r="AE80" s="135"/>
      <c r="AF80" s="135"/>
      <c r="AG80" s="135"/>
      <c r="AH80" s="135"/>
      <c r="AI80" s="135"/>
      <c r="AJ80" s="135"/>
      <c r="AK80" s="135"/>
      <c r="AL80" s="135"/>
      <c r="AM80" s="135"/>
      <c r="AN80" s="135"/>
      <c r="AO80" s="135"/>
      <c r="AP80" s="135"/>
      <c r="AQ80" s="135"/>
      <c r="AR80" s="135"/>
      <c r="AS80" s="135"/>
      <c r="AT80" s="135"/>
      <c r="AU80" s="135"/>
      <c r="AV80" s="135"/>
      <c r="AW80" s="135"/>
      <c r="AX80" s="135"/>
      <c r="AY80" s="135"/>
      <c r="AZ80" s="135"/>
      <c r="BA80" s="135"/>
      <c r="BB80" s="135"/>
      <c r="BC80" s="135"/>
      <c r="BD80" s="135"/>
      <c r="BE80" s="135"/>
      <c r="BF80" s="135"/>
      <c r="BG80" s="135"/>
      <c r="BH80" s="135"/>
      <c r="BI80" s="135"/>
      <c r="BJ80" s="135"/>
      <c r="BK80" s="135"/>
      <c r="BL80" s="135"/>
      <c r="BM80" s="135"/>
      <c r="BN80" s="135"/>
      <c r="BO80" s="135"/>
      <c r="BP80" s="135"/>
      <c r="BQ80" s="135"/>
      <c r="BR80" s="135"/>
      <c r="BS80" s="135"/>
      <c r="BT80" s="135"/>
      <c r="BU80" s="135"/>
      <c r="BV80" s="135"/>
      <c r="BW80" s="135"/>
      <c r="BX80" s="135"/>
      <c r="BY80" s="135"/>
      <c r="BZ80" s="135"/>
      <c r="CA80" s="135"/>
      <c r="CB80" s="135"/>
      <c r="CC80" s="135"/>
      <c r="CD80" s="135"/>
      <c r="CE80" s="135"/>
      <c r="CF80" s="135"/>
      <c r="CG80" s="135"/>
      <c r="CH80" s="135"/>
    </row>
    <row r="81" spans="2:86" ht="27.95" customHeight="1" x14ac:dyDescent="0.3">
      <c r="B81" s="26" t="s">
        <v>145</v>
      </c>
      <c r="C81" s="26"/>
      <c r="D81" s="26"/>
      <c r="E81" s="26"/>
      <c r="F81" s="63">
        <f t="shared" ref="F81:AC81" si="38">+SUM(F82)</f>
        <v>0</v>
      </c>
      <c r="G81" s="63">
        <f t="shared" si="38"/>
        <v>1.5680000400000003</v>
      </c>
      <c r="H81" s="63">
        <f t="shared" si="38"/>
        <v>0</v>
      </c>
      <c r="I81" s="63">
        <f t="shared" si="38"/>
        <v>0</v>
      </c>
      <c r="J81" s="63">
        <f t="shared" si="38"/>
        <v>0.78400001999999991</v>
      </c>
      <c r="K81" s="63">
        <f t="shared" si="38"/>
        <v>0</v>
      </c>
      <c r="L81" s="63">
        <f t="shared" si="38"/>
        <v>0</v>
      </c>
      <c r="M81" s="63">
        <f t="shared" si="38"/>
        <v>0</v>
      </c>
      <c r="N81" s="63">
        <f t="shared" si="38"/>
        <v>0</v>
      </c>
      <c r="O81" s="63">
        <f t="shared" si="38"/>
        <v>0</v>
      </c>
      <c r="P81" s="63">
        <f t="shared" si="38"/>
        <v>0</v>
      </c>
      <c r="Q81" s="63">
        <f t="shared" si="38"/>
        <v>0</v>
      </c>
      <c r="R81" s="63">
        <f t="shared" si="38"/>
        <v>0</v>
      </c>
      <c r="S81" s="63">
        <f t="shared" si="38"/>
        <v>0</v>
      </c>
      <c r="T81" s="63">
        <f t="shared" si="38"/>
        <v>0</v>
      </c>
      <c r="U81" s="63">
        <f t="shared" si="38"/>
        <v>0</v>
      </c>
      <c r="V81" s="63">
        <f t="shared" si="38"/>
        <v>0</v>
      </c>
      <c r="W81" s="63">
        <f t="shared" si="38"/>
        <v>0</v>
      </c>
      <c r="X81" s="63">
        <f t="shared" si="38"/>
        <v>0</v>
      </c>
      <c r="Y81" s="63">
        <f t="shared" si="38"/>
        <v>0</v>
      </c>
      <c r="Z81" s="63">
        <f t="shared" si="38"/>
        <v>0</v>
      </c>
      <c r="AA81" s="63">
        <f t="shared" si="38"/>
        <v>0</v>
      </c>
      <c r="AB81" s="63">
        <f t="shared" si="38"/>
        <v>0</v>
      </c>
      <c r="AC81" s="63">
        <f t="shared" si="38"/>
        <v>0</v>
      </c>
      <c r="AD81" s="133"/>
      <c r="AE81" s="133"/>
      <c r="AF81" s="133"/>
      <c r="AG81" s="133"/>
      <c r="AH81" s="133"/>
      <c r="AI81" s="133"/>
      <c r="AJ81" s="133"/>
      <c r="AK81" s="133"/>
      <c r="AL81" s="133"/>
      <c r="AM81" s="133"/>
      <c r="AN81" s="133"/>
      <c r="AO81" s="133"/>
      <c r="AP81" s="133"/>
      <c r="AQ81" s="133"/>
      <c r="AR81" s="133"/>
      <c r="AS81" s="133"/>
      <c r="AT81" s="133"/>
      <c r="AU81" s="133"/>
      <c r="AV81" s="133"/>
      <c r="AW81" s="133"/>
      <c r="AX81" s="133"/>
      <c r="AY81" s="133"/>
      <c r="AZ81" s="133"/>
      <c r="BA81" s="133"/>
      <c r="BB81" s="133"/>
      <c r="BC81" s="133"/>
      <c r="BD81" s="133"/>
      <c r="BE81" s="133"/>
      <c r="BF81" s="133"/>
      <c r="BG81" s="133"/>
      <c r="BH81" s="133"/>
      <c r="BI81" s="133"/>
      <c r="BJ81" s="133"/>
      <c r="BK81" s="133"/>
      <c r="BL81" s="133"/>
      <c r="BM81" s="133"/>
      <c r="BN81" s="133"/>
      <c r="BO81" s="133"/>
      <c r="BP81" s="133"/>
      <c r="BQ81" s="133"/>
      <c r="BR81" s="133"/>
      <c r="BS81" s="133"/>
      <c r="BT81" s="133"/>
      <c r="BU81" s="133"/>
      <c r="BV81" s="133"/>
      <c r="BW81" s="133"/>
      <c r="BX81" s="133"/>
      <c r="BY81" s="133"/>
      <c r="BZ81" s="133"/>
      <c r="CA81" s="133"/>
      <c r="CB81" s="133"/>
      <c r="CC81" s="133"/>
      <c r="CD81" s="133"/>
      <c r="CE81" s="133"/>
      <c r="CF81" s="133"/>
      <c r="CG81" s="133"/>
      <c r="CH81" s="133"/>
    </row>
    <row r="82" spans="2:86" ht="27.95" customHeight="1" x14ac:dyDescent="0.3">
      <c r="B82" s="11" t="s">
        <v>33</v>
      </c>
      <c r="C82" s="11" t="s">
        <v>34</v>
      </c>
      <c r="D82" s="11" t="str">
        <f>+VLOOKUP($C82,$C$10:$D$49,2,FALSE)</f>
        <v>USD</v>
      </c>
      <c r="E82" s="11" t="s">
        <v>141</v>
      </c>
      <c r="F82" s="17">
        <v>0</v>
      </c>
      <c r="G82" s="17">
        <v>1.5680000400000003</v>
      </c>
      <c r="H82" s="17">
        <v>0</v>
      </c>
      <c r="I82" s="17">
        <v>0</v>
      </c>
      <c r="J82" s="17">
        <v>0.78400001999999991</v>
      </c>
      <c r="K82" s="17">
        <v>0</v>
      </c>
      <c r="L82" s="17">
        <v>0</v>
      </c>
      <c r="M82" s="17">
        <v>0</v>
      </c>
      <c r="N82" s="17">
        <v>0</v>
      </c>
      <c r="O82" s="17">
        <v>0</v>
      </c>
      <c r="P82" s="17">
        <v>0</v>
      </c>
      <c r="Q82" s="17">
        <v>0</v>
      </c>
      <c r="R82" s="17">
        <v>0</v>
      </c>
      <c r="S82" s="17">
        <v>0</v>
      </c>
      <c r="T82" s="17">
        <v>0</v>
      </c>
      <c r="U82" s="17">
        <v>0</v>
      </c>
      <c r="V82" s="17">
        <v>0</v>
      </c>
      <c r="W82" s="17">
        <v>0</v>
      </c>
      <c r="X82" s="17">
        <v>0</v>
      </c>
      <c r="Y82" s="17">
        <v>0</v>
      </c>
      <c r="Z82" s="17">
        <v>0</v>
      </c>
      <c r="AA82" s="17">
        <v>0</v>
      </c>
      <c r="AB82" s="17">
        <v>0</v>
      </c>
      <c r="AC82" s="17">
        <v>0</v>
      </c>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row>
    <row r="83" spans="2:86" ht="27.95" customHeight="1" x14ac:dyDescent="0.3">
      <c r="B83" s="26" t="s">
        <v>35</v>
      </c>
      <c r="C83" s="26"/>
      <c r="D83" s="26"/>
      <c r="E83" s="26"/>
      <c r="F83" s="63">
        <f t="shared" ref="F83:AC83" si="39">+SUM(F84,F95)</f>
        <v>0</v>
      </c>
      <c r="G83" s="63">
        <f t="shared" si="39"/>
        <v>16.396239867580334</v>
      </c>
      <c r="H83" s="63">
        <f t="shared" si="39"/>
        <v>0</v>
      </c>
      <c r="I83" s="63">
        <f t="shared" si="39"/>
        <v>0</v>
      </c>
      <c r="J83" s="63">
        <f t="shared" si="39"/>
        <v>15.392807469346087</v>
      </c>
      <c r="K83" s="63">
        <f t="shared" si="39"/>
        <v>0</v>
      </c>
      <c r="L83" s="63">
        <f t="shared" si="39"/>
        <v>0</v>
      </c>
      <c r="M83" s="63">
        <f t="shared" si="39"/>
        <v>15.291385780796087</v>
      </c>
      <c r="N83" s="63">
        <f t="shared" si="39"/>
        <v>0</v>
      </c>
      <c r="O83" s="63">
        <f t="shared" si="39"/>
        <v>0</v>
      </c>
      <c r="P83" s="63">
        <f t="shared" si="39"/>
        <v>15.167325185579422</v>
      </c>
      <c r="Q83" s="63">
        <f t="shared" si="39"/>
        <v>0</v>
      </c>
      <c r="R83" s="63">
        <f t="shared" si="39"/>
        <v>0</v>
      </c>
      <c r="S83" s="63">
        <f t="shared" si="39"/>
        <v>15.099408195579421</v>
      </c>
      <c r="T83" s="63">
        <f t="shared" si="39"/>
        <v>0</v>
      </c>
      <c r="U83" s="63">
        <f t="shared" si="39"/>
        <v>0</v>
      </c>
      <c r="V83" s="63">
        <f t="shared" si="39"/>
        <v>14.858888485579421</v>
      </c>
      <c r="W83" s="63">
        <f t="shared" si="39"/>
        <v>0</v>
      </c>
      <c r="X83" s="63">
        <f t="shared" si="39"/>
        <v>0</v>
      </c>
      <c r="Y83" s="63">
        <f t="shared" si="39"/>
        <v>9.9880786255794192</v>
      </c>
      <c r="Z83" s="63">
        <f t="shared" si="39"/>
        <v>0</v>
      </c>
      <c r="AA83" s="63">
        <f t="shared" si="39"/>
        <v>0</v>
      </c>
      <c r="AB83" s="63">
        <f t="shared" si="39"/>
        <v>9.7130494403756646</v>
      </c>
      <c r="AC83" s="63">
        <f t="shared" si="39"/>
        <v>0</v>
      </c>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3"/>
      <c r="BA83" s="133"/>
      <c r="BB83" s="133"/>
      <c r="BC83" s="133"/>
      <c r="BD83" s="133"/>
      <c r="BE83" s="133"/>
      <c r="BF83" s="133"/>
      <c r="BG83" s="133"/>
      <c r="BH83" s="133"/>
      <c r="BI83" s="133"/>
      <c r="BJ83" s="133"/>
      <c r="BK83" s="133"/>
      <c r="BL83" s="133"/>
      <c r="BM83" s="133"/>
      <c r="BN83" s="133"/>
      <c r="BO83" s="133"/>
      <c r="BP83" s="133"/>
      <c r="BQ83" s="133"/>
      <c r="BR83" s="133"/>
      <c r="BS83" s="133"/>
      <c r="BT83" s="133"/>
      <c r="BU83" s="133"/>
      <c r="BV83" s="133"/>
      <c r="BW83" s="133"/>
      <c r="BX83" s="133"/>
      <c r="BY83" s="133"/>
      <c r="BZ83" s="133"/>
      <c r="CA83" s="133"/>
      <c r="CB83" s="133"/>
      <c r="CC83" s="133"/>
      <c r="CD83" s="133"/>
      <c r="CE83" s="133"/>
      <c r="CF83" s="133"/>
      <c r="CG83" s="133"/>
      <c r="CH83" s="133"/>
    </row>
    <row r="84" spans="2:86" ht="27.95" customHeight="1" x14ac:dyDescent="0.3">
      <c r="B84" s="27" t="s">
        <v>36</v>
      </c>
      <c r="C84" s="27"/>
      <c r="D84" s="27"/>
      <c r="E84" s="27"/>
      <c r="F84" s="64">
        <f t="shared" ref="F84:Z84" si="40">+SUM(F85:F94)</f>
        <v>0</v>
      </c>
      <c r="G84" s="64">
        <f t="shared" si="40"/>
        <v>12.382746914695312</v>
      </c>
      <c r="H84" s="64">
        <f t="shared" si="40"/>
        <v>0</v>
      </c>
      <c r="I84" s="64">
        <f t="shared" si="40"/>
        <v>0</v>
      </c>
      <c r="J84" s="64">
        <f t="shared" si="40"/>
        <v>13.174074451846089</v>
      </c>
      <c r="K84" s="64">
        <f t="shared" si="40"/>
        <v>0</v>
      </c>
      <c r="L84" s="64">
        <f t="shared" si="40"/>
        <v>0</v>
      </c>
      <c r="M84" s="64">
        <f t="shared" si="40"/>
        <v>13.287901993296089</v>
      </c>
      <c r="N84" s="64">
        <f t="shared" si="40"/>
        <v>0</v>
      </c>
      <c r="O84" s="64">
        <f t="shared" si="40"/>
        <v>0</v>
      </c>
      <c r="P84" s="64">
        <f t="shared" si="40"/>
        <v>13.379090628079423</v>
      </c>
      <c r="Q84" s="64">
        <f t="shared" si="40"/>
        <v>0</v>
      </c>
      <c r="R84" s="64">
        <f t="shared" si="40"/>
        <v>0</v>
      </c>
      <c r="S84" s="64">
        <f t="shared" si="40"/>
        <v>13.311173638079424</v>
      </c>
      <c r="T84" s="64">
        <f t="shared" si="40"/>
        <v>0</v>
      </c>
      <c r="U84" s="64">
        <f t="shared" si="40"/>
        <v>0</v>
      </c>
      <c r="V84" s="64">
        <f t="shared" si="40"/>
        <v>13.070653928079423</v>
      </c>
      <c r="W84" s="64">
        <f t="shared" si="40"/>
        <v>0</v>
      </c>
      <c r="X84" s="64">
        <f t="shared" si="40"/>
        <v>0</v>
      </c>
      <c r="Y84" s="64">
        <f t="shared" si="40"/>
        <v>8.1998440680794218</v>
      </c>
      <c r="Z84" s="64">
        <f t="shared" si="40"/>
        <v>0</v>
      </c>
      <c r="AA84" s="64">
        <f t="shared" ref="AA84:AC84" si="41">+SUM(AA85:AA94)</f>
        <v>0</v>
      </c>
      <c r="AB84" s="64">
        <f t="shared" si="41"/>
        <v>7.9246616804798373</v>
      </c>
      <c r="AC84" s="64">
        <f t="shared" si="41"/>
        <v>0</v>
      </c>
      <c r="AD84" s="138"/>
      <c r="AE84" s="138"/>
      <c r="AF84" s="138"/>
      <c r="AG84" s="138"/>
      <c r="AH84" s="138"/>
      <c r="AI84" s="138"/>
      <c r="AJ84" s="138"/>
      <c r="AK84" s="138"/>
      <c r="AL84" s="138"/>
      <c r="AM84" s="138"/>
      <c r="AN84" s="138"/>
      <c r="AO84" s="138"/>
      <c r="AP84" s="138"/>
      <c r="AQ84" s="138"/>
      <c r="AR84" s="138"/>
      <c r="AS84" s="138"/>
      <c r="AT84" s="138"/>
      <c r="AU84" s="138"/>
      <c r="AV84" s="138"/>
      <c r="AW84" s="138"/>
      <c r="AX84" s="138"/>
      <c r="AY84" s="138"/>
      <c r="AZ84" s="138"/>
      <c r="BA84" s="138"/>
      <c r="BB84" s="138"/>
      <c r="BC84" s="138"/>
      <c r="BD84" s="138"/>
      <c r="BE84" s="138"/>
      <c r="BF84" s="138"/>
      <c r="BG84" s="138"/>
      <c r="BH84" s="138"/>
      <c r="BI84" s="138"/>
      <c r="BJ84" s="138"/>
      <c r="BK84" s="138"/>
      <c r="BL84" s="138"/>
      <c r="BM84" s="138"/>
      <c r="BN84" s="138"/>
      <c r="BO84" s="138"/>
      <c r="BP84" s="138"/>
      <c r="BQ84" s="138"/>
      <c r="BR84" s="138"/>
      <c r="BS84" s="138"/>
      <c r="BT84" s="138"/>
      <c r="BU84" s="138"/>
      <c r="BV84" s="138"/>
      <c r="BW84" s="138"/>
      <c r="BX84" s="138"/>
      <c r="BY84" s="138"/>
      <c r="BZ84" s="138"/>
      <c r="CA84" s="138"/>
      <c r="CB84" s="138"/>
      <c r="CC84" s="138"/>
      <c r="CD84" s="138"/>
      <c r="CE84" s="138"/>
      <c r="CF84" s="138"/>
      <c r="CG84" s="138"/>
      <c r="CH84" s="138"/>
    </row>
    <row r="85" spans="2:86" ht="27.95" customHeight="1" x14ac:dyDescent="0.3">
      <c r="B85" s="11" t="s">
        <v>37</v>
      </c>
      <c r="C85" s="11" t="s">
        <v>38</v>
      </c>
      <c r="D85" s="11" t="str">
        <f t="shared" ref="D85:D94" si="42">+VLOOKUP($C85,$C$10:$D$49,2,FALSE)</f>
        <v>USD</v>
      </c>
      <c r="E85" s="11" t="s">
        <v>142</v>
      </c>
      <c r="F85" s="17">
        <v>0</v>
      </c>
      <c r="G85" s="17">
        <v>2.8515320943328861</v>
      </c>
      <c r="H85" s="17">
        <v>0</v>
      </c>
      <c r="I85" s="17">
        <v>0</v>
      </c>
      <c r="J85" s="17">
        <v>2.8515320943328861</v>
      </c>
      <c r="K85" s="17">
        <v>0</v>
      </c>
      <c r="L85" s="17">
        <v>0</v>
      </c>
      <c r="M85" s="17">
        <v>2.8515320943328861</v>
      </c>
      <c r="N85" s="17">
        <v>0</v>
      </c>
      <c r="O85" s="17">
        <v>0</v>
      </c>
      <c r="P85" s="17">
        <v>2.8515320943328861</v>
      </c>
      <c r="Q85" s="17">
        <v>0</v>
      </c>
      <c r="R85" s="17">
        <v>0</v>
      </c>
      <c r="S85" s="17">
        <v>2.8515320943328861</v>
      </c>
      <c r="T85" s="17">
        <v>0</v>
      </c>
      <c r="U85" s="17">
        <v>0</v>
      </c>
      <c r="V85" s="17">
        <v>2.8515320943328861</v>
      </c>
      <c r="W85" s="17">
        <v>0</v>
      </c>
      <c r="X85" s="17">
        <v>0</v>
      </c>
      <c r="Y85" s="17">
        <v>2.8515320943328861</v>
      </c>
      <c r="Z85" s="17">
        <v>0</v>
      </c>
      <c r="AA85" s="17">
        <v>0</v>
      </c>
      <c r="AB85" s="17">
        <v>2.8515320943328857</v>
      </c>
      <c r="AC85" s="17">
        <v>0</v>
      </c>
      <c r="AD85" s="135"/>
      <c r="AE85" s="135"/>
      <c r="AF85" s="135"/>
      <c r="AG85" s="135"/>
      <c r="AH85" s="135"/>
      <c r="AI85" s="135"/>
      <c r="AJ85" s="135"/>
      <c r="AK85" s="135"/>
      <c r="AL85" s="135"/>
      <c r="AM85" s="135"/>
      <c r="AN85" s="135"/>
      <c r="AO85" s="135"/>
      <c r="AP85" s="135"/>
      <c r="AQ85" s="135"/>
      <c r="AR85" s="135"/>
      <c r="AS85" s="135"/>
      <c r="AT85" s="135"/>
      <c r="AU85" s="135"/>
      <c r="AV85" s="135"/>
      <c r="AW85" s="135"/>
      <c r="AX85" s="135"/>
      <c r="AY85" s="135"/>
      <c r="AZ85" s="135"/>
      <c r="BA85" s="135"/>
      <c r="BB85" s="135"/>
      <c r="BC85" s="135"/>
      <c r="BD85" s="135"/>
      <c r="BE85" s="135"/>
      <c r="BF85" s="135"/>
      <c r="BG85" s="135"/>
      <c r="BH85" s="135"/>
      <c r="BI85" s="135"/>
      <c r="BJ85" s="135"/>
      <c r="BK85" s="135"/>
      <c r="BL85" s="135"/>
      <c r="BM85" s="135"/>
      <c r="BN85" s="135"/>
      <c r="BO85" s="135"/>
      <c r="BP85" s="135"/>
      <c r="BQ85" s="135"/>
      <c r="BR85" s="135"/>
      <c r="BS85" s="135"/>
      <c r="BT85" s="135"/>
      <c r="BU85" s="135"/>
      <c r="BV85" s="135"/>
      <c r="BW85" s="135"/>
      <c r="BX85" s="135"/>
      <c r="BY85" s="135"/>
      <c r="BZ85" s="135"/>
      <c r="CA85" s="135"/>
      <c r="CB85" s="135"/>
      <c r="CC85" s="135"/>
      <c r="CD85" s="135"/>
      <c r="CE85" s="135"/>
      <c r="CF85" s="135"/>
      <c r="CG85" s="135"/>
      <c r="CH85" s="135"/>
    </row>
    <row r="86" spans="2:86" ht="27.95" customHeight="1" x14ac:dyDescent="0.3">
      <c r="B86" s="11" t="s">
        <v>39</v>
      </c>
      <c r="C86" s="11" t="s">
        <v>40</v>
      </c>
      <c r="D86" s="11" t="str">
        <f t="shared" si="42"/>
        <v>USD</v>
      </c>
      <c r="E86" s="11" t="s">
        <v>142</v>
      </c>
      <c r="F86" s="17">
        <v>0</v>
      </c>
      <c r="G86" s="17">
        <v>2.891885608150778</v>
      </c>
      <c r="H86" s="17">
        <v>0</v>
      </c>
      <c r="I86" s="17">
        <v>0</v>
      </c>
      <c r="J86" s="17">
        <v>2.8918856763015555</v>
      </c>
      <c r="K86" s="17">
        <v>0</v>
      </c>
      <c r="L86" s="17">
        <v>0</v>
      </c>
      <c r="M86" s="17">
        <v>2.8918856763015555</v>
      </c>
      <c r="N86" s="17">
        <v>0</v>
      </c>
      <c r="O86" s="17">
        <v>0</v>
      </c>
      <c r="P86" s="17">
        <v>2.8918856763015555</v>
      </c>
      <c r="Q86" s="17">
        <v>0</v>
      </c>
      <c r="R86" s="17">
        <v>0</v>
      </c>
      <c r="S86" s="17">
        <v>2.8918856763015555</v>
      </c>
      <c r="T86" s="17">
        <v>0</v>
      </c>
      <c r="U86" s="17">
        <v>0</v>
      </c>
      <c r="V86" s="17">
        <v>2.8918856763015555</v>
      </c>
      <c r="W86" s="17">
        <v>0</v>
      </c>
      <c r="X86" s="17">
        <v>0</v>
      </c>
      <c r="Y86" s="17">
        <v>2.8918856763015555</v>
      </c>
      <c r="Z86" s="17">
        <v>0</v>
      </c>
      <c r="AA86" s="17">
        <v>0</v>
      </c>
      <c r="AB86" s="17">
        <v>2.6858150529160829</v>
      </c>
      <c r="AC86" s="17">
        <v>0</v>
      </c>
      <c r="AD86" s="135"/>
      <c r="AE86" s="135"/>
      <c r="AF86" s="135"/>
      <c r="AG86" s="135"/>
      <c r="AH86" s="135"/>
      <c r="AI86" s="135"/>
      <c r="AJ86" s="135"/>
      <c r="AK86" s="135"/>
      <c r="AL86" s="135"/>
      <c r="AM86" s="135"/>
      <c r="AN86" s="135"/>
      <c r="AO86" s="135"/>
      <c r="AP86" s="135"/>
      <c r="AQ86" s="135"/>
      <c r="AR86" s="135"/>
      <c r="AS86" s="135"/>
      <c r="AT86" s="135"/>
      <c r="AU86" s="135"/>
      <c r="AV86" s="135"/>
      <c r="AW86" s="135"/>
      <c r="AX86" s="135"/>
      <c r="AY86" s="135"/>
      <c r="AZ86" s="135"/>
      <c r="BA86" s="135"/>
      <c r="BB86" s="135"/>
      <c r="BC86" s="135"/>
      <c r="BD86" s="135"/>
      <c r="BE86" s="135"/>
      <c r="BF86" s="135"/>
      <c r="BG86" s="135"/>
      <c r="BH86" s="135"/>
      <c r="BI86" s="135"/>
      <c r="BJ86" s="135"/>
      <c r="BK86" s="135"/>
      <c r="BL86" s="135"/>
      <c r="BM86" s="135"/>
      <c r="BN86" s="135"/>
      <c r="BO86" s="135"/>
      <c r="BP86" s="135"/>
      <c r="BQ86" s="135"/>
      <c r="BR86" s="135"/>
      <c r="BS86" s="135"/>
      <c r="BT86" s="135"/>
      <c r="BU86" s="135"/>
      <c r="BV86" s="135"/>
      <c r="BW86" s="135"/>
      <c r="BX86" s="135"/>
      <c r="BY86" s="135"/>
      <c r="BZ86" s="135"/>
      <c r="CA86" s="135"/>
      <c r="CB86" s="135"/>
      <c r="CC86" s="135"/>
      <c r="CD86" s="135"/>
      <c r="CE86" s="135"/>
      <c r="CF86" s="135"/>
      <c r="CG86" s="135"/>
      <c r="CH86" s="135"/>
    </row>
    <row r="87" spans="2:86" ht="27.95" customHeight="1" x14ac:dyDescent="0.3">
      <c r="B87" s="11" t="s">
        <v>41</v>
      </c>
      <c r="C87" s="11" t="s">
        <v>42</v>
      </c>
      <c r="D87" s="11" t="str">
        <f t="shared" si="42"/>
        <v>USD</v>
      </c>
      <c r="E87" s="11" t="s">
        <v>142</v>
      </c>
      <c r="F87" s="17">
        <v>0</v>
      </c>
      <c r="G87" s="17">
        <v>4.8708098600000005</v>
      </c>
      <c r="H87" s="17">
        <v>0</v>
      </c>
      <c r="I87" s="17">
        <v>0</v>
      </c>
      <c r="J87" s="17">
        <v>4.8708098600000005</v>
      </c>
      <c r="K87" s="17">
        <v>0</v>
      </c>
      <c r="L87" s="17">
        <v>0</v>
      </c>
      <c r="M87" s="17">
        <v>4.8708098600000005</v>
      </c>
      <c r="N87" s="17">
        <v>0</v>
      </c>
      <c r="O87" s="17">
        <v>0</v>
      </c>
      <c r="P87" s="17">
        <v>4.8708098600000005</v>
      </c>
      <c r="Q87" s="17">
        <v>0</v>
      </c>
      <c r="R87" s="17">
        <v>0</v>
      </c>
      <c r="S87" s="17">
        <v>4.8708098600000005</v>
      </c>
      <c r="T87" s="17">
        <v>0</v>
      </c>
      <c r="U87" s="17">
        <v>0</v>
      </c>
      <c r="V87" s="17">
        <v>4.8708098600000005</v>
      </c>
      <c r="W87" s="17">
        <v>0</v>
      </c>
      <c r="X87" s="17">
        <v>0</v>
      </c>
      <c r="Y87" s="17">
        <v>0</v>
      </c>
      <c r="Z87" s="17">
        <v>0</v>
      </c>
      <c r="AA87" s="17">
        <v>0</v>
      </c>
      <c r="AB87" s="17">
        <v>0</v>
      </c>
      <c r="AC87" s="17">
        <v>0</v>
      </c>
      <c r="AD87" s="135"/>
      <c r="AE87" s="135"/>
      <c r="AF87" s="135"/>
      <c r="AG87" s="135"/>
      <c r="AH87" s="135"/>
      <c r="AI87" s="135"/>
      <c r="AJ87" s="135"/>
      <c r="AK87" s="135"/>
      <c r="AL87" s="135"/>
      <c r="AM87" s="135"/>
      <c r="AN87" s="135"/>
      <c r="AO87" s="135"/>
      <c r="AP87" s="135"/>
      <c r="AQ87" s="135"/>
      <c r="AR87" s="135"/>
      <c r="AS87" s="135"/>
      <c r="AT87" s="135"/>
      <c r="AU87" s="135"/>
      <c r="AV87" s="135"/>
      <c r="AW87" s="135"/>
      <c r="AX87" s="135"/>
      <c r="AY87" s="135"/>
      <c r="AZ87" s="135"/>
      <c r="BA87" s="135"/>
      <c r="BB87" s="135"/>
      <c r="BC87" s="135"/>
      <c r="BD87" s="135"/>
      <c r="BE87" s="135"/>
      <c r="BF87" s="135"/>
      <c r="BG87" s="135"/>
      <c r="BH87" s="135"/>
      <c r="BI87" s="135"/>
      <c r="BJ87" s="135"/>
      <c r="BK87" s="135"/>
      <c r="BL87" s="135"/>
      <c r="BM87" s="135"/>
      <c r="BN87" s="135"/>
      <c r="BO87" s="135"/>
      <c r="BP87" s="135"/>
      <c r="BQ87" s="135"/>
      <c r="BR87" s="135"/>
      <c r="BS87" s="135"/>
      <c r="BT87" s="135"/>
      <c r="BU87" s="135"/>
      <c r="BV87" s="135"/>
      <c r="BW87" s="135"/>
      <c r="BX87" s="135"/>
      <c r="BY87" s="135"/>
      <c r="BZ87" s="135"/>
      <c r="CA87" s="135"/>
      <c r="CB87" s="135"/>
      <c r="CC87" s="135"/>
      <c r="CD87" s="135"/>
      <c r="CE87" s="135"/>
      <c r="CF87" s="135"/>
      <c r="CG87" s="135"/>
      <c r="CH87" s="135"/>
    </row>
    <row r="88" spans="2:86" ht="27.95" customHeight="1" x14ac:dyDescent="0.3">
      <c r="B88" s="11" t="s">
        <v>43</v>
      </c>
      <c r="C88" s="11" t="s">
        <v>44</v>
      </c>
      <c r="D88" s="11" t="str">
        <f t="shared" si="42"/>
        <v>USD</v>
      </c>
      <c r="E88" s="11" t="s">
        <v>142</v>
      </c>
      <c r="F88" s="17">
        <v>0</v>
      </c>
      <c r="G88" s="17">
        <v>0.79132745900000001</v>
      </c>
      <c r="H88" s="17">
        <v>0</v>
      </c>
      <c r="I88" s="17">
        <v>0</v>
      </c>
      <c r="J88" s="17">
        <v>1.582654918</v>
      </c>
      <c r="K88" s="17">
        <v>0</v>
      </c>
      <c r="L88" s="17">
        <v>0</v>
      </c>
      <c r="M88" s="17">
        <v>1.582654918</v>
      </c>
      <c r="N88" s="17">
        <v>0</v>
      </c>
      <c r="O88" s="17">
        <v>0</v>
      </c>
      <c r="P88" s="17">
        <v>1.582654918</v>
      </c>
      <c r="Q88" s="17">
        <v>0</v>
      </c>
      <c r="R88" s="17">
        <v>0</v>
      </c>
      <c r="S88" s="17">
        <v>1.582654918</v>
      </c>
      <c r="T88" s="17">
        <v>0</v>
      </c>
      <c r="U88" s="17">
        <v>0</v>
      </c>
      <c r="V88" s="17">
        <v>1.582654918</v>
      </c>
      <c r="W88" s="17">
        <v>0</v>
      </c>
      <c r="X88" s="17">
        <v>0</v>
      </c>
      <c r="Y88" s="17">
        <v>1.582654918</v>
      </c>
      <c r="Z88" s="17">
        <v>0</v>
      </c>
      <c r="AA88" s="17">
        <v>0</v>
      </c>
      <c r="AB88" s="17">
        <v>1.5261315280714283</v>
      </c>
      <c r="AC88" s="17">
        <v>0</v>
      </c>
      <c r="AD88" s="135"/>
      <c r="AE88" s="135"/>
      <c r="AF88" s="135"/>
      <c r="AG88" s="135"/>
      <c r="AH88" s="135"/>
      <c r="AI88" s="135"/>
      <c r="AJ88" s="135"/>
      <c r="AK88" s="135"/>
      <c r="AL88" s="135"/>
      <c r="AM88" s="135"/>
      <c r="AN88" s="135"/>
      <c r="AO88" s="135"/>
      <c r="AP88" s="135"/>
      <c r="AQ88" s="135"/>
      <c r="AR88" s="135"/>
      <c r="AS88" s="135"/>
      <c r="AT88" s="135"/>
      <c r="AU88" s="135"/>
      <c r="AV88" s="135"/>
      <c r="AW88" s="135"/>
      <c r="AX88" s="135"/>
      <c r="AY88" s="135"/>
      <c r="AZ88" s="135"/>
      <c r="BA88" s="135"/>
      <c r="BB88" s="135"/>
      <c r="BC88" s="135"/>
      <c r="BD88" s="135"/>
      <c r="BE88" s="135"/>
      <c r="BF88" s="135"/>
      <c r="BG88" s="135"/>
      <c r="BH88" s="135"/>
      <c r="BI88" s="135"/>
      <c r="BJ88" s="135"/>
      <c r="BK88" s="135"/>
      <c r="BL88" s="135"/>
      <c r="BM88" s="135"/>
      <c r="BN88" s="135"/>
      <c r="BO88" s="135"/>
      <c r="BP88" s="135"/>
      <c r="BQ88" s="135"/>
      <c r="BR88" s="135"/>
      <c r="BS88" s="135"/>
      <c r="BT88" s="135"/>
      <c r="BU88" s="135"/>
      <c r="BV88" s="135"/>
      <c r="BW88" s="135"/>
      <c r="BX88" s="135"/>
      <c r="BY88" s="135"/>
      <c r="BZ88" s="135"/>
      <c r="CA88" s="135"/>
      <c r="CB88" s="135"/>
      <c r="CC88" s="135"/>
      <c r="CD88" s="135"/>
      <c r="CE88" s="135"/>
      <c r="CF88" s="135"/>
      <c r="CG88" s="135"/>
      <c r="CH88" s="135"/>
    </row>
    <row r="89" spans="2:86" ht="27.95" customHeight="1" x14ac:dyDescent="0.3">
      <c r="B89" s="11" t="s">
        <v>45</v>
      </c>
      <c r="C89" s="11" t="s">
        <v>46</v>
      </c>
      <c r="D89" s="11" t="str">
        <f t="shared" si="42"/>
        <v>USD</v>
      </c>
      <c r="E89" s="11" t="s">
        <v>142</v>
      </c>
      <c r="F89" s="17">
        <v>0</v>
      </c>
      <c r="G89" s="17">
        <v>0.47094340230769227</v>
      </c>
      <c r="H89" s="17">
        <v>0</v>
      </c>
      <c r="I89" s="17">
        <v>0</v>
      </c>
      <c r="J89" s="17">
        <v>0.47094340230769227</v>
      </c>
      <c r="K89" s="17">
        <v>0</v>
      </c>
      <c r="L89" s="17">
        <v>0</v>
      </c>
      <c r="M89" s="17">
        <v>0.47094340230769227</v>
      </c>
      <c r="N89" s="17">
        <v>0</v>
      </c>
      <c r="O89" s="17">
        <v>0</v>
      </c>
      <c r="P89" s="17">
        <v>0.47094340230769227</v>
      </c>
      <c r="Q89" s="17">
        <v>0</v>
      </c>
      <c r="R89" s="17">
        <v>0</v>
      </c>
      <c r="S89" s="17">
        <v>0.47094340230769227</v>
      </c>
      <c r="T89" s="17">
        <v>0</v>
      </c>
      <c r="U89" s="17">
        <v>0</v>
      </c>
      <c r="V89" s="17">
        <v>0.47094340230769227</v>
      </c>
      <c r="W89" s="17">
        <v>0</v>
      </c>
      <c r="X89" s="17">
        <v>0</v>
      </c>
      <c r="Y89" s="17">
        <v>0.47094340230769227</v>
      </c>
      <c r="Z89" s="17">
        <v>0</v>
      </c>
      <c r="AA89" s="17">
        <v>0</v>
      </c>
      <c r="AB89" s="17">
        <v>0.47094340230769222</v>
      </c>
      <c r="AC89" s="17">
        <v>0</v>
      </c>
      <c r="AD89" s="135"/>
      <c r="AE89" s="135"/>
      <c r="AF89" s="135"/>
      <c r="AG89" s="135"/>
      <c r="AH89" s="135"/>
      <c r="AI89" s="135"/>
      <c r="AJ89" s="135"/>
      <c r="AK89" s="135"/>
      <c r="AL89" s="135"/>
      <c r="AM89" s="135"/>
      <c r="AN89" s="135"/>
      <c r="AO89" s="135"/>
      <c r="AP89" s="135"/>
      <c r="AQ89" s="135"/>
      <c r="AR89" s="135"/>
      <c r="AS89" s="135"/>
      <c r="AT89" s="135"/>
      <c r="AU89" s="135"/>
      <c r="AV89" s="135"/>
      <c r="AW89" s="135"/>
      <c r="AX89" s="135"/>
      <c r="AY89" s="135"/>
      <c r="AZ89" s="135"/>
      <c r="BA89" s="135"/>
      <c r="BB89" s="135"/>
      <c r="BC89" s="135"/>
      <c r="BD89" s="135"/>
      <c r="BE89" s="135"/>
      <c r="BF89" s="135"/>
      <c r="BG89" s="135"/>
      <c r="BH89" s="135"/>
      <c r="BI89" s="135"/>
      <c r="BJ89" s="135"/>
      <c r="BK89" s="135"/>
      <c r="BL89" s="135"/>
      <c r="BM89" s="135"/>
      <c r="BN89" s="135"/>
      <c r="BO89" s="135"/>
      <c r="BP89" s="135"/>
      <c r="BQ89" s="135"/>
      <c r="BR89" s="135"/>
      <c r="BS89" s="135"/>
      <c r="BT89" s="135"/>
      <c r="BU89" s="135"/>
      <c r="BV89" s="135"/>
      <c r="BW89" s="135"/>
      <c r="BX89" s="135"/>
      <c r="BY89" s="135"/>
      <c r="BZ89" s="135"/>
      <c r="CA89" s="135"/>
      <c r="CB89" s="135"/>
      <c r="CC89" s="135"/>
      <c r="CD89" s="135"/>
      <c r="CE89" s="135"/>
      <c r="CF89" s="135"/>
      <c r="CG89" s="135"/>
      <c r="CH89" s="135"/>
    </row>
    <row r="90" spans="2:86" ht="27.95" customHeight="1" x14ac:dyDescent="0.3">
      <c r="B90" s="11" t="s">
        <v>47</v>
      </c>
      <c r="C90" s="11" t="s">
        <v>48</v>
      </c>
      <c r="D90" s="11" t="str">
        <f t="shared" si="42"/>
        <v>USD</v>
      </c>
      <c r="E90" s="11" t="s">
        <v>142</v>
      </c>
      <c r="F90" s="17">
        <v>0</v>
      </c>
      <c r="G90" s="17">
        <v>0</v>
      </c>
      <c r="H90" s="17">
        <v>0</v>
      </c>
      <c r="I90" s="17">
        <v>0</v>
      </c>
      <c r="J90" s="17">
        <v>0</v>
      </c>
      <c r="K90" s="17">
        <v>0</v>
      </c>
      <c r="L90" s="17">
        <v>0</v>
      </c>
      <c r="M90" s="17">
        <v>0.18291828144999991</v>
      </c>
      <c r="N90" s="17">
        <v>0</v>
      </c>
      <c r="O90" s="17">
        <v>0</v>
      </c>
      <c r="P90" s="17">
        <v>0.36583656289999983</v>
      </c>
      <c r="Q90" s="17">
        <v>0</v>
      </c>
      <c r="R90" s="17">
        <v>0</v>
      </c>
      <c r="S90" s="17">
        <v>0.36583656289999983</v>
      </c>
      <c r="T90" s="17">
        <v>0</v>
      </c>
      <c r="U90" s="17">
        <v>0</v>
      </c>
      <c r="V90" s="17">
        <v>0.36583656289999983</v>
      </c>
      <c r="W90" s="17">
        <v>0</v>
      </c>
      <c r="X90" s="17">
        <v>0</v>
      </c>
      <c r="Y90" s="17">
        <v>0.36583656289999983</v>
      </c>
      <c r="Z90" s="17">
        <v>0</v>
      </c>
      <c r="AA90" s="17">
        <v>0</v>
      </c>
      <c r="AB90" s="17">
        <v>0.35440417030937493</v>
      </c>
      <c r="AC90" s="17">
        <v>0</v>
      </c>
      <c r="AD90" s="135"/>
      <c r="AE90" s="135"/>
      <c r="AF90" s="135"/>
      <c r="AG90" s="135"/>
      <c r="AH90" s="135"/>
      <c r="AI90" s="135"/>
      <c r="AJ90" s="135"/>
      <c r="AK90" s="135"/>
      <c r="AL90" s="135"/>
      <c r="AM90" s="135"/>
      <c r="AN90" s="135"/>
      <c r="AO90" s="135"/>
      <c r="AP90" s="135"/>
      <c r="AQ90" s="135"/>
      <c r="AR90" s="135"/>
      <c r="AS90" s="135"/>
      <c r="AT90" s="135"/>
      <c r="AU90" s="135"/>
      <c r="AV90" s="135"/>
      <c r="AW90" s="135"/>
      <c r="AX90" s="135"/>
      <c r="AY90" s="135"/>
      <c r="AZ90" s="135"/>
      <c r="BA90" s="135"/>
      <c r="BB90" s="135"/>
      <c r="BC90" s="135"/>
      <c r="BD90" s="135"/>
      <c r="BE90" s="135"/>
      <c r="BF90" s="135"/>
      <c r="BG90" s="135"/>
      <c r="BH90" s="135"/>
      <c r="BI90" s="135"/>
      <c r="BJ90" s="135"/>
      <c r="BK90" s="135"/>
      <c r="BL90" s="135"/>
      <c r="BM90" s="135"/>
      <c r="BN90" s="135"/>
      <c r="BO90" s="135"/>
      <c r="BP90" s="135"/>
      <c r="BQ90" s="135"/>
      <c r="BR90" s="135"/>
      <c r="BS90" s="135"/>
      <c r="BT90" s="135"/>
      <c r="BU90" s="135"/>
      <c r="BV90" s="135"/>
      <c r="BW90" s="135"/>
      <c r="BX90" s="135"/>
      <c r="BY90" s="135"/>
      <c r="BZ90" s="135"/>
      <c r="CA90" s="135"/>
      <c r="CB90" s="135"/>
      <c r="CC90" s="135"/>
      <c r="CD90" s="135"/>
      <c r="CE90" s="135"/>
      <c r="CF90" s="135"/>
      <c r="CG90" s="135"/>
      <c r="CH90" s="135"/>
    </row>
    <row r="91" spans="2:86" ht="27.95" customHeight="1" x14ac:dyDescent="0.3">
      <c r="B91" s="11" t="s">
        <v>49</v>
      </c>
      <c r="C91" s="11" t="s">
        <v>50</v>
      </c>
      <c r="D91" s="11" t="str">
        <f t="shared" si="42"/>
        <v>USD</v>
      </c>
      <c r="E91" s="11" t="s">
        <v>142</v>
      </c>
      <c r="F91" s="17">
        <v>0</v>
      </c>
      <c r="G91" s="17">
        <v>0.24052004000000002</v>
      </c>
      <c r="H91" s="17">
        <v>0</v>
      </c>
      <c r="I91" s="17">
        <v>0</v>
      </c>
      <c r="J91" s="17">
        <v>0.24052004000000002</v>
      </c>
      <c r="K91" s="17">
        <v>0</v>
      </c>
      <c r="L91" s="17">
        <v>0</v>
      </c>
      <c r="M91" s="17">
        <v>0.24052004000000002</v>
      </c>
      <c r="N91" s="17">
        <v>0</v>
      </c>
      <c r="O91" s="17">
        <v>0</v>
      </c>
      <c r="P91" s="17">
        <v>0.24052004000000002</v>
      </c>
      <c r="Q91" s="17">
        <v>0</v>
      </c>
      <c r="R91" s="17">
        <v>0</v>
      </c>
      <c r="S91" s="17">
        <v>0.24051971000000044</v>
      </c>
      <c r="T91" s="17">
        <v>0</v>
      </c>
      <c r="U91" s="17">
        <v>0</v>
      </c>
      <c r="V91" s="17">
        <v>0</v>
      </c>
      <c r="W91" s="17">
        <v>0</v>
      </c>
      <c r="X91" s="17">
        <v>0</v>
      </c>
      <c r="Y91" s="17">
        <v>0</v>
      </c>
      <c r="Z91" s="17">
        <v>0</v>
      </c>
      <c r="AA91" s="17">
        <v>0</v>
      </c>
      <c r="AB91" s="17">
        <v>0</v>
      </c>
      <c r="AC91" s="17">
        <v>0</v>
      </c>
      <c r="AD91" s="135"/>
      <c r="AE91" s="135"/>
      <c r="AF91" s="135"/>
      <c r="AG91" s="135"/>
      <c r="AH91" s="135"/>
      <c r="AI91" s="135"/>
      <c r="AJ91" s="135"/>
      <c r="AK91" s="135"/>
      <c r="AL91" s="135"/>
      <c r="AM91" s="135"/>
      <c r="AN91" s="135"/>
      <c r="AO91" s="135"/>
      <c r="AP91" s="135"/>
      <c r="AQ91" s="135"/>
      <c r="AR91" s="135"/>
      <c r="AS91" s="135"/>
      <c r="AT91" s="135"/>
      <c r="AU91" s="135"/>
      <c r="AV91" s="135"/>
      <c r="AW91" s="135"/>
      <c r="AX91" s="135"/>
      <c r="AY91" s="135"/>
      <c r="AZ91" s="135"/>
      <c r="BA91" s="135"/>
      <c r="BB91" s="135"/>
      <c r="BC91" s="135"/>
      <c r="BD91" s="135"/>
      <c r="BE91" s="135"/>
      <c r="BF91" s="135"/>
      <c r="BG91" s="135"/>
      <c r="BH91" s="135"/>
      <c r="BI91" s="135"/>
      <c r="BJ91" s="135"/>
      <c r="BK91" s="135"/>
      <c r="BL91" s="135"/>
      <c r="BM91" s="135"/>
      <c r="BN91" s="135"/>
      <c r="BO91" s="135"/>
      <c r="BP91" s="135"/>
      <c r="BQ91" s="135"/>
      <c r="BR91" s="135"/>
      <c r="BS91" s="135"/>
      <c r="BT91" s="135"/>
      <c r="BU91" s="135"/>
      <c r="BV91" s="135"/>
      <c r="BW91" s="135"/>
      <c r="BX91" s="135"/>
      <c r="BY91" s="135"/>
      <c r="BZ91" s="135"/>
      <c r="CA91" s="135"/>
      <c r="CB91" s="135"/>
      <c r="CC91" s="135"/>
      <c r="CD91" s="135"/>
      <c r="CE91" s="135"/>
      <c r="CF91" s="135"/>
      <c r="CG91" s="135"/>
      <c r="CH91" s="135"/>
    </row>
    <row r="92" spans="2:86" ht="27.95" customHeight="1" x14ac:dyDescent="0.3">
      <c r="B92" s="11" t="s">
        <v>51</v>
      </c>
      <c r="C92" s="11" t="s">
        <v>52</v>
      </c>
      <c r="D92" s="11" t="str">
        <f t="shared" si="42"/>
        <v>USD</v>
      </c>
      <c r="E92" s="11" t="s">
        <v>142</v>
      </c>
      <c r="F92" s="17">
        <v>0</v>
      </c>
      <c r="G92" s="17">
        <v>3.6991414237288141E-2</v>
      </c>
      <c r="H92" s="17">
        <v>0</v>
      </c>
      <c r="I92" s="17">
        <v>0</v>
      </c>
      <c r="J92" s="17">
        <v>3.6991414237288141E-2</v>
      </c>
      <c r="K92" s="17">
        <v>0</v>
      </c>
      <c r="L92" s="17">
        <v>0</v>
      </c>
      <c r="M92" s="17">
        <v>3.6991414237288141E-2</v>
      </c>
      <c r="N92" s="17">
        <v>0</v>
      </c>
      <c r="O92" s="17">
        <v>0</v>
      </c>
      <c r="P92" s="17">
        <v>3.6991414237288141E-2</v>
      </c>
      <c r="Q92" s="17">
        <v>0</v>
      </c>
      <c r="R92" s="17">
        <v>0</v>
      </c>
      <c r="S92" s="17">
        <v>3.6991414237288141E-2</v>
      </c>
      <c r="T92" s="17">
        <v>0</v>
      </c>
      <c r="U92" s="17">
        <v>0</v>
      </c>
      <c r="V92" s="17">
        <v>3.6991414237288141E-2</v>
      </c>
      <c r="W92" s="17">
        <v>0</v>
      </c>
      <c r="X92" s="17">
        <v>0</v>
      </c>
      <c r="Y92" s="17">
        <v>3.6991414237288141E-2</v>
      </c>
      <c r="Z92" s="17">
        <v>0</v>
      </c>
      <c r="AA92" s="17">
        <v>0</v>
      </c>
      <c r="AB92" s="17">
        <v>3.583543254237289E-2</v>
      </c>
      <c r="AC92" s="17">
        <v>0</v>
      </c>
      <c r="AD92" s="135"/>
      <c r="AE92" s="135"/>
      <c r="AF92" s="135"/>
      <c r="AG92" s="135"/>
      <c r="AH92" s="135"/>
      <c r="AI92" s="135"/>
      <c r="AJ92" s="135"/>
      <c r="AK92" s="135"/>
      <c r="AL92" s="135"/>
      <c r="AM92" s="135"/>
      <c r="AN92" s="135"/>
      <c r="AO92" s="135"/>
      <c r="AP92" s="135"/>
      <c r="AQ92" s="135"/>
      <c r="AR92" s="135"/>
      <c r="AS92" s="135"/>
      <c r="AT92" s="135"/>
      <c r="AU92" s="135"/>
      <c r="AV92" s="135"/>
      <c r="AW92" s="135"/>
      <c r="AX92" s="135"/>
      <c r="AY92" s="135"/>
      <c r="AZ92" s="135"/>
      <c r="BA92" s="135"/>
      <c r="BB92" s="135"/>
      <c r="BC92" s="135"/>
      <c r="BD92" s="135"/>
      <c r="BE92" s="135"/>
      <c r="BF92" s="135"/>
      <c r="BG92" s="135"/>
      <c r="BH92" s="135"/>
      <c r="BI92" s="135"/>
      <c r="BJ92" s="135"/>
      <c r="BK92" s="135"/>
      <c r="BL92" s="135"/>
      <c r="BM92" s="135"/>
      <c r="BN92" s="135"/>
      <c r="BO92" s="135"/>
      <c r="BP92" s="135"/>
      <c r="BQ92" s="135"/>
      <c r="BR92" s="135"/>
      <c r="BS92" s="135"/>
      <c r="BT92" s="135"/>
      <c r="BU92" s="135"/>
      <c r="BV92" s="135"/>
      <c r="BW92" s="135"/>
      <c r="BX92" s="135"/>
      <c r="BY92" s="135"/>
      <c r="BZ92" s="135"/>
      <c r="CA92" s="135"/>
      <c r="CB92" s="135"/>
      <c r="CC92" s="135"/>
      <c r="CD92" s="135"/>
      <c r="CE92" s="135"/>
      <c r="CF92" s="135"/>
      <c r="CG92" s="135"/>
      <c r="CH92" s="135"/>
    </row>
    <row r="93" spans="2:86" ht="27.95" customHeight="1" x14ac:dyDescent="0.3">
      <c r="B93" s="11" t="s">
        <v>53</v>
      </c>
      <c r="C93" s="11" t="s">
        <v>54</v>
      </c>
      <c r="D93" s="11" t="str">
        <f t="shared" si="42"/>
        <v>USD</v>
      </c>
      <c r="E93" s="11" t="s">
        <v>142</v>
      </c>
      <c r="F93" s="17">
        <v>0</v>
      </c>
      <c r="G93" s="17">
        <v>0.13818149000000002</v>
      </c>
      <c r="H93" s="17">
        <v>0</v>
      </c>
      <c r="I93" s="17">
        <v>0</v>
      </c>
      <c r="J93" s="17">
        <v>0.13818150000000001</v>
      </c>
      <c r="K93" s="17">
        <v>0</v>
      </c>
      <c r="L93" s="17">
        <v>0</v>
      </c>
      <c r="M93" s="17">
        <v>6.9090760000000001E-2</v>
      </c>
      <c r="N93" s="17">
        <v>0</v>
      </c>
      <c r="O93" s="17">
        <v>0</v>
      </c>
      <c r="P93" s="17">
        <v>0</v>
      </c>
      <c r="Q93" s="17">
        <v>0</v>
      </c>
      <c r="R93" s="17">
        <v>0</v>
      </c>
      <c r="S93" s="17">
        <v>0</v>
      </c>
      <c r="T93" s="17">
        <v>0</v>
      </c>
      <c r="U93" s="17">
        <v>0</v>
      </c>
      <c r="V93" s="17">
        <v>0</v>
      </c>
      <c r="W93" s="17">
        <v>0</v>
      </c>
      <c r="X93" s="17">
        <v>0</v>
      </c>
      <c r="Y93" s="17">
        <v>0</v>
      </c>
      <c r="Z93" s="17">
        <v>0</v>
      </c>
      <c r="AA93" s="17">
        <v>0</v>
      </c>
      <c r="AB93" s="17">
        <v>0</v>
      </c>
      <c r="AC93" s="17">
        <v>0</v>
      </c>
      <c r="AD93" s="135"/>
      <c r="AE93" s="135"/>
      <c r="AF93" s="135"/>
      <c r="AG93" s="135"/>
      <c r="AH93" s="135"/>
      <c r="AI93" s="135"/>
      <c r="AJ93" s="135"/>
      <c r="AK93" s="135"/>
      <c r="AL93" s="135"/>
      <c r="AM93" s="135"/>
      <c r="AN93" s="135"/>
      <c r="AO93" s="135"/>
      <c r="AP93" s="135"/>
      <c r="AQ93" s="135"/>
      <c r="AR93" s="135"/>
      <c r="AS93" s="135"/>
      <c r="AT93" s="135"/>
      <c r="AU93" s="135"/>
      <c r="AV93" s="135"/>
      <c r="AW93" s="135"/>
      <c r="AX93" s="135"/>
      <c r="AY93" s="135"/>
      <c r="AZ93" s="135"/>
      <c r="BA93" s="135"/>
      <c r="BB93" s="135"/>
      <c r="BC93" s="135"/>
      <c r="BD93" s="135"/>
      <c r="BE93" s="135"/>
      <c r="BF93" s="135"/>
      <c r="BG93" s="135"/>
      <c r="BH93" s="135"/>
      <c r="BI93" s="135"/>
      <c r="BJ93" s="135"/>
      <c r="BK93" s="135"/>
      <c r="BL93" s="135"/>
      <c r="BM93" s="135"/>
      <c r="BN93" s="135"/>
      <c r="BO93" s="135"/>
      <c r="BP93" s="135"/>
      <c r="BQ93" s="135"/>
      <c r="BR93" s="135"/>
      <c r="BS93" s="135"/>
      <c r="BT93" s="135"/>
      <c r="BU93" s="135"/>
      <c r="BV93" s="135"/>
      <c r="BW93" s="135"/>
      <c r="BX93" s="135"/>
      <c r="BY93" s="135"/>
      <c r="BZ93" s="135"/>
      <c r="CA93" s="135"/>
      <c r="CB93" s="135"/>
      <c r="CC93" s="135"/>
      <c r="CD93" s="135"/>
      <c r="CE93" s="135"/>
      <c r="CF93" s="135"/>
      <c r="CG93" s="135"/>
      <c r="CH93" s="135"/>
    </row>
    <row r="94" spans="2:86" ht="27.95" customHeight="1" x14ac:dyDescent="0.3">
      <c r="B94" s="11" t="s">
        <v>55</v>
      </c>
      <c r="C94" s="11" t="s">
        <v>56</v>
      </c>
      <c r="D94" s="11" t="str">
        <f t="shared" si="42"/>
        <v>USD</v>
      </c>
      <c r="E94" s="11" t="s">
        <v>142</v>
      </c>
      <c r="F94" s="17">
        <v>0</v>
      </c>
      <c r="G94" s="17">
        <v>9.0555546666666667E-2</v>
      </c>
      <c r="H94" s="17">
        <v>0</v>
      </c>
      <c r="I94" s="17">
        <v>0</v>
      </c>
      <c r="J94" s="17">
        <v>9.0555546666666667E-2</v>
      </c>
      <c r="K94" s="17">
        <v>0</v>
      </c>
      <c r="L94" s="17">
        <v>0</v>
      </c>
      <c r="M94" s="17">
        <v>9.0555546666666667E-2</v>
      </c>
      <c r="N94" s="17">
        <v>0</v>
      </c>
      <c r="O94" s="17">
        <v>0</v>
      </c>
      <c r="P94" s="17">
        <v>6.7916660000000004E-2</v>
      </c>
      <c r="Q94" s="17">
        <v>0</v>
      </c>
      <c r="R94" s="17">
        <v>0</v>
      </c>
      <c r="S94" s="17">
        <v>0</v>
      </c>
      <c r="T94" s="17">
        <v>0</v>
      </c>
      <c r="U94" s="17">
        <v>0</v>
      </c>
      <c r="V94" s="17">
        <v>0</v>
      </c>
      <c r="W94" s="17">
        <v>0</v>
      </c>
      <c r="X94" s="17">
        <v>0</v>
      </c>
      <c r="Y94" s="17">
        <v>0</v>
      </c>
      <c r="Z94" s="17">
        <v>0</v>
      </c>
      <c r="AA94" s="17">
        <v>0</v>
      </c>
      <c r="AB94" s="17">
        <v>0</v>
      </c>
      <c r="AC94" s="17">
        <v>0</v>
      </c>
      <c r="AD94" s="135"/>
      <c r="AE94" s="135"/>
      <c r="AF94" s="135"/>
      <c r="AG94" s="135"/>
      <c r="AH94" s="135"/>
      <c r="AI94" s="135"/>
      <c r="AJ94" s="135"/>
      <c r="AK94" s="135"/>
      <c r="AL94" s="135"/>
      <c r="AM94" s="135"/>
      <c r="AN94" s="135"/>
      <c r="AO94" s="135"/>
      <c r="AP94" s="135"/>
      <c r="AQ94" s="135"/>
      <c r="AR94" s="135"/>
      <c r="AS94" s="135"/>
      <c r="AT94" s="135"/>
      <c r="AU94" s="135"/>
      <c r="AV94" s="135"/>
      <c r="AW94" s="135"/>
      <c r="AX94" s="135"/>
      <c r="AY94" s="135"/>
      <c r="AZ94" s="135"/>
      <c r="BA94" s="135"/>
      <c r="BB94" s="135"/>
      <c r="BC94" s="135"/>
      <c r="BD94" s="135"/>
      <c r="BE94" s="135"/>
      <c r="BF94" s="135"/>
      <c r="BG94" s="135"/>
      <c r="BH94" s="135"/>
      <c r="BI94" s="135"/>
      <c r="BJ94" s="135"/>
      <c r="BK94" s="135"/>
      <c r="BL94" s="135"/>
      <c r="BM94" s="135"/>
      <c r="BN94" s="135"/>
      <c r="BO94" s="135"/>
      <c r="BP94" s="135"/>
      <c r="BQ94" s="135"/>
      <c r="BR94" s="135"/>
      <c r="BS94" s="135"/>
      <c r="BT94" s="135"/>
      <c r="BU94" s="135"/>
      <c r="BV94" s="135"/>
      <c r="BW94" s="135"/>
      <c r="BX94" s="135"/>
      <c r="BY94" s="135"/>
      <c r="BZ94" s="135"/>
      <c r="CA94" s="135"/>
      <c r="CB94" s="135"/>
      <c r="CC94" s="135"/>
      <c r="CD94" s="135"/>
      <c r="CE94" s="135"/>
      <c r="CF94" s="135"/>
      <c r="CG94" s="135"/>
      <c r="CH94" s="135"/>
    </row>
    <row r="95" spans="2:86" ht="27.95" customHeight="1" x14ac:dyDescent="0.3">
      <c r="B95" s="27" t="s">
        <v>57</v>
      </c>
      <c r="C95" s="27"/>
      <c r="D95" s="27"/>
      <c r="E95" s="27"/>
      <c r="F95" s="64">
        <f t="shared" ref="F95:Z95" si="43">+SUM(F96:F99)</f>
        <v>0</v>
      </c>
      <c r="G95" s="64">
        <f t="shared" si="43"/>
        <v>4.0134929528850227</v>
      </c>
      <c r="H95" s="64">
        <f t="shared" si="43"/>
        <v>0</v>
      </c>
      <c r="I95" s="64">
        <f t="shared" si="43"/>
        <v>0</v>
      </c>
      <c r="J95" s="64">
        <f t="shared" si="43"/>
        <v>2.2187330174999982</v>
      </c>
      <c r="K95" s="64">
        <f t="shared" si="43"/>
        <v>0</v>
      </c>
      <c r="L95" s="64">
        <f t="shared" si="43"/>
        <v>0</v>
      </c>
      <c r="M95" s="64">
        <f t="shared" si="43"/>
        <v>2.0034837874999982</v>
      </c>
      <c r="N95" s="64">
        <f t="shared" si="43"/>
        <v>0</v>
      </c>
      <c r="O95" s="64">
        <f t="shared" si="43"/>
        <v>0</v>
      </c>
      <c r="P95" s="64">
        <f t="shared" si="43"/>
        <v>1.7882345574999983</v>
      </c>
      <c r="Q95" s="64">
        <f t="shared" si="43"/>
        <v>0</v>
      </c>
      <c r="R95" s="64">
        <f t="shared" si="43"/>
        <v>0</v>
      </c>
      <c r="S95" s="64">
        <f t="shared" si="43"/>
        <v>1.7882345574999983</v>
      </c>
      <c r="T95" s="64">
        <f t="shared" si="43"/>
        <v>0</v>
      </c>
      <c r="U95" s="64">
        <f t="shared" si="43"/>
        <v>0</v>
      </c>
      <c r="V95" s="64">
        <f t="shared" si="43"/>
        <v>1.7882345574999983</v>
      </c>
      <c r="W95" s="64">
        <f t="shared" si="43"/>
        <v>0</v>
      </c>
      <c r="X95" s="64">
        <f t="shared" si="43"/>
        <v>0</v>
      </c>
      <c r="Y95" s="64">
        <f t="shared" si="43"/>
        <v>1.7882345574999983</v>
      </c>
      <c r="Z95" s="64">
        <f t="shared" si="43"/>
        <v>0</v>
      </c>
      <c r="AA95" s="64">
        <f t="shared" ref="AA95:AC95" si="44">+SUM(AA96:AA99)</f>
        <v>0</v>
      </c>
      <c r="AB95" s="64">
        <f t="shared" si="44"/>
        <v>1.788387759895828</v>
      </c>
      <c r="AC95" s="64">
        <f t="shared" si="44"/>
        <v>0</v>
      </c>
      <c r="AD95" s="138"/>
      <c r="AE95" s="138"/>
      <c r="AF95" s="138"/>
      <c r="AG95" s="138"/>
      <c r="AH95" s="138"/>
      <c r="AI95" s="138"/>
      <c r="AJ95" s="138"/>
      <c r="AK95" s="138"/>
      <c r="AL95" s="138"/>
      <c r="AM95" s="138"/>
      <c r="AN95" s="138"/>
      <c r="AO95" s="138"/>
      <c r="AP95" s="138"/>
      <c r="AQ95" s="138"/>
      <c r="AR95" s="138"/>
      <c r="AS95" s="138"/>
      <c r="AT95" s="138"/>
      <c r="AU95" s="138"/>
      <c r="AV95" s="138"/>
      <c r="AW95" s="138"/>
      <c r="AX95" s="138"/>
      <c r="AY95" s="138"/>
      <c r="AZ95" s="138"/>
      <c r="BA95" s="138"/>
      <c r="BB95" s="138"/>
      <c r="BC95" s="138"/>
      <c r="BD95" s="138"/>
      <c r="BE95" s="138"/>
      <c r="BF95" s="138"/>
      <c r="BG95" s="138"/>
      <c r="BH95" s="138"/>
      <c r="BI95" s="138"/>
      <c r="BJ95" s="138"/>
      <c r="BK95" s="138"/>
      <c r="BL95" s="138"/>
      <c r="BM95" s="138"/>
      <c r="BN95" s="138"/>
      <c r="BO95" s="138"/>
      <c r="BP95" s="138"/>
      <c r="BQ95" s="138"/>
      <c r="BR95" s="138"/>
      <c r="BS95" s="138"/>
      <c r="BT95" s="138"/>
      <c r="BU95" s="138"/>
      <c r="BV95" s="138"/>
      <c r="BW95" s="138"/>
      <c r="BX95" s="138"/>
      <c r="BY95" s="138"/>
      <c r="BZ95" s="138"/>
      <c r="CA95" s="138"/>
      <c r="CB95" s="138"/>
      <c r="CC95" s="138"/>
      <c r="CD95" s="138"/>
      <c r="CE95" s="138"/>
      <c r="CF95" s="138"/>
      <c r="CG95" s="138"/>
      <c r="CH95" s="138"/>
    </row>
    <row r="96" spans="2:86" ht="27.95" customHeight="1" x14ac:dyDescent="0.3">
      <c r="B96" s="11" t="s">
        <v>58</v>
      </c>
      <c r="C96" s="11" t="s">
        <v>59</v>
      </c>
      <c r="D96" s="11" t="str">
        <f>+VLOOKUP($C96,$C$10:$D$49,2,FALSE)</f>
        <v>USD</v>
      </c>
      <c r="E96" s="11" t="s">
        <v>142</v>
      </c>
      <c r="F96" s="17">
        <v>0</v>
      </c>
      <c r="G96" s="17">
        <v>1.7863961287499992</v>
      </c>
      <c r="H96" s="17">
        <v>0</v>
      </c>
      <c r="I96" s="17">
        <v>0</v>
      </c>
      <c r="J96" s="17">
        <v>1.7882345574999983</v>
      </c>
      <c r="K96" s="17">
        <v>0</v>
      </c>
      <c r="L96" s="17">
        <v>0</v>
      </c>
      <c r="M96" s="17">
        <v>1.7882345574999983</v>
      </c>
      <c r="N96" s="17">
        <v>0</v>
      </c>
      <c r="O96" s="17">
        <v>0</v>
      </c>
      <c r="P96" s="17">
        <v>1.7882345574999983</v>
      </c>
      <c r="Q96" s="17">
        <v>0</v>
      </c>
      <c r="R96" s="17">
        <v>0</v>
      </c>
      <c r="S96" s="17">
        <v>1.7882345574999983</v>
      </c>
      <c r="T96" s="17">
        <v>0</v>
      </c>
      <c r="U96" s="17">
        <v>0</v>
      </c>
      <c r="V96" s="17">
        <v>1.7882345574999983</v>
      </c>
      <c r="W96" s="17">
        <v>0</v>
      </c>
      <c r="X96" s="17">
        <v>0</v>
      </c>
      <c r="Y96" s="17">
        <v>1.7882345574999983</v>
      </c>
      <c r="Z96" s="17">
        <v>0</v>
      </c>
      <c r="AA96" s="17">
        <v>0</v>
      </c>
      <c r="AB96" s="17">
        <v>1.788387759895828</v>
      </c>
      <c r="AC96" s="17">
        <v>0</v>
      </c>
      <c r="AD96" s="135"/>
      <c r="AE96" s="135"/>
      <c r="AF96" s="135"/>
      <c r="AG96" s="135"/>
      <c r="AH96" s="135"/>
      <c r="AI96" s="135"/>
      <c r="AJ96" s="135"/>
      <c r="AK96" s="135"/>
      <c r="AL96" s="135"/>
      <c r="AM96" s="135"/>
      <c r="AN96" s="135"/>
      <c r="AO96" s="135"/>
      <c r="AP96" s="135"/>
      <c r="AQ96" s="135"/>
      <c r="AR96" s="135"/>
      <c r="AS96" s="135"/>
      <c r="AT96" s="135"/>
      <c r="AU96" s="135"/>
      <c r="AV96" s="135"/>
      <c r="AW96" s="135"/>
      <c r="AX96" s="135"/>
      <c r="AY96" s="135"/>
      <c r="AZ96" s="135"/>
      <c r="BA96" s="135"/>
      <c r="BB96" s="135"/>
      <c r="BC96" s="135"/>
      <c r="BD96" s="135"/>
      <c r="BE96" s="135"/>
      <c r="BF96" s="135"/>
      <c r="BG96" s="135"/>
      <c r="BH96" s="135"/>
      <c r="BI96" s="135"/>
      <c r="BJ96" s="135"/>
      <c r="BK96" s="135"/>
      <c r="BL96" s="135"/>
      <c r="BM96" s="135"/>
      <c r="BN96" s="135"/>
      <c r="BO96" s="135"/>
      <c r="BP96" s="135"/>
      <c r="BQ96" s="135"/>
      <c r="BR96" s="135"/>
      <c r="BS96" s="135"/>
      <c r="BT96" s="135"/>
      <c r="BU96" s="135"/>
      <c r="BV96" s="135"/>
      <c r="BW96" s="135"/>
      <c r="BX96" s="135"/>
      <c r="BY96" s="135"/>
      <c r="BZ96" s="135"/>
      <c r="CA96" s="135"/>
      <c r="CB96" s="135"/>
      <c r="CC96" s="135"/>
      <c r="CD96" s="135"/>
      <c r="CE96" s="135"/>
      <c r="CF96" s="135"/>
      <c r="CG96" s="135"/>
      <c r="CH96" s="135"/>
    </row>
    <row r="97" spans="2:86" ht="27.95" customHeight="1" x14ac:dyDescent="0.3">
      <c r="B97" s="11" t="s">
        <v>60</v>
      </c>
      <c r="C97" s="11" t="s">
        <v>61</v>
      </c>
      <c r="D97" s="11" t="str">
        <f>+VLOOKUP($C97,$C$10:$D$49,2,FALSE)</f>
        <v>USD</v>
      </c>
      <c r="E97" s="11" t="s">
        <v>142</v>
      </c>
      <c r="F97" s="17">
        <v>0</v>
      </c>
      <c r="G97" s="17">
        <v>0.43049846000000003</v>
      </c>
      <c r="H97" s="17">
        <v>0</v>
      </c>
      <c r="I97" s="17">
        <v>0</v>
      </c>
      <c r="J97" s="17">
        <v>0.43049846000000003</v>
      </c>
      <c r="K97" s="17">
        <v>0</v>
      </c>
      <c r="L97" s="17">
        <v>0</v>
      </c>
      <c r="M97" s="17">
        <v>0.21524923000000001</v>
      </c>
      <c r="N97" s="17">
        <v>0</v>
      </c>
      <c r="O97" s="17">
        <v>0</v>
      </c>
      <c r="P97" s="17">
        <v>0</v>
      </c>
      <c r="Q97" s="17">
        <v>0</v>
      </c>
      <c r="R97" s="17">
        <v>0</v>
      </c>
      <c r="S97" s="17">
        <v>0</v>
      </c>
      <c r="T97" s="17">
        <v>0</v>
      </c>
      <c r="U97" s="17">
        <v>0</v>
      </c>
      <c r="V97" s="17">
        <v>0</v>
      </c>
      <c r="W97" s="17">
        <v>0</v>
      </c>
      <c r="X97" s="17">
        <v>0</v>
      </c>
      <c r="Y97" s="17">
        <v>0</v>
      </c>
      <c r="Z97" s="17">
        <v>0</v>
      </c>
      <c r="AA97" s="17">
        <v>0</v>
      </c>
      <c r="AB97" s="17">
        <v>0</v>
      </c>
      <c r="AC97" s="17">
        <v>0</v>
      </c>
      <c r="AD97" s="135"/>
      <c r="AE97" s="135"/>
      <c r="AF97" s="135"/>
      <c r="AG97" s="135"/>
      <c r="AH97" s="135"/>
      <c r="AI97" s="135"/>
      <c r="AJ97" s="135"/>
      <c r="AK97" s="135"/>
      <c r="AL97" s="135"/>
      <c r="AM97" s="135"/>
      <c r="AN97" s="135"/>
      <c r="AO97" s="135"/>
      <c r="AP97" s="135"/>
      <c r="AQ97" s="135"/>
      <c r="AR97" s="135"/>
      <c r="AS97" s="135"/>
      <c r="AT97" s="135"/>
      <c r="AU97" s="135"/>
      <c r="AV97" s="135"/>
      <c r="AW97" s="135"/>
      <c r="AX97" s="135"/>
      <c r="AY97" s="135"/>
      <c r="AZ97" s="135"/>
      <c r="BA97" s="135"/>
      <c r="BB97" s="135"/>
      <c r="BC97" s="135"/>
      <c r="BD97" s="135"/>
      <c r="BE97" s="135"/>
      <c r="BF97" s="135"/>
      <c r="BG97" s="135"/>
      <c r="BH97" s="135"/>
      <c r="BI97" s="135"/>
      <c r="BJ97" s="135"/>
      <c r="BK97" s="135"/>
      <c r="BL97" s="135"/>
      <c r="BM97" s="135"/>
      <c r="BN97" s="135"/>
      <c r="BO97" s="135"/>
      <c r="BP97" s="135"/>
      <c r="BQ97" s="135"/>
      <c r="BR97" s="135"/>
      <c r="BS97" s="135"/>
      <c r="BT97" s="135"/>
      <c r="BU97" s="135"/>
      <c r="BV97" s="135"/>
      <c r="BW97" s="135"/>
      <c r="BX97" s="135"/>
      <c r="BY97" s="135"/>
      <c r="BZ97" s="135"/>
      <c r="CA97" s="135"/>
      <c r="CB97" s="135"/>
      <c r="CC97" s="135"/>
      <c r="CD97" s="135"/>
      <c r="CE97" s="135"/>
      <c r="CF97" s="135"/>
      <c r="CG97" s="135"/>
      <c r="CH97" s="135"/>
    </row>
    <row r="98" spans="2:86" ht="27.95" customHeight="1" x14ac:dyDescent="0.3">
      <c r="B98" s="11" t="s">
        <v>62</v>
      </c>
      <c r="C98" s="11" t="s">
        <v>63</v>
      </c>
      <c r="D98" s="11" t="str">
        <f>+VLOOKUP($C98,$C$10:$D$49,2,FALSE)</f>
        <v>USD</v>
      </c>
      <c r="E98" s="11" t="s">
        <v>142</v>
      </c>
      <c r="F98" s="17">
        <v>0</v>
      </c>
      <c r="G98" s="17">
        <v>1.0014216241350229</v>
      </c>
      <c r="H98" s="17">
        <v>0</v>
      </c>
      <c r="I98" s="17">
        <v>0</v>
      </c>
      <c r="J98" s="17">
        <v>0</v>
      </c>
      <c r="K98" s="17">
        <v>0</v>
      </c>
      <c r="L98" s="17">
        <v>0</v>
      </c>
      <c r="M98" s="17">
        <v>0</v>
      </c>
      <c r="N98" s="17">
        <v>0</v>
      </c>
      <c r="O98" s="17">
        <v>0</v>
      </c>
      <c r="P98" s="17">
        <v>0</v>
      </c>
      <c r="Q98" s="17">
        <v>0</v>
      </c>
      <c r="R98" s="17">
        <v>0</v>
      </c>
      <c r="S98" s="17">
        <v>0</v>
      </c>
      <c r="T98" s="17">
        <v>0</v>
      </c>
      <c r="U98" s="17">
        <v>0</v>
      </c>
      <c r="V98" s="17">
        <v>0</v>
      </c>
      <c r="W98" s="17">
        <v>0</v>
      </c>
      <c r="X98" s="17">
        <v>0</v>
      </c>
      <c r="Y98" s="17">
        <v>0</v>
      </c>
      <c r="Z98" s="17">
        <v>0</v>
      </c>
      <c r="AA98" s="17">
        <v>0</v>
      </c>
      <c r="AB98" s="17">
        <v>0</v>
      </c>
      <c r="AC98" s="17">
        <v>0</v>
      </c>
      <c r="AD98" s="135"/>
      <c r="AE98" s="135"/>
      <c r="AF98" s="135"/>
      <c r="AG98" s="135"/>
      <c r="AH98" s="135"/>
      <c r="AI98" s="135"/>
      <c r="AJ98" s="135"/>
      <c r="AK98" s="135"/>
      <c r="AL98" s="135"/>
      <c r="AM98" s="135"/>
      <c r="AN98" s="135"/>
      <c r="AO98" s="135"/>
      <c r="AP98" s="135"/>
      <c r="AQ98" s="135"/>
      <c r="AR98" s="135"/>
      <c r="AS98" s="135"/>
      <c r="AT98" s="135"/>
      <c r="AU98" s="135"/>
      <c r="AV98" s="135"/>
      <c r="AW98" s="135"/>
      <c r="AX98" s="135"/>
      <c r="AY98" s="135"/>
      <c r="AZ98" s="135"/>
      <c r="BA98" s="135"/>
      <c r="BB98" s="135"/>
      <c r="BC98" s="135"/>
      <c r="BD98" s="135"/>
      <c r="BE98" s="135"/>
      <c r="BF98" s="135"/>
      <c r="BG98" s="135"/>
      <c r="BH98" s="135"/>
      <c r="BI98" s="135"/>
      <c r="BJ98" s="135"/>
      <c r="BK98" s="135"/>
      <c r="BL98" s="135"/>
      <c r="BM98" s="135"/>
      <c r="BN98" s="135"/>
      <c r="BO98" s="135"/>
      <c r="BP98" s="135"/>
      <c r="BQ98" s="135"/>
      <c r="BR98" s="135"/>
      <c r="BS98" s="135"/>
      <c r="BT98" s="135"/>
      <c r="BU98" s="135"/>
      <c r="BV98" s="135"/>
      <c r="BW98" s="135"/>
      <c r="BX98" s="135"/>
      <c r="BY98" s="135"/>
      <c r="BZ98" s="135"/>
      <c r="CA98" s="135"/>
      <c r="CB98" s="135"/>
      <c r="CC98" s="135"/>
      <c r="CD98" s="135"/>
      <c r="CE98" s="135"/>
      <c r="CF98" s="135"/>
      <c r="CG98" s="135"/>
      <c r="CH98" s="135"/>
    </row>
    <row r="99" spans="2:86" ht="27.95" customHeight="1" x14ac:dyDescent="0.3">
      <c r="B99" s="11" t="s">
        <v>64</v>
      </c>
      <c r="C99" s="11" t="s">
        <v>65</v>
      </c>
      <c r="D99" s="11" t="str">
        <f>+VLOOKUP($C99,$C$10:$D$49,2,FALSE)</f>
        <v>USD</v>
      </c>
      <c r="E99" s="11" t="s">
        <v>142</v>
      </c>
      <c r="F99" s="17">
        <v>0</v>
      </c>
      <c r="G99" s="17">
        <v>0.79517674000000027</v>
      </c>
      <c r="H99" s="17">
        <v>0</v>
      </c>
      <c r="I99" s="17">
        <v>0</v>
      </c>
      <c r="J99" s="17">
        <v>0</v>
      </c>
      <c r="K99" s="17">
        <v>0</v>
      </c>
      <c r="L99" s="17">
        <v>0</v>
      </c>
      <c r="M99" s="17">
        <v>0</v>
      </c>
      <c r="N99" s="17">
        <v>0</v>
      </c>
      <c r="O99" s="17">
        <v>0</v>
      </c>
      <c r="P99" s="17">
        <v>0</v>
      </c>
      <c r="Q99" s="17">
        <v>0</v>
      </c>
      <c r="R99" s="17">
        <v>0</v>
      </c>
      <c r="S99" s="17">
        <v>0</v>
      </c>
      <c r="T99" s="17">
        <v>0</v>
      </c>
      <c r="U99" s="17">
        <v>0</v>
      </c>
      <c r="V99" s="17">
        <v>0</v>
      </c>
      <c r="W99" s="17">
        <v>0</v>
      </c>
      <c r="X99" s="17">
        <v>0</v>
      </c>
      <c r="Y99" s="17">
        <v>0</v>
      </c>
      <c r="Z99" s="17">
        <v>0</v>
      </c>
      <c r="AA99" s="17">
        <v>0</v>
      </c>
      <c r="AB99" s="17">
        <v>0</v>
      </c>
      <c r="AC99" s="17">
        <v>0</v>
      </c>
      <c r="AD99" s="135"/>
      <c r="AE99" s="135"/>
      <c r="AF99" s="135"/>
      <c r="AG99" s="135"/>
      <c r="AH99" s="135"/>
      <c r="AI99" s="135"/>
      <c r="AJ99" s="135"/>
      <c r="AK99" s="135"/>
      <c r="AL99" s="135"/>
      <c r="AM99" s="135"/>
      <c r="AN99" s="135"/>
      <c r="AO99" s="135"/>
      <c r="AP99" s="135"/>
      <c r="AQ99" s="135"/>
      <c r="AR99" s="135"/>
      <c r="AS99" s="135"/>
      <c r="AT99" s="135"/>
      <c r="AU99" s="135"/>
      <c r="AV99" s="135"/>
      <c r="AW99" s="135"/>
      <c r="AX99" s="135"/>
      <c r="AY99" s="135"/>
      <c r="AZ99" s="135"/>
      <c r="BA99" s="135"/>
      <c r="BB99" s="135"/>
      <c r="BC99" s="135"/>
      <c r="BD99" s="135"/>
      <c r="BE99" s="135"/>
      <c r="BF99" s="135"/>
      <c r="BG99" s="135"/>
      <c r="BH99" s="135"/>
      <c r="BI99" s="135"/>
      <c r="BJ99" s="135"/>
      <c r="BK99" s="135"/>
      <c r="BL99" s="135"/>
      <c r="BM99" s="135"/>
      <c r="BN99" s="135"/>
      <c r="BO99" s="135"/>
      <c r="BP99" s="135"/>
      <c r="BQ99" s="135"/>
      <c r="BR99" s="135"/>
      <c r="BS99" s="135"/>
      <c r="BT99" s="135"/>
      <c r="BU99" s="135"/>
      <c r="BV99" s="135"/>
      <c r="BW99" s="135"/>
      <c r="BX99" s="135"/>
      <c r="BY99" s="135"/>
      <c r="BZ99" s="135"/>
      <c r="CA99" s="135"/>
      <c r="CB99" s="135"/>
      <c r="CC99" s="135"/>
      <c r="CD99" s="135"/>
      <c r="CE99" s="135"/>
      <c r="CF99" s="135"/>
      <c r="CG99" s="135"/>
      <c r="CH99" s="135"/>
    </row>
    <row r="100" spans="2:86" ht="27.95" customHeight="1" x14ac:dyDescent="0.3">
      <c r="B100" s="26" t="s">
        <v>143</v>
      </c>
      <c r="C100" s="26"/>
      <c r="D100" s="26"/>
      <c r="E100" s="26"/>
      <c r="F100" s="63">
        <f t="shared" ref="F100:Z100" si="45">+SUM(F101:F104)</f>
        <v>7.0428257423999998</v>
      </c>
      <c r="G100" s="63">
        <f t="shared" si="45"/>
        <v>0</v>
      </c>
      <c r="H100" s="63">
        <f t="shared" si="45"/>
        <v>0</v>
      </c>
      <c r="I100" s="63">
        <f t="shared" si="45"/>
        <v>5225.7953257423997</v>
      </c>
      <c r="J100" s="63">
        <f t="shared" si="45"/>
        <v>0</v>
      </c>
      <c r="K100" s="63">
        <f t="shared" si="45"/>
        <v>0</v>
      </c>
      <c r="L100" s="63">
        <f t="shared" si="45"/>
        <v>7.0428257423999998</v>
      </c>
      <c r="M100" s="63">
        <f t="shared" si="45"/>
        <v>176.63566800000001</v>
      </c>
      <c r="N100" s="63">
        <f t="shared" si="45"/>
        <v>0</v>
      </c>
      <c r="O100" s="63">
        <f t="shared" si="45"/>
        <v>7.0428257423999998</v>
      </c>
      <c r="P100" s="63">
        <f t="shared" si="45"/>
        <v>176.63566800000001</v>
      </c>
      <c r="Q100" s="63">
        <f t="shared" si="45"/>
        <v>0</v>
      </c>
      <c r="R100" s="63">
        <f t="shared" si="45"/>
        <v>7.0428257423999998</v>
      </c>
      <c r="S100" s="63">
        <f t="shared" si="45"/>
        <v>176.68866399999999</v>
      </c>
      <c r="T100" s="63">
        <f t="shared" si="45"/>
        <v>0</v>
      </c>
      <c r="U100" s="63">
        <f t="shared" si="45"/>
        <v>7.0597352879999997</v>
      </c>
      <c r="V100" s="63">
        <f t="shared" si="45"/>
        <v>0</v>
      </c>
      <c r="W100" s="63">
        <f t="shared" si="45"/>
        <v>0</v>
      </c>
      <c r="X100" s="63">
        <f t="shared" si="45"/>
        <v>0</v>
      </c>
      <c r="Y100" s="63">
        <f t="shared" si="45"/>
        <v>0</v>
      </c>
      <c r="Z100" s="63">
        <f t="shared" si="45"/>
        <v>0</v>
      </c>
      <c r="AA100" s="63">
        <f t="shared" ref="AA100:AC100" si="46">+SUM(AA101:AA104)</f>
        <v>0</v>
      </c>
      <c r="AB100" s="63">
        <f t="shared" si="46"/>
        <v>0</v>
      </c>
      <c r="AC100" s="63">
        <f t="shared" si="46"/>
        <v>0</v>
      </c>
      <c r="AD100" s="133"/>
      <c r="AE100" s="133"/>
      <c r="AF100" s="133"/>
      <c r="AG100" s="133"/>
      <c r="AH100" s="133"/>
      <c r="AI100" s="133"/>
      <c r="AJ100" s="133"/>
      <c r="AK100" s="133"/>
      <c r="AL100" s="133"/>
      <c r="AM100" s="133"/>
      <c r="AN100" s="133"/>
      <c r="AO100" s="133"/>
      <c r="AP100" s="133"/>
      <c r="AQ100" s="133"/>
      <c r="AR100" s="133"/>
      <c r="AS100" s="133"/>
      <c r="AT100" s="133"/>
      <c r="AU100" s="133"/>
      <c r="AV100" s="133"/>
      <c r="AW100" s="133"/>
      <c r="AX100" s="133"/>
      <c r="AY100" s="133"/>
      <c r="AZ100" s="133"/>
      <c r="BA100" s="133"/>
      <c r="BB100" s="133"/>
      <c r="BC100" s="133"/>
      <c r="BD100" s="133"/>
      <c r="BE100" s="133"/>
      <c r="BF100" s="133"/>
      <c r="BG100" s="133"/>
      <c r="BH100" s="133"/>
      <c r="BI100" s="133"/>
      <c r="BJ100" s="133"/>
      <c r="BK100" s="133"/>
      <c r="BL100" s="133"/>
      <c r="BM100" s="133"/>
      <c r="BN100" s="133"/>
      <c r="BO100" s="133"/>
      <c r="BP100" s="133"/>
      <c r="BQ100" s="133"/>
      <c r="BR100" s="133"/>
      <c r="BS100" s="133"/>
      <c r="BT100" s="133"/>
      <c r="BU100" s="133"/>
      <c r="BV100" s="133"/>
      <c r="BW100" s="133"/>
      <c r="BX100" s="133"/>
      <c r="BY100" s="133"/>
      <c r="BZ100" s="133"/>
      <c r="CA100" s="133"/>
      <c r="CB100" s="133"/>
      <c r="CC100" s="133"/>
      <c r="CD100" s="133"/>
      <c r="CE100" s="133"/>
      <c r="CF100" s="133"/>
      <c r="CG100" s="133"/>
      <c r="CH100" s="133"/>
    </row>
    <row r="101" spans="2:86" ht="27.95" customHeight="1" x14ac:dyDescent="0.3">
      <c r="B101" s="11" t="s">
        <v>66</v>
      </c>
      <c r="C101" s="11" t="s">
        <v>67</v>
      </c>
      <c r="D101" s="11" t="str">
        <f>+VLOOKUP($C101,$C$10:$D$49,2,FALSE)</f>
        <v>USD</v>
      </c>
      <c r="E101" s="11" t="s">
        <v>143</v>
      </c>
      <c r="F101" s="17">
        <v>0</v>
      </c>
      <c r="G101" s="17">
        <v>0</v>
      </c>
      <c r="H101" s="17">
        <v>0</v>
      </c>
      <c r="I101" s="17">
        <v>0</v>
      </c>
      <c r="J101" s="17">
        <v>0</v>
      </c>
      <c r="K101" s="17">
        <v>0</v>
      </c>
      <c r="L101" s="17">
        <v>0</v>
      </c>
      <c r="M101" s="17">
        <v>166.65</v>
      </c>
      <c r="N101" s="17">
        <v>0</v>
      </c>
      <c r="O101" s="17">
        <v>0</v>
      </c>
      <c r="P101" s="17">
        <v>166.65</v>
      </c>
      <c r="Q101" s="17">
        <v>0</v>
      </c>
      <c r="R101" s="17">
        <v>0</v>
      </c>
      <c r="S101" s="17">
        <v>166.7</v>
      </c>
      <c r="T101" s="17">
        <v>0</v>
      </c>
      <c r="U101" s="17">
        <v>0</v>
      </c>
      <c r="V101" s="17">
        <v>0</v>
      </c>
      <c r="W101" s="17">
        <v>0</v>
      </c>
      <c r="X101" s="17">
        <v>0</v>
      </c>
      <c r="Y101" s="17">
        <v>0</v>
      </c>
      <c r="Z101" s="17">
        <v>0</v>
      </c>
      <c r="AA101" s="17">
        <v>0</v>
      </c>
      <c r="AB101" s="17">
        <v>0</v>
      </c>
      <c r="AC101" s="17">
        <v>0</v>
      </c>
      <c r="AD101" s="135"/>
      <c r="AE101" s="135"/>
      <c r="AF101" s="135"/>
      <c r="AG101" s="135"/>
      <c r="AH101" s="135"/>
      <c r="AI101" s="135"/>
      <c r="AJ101" s="135"/>
      <c r="AK101" s="135"/>
      <c r="AL101" s="135"/>
      <c r="AM101" s="135"/>
      <c r="AN101" s="135"/>
      <c r="AO101" s="135"/>
      <c r="AP101" s="135"/>
      <c r="AQ101" s="135"/>
      <c r="AR101" s="135"/>
      <c r="AS101" s="135"/>
      <c r="AT101" s="135"/>
      <c r="AU101" s="135"/>
      <c r="AV101" s="135"/>
      <c r="AW101" s="135"/>
      <c r="AX101" s="135"/>
      <c r="AY101" s="135"/>
      <c r="AZ101" s="135"/>
      <c r="BA101" s="135"/>
      <c r="BB101" s="135"/>
      <c r="BC101" s="135"/>
      <c r="BD101" s="135"/>
      <c r="BE101" s="135"/>
      <c r="BF101" s="135"/>
      <c r="BG101" s="135"/>
      <c r="BH101" s="135"/>
      <c r="BI101" s="135"/>
      <c r="BJ101" s="135"/>
      <c r="BK101" s="135"/>
      <c r="BL101" s="135"/>
      <c r="BM101" s="135"/>
      <c r="BN101" s="135"/>
      <c r="BO101" s="135"/>
      <c r="BP101" s="135"/>
      <c r="BQ101" s="135"/>
      <c r="BR101" s="135"/>
      <c r="BS101" s="135"/>
      <c r="BT101" s="135"/>
      <c r="BU101" s="135"/>
      <c r="BV101" s="135"/>
      <c r="BW101" s="135"/>
      <c r="BX101" s="135"/>
      <c r="BY101" s="135"/>
      <c r="BZ101" s="135"/>
      <c r="CA101" s="135"/>
      <c r="CB101" s="135"/>
      <c r="CC101" s="135"/>
      <c r="CD101" s="135"/>
      <c r="CE101" s="135"/>
      <c r="CF101" s="135"/>
      <c r="CG101" s="135"/>
      <c r="CH101" s="135"/>
    </row>
    <row r="102" spans="2:86" ht="27.95" customHeight="1" x14ac:dyDescent="0.3">
      <c r="B102" s="11" t="s">
        <v>68</v>
      </c>
      <c r="C102" s="11" t="s">
        <v>69</v>
      </c>
      <c r="D102" s="11" t="str">
        <f>+VLOOKUP($C102,$C$10:$D$49,2,FALSE)</f>
        <v>Pesos</v>
      </c>
      <c r="E102" s="11" t="s">
        <v>143</v>
      </c>
      <c r="F102" s="17">
        <v>0</v>
      </c>
      <c r="G102" s="17">
        <v>0</v>
      </c>
      <c r="H102" s="17">
        <v>0</v>
      </c>
      <c r="I102" s="17">
        <v>5218.7524999999996</v>
      </c>
      <c r="J102" s="17">
        <v>0</v>
      </c>
      <c r="K102" s="17">
        <v>0</v>
      </c>
      <c r="L102" s="17">
        <v>0</v>
      </c>
      <c r="M102" s="17">
        <v>0</v>
      </c>
      <c r="N102" s="17">
        <v>0</v>
      </c>
      <c r="O102" s="17">
        <v>0</v>
      </c>
      <c r="P102" s="17">
        <v>0</v>
      </c>
      <c r="Q102" s="17">
        <v>0</v>
      </c>
      <c r="R102" s="17">
        <v>0</v>
      </c>
      <c r="S102" s="17">
        <v>0</v>
      </c>
      <c r="T102" s="17">
        <v>0</v>
      </c>
      <c r="U102" s="17">
        <v>0</v>
      </c>
      <c r="V102" s="17">
        <v>0</v>
      </c>
      <c r="W102" s="17">
        <v>0</v>
      </c>
      <c r="X102" s="17">
        <v>0</v>
      </c>
      <c r="Y102" s="17">
        <v>0</v>
      </c>
      <c r="Z102" s="17">
        <v>0</v>
      </c>
      <c r="AA102" s="17">
        <v>0</v>
      </c>
      <c r="AB102" s="17">
        <v>0</v>
      </c>
      <c r="AC102" s="17">
        <v>0</v>
      </c>
      <c r="AD102" s="135"/>
      <c r="AE102" s="135"/>
      <c r="AF102" s="135"/>
      <c r="AG102" s="135"/>
      <c r="AH102" s="135"/>
      <c r="AI102" s="135"/>
      <c r="AJ102" s="135"/>
      <c r="AK102" s="135"/>
      <c r="AL102" s="135"/>
      <c r="AM102" s="135"/>
      <c r="AN102" s="135"/>
      <c r="AO102" s="135"/>
      <c r="AP102" s="135"/>
      <c r="AQ102" s="135"/>
      <c r="AR102" s="135"/>
      <c r="AS102" s="135"/>
      <c r="AT102" s="135"/>
      <c r="AU102" s="135"/>
      <c r="AV102" s="135"/>
      <c r="AW102" s="135"/>
      <c r="AX102" s="135"/>
      <c r="AY102" s="135"/>
      <c r="AZ102" s="135"/>
      <c r="BA102" s="135"/>
      <c r="BB102" s="135"/>
      <c r="BC102" s="135"/>
      <c r="BD102" s="135"/>
      <c r="BE102" s="135"/>
      <c r="BF102" s="135"/>
      <c r="BG102" s="135"/>
      <c r="BH102" s="135"/>
      <c r="BI102" s="135"/>
      <c r="BJ102" s="135"/>
      <c r="BK102" s="135"/>
      <c r="BL102" s="135"/>
      <c r="BM102" s="135"/>
      <c r="BN102" s="135"/>
      <c r="BO102" s="135"/>
      <c r="BP102" s="135"/>
      <c r="BQ102" s="135"/>
      <c r="BR102" s="135"/>
      <c r="BS102" s="135"/>
      <c r="BT102" s="135"/>
      <c r="BU102" s="135"/>
      <c r="BV102" s="135"/>
      <c r="BW102" s="135"/>
      <c r="BX102" s="135"/>
      <c r="BY102" s="135"/>
      <c r="BZ102" s="135"/>
      <c r="CA102" s="135"/>
      <c r="CB102" s="135"/>
      <c r="CC102" s="135"/>
      <c r="CD102" s="135"/>
      <c r="CE102" s="135"/>
      <c r="CF102" s="135"/>
      <c r="CG102" s="135"/>
      <c r="CH102" s="135"/>
    </row>
    <row r="103" spans="2:86" ht="27.95" customHeight="1" x14ac:dyDescent="0.3">
      <c r="B103" s="11" t="s">
        <v>70</v>
      </c>
      <c r="C103" s="11" t="s">
        <v>71</v>
      </c>
      <c r="D103" s="11" t="str">
        <f>+VLOOKUP($C103,$C$10:$D$49,2,FALSE)</f>
        <v>USD</v>
      </c>
      <c r="E103" s="11" t="s">
        <v>143</v>
      </c>
      <c r="F103" s="17">
        <v>0</v>
      </c>
      <c r="G103" s="17">
        <v>0</v>
      </c>
      <c r="H103" s="17">
        <v>0</v>
      </c>
      <c r="I103" s="17">
        <v>0</v>
      </c>
      <c r="J103" s="17">
        <v>0</v>
      </c>
      <c r="K103" s="17">
        <v>0</v>
      </c>
      <c r="L103" s="17">
        <v>0</v>
      </c>
      <c r="M103" s="17">
        <v>9.9856679999999987</v>
      </c>
      <c r="N103" s="17">
        <v>0</v>
      </c>
      <c r="O103" s="17">
        <v>0</v>
      </c>
      <c r="P103" s="17">
        <v>9.9856679999999987</v>
      </c>
      <c r="Q103" s="17">
        <v>0</v>
      </c>
      <c r="R103" s="17">
        <v>0</v>
      </c>
      <c r="S103" s="17">
        <v>9.9886639999999982</v>
      </c>
      <c r="T103" s="17">
        <v>0</v>
      </c>
      <c r="U103" s="17">
        <v>0</v>
      </c>
      <c r="V103" s="17">
        <v>0</v>
      </c>
      <c r="W103" s="17">
        <v>0</v>
      </c>
      <c r="X103" s="17">
        <v>0</v>
      </c>
      <c r="Y103" s="17">
        <v>0</v>
      </c>
      <c r="Z103" s="17">
        <v>0</v>
      </c>
      <c r="AA103" s="17">
        <v>0</v>
      </c>
      <c r="AB103" s="17">
        <v>0</v>
      </c>
      <c r="AC103" s="17">
        <v>0</v>
      </c>
      <c r="AD103" s="135"/>
      <c r="AE103" s="135"/>
      <c r="AF103" s="135"/>
      <c r="AG103" s="135"/>
      <c r="AH103" s="135"/>
      <c r="AI103" s="135"/>
      <c r="AJ103" s="135"/>
      <c r="AK103" s="135"/>
      <c r="AL103" s="135"/>
      <c r="AM103" s="135"/>
      <c r="AN103" s="135"/>
      <c r="AO103" s="135"/>
      <c r="AP103" s="135"/>
      <c r="AQ103" s="135"/>
      <c r="AR103" s="135"/>
      <c r="AS103" s="135"/>
      <c r="AT103" s="135"/>
      <c r="AU103" s="135"/>
      <c r="AV103" s="135"/>
      <c r="AW103" s="135"/>
      <c r="AX103" s="135"/>
      <c r="AY103" s="135"/>
      <c r="AZ103" s="135"/>
      <c r="BA103" s="135"/>
      <c r="BB103" s="135"/>
      <c r="BC103" s="135"/>
      <c r="BD103" s="135"/>
      <c r="BE103" s="135"/>
      <c r="BF103" s="135"/>
      <c r="BG103" s="135"/>
      <c r="BH103" s="135"/>
      <c r="BI103" s="135"/>
      <c r="BJ103" s="135"/>
      <c r="BK103" s="135"/>
      <c r="BL103" s="135"/>
      <c r="BM103" s="135"/>
      <c r="BN103" s="135"/>
      <c r="BO103" s="135"/>
      <c r="BP103" s="135"/>
      <c r="BQ103" s="135"/>
      <c r="BR103" s="135"/>
      <c r="BS103" s="135"/>
      <c r="BT103" s="135"/>
      <c r="BU103" s="135"/>
      <c r="BV103" s="135"/>
      <c r="BW103" s="135"/>
      <c r="BX103" s="135"/>
      <c r="BY103" s="135"/>
      <c r="BZ103" s="135"/>
      <c r="CA103" s="135"/>
      <c r="CB103" s="135"/>
      <c r="CC103" s="135"/>
      <c r="CD103" s="135"/>
      <c r="CE103" s="135"/>
      <c r="CF103" s="135"/>
      <c r="CG103" s="135"/>
      <c r="CH103" s="135"/>
    </row>
    <row r="104" spans="2:86" ht="27.95" customHeight="1" x14ac:dyDescent="0.3">
      <c r="B104" s="13" t="s">
        <v>72</v>
      </c>
      <c r="C104" s="11" t="s">
        <v>73</v>
      </c>
      <c r="D104" s="11" t="str">
        <f>+VLOOKUP($C104,$C$10:$D$49,2,FALSE)</f>
        <v>Pesos</v>
      </c>
      <c r="E104" s="11" t="s">
        <v>143</v>
      </c>
      <c r="F104" s="17">
        <v>7.0428257423999998</v>
      </c>
      <c r="G104" s="17">
        <v>0</v>
      </c>
      <c r="H104" s="17">
        <v>0</v>
      </c>
      <c r="I104" s="17">
        <v>7.0428257423999998</v>
      </c>
      <c r="J104" s="17">
        <v>0</v>
      </c>
      <c r="K104" s="17">
        <v>0</v>
      </c>
      <c r="L104" s="17">
        <v>7.0428257423999998</v>
      </c>
      <c r="M104" s="17">
        <v>0</v>
      </c>
      <c r="N104" s="17">
        <v>0</v>
      </c>
      <c r="O104" s="17">
        <v>7.0428257423999998</v>
      </c>
      <c r="P104" s="17">
        <v>0</v>
      </c>
      <c r="Q104" s="17">
        <v>0</v>
      </c>
      <c r="R104" s="17">
        <v>7.0428257423999998</v>
      </c>
      <c r="S104" s="17">
        <v>0</v>
      </c>
      <c r="T104" s="17">
        <v>0</v>
      </c>
      <c r="U104" s="17">
        <v>7.0597352879999997</v>
      </c>
      <c r="V104" s="17">
        <v>0</v>
      </c>
      <c r="W104" s="17">
        <v>0</v>
      </c>
      <c r="X104" s="17">
        <v>0</v>
      </c>
      <c r="Y104" s="17">
        <v>0</v>
      </c>
      <c r="Z104" s="17">
        <v>0</v>
      </c>
      <c r="AA104" s="17">
        <v>0</v>
      </c>
      <c r="AB104" s="17">
        <v>0</v>
      </c>
      <c r="AC104" s="17">
        <v>0</v>
      </c>
      <c r="AD104" s="135"/>
      <c r="AE104" s="135"/>
      <c r="AF104" s="135"/>
      <c r="AG104" s="135"/>
      <c r="AH104" s="135"/>
      <c r="AI104" s="135"/>
      <c r="AJ104" s="135"/>
      <c r="AK104" s="135"/>
      <c r="AL104" s="135"/>
      <c r="AM104" s="135"/>
      <c r="AN104" s="135"/>
      <c r="AO104" s="135"/>
      <c r="AP104" s="135"/>
      <c r="AQ104" s="135"/>
      <c r="AR104" s="135"/>
      <c r="AS104" s="135"/>
      <c r="AT104" s="135"/>
      <c r="AU104" s="135"/>
      <c r="AV104" s="135"/>
      <c r="AW104" s="135"/>
      <c r="AX104" s="135"/>
      <c r="AY104" s="135"/>
      <c r="AZ104" s="135"/>
      <c r="BA104" s="135"/>
      <c r="BB104" s="135"/>
      <c r="BC104" s="135"/>
      <c r="BD104" s="135"/>
      <c r="BE104" s="135"/>
      <c r="BF104" s="135"/>
      <c r="BG104" s="135"/>
      <c r="BH104" s="135"/>
      <c r="BI104" s="135"/>
      <c r="BJ104" s="135"/>
      <c r="BK104" s="135"/>
      <c r="BL104" s="135"/>
      <c r="BM104" s="135"/>
      <c r="BN104" s="135"/>
      <c r="BO104" s="135"/>
      <c r="BP104" s="135"/>
      <c r="BQ104" s="135"/>
      <c r="BR104" s="135"/>
      <c r="BS104" s="135"/>
      <c r="BT104" s="135"/>
      <c r="BU104" s="135"/>
      <c r="BV104" s="135"/>
      <c r="BW104" s="135"/>
      <c r="BX104" s="135"/>
      <c r="BY104" s="135"/>
      <c r="BZ104" s="135"/>
      <c r="CA104" s="135"/>
      <c r="CB104" s="135"/>
      <c r="CC104" s="135"/>
      <c r="CD104" s="135"/>
      <c r="CE104" s="135"/>
      <c r="CF104" s="135"/>
      <c r="CG104" s="135"/>
      <c r="CH104" s="135"/>
    </row>
    <row r="105" spans="2:86" ht="6.75" customHeight="1" x14ac:dyDescent="0.3">
      <c r="B105" s="29"/>
      <c r="C105" s="18"/>
      <c r="D105" s="18"/>
      <c r="E105" s="65"/>
      <c r="F105" s="65"/>
      <c r="G105" s="65"/>
      <c r="H105" s="65"/>
      <c r="I105" s="65"/>
      <c r="J105" s="65"/>
      <c r="K105" s="65"/>
      <c r="L105" s="65"/>
      <c r="M105" s="65"/>
      <c r="N105" s="65"/>
      <c r="O105" s="65"/>
      <c r="P105" s="65"/>
      <c r="Q105" s="30"/>
      <c r="R105" s="30"/>
      <c r="S105" s="30"/>
      <c r="T105" s="30"/>
      <c r="U105" s="30"/>
      <c r="V105" s="30"/>
      <c r="W105" s="30"/>
      <c r="X105" s="30"/>
      <c r="Y105" s="30"/>
      <c r="Z105" s="62"/>
      <c r="AD105" s="62"/>
      <c r="AE105" s="62"/>
      <c r="AF105" s="62"/>
      <c r="AG105" s="62"/>
      <c r="AH105" s="62"/>
      <c r="AI105" s="62"/>
      <c r="AJ105" s="62"/>
      <c r="AK105" s="62"/>
    </row>
    <row r="106" spans="2:86" ht="29.25" customHeight="1" x14ac:dyDescent="0.3">
      <c r="B106" s="150" t="s">
        <v>74</v>
      </c>
      <c r="C106" s="151"/>
      <c r="D106" s="151"/>
      <c r="E106" s="152"/>
      <c r="F106" s="63">
        <f t="shared" ref="F106:AC106" si="47">+SUM(F64,F79,F81,F83,F100)</f>
        <v>1583.5256920735521</v>
      </c>
      <c r="G106" s="63">
        <f t="shared" si="47"/>
        <v>17.964239907580335</v>
      </c>
      <c r="H106" s="63">
        <f t="shared" si="47"/>
        <v>59.310900597607819</v>
      </c>
      <c r="I106" s="63">
        <f t="shared" si="47"/>
        <v>6293.4620249390046</v>
      </c>
      <c r="J106" s="63">
        <f t="shared" si="47"/>
        <v>16.176807489346086</v>
      </c>
      <c r="K106" s="63">
        <f t="shared" si="47"/>
        <v>59.310900597607819</v>
      </c>
      <c r="L106" s="63">
        <f t="shared" si="47"/>
        <v>4412.9802591547796</v>
      </c>
      <c r="M106" s="63">
        <f t="shared" si="47"/>
        <v>191.92705378079609</v>
      </c>
      <c r="N106" s="63">
        <f t="shared" si="47"/>
        <v>59.310900597607819</v>
      </c>
      <c r="O106" s="63">
        <f t="shared" si="47"/>
        <v>6128.8090123739066</v>
      </c>
      <c r="P106" s="63">
        <f t="shared" si="47"/>
        <v>191.80299318557942</v>
      </c>
      <c r="Q106" s="63">
        <f t="shared" si="47"/>
        <v>54.368325547807167</v>
      </c>
      <c r="R106" s="63">
        <f t="shared" si="47"/>
        <v>195.25826273130477</v>
      </c>
      <c r="S106" s="63">
        <f t="shared" si="47"/>
        <v>191.78807219557942</v>
      </c>
      <c r="T106" s="63">
        <f t="shared" si="47"/>
        <v>0</v>
      </c>
      <c r="U106" s="63">
        <f t="shared" si="47"/>
        <v>110.97535770690033</v>
      </c>
      <c r="V106" s="63">
        <f t="shared" si="47"/>
        <v>14.858888485579421</v>
      </c>
      <c r="W106" s="63">
        <f t="shared" si="47"/>
        <v>0</v>
      </c>
      <c r="X106" s="63">
        <f t="shared" si="47"/>
        <v>32.034608531289607</v>
      </c>
      <c r="Y106" s="63">
        <f t="shared" si="47"/>
        <v>9.9880786255794192</v>
      </c>
      <c r="Z106" s="63">
        <f t="shared" si="47"/>
        <v>0</v>
      </c>
      <c r="AA106" s="63">
        <f t="shared" si="47"/>
        <v>0</v>
      </c>
      <c r="AB106" s="130">
        <f t="shared" si="47"/>
        <v>9.7130494403756646</v>
      </c>
      <c r="AC106" s="63">
        <f t="shared" si="47"/>
        <v>0</v>
      </c>
      <c r="AD106" s="133"/>
      <c r="AE106" s="133"/>
      <c r="AF106" s="133"/>
      <c r="AG106" s="133"/>
      <c r="AH106" s="133"/>
      <c r="AI106" s="133"/>
      <c r="AJ106" s="133"/>
      <c r="AK106" s="133"/>
      <c r="AL106" s="133"/>
      <c r="AM106" s="133"/>
      <c r="AN106" s="133"/>
      <c r="AO106" s="133"/>
      <c r="AP106" s="133"/>
      <c r="AQ106" s="133"/>
      <c r="AR106" s="133"/>
      <c r="AS106" s="133"/>
      <c r="AT106" s="133"/>
      <c r="AU106" s="133"/>
      <c r="AV106" s="133"/>
      <c r="AW106" s="133"/>
      <c r="AX106" s="133"/>
      <c r="AY106" s="133"/>
      <c r="AZ106" s="133"/>
      <c r="BA106" s="133"/>
      <c r="BB106" s="133"/>
      <c r="BC106" s="133"/>
      <c r="BD106" s="133"/>
      <c r="BE106" s="133"/>
      <c r="BF106" s="133"/>
      <c r="BG106" s="133"/>
      <c r="BH106" s="133"/>
      <c r="BI106" s="133"/>
      <c r="BJ106" s="133"/>
      <c r="BK106" s="133"/>
      <c r="BL106" s="133"/>
      <c r="BM106" s="133"/>
      <c r="BN106" s="133"/>
      <c r="BO106" s="133"/>
      <c r="BP106" s="133"/>
      <c r="BQ106" s="133"/>
      <c r="BR106" s="133"/>
      <c r="BS106" s="133"/>
      <c r="BT106" s="133"/>
      <c r="BU106" s="133"/>
      <c r="BV106" s="133"/>
      <c r="BW106" s="133"/>
      <c r="BX106" s="133"/>
      <c r="BY106" s="133"/>
      <c r="BZ106" s="133"/>
      <c r="CA106" s="133"/>
      <c r="CB106" s="133"/>
      <c r="CC106" s="133"/>
      <c r="CD106" s="133"/>
      <c r="CE106" s="133"/>
      <c r="CF106" s="133"/>
      <c r="CG106" s="133"/>
      <c r="CH106" s="133"/>
    </row>
    <row r="107" spans="2:86" x14ac:dyDescent="0.3">
      <c r="B107" s="149" t="s">
        <v>124</v>
      </c>
      <c r="C107" s="149"/>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8"/>
    </row>
    <row r="110" spans="2:86" ht="20.25" x14ac:dyDescent="0.3">
      <c r="B110" s="140" t="s">
        <v>83</v>
      </c>
      <c r="C110" s="140"/>
      <c r="D110" s="140"/>
      <c r="E110" s="140"/>
      <c r="F110" s="140"/>
      <c r="G110" s="140"/>
      <c r="H110" s="140"/>
      <c r="I110" s="140"/>
      <c r="J110" s="140"/>
      <c r="K110" s="140"/>
      <c r="L110" s="140"/>
      <c r="M110" s="140"/>
      <c r="N110" s="140"/>
      <c r="O110" s="140"/>
      <c r="P110" s="140"/>
      <c r="Q110" s="140"/>
      <c r="R110" s="140"/>
      <c r="S110" s="140"/>
      <c r="T110" s="140"/>
      <c r="U110" s="140"/>
    </row>
    <row r="111" spans="2:86" ht="17.25" x14ac:dyDescent="0.3">
      <c r="B111" s="5" t="s">
        <v>88</v>
      </c>
      <c r="C111" s="2"/>
      <c r="D111" s="2"/>
      <c r="E111" s="2"/>
      <c r="F111" s="2"/>
      <c r="G111" s="2"/>
      <c r="H111" s="2"/>
      <c r="I111" s="2"/>
      <c r="J111" s="2"/>
      <c r="K111" s="2"/>
      <c r="L111" s="2"/>
      <c r="M111" s="2"/>
      <c r="N111" s="2"/>
      <c r="O111" s="2"/>
      <c r="P111" s="2"/>
      <c r="Q111" s="2"/>
      <c r="R111" s="1"/>
    </row>
    <row r="113" spans="2:86" ht="32.25" customHeight="1" x14ac:dyDescent="0.3">
      <c r="F113" s="95">
        <v>2020</v>
      </c>
      <c r="G113" s="95">
        <v>2020</v>
      </c>
      <c r="H113" s="95">
        <v>2020</v>
      </c>
      <c r="I113" s="95">
        <f t="shared" ref="I113" si="48">+F113+1</f>
        <v>2021</v>
      </c>
      <c r="J113" s="95">
        <f t="shared" ref="J113" si="49">+G113+1</f>
        <v>2021</v>
      </c>
      <c r="K113" s="95">
        <f t="shared" ref="K113" si="50">+H113+1</f>
        <v>2021</v>
      </c>
      <c r="L113" s="95">
        <f t="shared" ref="L113" si="51">+I113+1</f>
        <v>2022</v>
      </c>
      <c r="M113" s="95">
        <f t="shared" ref="M113" si="52">+J113+1</f>
        <v>2022</v>
      </c>
      <c r="N113" s="95">
        <f t="shared" ref="N113" si="53">+K113+1</f>
        <v>2022</v>
      </c>
      <c r="O113" s="95">
        <f t="shared" ref="O113" si="54">+L113+1</f>
        <v>2023</v>
      </c>
      <c r="P113" s="95">
        <f t="shared" ref="P113" si="55">+M113+1</f>
        <v>2023</v>
      </c>
      <c r="Q113" s="95">
        <f t="shared" ref="Q113" si="56">+N113+1</f>
        <v>2023</v>
      </c>
      <c r="R113" s="95">
        <f t="shared" ref="R113" si="57">+O113+1</f>
        <v>2024</v>
      </c>
      <c r="S113" s="95">
        <f t="shared" ref="S113" si="58">+P113+1</f>
        <v>2024</v>
      </c>
      <c r="T113" s="95">
        <f t="shared" ref="T113" si="59">+Q113+1</f>
        <v>2024</v>
      </c>
      <c r="U113" s="95">
        <f t="shared" ref="U113" si="60">+R113+1</f>
        <v>2025</v>
      </c>
      <c r="V113" s="95">
        <f t="shared" ref="V113" si="61">+S113+1</f>
        <v>2025</v>
      </c>
      <c r="W113" s="95">
        <f t="shared" ref="W113" si="62">+T113+1</f>
        <v>2025</v>
      </c>
      <c r="X113" s="95">
        <f t="shared" ref="X113" si="63">+U113+1</f>
        <v>2026</v>
      </c>
      <c r="Y113" s="95">
        <f t="shared" ref="Y113" si="64">+V113+1</f>
        <v>2026</v>
      </c>
      <c r="Z113" s="95">
        <f t="shared" ref="Z113" si="65">+W113+1</f>
        <v>2026</v>
      </c>
      <c r="AA113" s="98" t="s">
        <v>179</v>
      </c>
      <c r="AB113" s="98" t="s">
        <v>179</v>
      </c>
      <c r="AC113" s="98" t="s">
        <v>179</v>
      </c>
      <c r="AD113" s="131"/>
      <c r="AE113" s="131"/>
      <c r="AF113" s="131"/>
      <c r="AG113" s="131"/>
      <c r="AH113" s="131"/>
      <c r="AI113" s="131"/>
      <c r="AJ113" s="131"/>
      <c r="AK113" s="131"/>
      <c r="AL113" s="131"/>
      <c r="AM113" s="131"/>
      <c r="AN113" s="131"/>
      <c r="AO113" s="131"/>
      <c r="AP113" s="131"/>
      <c r="AQ113" s="131"/>
      <c r="AR113" s="131"/>
      <c r="AS113" s="131"/>
      <c r="AT113" s="131"/>
      <c r="AU113" s="131"/>
      <c r="AV113" s="131"/>
      <c r="AW113" s="131"/>
      <c r="AX113" s="131"/>
      <c r="AY113" s="131"/>
      <c r="AZ113" s="131"/>
      <c r="BA113" s="131"/>
      <c r="BB113" s="131"/>
      <c r="BC113" s="131"/>
      <c r="BD113" s="131"/>
      <c r="BE113" s="131"/>
      <c r="BF113" s="131"/>
      <c r="BG113" s="131"/>
      <c r="BH113" s="131"/>
      <c r="BI113" s="131"/>
      <c r="BJ113" s="131"/>
      <c r="BK113" s="131"/>
      <c r="BL113" s="131"/>
      <c r="BM113" s="131"/>
      <c r="BN113" s="131"/>
      <c r="BO113" s="131"/>
      <c r="BP113" s="131"/>
      <c r="BQ113" s="131"/>
      <c r="BR113" s="131"/>
      <c r="BS113" s="131"/>
      <c r="BT113" s="131"/>
      <c r="BU113" s="131"/>
      <c r="BV113" s="131"/>
      <c r="BW113" s="131"/>
      <c r="BX113" s="131"/>
      <c r="BY113" s="131"/>
      <c r="BZ113" s="131"/>
      <c r="CA113" s="131"/>
      <c r="CB113" s="131"/>
      <c r="CC113" s="131"/>
      <c r="CD113" s="131"/>
      <c r="CE113" s="131"/>
      <c r="CF113" s="132"/>
      <c r="CG113" s="132"/>
      <c r="CH113" s="132"/>
    </row>
    <row r="114" spans="2:86" ht="33.75" customHeight="1" x14ac:dyDescent="0.3">
      <c r="B114" s="28" t="s">
        <v>0</v>
      </c>
      <c r="C114" s="28" t="s">
        <v>1</v>
      </c>
      <c r="D114" s="55" t="s">
        <v>125</v>
      </c>
      <c r="E114" s="55" t="s">
        <v>146</v>
      </c>
      <c r="F114" s="28" t="s">
        <v>2</v>
      </c>
      <c r="G114" s="39" t="s">
        <v>150</v>
      </c>
      <c r="H114" s="28" t="s">
        <v>81</v>
      </c>
      <c r="I114" s="28" t="s">
        <v>2</v>
      </c>
      <c r="J114" s="39" t="s">
        <v>150</v>
      </c>
      <c r="K114" s="28" t="s">
        <v>81</v>
      </c>
      <c r="L114" s="28" t="s">
        <v>2</v>
      </c>
      <c r="M114" s="39" t="s">
        <v>150</v>
      </c>
      <c r="N114" s="28" t="s">
        <v>81</v>
      </c>
      <c r="O114" s="28" t="s">
        <v>2</v>
      </c>
      <c r="P114" s="39" t="s">
        <v>150</v>
      </c>
      <c r="Q114" s="28" t="s">
        <v>81</v>
      </c>
      <c r="R114" s="28" t="s">
        <v>2</v>
      </c>
      <c r="S114" s="39" t="s">
        <v>150</v>
      </c>
      <c r="T114" s="28" t="s">
        <v>81</v>
      </c>
      <c r="U114" s="28" t="s">
        <v>2</v>
      </c>
      <c r="V114" s="39" t="s">
        <v>150</v>
      </c>
      <c r="W114" s="28" t="s">
        <v>81</v>
      </c>
      <c r="X114" s="28" t="s">
        <v>2</v>
      </c>
      <c r="Y114" s="39" t="s">
        <v>150</v>
      </c>
      <c r="Z114" s="28" t="s">
        <v>81</v>
      </c>
      <c r="AA114" s="28" t="s">
        <v>2</v>
      </c>
      <c r="AB114" s="39" t="s">
        <v>150</v>
      </c>
      <c r="AC114" s="28" t="s">
        <v>81</v>
      </c>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row>
    <row r="115" spans="2:86" ht="27.95" customHeight="1" x14ac:dyDescent="0.3">
      <c r="B115" s="26" t="s">
        <v>139</v>
      </c>
      <c r="C115" s="26"/>
      <c r="D115" s="26"/>
      <c r="E115" s="26"/>
      <c r="F115" s="63">
        <f t="shared" ref="F115:Z115" si="66">+SUM(F116:F129)</f>
        <v>744.02084600214994</v>
      </c>
      <c r="G115" s="63">
        <f t="shared" si="66"/>
        <v>0</v>
      </c>
      <c r="H115" s="63">
        <f t="shared" si="66"/>
        <v>0</v>
      </c>
      <c r="I115" s="63">
        <f t="shared" si="66"/>
        <v>1685.5939883960821</v>
      </c>
      <c r="J115" s="63">
        <f t="shared" si="66"/>
        <v>0</v>
      </c>
      <c r="K115" s="63">
        <f t="shared" si="66"/>
        <v>0</v>
      </c>
      <c r="L115" s="63">
        <f t="shared" si="66"/>
        <v>1904.9062238929425</v>
      </c>
      <c r="M115" s="63">
        <f t="shared" si="66"/>
        <v>0</v>
      </c>
      <c r="N115" s="63">
        <f t="shared" si="66"/>
        <v>0</v>
      </c>
      <c r="O115" s="63">
        <f t="shared" si="66"/>
        <v>602.73912917272116</v>
      </c>
      <c r="P115" s="63">
        <f t="shared" si="66"/>
        <v>0</v>
      </c>
      <c r="Q115" s="63">
        <f t="shared" si="66"/>
        <v>0</v>
      </c>
      <c r="R115" s="63">
        <f t="shared" si="66"/>
        <v>18.49046866478411</v>
      </c>
      <c r="S115" s="63">
        <f t="shared" si="66"/>
        <v>0</v>
      </c>
      <c r="T115" s="63">
        <f t="shared" si="66"/>
        <v>0</v>
      </c>
      <c r="U115" s="63">
        <f t="shared" si="66"/>
        <v>7.1094521919602585</v>
      </c>
      <c r="V115" s="63">
        <f t="shared" si="66"/>
        <v>0</v>
      </c>
      <c r="W115" s="63">
        <f t="shared" si="66"/>
        <v>0</v>
      </c>
      <c r="X115" s="63">
        <f t="shared" si="66"/>
        <v>1.4179657066795888</v>
      </c>
      <c r="Y115" s="63">
        <f t="shared" si="66"/>
        <v>0</v>
      </c>
      <c r="Z115" s="63">
        <f t="shared" si="66"/>
        <v>0</v>
      </c>
      <c r="AA115" s="63">
        <f t="shared" ref="AA115:AC115" si="67">+SUM(AA116:AA129)</f>
        <v>0</v>
      </c>
      <c r="AB115" s="63">
        <f t="shared" si="67"/>
        <v>0</v>
      </c>
      <c r="AC115" s="63">
        <f t="shared" si="67"/>
        <v>0</v>
      </c>
      <c r="AD115" s="133"/>
      <c r="AE115" s="133"/>
      <c r="AF115" s="133"/>
      <c r="AG115" s="133"/>
      <c r="AH115" s="133"/>
      <c r="AI115" s="133"/>
      <c r="AJ115" s="133"/>
      <c r="AK115" s="133"/>
      <c r="AL115" s="133"/>
      <c r="AM115" s="133"/>
      <c r="AN115" s="133"/>
      <c r="AO115" s="133"/>
      <c r="AP115" s="133"/>
      <c r="AQ115" s="133"/>
      <c r="AR115" s="133"/>
      <c r="AS115" s="133"/>
      <c r="AT115" s="133"/>
      <c r="AU115" s="133"/>
      <c r="AV115" s="133"/>
      <c r="AW115" s="133"/>
      <c r="AX115" s="133"/>
      <c r="AY115" s="133"/>
      <c r="AZ115" s="133"/>
      <c r="BA115" s="133"/>
      <c r="BB115" s="133"/>
      <c r="BC115" s="133"/>
      <c r="BD115" s="133"/>
      <c r="BE115" s="133"/>
      <c r="BF115" s="133"/>
      <c r="BG115" s="133"/>
      <c r="BH115" s="133"/>
      <c r="BI115" s="133"/>
      <c r="BJ115" s="133"/>
      <c r="BK115" s="133"/>
      <c r="BL115" s="133"/>
      <c r="BM115" s="133"/>
      <c r="BN115" s="133"/>
      <c r="BO115" s="133"/>
      <c r="BP115" s="133"/>
      <c r="BQ115" s="133"/>
      <c r="BR115" s="133"/>
      <c r="BS115" s="133"/>
      <c r="BT115" s="133"/>
      <c r="BU115" s="133"/>
      <c r="BV115" s="133"/>
      <c r="BW115" s="133"/>
      <c r="BX115" s="133"/>
      <c r="BY115" s="133"/>
      <c r="BZ115" s="133"/>
      <c r="CA115" s="133"/>
      <c r="CB115" s="133"/>
      <c r="CC115" s="133"/>
      <c r="CD115" s="133"/>
      <c r="CE115" s="133"/>
      <c r="CF115" s="133"/>
      <c r="CG115" s="133"/>
      <c r="CH115" s="133"/>
    </row>
    <row r="116" spans="2:86" ht="27.95" customHeight="1" x14ac:dyDescent="0.3">
      <c r="B116" s="11" t="s">
        <v>3</v>
      </c>
      <c r="C116" s="11" t="s">
        <v>4</v>
      </c>
      <c r="D116" s="11" t="str">
        <f t="shared" ref="D116:D129" si="68">+VLOOKUP($C116,$C$10:$D$49,2,FALSE)</f>
        <v>Pesos</v>
      </c>
      <c r="E116" s="11" t="s">
        <v>139</v>
      </c>
      <c r="F116" s="17">
        <v>0</v>
      </c>
      <c r="G116" s="17">
        <v>0</v>
      </c>
      <c r="H116" s="17">
        <v>0</v>
      </c>
      <c r="I116" s="17">
        <v>1209.136203916554</v>
      </c>
      <c r="J116" s="17">
        <v>0</v>
      </c>
      <c r="K116" s="17">
        <v>0</v>
      </c>
      <c r="L116" s="17">
        <v>1566.3934541894041</v>
      </c>
      <c r="M116" s="17">
        <v>0</v>
      </c>
      <c r="N116" s="17">
        <v>0</v>
      </c>
      <c r="O116" s="17">
        <v>456.2364270560418</v>
      </c>
      <c r="P116" s="17">
        <v>0</v>
      </c>
      <c r="Q116" s="17">
        <v>0</v>
      </c>
      <c r="R116" s="17">
        <v>0</v>
      </c>
      <c r="S116" s="17">
        <v>0</v>
      </c>
      <c r="T116" s="17">
        <v>0</v>
      </c>
      <c r="U116" s="17">
        <v>0</v>
      </c>
      <c r="V116" s="17">
        <v>0</v>
      </c>
      <c r="W116" s="17">
        <v>0</v>
      </c>
      <c r="X116" s="17">
        <v>0</v>
      </c>
      <c r="Y116" s="17">
        <v>0</v>
      </c>
      <c r="Z116" s="17">
        <v>0</v>
      </c>
      <c r="AA116" s="17">
        <v>0</v>
      </c>
      <c r="AB116" s="17">
        <v>0</v>
      </c>
      <c r="AC116" s="17">
        <v>0</v>
      </c>
      <c r="AD116" s="135"/>
      <c r="AE116" s="135"/>
      <c r="AF116" s="135"/>
      <c r="AG116" s="135"/>
      <c r="AH116" s="135"/>
      <c r="AI116" s="135"/>
      <c r="AJ116" s="135"/>
      <c r="AK116" s="135"/>
      <c r="AL116" s="135"/>
      <c r="AM116" s="135"/>
      <c r="AN116" s="135"/>
      <c r="AO116" s="135"/>
      <c r="AP116" s="135"/>
      <c r="AQ116" s="135"/>
      <c r="AR116" s="135"/>
      <c r="AS116" s="135"/>
      <c r="AT116" s="135"/>
      <c r="AU116" s="135"/>
      <c r="AV116" s="135"/>
      <c r="AW116" s="135"/>
      <c r="AX116" s="135"/>
      <c r="AY116" s="135"/>
      <c r="AZ116" s="135"/>
      <c r="BA116" s="135"/>
      <c r="BB116" s="135"/>
      <c r="BC116" s="135"/>
      <c r="BD116" s="135"/>
      <c r="BE116" s="135"/>
      <c r="BF116" s="135"/>
      <c r="BG116" s="135"/>
      <c r="BH116" s="135"/>
      <c r="BI116" s="135"/>
      <c r="BJ116" s="135"/>
      <c r="BK116" s="135"/>
      <c r="BL116" s="135"/>
      <c r="BM116" s="135"/>
      <c r="BN116" s="135"/>
      <c r="BO116" s="135"/>
      <c r="BP116" s="135"/>
      <c r="BQ116" s="135"/>
      <c r="BR116" s="135"/>
      <c r="BS116" s="135"/>
      <c r="BT116" s="135"/>
      <c r="BU116" s="135"/>
      <c r="BV116" s="135"/>
      <c r="BW116" s="135"/>
      <c r="BX116" s="135"/>
      <c r="BY116" s="135"/>
      <c r="BZ116" s="135"/>
      <c r="CA116" s="135"/>
      <c r="CB116" s="135"/>
      <c r="CC116" s="135"/>
      <c r="CD116" s="135"/>
      <c r="CE116" s="135"/>
      <c r="CF116" s="135"/>
      <c r="CG116" s="135"/>
      <c r="CH116" s="135"/>
    </row>
    <row r="117" spans="2:86" ht="27.95" customHeight="1" x14ac:dyDescent="0.3">
      <c r="B117" s="11" t="s">
        <v>5</v>
      </c>
      <c r="C117" s="11" t="s">
        <v>6</v>
      </c>
      <c r="D117" s="11" t="str">
        <f t="shared" si="68"/>
        <v>Pesos</v>
      </c>
      <c r="E117" s="11" t="s">
        <v>139</v>
      </c>
      <c r="F117" s="17">
        <v>229.81679136000002</v>
      </c>
      <c r="G117" s="17">
        <v>0</v>
      </c>
      <c r="H117" s="17">
        <v>0</v>
      </c>
      <c r="I117" s="17">
        <v>229.81679136000002</v>
      </c>
      <c r="J117" s="17">
        <v>0</v>
      </c>
      <c r="K117" s="17">
        <v>0</v>
      </c>
      <c r="L117" s="17">
        <v>229.81679136000002</v>
      </c>
      <c r="M117" s="17">
        <v>0</v>
      </c>
      <c r="N117" s="17">
        <v>0</v>
      </c>
      <c r="O117" s="17">
        <v>114.90839568000001</v>
      </c>
      <c r="P117" s="17">
        <v>0</v>
      </c>
      <c r="Q117" s="17">
        <v>0</v>
      </c>
      <c r="R117" s="17">
        <v>0</v>
      </c>
      <c r="S117" s="17">
        <v>0</v>
      </c>
      <c r="T117" s="17">
        <v>0</v>
      </c>
      <c r="U117" s="17">
        <v>0</v>
      </c>
      <c r="V117" s="17">
        <v>0</v>
      </c>
      <c r="W117" s="17">
        <v>0</v>
      </c>
      <c r="X117" s="17">
        <v>0</v>
      </c>
      <c r="Y117" s="17">
        <v>0</v>
      </c>
      <c r="Z117" s="17">
        <v>0</v>
      </c>
      <c r="AA117" s="17">
        <v>0</v>
      </c>
      <c r="AB117" s="17">
        <v>0</v>
      </c>
      <c r="AC117" s="17">
        <v>0</v>
      </c>
      <c r="AD117" s="135"/>
      <c r="AE117" s="135"/>
      <c r="AF117" s="135"/>
      <c r="AG117" s="135"/>
      <c r="AH117" s="135"/>
      <c r="AI117" s="135"/>
      <c r="AJ117" s="135"/>
      <c r="AK117" s="135"/>
      <c r="AL117" s="135"/>
      <c r="AM117" s="135"/>
      <c r="AN117" s="135"/>
      <c r="AO117" s="135"/>
      <c r="AP117" s="135"/>
      <c r="AQ117" s="135"/>
      <c r="AR117" s="135"/>
      <c r="AS117" s="135"/>
      <c r="AT117" s="135"/>
      <c r="AU117" s="135"/>
      <c r="AV117" s="135"/>
      <c r="AW117" s="135"/>
      <c r="AX117" s="135"/>
      <c r="AY117" s="135"/>
      <c r="AZ117" s="135"/>
      <c r="BA117" s="135"/>
      <c r="BB117" s="135"/>
      <c r="BC117" s="135"/>
      <c r="BD117" s="135"/>
      <c r="BE117" s="135"/>
      <c r="BF117" s="135"/>
      <c r="BG117" s="135"/>
      <c r="BH117" s="135"/>
      <c r="BI117" s="135"/>
      <c r="BJ117" s="135"/>
      <c r="BK117" s="135"/>
      <c r="BL117" s="135"/>
      <c r="BM117" s="135"/>
      <c r="BN117" s="135"/>
      <c r="BO117" s="135"/>
      <c r="BP117" s="135"/>
      <c r="BQ117" s="135"/>
      <c r="BR117" s="135"/>
      <c r="BS117" s="135"/>
      <c r="BT117" s="135"/>
      <c r="BU117" s="135"/>
      <c r="BV117" s="135"/>
      <c r="BW117" s="135"/>
      <c r="BX117" s="135"/>
      <c r="BY117" s="135"/>
      <c r="BZ117" s="135"/>
      <c r="CA117" s="135"/>
      <c r="CB117" s="135"/>
      <c r="CC117" s="135"/>
      <c r="CD117" s="135"/>
      <c r="CE117" s="135"/>
      <c r="CF117" s="135"/>
      <c r="CG117" s="135"/>
      <c r="CH117" s="135"/>
    </row>
    <row r="118" spans="2:86" ht="27.95" customHeight="1" x14ac:dyDescent="0.3">
      <c r="B118" s="11" t="s">
        <v>7</v>
      </c>
      <c r="C118" s="11" t="s">
        <v>8</v>
      </c>
      <c r="D118" s="11" t="str">
        <f t="shared" si="68"/>
        <v>Pesos</v>
      </c>
      <c r="E118" s="11" t="s">
        <v>139</v>
      </c>
      <c r="F118" s="17">
        <v>176.85</v>
      </c>
      <c r="G118" s="17">
        <v>0</v>
      </c>
      <c r="H118" s="17">
        <v>0</v>
      </c>
      <c r="I118" s="17">
        <v>0</v>
      </c>
      <c r="J118" s="17">
        <v>0</v>
      </c>
      <c r="K118" s="17">
        <v>0</v>
      </c>
      <c r="L118" s="17">
        <v>0</v>
      </c>
      <c r="M118" s="17">
        <v>0</v>
      </c>
      <c r="N118" s="17">
        <v>0</v>
      </c>
      <c r="O118" s="17">
        <v>0</v>
      </c>
      <c r="P118" s="17">
        <v>0</v>
      </c>
      <c r="Q118" s="17">
        <v>0</v>
      </c>
      <c r="R118" s="17">
        <v>0</v>
      </c>
      <c r="S118" s="17">
        <v>0</v>
      </c>
      <c r="T118" s="17">
        <v>0</v>
      </c>
      <c r="U118" s="17">
        <v>0</v>
      </c>
      <c r="V118" s="17">
        <v>0</v>
      </c>
      <c r="W118" s="17">
        <v>0</v>
      </c>
      <c r="X118" s="17">
        <v>0</v>
      </c>
      <c r="Y118" s="17">
        <v>0</v>
      </c>
      <c r="Z118" s="17">
        <v>0</v>
      </c>
      <c r="AA118" s="17">
        <v>0</v>
      </c>
      <c r="AB118" s="17">
        <v>0</v>
      </c>
      <c r="AC118" s="17">
        <v>0</v>
      </c>
      <c r="AD118" s="135"/>
      <c r="AE118" s="135"/>
      <c r="AF118" s="135"/>
      <c r="AG118" s="135"/>
      <c r="AH118" s="135"/>
      <c r="AI118" s="135"/>
      <c r="AJ118" s="135"/>
      <c r="AK118" s="135"/>
      <c r="AL118" s="135"/>
      <c r="AM118" s="135"/>
      <c r="AN118" s="135"/>
      <c r="AO118" s="135"/>
      <c r="AP118" s="135"/>
      <c r="AQ118" s="135"/>
      <c r="AR118" s="135"/>
      <c r="AS118" s="135"/>
      <c r="AT118" s="135"/>
      <c r="AU118" s="135"/>
      <c r="AV118" s="135"/>
      <c r="AW118" s="135"/>
      <c r="AX118" s="135"/>
      <c r="AY118" s="135"/>
      <c r="AZ118" s="135"/>
      <c r="BA118" s="135"/>
      <c r="BB118" s="135"/>
      <c r="BC118" s="135"/>
      <c r="BD118" s="135"/>
      <c r="BE118" s="135"/>
      <c r="BF118" s="135"/>
      <c r="BG118" s="135"/>
      <c r="BH118" s="135"/>
      <c r="BI118" s="135"/>
      <c r="BJ118" s="135"/>
      <c r="BK118" s="135"/>
      <c r="BL118" s="135"/>
      <c r="BM118" s="135"/>
      <c r="BN118" s="135"/>
      <c r="BO118" s="135"/>
      <c r="BP118" s="135"/>
      <c r="BQ118" s="135"/>
      <c r="BR118" s="135"/>
      <c r="BS118" s="135"/>
      <c r="BT118" s="135"/>
      <c r="BU118" s="135"/>
      <c r="BV118" s="135"/>
      <c r="BW118" s="135"/>
      <c r="BX118" s="135"/>
      <c r="BY118" s="135"/>
      <c r="BZ118" s="135"/>
      <c r="CA118" s="135"/>
      <c r="CB118" s="135"/>
      <c r="CC118" s="135"/>
      <c r="CD118" s="135"/>
      <c r="CE118" s="135"/>
      <c r="CF118" s="135"/>
      <c r="CG118" s="135"/>
      <c r="CH118" s="135"/>
    </row>
    <row r="119" spans="2:86" ht="27.95" customHeight="1" x14ac:dyDescent="0.3">
      <c r="B119" s="11" t="s">
        <v>9</v>
      </c>
      <c r="C119" s="11" t="s">
        <v>10</v>
      </c>
      <c r="D119" s="11" t="str">
        <f t="shared" si="68"/>
        <v>Pesos</v>
      </c>
      <c r="E119" s="11" t="s">
        <v>139</v>
      </c>
      <c r="F119" s="17">
        <v>113.71512348</v>
      </c>
      <c r="G119" s="17">
        <v>0</v>
      </c>
      <c r="H119" s="17">
        <v>0</v>
      </c>
      <c r="I119" s="17">
        <v>113.71512348</v>
      </c>
      <c r="J119" s="17">
        <v>0</v>
      </c>
      <c r="K119" s="17">
        <v>0</v>
      </c>
      <c r="L119" s="17">
        <v>56.857561740000001</v>
      </c>
      <c r="M119" s="17">
        <v>0</v>
      </c>
      <c r="N119" s="17">
        <v>0</v>
      </c>
      <c r="O119" s="17">
        <v>0</v>
      </c>
      <c r="P119" s="17">
        <v>0</v>
      </c>
      <c r="Q119" s="17">
        <v>0</v>
      </c>
      <c r="R119" s="17">
        <v>0</v>
      </c>
      <c r="S119" s="17">
        <v>0</v>
      </c>
      <c r="T119" s="17">
        <v>0</v>
      </c>
      <c r="U119" s="17">
        <v>0</v>
      </c>
      <c r="V119" s="17">
        <v>0</v>
      </c>
      <c r="W119" s="17">
        <v>0</v>
      </c>
      <c r="X119" s="17">
        <v>0</v>
      </c>
      <c r="Y119" s="17">
        <v>0</v>
      </c>
      <c r="Z119" s="17">
        <v>0</v>
      </c>
      <c r="AA119" s="17">
        <v>0</v>
      </c>
      <c r="AB119" s="17">
        <v>0</v>
      </c>
      <c r="AC119" s="17">
        <v>0</v>
      </c>
      <c r="AD119" s="135"/>
      <c r="AE119" s="135"/>
      <c r="AF119" s="135"/>
      <c r="AG119" s="135"/>
      <c r="AH119" s="135"/>
      <c r="AI119" s="135"/>
      <c r="AJ119" s="135"/>
      <c r="AK119" s="135"/>
      <c r="AL119" s="135"/>
      <c r="AM119" s="135"/>
      <c r="AN119" s="135"/>
      <c r="AO119" s="135"/>
      <c r="AP119" s="135"/>
      <c r="AQ119" s="135"/>
      <c r="AR119" s="135"/>
      <c r="AS119" s="135"/>
      <c r="AT119" s="135"/>
      <c r="AU119" s="135"/>
      <c r="AV119" s="135"/>
      <c r="AW119" s="135"/>
      <c r="AX119" s="135"/>
      <c r="AY119" s="135"/>
      <c r="AZ119" s="135"/>
      <c r="BA119" s="135"/>
      <c r="BB119" s="135"/>
      <c r="BC119" s="135"/>
      <c r="BD119" s="135"/>
      <c r="BE119" s="135"/>
      <c r="BF119" s="135"/>
      <c r="BG119" s="135"/>
      <c r="BH119" s="135"/>
      <c r="BI119" s="135"/>
      <c r="BJ119" s="135"/>
      <c r="BK119" s="135"/>
      <c r="BL119" s="135"/>
      <c r="BM119" s="135"/>
      <c r="BN119" s="135"/>
      <c r="BO119" s="135"/>
      <c r="BP119" s="135"/>
      <c r="BQ119" s="135"/>
      <c r="BR119" s="135"/>
      <c r="BS119" s="135"/>
      <c r="BT119" s="135"/>
      <c r="BU119" s="135"/>
      <c r="BV119" s="135"/>
      <c r="BW119" s="135"/>
      <c r="BX119" s="135"/>
      <c r="BY119" s="135"/>
      <c r="BZ119" s="135"/>
      <c r="CA119" s="135"/>
      <c r="CB119" s="135"/>
      <c r="CC119" s="135"/>
      <c r="CD119" s="135"/>
      <c r="CE119" s="135"/>
      <c r="CF119" s="135"/>
      <c r="CG119" s="135"/>
      <c r="CH119" s="135"/>
    </row>
    <row r="120" spans="2:86" ht="27.95" customHeight="1" x14ac:dyDescent="0.3">
      <c r="B120" s="11" t="s">
        <v>11</v>
      </c>
      <c r="C120" s="11" t="s">
        <v>12</v>
      </c>
      <c r="D120" s="11" t="str">
        <f t="shared" si="68"/>
        <v>Pesos</v>
      </c>
      <c r="E120" s="11" t="s">
        <v>139</v>
      </c>
      <c r="F120" s="17">
        <v>117.85253279999999</v>
      </c>
      <c r="G120" s="17">
        <v>0</v>
      </c>
      <c r="H120" s="17">
        <v>0</v>
      </c>
      <c r="I120" s="17">
        <v>58.926266399999996</v>
      </c>
      <c r="J120" s="17">
        <v>0</v>
      </c>
      <c r="K120" s="17">
        <v>0</v>
      </c>
      <c r="L120" s="17">
        <v>0</v>
      </c>
      <c r="M120" s="17">
        <v>0</v>
      </c>
      <c r="N120" s="17">
        <v>0</v>
      </c>
      <c r="O120" s="17">
        <v>0</v>
      </c>
      <c r="P120" s="17">
        <v>0</v>
      </c>
      <c r="Q120" s="17">
        <v>0</v>
      </c>
      <c r="R120" s="17">
        <v>0</v>
      </c>
      <c r="S120" s="17">
        <v>0</v>
      </c>
      <c r="T120" s="17">
        <v>0</v>
      </c>
      <c r="U120" s="17">
        <v>0</v>
      </c>
      <c r="V120" s="17">
        <v>0</v>
      </c>
      <c r="W120" s="17">
        <v>0</v>
      </c>
      <c r="X120" s="17">
        <v>0</v>
      </c>
      <c r="Y120" s="17">
        <v>0</v>
      </c>
      <c r="Z120" s="17">
        <v>0</v>
      </c>
      <c r="AA120" s="17">
        <v>0</v>
      </c>
      <c r="AB120" s="17">
        <v>0</v>
      </c>
      <c r="AC120" s="17">
        <v>0</v>
      </c>
      <c r="AD120" s="135"/>
      <c r="AE120" s="135"/>
      <c r="AF120" s="135"/>
      <c r="AG120" s="135"/>
      <c r="AH120" s="135"/>
      <c r="AI120" s="135"/>
      <c r="AJ120" s="135"/>
      <c r="AK120" s="135"/>
      <c r="AL120" s="135"/>
      <c r="AM120" s="135"/>
      <c r="AN120" s="135"/>
      <c r="AO120" s="135"/>
      <c r="AP120" s="135"/>
      <c r="AQ120" s="135"/>
      <c r="AR120" s="135"/>
      <c r="AS120" s="135"/>
      <c r="AT120" s="135"/>
      <c r="AU120" s="135"/>
      <c r="AV120" s="135"/>
      <c r="AW120" s="135"/>
      <c r="AX120" s="135"/>
      <c r="AY120" s="135"/>
      <c r="AZ120" s="135"/>
      <c r="BA120" s="135"/>
      <c r="BB120" s="135"/>
      <c r="BC120" s="135"/>
      <c r="BD120" s="135"/>
      <c r="BE120" s="135"/>
      <c r="BF120" s="135"/>
      <c r="BG120" s="135"/>
      <c r="BH120" s="135"/>
      <c r="BI120" s="135"/>
      <c r="BJ120" s="135"/>
      <c r="BK120" s="135"/>
      <c r="BL120" s="135"/>
      <c r="BM120" s="135"/>
      <c r="BN120" s="135"/>
      <c r="BO120" s="135"/>
      <c r="BP120" s="135"/>
      <c r="BQ120" s="135"/>
      <c r="BR120" s="135"/>
      <c r="BS120" s="135"/>
      <c r="BT120" s="135"/>
      <c r="BU120" s="135"/>
      <c r="BV120" s="135"/>
      <c r="BW120" s="135"/>
      <c r="BX120" s="135"/>
      <c r="BY120" s="135"/>
      <c r="BZ120" s="135"/>
      <c r="CA120" s="135"/>
      <c r="CB120" s="135"/>
      <c r="CC120" s="135"/>
      <c r="CD120" s="135"/>
      <c r="CE120" s="135"/>
      <c r="CF120" s="135"/>
      <c r="CG120" s="135"/>
      <c r="CH120" s="135"/>
    </row>
    <row r="121" spans="2:86" ht="27.95" customHeight="1" x14ac:dyDescent="0.3">
      <c r="B121" s="11" t="s">
        <v>13</v>
      </c>
      <c r="C121" s="11" t="s">
        <v>14</v>
      </c>
      <c r="D121" s="11" t="str">
        <f t="shared" si="68"/>
        <v>Pesos</v>
      </c>
      <c r="E121" s="11" t="s">
        <v>139</v>
      </c>
      <c r="F121" s="17">
        <v>22.666309069999997</v>
      </c>
      <c r="G121" s="17">
        <v>0</v>
      </c>
      <c r="H121" s="17">
        <v>0</v>
      </c>
      <c r="I121" s="17">
        <v>16.817926069999999</v>
      </c>
      <c r="J121" s="17">
        <v>0</v>
      </c>
      <c r="K121" s="17">
        <v>0</v>
      </c>
      <c r="L121" s="17">
        <v>11.83399399</v>
      </c>
      <c r="M121" s="17">
        <v>0</v>
      </c>
      <c r="N121" s="17">
        <v>0</v>
      </c>
      <c r="O121" s="17">
        <v>6.85006191</v>
      </c>
      <c r="P121" s="17">
        <v>0</v>
      </c>
      <c r="Q121" s="17">
        <v>0</v>
      </c>
      <c r="R121" s="17">
        <v>1.9093694399999999</v>
      </c>
      <c r="S121" s="17">
        <v>0</v>
      </c>
      <c r="T121" s="17">
        <v>0</v>
      </c>
      <c r="U121" s="17">
        <v>0</v>
      </c>
      <c r="V121" s="17">
        <v>0</v>
      </c>
      <c r="W121" s="17">
        <v>0</v>
      </c>
      <c r="X121" s="17">
        <v>0</v>
      </c>
      <c r="Y121" s="17">
        <v>0</v>
      </c>
      <c r="Z121" s="17">
        <v>0</v>
      </c>
      <c r="AA121" s="17">
        <v>0</v>
      </c>
      <c r="AB121" s="17">
        <v>0</v>
      </c>
      <c r="AC121" s="17">
        <v>0</v>
      </c>
      <c r="AD121" s="135"/>
      <c r="AE121" s="135"/>
      <c r="AF121" s="135"/>
      <c r="AG121" s="135"/>
      <c r="AH121" s="135"/>
      <c r="AI121" s="135"/>
      <c r="AJ121" s="135"/>
      <c r="AK121" s="135"/>
      <c r="AL121" s="135"/>
      <c r="AM121" s="135"/>
      <c r="AN121" s="135"/>
      <c r="AO121" s="135"/>
      <c r="AP121" s="135"/>
      <c r="AQ121" s="135"/>
      <c r="AR121" s="135"/>
      <c r="AS121" s="135"/>
      <c r="AT121" s="135"/>
      <c r="AU121" s="135"/>
      <c r="AV121" s="135"/>
      <c r="AW121" s="135"/>
      <c r="AX121" s="135"/>
      <c r="AY121" s="135"/>
      <c r="AZ121" s="135"/>
      <c r="BA121" s="135"/>
      <c r="BB121" s="135"/>
      <c r="BC121" s="135"/>
      <c r="BD121" s="135"/>
      <c r="BE121" s="135"/>
      <c r="BF121" s="135"/>
      <c r="BG121" s="135"/>
      <c r="BH121" s="135"/>
      <c r="BI121" s="135"/>
      <c r="BJ121" s="135"/>
      <c r="BK121" s="135"/>
      <c r="BL121" s="135"/>
      <c r="BM121" s="135"/>
      <c r="BN121" s="135"/>
      <c r="BO121" s="135"/>
      <c r="BP121" s="135"/>
      <c r="BQ121" s="135"/>
      <c r="BR121" s="135"/>
      <c r="BS121" s="135"/>
      <c r="BT121" s="135"/>
      <c r="BU121" s="135"/>
      <c r="BV121" s="135"/>
      <c r="BW121" s="135"/>
      <c r="BX121" s="135"/>
      <c r="BY121" s="135"/>
      <c r="BZ121" s="135"/>
      <c r="CA121" s="135"/>
      <c r="CB121" s="135"/>
      <c r="CC121" s="135"/>
      <c r="CD121" s="135"/>
      <c r="CE121" s="135"/>
      <c r="CF121" s="135"/>
      <c r="CG121" s="135"/>
      <c r="CH121" s="135"/>
    </row>
    <row r="122" spans="2:86" ht="27.95" customHeight="1" x14ac:dyDescent="0.3">
      <c r="B122" s="11" t="s">
        <v>15</v>
      </c>
      <c r="C122" s="11" t="s">
        <v>16</v>
      </c>
      <c r="D122" s="11" t="str">
        <f t="shared" si="68"/>
        <v>Pesos</v>
      </c>
      <c r="E122" s="11" t="s">
        <v>139</v>
      </c>
      <c r="F122" s="17">
        <v>20.204554270433796</v>
      </c>
      <c r="G122" s="17">
        <v>0</v>
      </c>
      <c r="H122" s="17">
        <v>0</v>
      </c>
      <c r="I122" s="17">
        <v>16.100832826030686</v>
      </c>
      <c r="J122" s="17">
        <v>0</v>
      </c>
      <c r="K122" s="17">
        <v>0</v>
      </c>
      <c r="L122" s="17">
        <v>12.644119125583019</v>
      </c>
      <c r="M122" s="17">
        <v>0</v>
      </c>
      <c r="N122" s="17">
        <v>0</v>
      </c>
      <c r="O122" s="17">
        <v>9.1880194066889196</v>
      </c>
      <c r="P122" s="17">
        <v>0</v>
      </c>
      <c r="Q122" s="17">
        <v>0</v>
      </c>
      <c r="R122" s="17">
        <v>5.7521050107992417</v>
      </c>
      <c r="S122" s="17">
        <v>0</v>
      </c>
      <c r="T122" s="17">
        <v>0</v>
      </c>
      <c r="U122" s="17">
        <v>2.2897346974857582</v>
      </c>
      <c r="V122" s="17">
        <v>0</v>
      </c>
      <c r="W122" s="17">
        <v>0</v>
      </c>
      <c r="X122" s="17">
        <v>6.3243204039088882E-2</v>
      </c>
      <c r="Y122" s="17">
        <v>0</v>
      </c>
      <c r="Z122" s="17">
        <v>0</v>
      </c>
      <c r="AA122" s="17">
        <v>0</v>
      </c>
      <c r="AB122" s="17">
        <v>0</v>
      </c>
      <c r="AC122" s="17">
        <v>0</v>
      </c>
      <c r="AD122" s="135"/>
      <c r="AE122" s="135"/>
      <c r="AF122" s="135"/>
      <c r="AG122" s="135"/>
      <c r="AH122" s="135"/>
      <c r="AI122" s="135"/>
      <c r="AJ122" s="135"/>
      <c r="AK122" s="135"/>
      <c r="AL122" s="135"/>
      <c r="AM122" s="135"/>
      <c r="AN122" s="135"/>
      <c r="AO122" s="135"/>
      <c r="AP122" s="135"/>
      <c r="AQ122" s="135"/>
      <c r="AR122" s="135"/>
      <c r="AS122" s="135"/>
      <c r="AT122" s="135"/>
      <c r="AU122" s="135"/>
      <c r="AV122" s="135"/>
      <c r="AW122" s="135"/>
      <c r="AX122" s="135"/>
      <c r="AY122" s="135"/>
      <c r="AZ122" s="135"/>
      <c r="BA122" s="135"/>
      <c r="BB122" s="135"/>
      <c r="BC122" s="135"/>
      <c r="BD122" s="135"/>
      <c r="BE122" s="135"/>
      <c r="BF122" s="135"/>
      <c r="BG122" s="135"/>
      <c r="BH122" s="135"/>
      <c r="BI122" s="135"/>
      <c r="BJ122" s="135"/>
      <c r="BK122" s="135"/>
      <c r="BL122" s="135"/>
      <c r="BM122" s="135"/>
      <c r="BN122" s="135"/>
      <c r="BO122" s="135"/>
      <c r="BP122" s="135"/>
      <c r="BQ122" s="135"/>
      <c r="BR122" s="135"/>
      <c r="BS122" s="135"/>
      <c r="BT122" s="135"/>
      <c r="BU122" s="135"/>
      <c r="BV122" s="135"/>
      <c r="BW122" s="135"/>
      <c r="BX122" s="135"/>
      <c r="BY122" s="135"/>
      <c r="BZ122" s="135"/>
      <c r="CA122" s="135"/>
      <c r="CB122" s="135"/>
      <c r="CC122" s="135"/>
      <c r="CD122" s="135"/>
      <c r="CE122" s="135"/>
      <c r="CF122" s="135"/>
      <c r="CG122" s="135"/>
      <c r="CH122" s="135"/>
    </row>
    <row r="123" spans="2:86" ht="27.95" customHeight="1" x14ac:dyDescent="0.3">
      <c r="B123" s="11" t="s">
        <v>17</v>
      </c>
      <c r="C123" s="11" t="s">
        <v>18</v>
      </c>
      <c r="D123" s="11" t="str">
        <f t="shared" si="68"/>
        <v>Pesos</v>
      </c>
      <c r="E123" s="11" t="s">
        <v>139</v>
      </c>
      <c r="F123" s="17">
        <v>18.924972082955524</v>
      </c>
      <c r="G123" s="17">
        <v>0</v>
      </c>
      <c r="H123" s="17">
        <v>0</v>
      </c>
      <c r="I123" s="17">
        <v>10.920820067990286</v>
      </c>
      <c r="J123" s="17">
        <v>0</v>
      </c>
      <c r="K123" s="17">
        <v>0</v>
      </c>
      <c r="L123" s="17">
        <v>2.363064840206782</v>
      </c>
      <c r="M123" s="17">
        <v>0</v>
      </c>
      <c r="N123" s="17">
        <v>0</v>
      </c>
      <c r="O123" s="17">
        <v>0</v>
      </c>
      <c r="P123" s="17">
        <v>0</v>
      </c>
      <c r="Q123" s="17">
        <v>0</v>
      </c>
      <c r="R123" s="17">
        <v>0</v>
      </c>
      <c r="S123" s="17">
        <v>0</v>
      </c>
      <c r="T123" s="17">
        <v>0</v>
      </c>
      <c r="U123" s="17">
        <v>0</v>
      </c>
      <c r="V123" s="17">
        <v>0</v>
      </c>
      <c r="W123" s="17">
        <v>0</v>
      </c>
      <c r="X123" s="17">
        <v>0</v>
      </c>
      <c r="Y123" s="17">
        <v>0</v>
      </c>
      <c r="Z123" s="17">
        <v>0</v>
      </c>
      <c r="AA123" s="17">
        <v>0</v>
      </c>
      <c r="AB123" s="17">
        <v>0</v>
      </c>
      <c r="AC123" s="17">
        <v>0</v>
      </c>
      <c r="AD123" s="135"/>
      <c r="AE123" s="135"/>
      <c r="AF123" s="135"/>
      <c r="AG123" s="135"/>
      <c r="AH123" s="135"/>
      <c r="AI123" s="135"/>
      <c r="AJ123" s="135"/>
      <c r="AK123" s="135"/>
      <c r="AL123" s="135"/>
      <c r="AM123" s="135"/>
      <c r="AN123" s="135"/>
      <c r="AO123" s="135"/>
      <c r="AP123" s="135"/>
      <c r="AQ123" s="135"/>
      <c r="AR123" s="135"/>
      <c r="AS123" s="135"/>
      <c r="AT123" s="135"/>
      <c r="AU123" s="135"/>
      <c r="AV123" s="135"/>
      <c r="AW123" s="135"/>
      <c r="AX123" s="135"/>
      <c r="AY123" s="135"/>
      <c r="AZ123" s="135"/>
      <c r="BA123" s="135"/>
      <c r="BB123" s="135"/>
      <c r="BC123" s="135"/>
      <c r="BD123" s="135"/>
      <c r="BE123" s="135"/>
      <c r="BF123" s="135"/>
      <c r="BG123" s="135"/>
      <c r="BH123" s="135"/>
      <c r="BI123" s="135"/>
      <c r="BJ123" s="135"/>
      <c r="BK123" s="135"/>
      <c r="BL123" s="135"/>
      <c r="BM123" s="135"/>
      <c r="BN123" s="135"/>
      <c r="BO123" s="135"/>
      <c r="BP123" s="135"/>
      <c r="BQ123" s="135"/>
      <c r="BR123" s="135"/>
      <c r="BS123" s="135"/>
      <c r="BT123" s="135"/>
      <c r="BU123" s="135"/>
      <c r="BV123" s="135"/>
      <c r="BW123" s="135"/>
      <c r="BX123" s="135"/>
      <c r="BY123" s="135"/>
      <c r="BZ123" s="135"/>
      <c r="CA123" s="135"/>
      <c r="CB123" s="135"/>
      <c r="CC123" s="135"/>
      <c r="CD123" s="135"/>
      <c r="CE123" s="135"/>
      <c r="CF123" s="135"/>
      <c r="CG123" s="135"/>
      <c r="CH123" s="135"/>
    </row>
    <row r="124" spans="2:86" ht="27.95" customHeight="1" x14ac:dyDescent="0.3">
      <c r="B124" s="11" t="s">
        <v>19</v>
      </c>
      <c r="C124" s="11" t="s">
        <v>20</v>
      </c>
      <c r="D124" s="11" t="str">
        <f t="shared" si="68"/>
        <v>Pesos</v>
      </c>
      <c r="E124" s="11" t="s">
        <v>139</v>
      </c>
      <c r="F124" s="17">
        <v>37.172219650000002</v>
      </c>
      <c r="G124" s="17">
        <v>0</v>
      </c>
      <c r="H124" s="17">
        <v>0</v>
      </c>
      <c r="I124" s="17">
        <v>28.322159499999998</v>
      </c>
      <c r="J124" s="17">
        <v>0</v>
      </c>
      <c r="K124" s="17">
        <v>0</v>
      </c>
      <c r="L124" s="17">
        <v>23.642150920000002</v>
      </c>
      <c r="M124" s="17">
        <v>0</v>
      </c>
      <c r="N124" s="17">
        <v>0</v>
      </c>
      <c r="O124" s="17">
        <v>14.576030599999999</v>
      </c>
      <c r="P124" s="17">
        <v>0</v>
      </c>
      <c r="Q124" s="17">
        <v>0</v>
      </c>
      <c r="R124" s="17">
        <v>10.2203271</v>
      </c>
      <c r="S124" s="17">
        <v>0</v>
      </c>
      <c r="T124" s="17">
        <v>0</v>
      </c>
      <c r="U124" s="17">
        <v>4.5865002700000002</v>
      </c>
      <c r="V124" s="17">
        <v>0</v>
      </c>
      <c r="W124" s="17">
        <v>0</v>
      </c>
      <c r="X124" s="17">
        <v>1.3520790899999999</v>
      </c>
      <c r="Y124" s="17">
        <v>0</v>
      </c>
      <c r="Z124" s="17">
        <v>0</v>
      </c>
      <c r="AA124" s="17">
        <v>0</v>
      </c>
      <c r="AB124" s="17">
        <v>0</v>
      </c>
      <c r="AC124" s="17">
        <v>0</v>
      </c>
      <c r="AD124" s="135"/>
      <c r="AE124" s="135"/>
      <c r="AF124" s="135"/>
      <c r="AG124" s="135"/>
      <c r="AH124" s="135"/>
      <c r="AI124" s="135"/>
      <c r="AJ124" s="135"/>
      <c r="AK124" s="135"/>
      <c r="AL124" s="135"/>
      <c r="AM124" s="135"/>
      <c r="AN124" s="135"/>
      <c r="AO124" s="135"/>
      <c r="AP124" s="135"/>
      <c r="AQ124" s="135"/>
      <c r="AR124" s="135"/>
      <c r="AS124" s="135"/>
      <c r="AT124" s="135"/>
      <c r="AU124" s="135"/>
      <c r="AV124" s="135"/>
      <c r="AW124" s="135"/>
      <c r="AX124" s="135"/>
      <c r="AY124" s="135"/>
      <c r="AZ124" s="135"/>
      <c r="BA124" s="135"/>
      <c r="BB124" s="135"/>
      <c r="BC124" s="135"/>
      <c r="BD124" s="135"/>
      <c r="BE124" s="135"/>
      <c r="BF124" s="135"/>
      <c r="BG124" s="135"/>
      <c r="BH124" s="135"/>
      <c r="BI124" s="135"/>
      <c r="BJ124" s="135"/>
      <c r="BK124" s="135"/>
      <c r="BL124" s="135"/>
      <c r="BM124" s="135"/>
      <c r="BN124" s="135"/>
      <c r="BO124" s="135"/>
      <c r="BP124" s="135"/>
      <c r="BQ124" s="135"/>
      <c r="BR124" s="135"/>
      <c r="BS124" s="135"/>
      <c r="BT124" s="135"/>
      <c r="BU124" s="135"/>
      <c r="BV124" s="135"/>
      <c r="BW124" s="135"/>
      <c r="BX124" s="135"/>
      <c r="BY124" s="135"/>
      <c r="BZ124" s="135"/>
      <c r="CA124" s="135"/>
      <c r="CB124" s="135"/>
      <c r="CC124" s="135"/>
      <c r="CD124" s="135"/>
      <c r="CE124" s="135"/>
      <c r="CF124" s="135"/>
      <c r="CG124" s="135"/>
      <c r="CH124" s="135"/>
    </row>
    <row r="125" spans="2:86" ht="27.95" customHeight="1" x14ac:dyDescent="0.3">
      <c r="B125" s="11" t="s">
        <v>21</v>
      </c>
      <c r="C125" s="11" t="s">
        <v>22</v>
      </c>
      <c r="D125" s="11" t="str">
        <f t="shared" si="68"/>
        <v>Pesos</v>
      </c>
      <c r="E125" s="11" t="s">
        <v>139</v>
      </c>
      <c r="F125" s="17">
        <v>1.0516979400000002</v>
      </c>
      <c r="G125" s="17">
        <v>0</v>
      </c>
      <c r="H125" s="17">
        <v>0</v>
      </c>
      <c r="I125" s="17">
        <v>0</v>
      </c>
      <c r="J125" s="17">
        <v>0</v>
      </c>
      <c r="K125" s="17">
        <v>0</v>
      </c>
      <c r="L125" s="17">
        <v>0</v>
      </c>
      <c r="M125" s="17">
        <v>0</v>
      </c>
      <c r="N125" s="17">
        <v>0</v>
      </c>
      <c r="O125" s="17">
        <v>0</v>
      </c>
      <c r="P125" s="17">
        <v>0</v>
      </c>
      <c r="Q125" s="17">
        <v>0</v>
      </c>
      <c r="R125" s="17">
        <v>0</v>
      </c>
      <c r="S125" s="17">
        <v>0</v>
      </c>
      <c r="T125" s="17">
        <v>0</v>
      </c>
      <c r="U125" s="17">
        <v>0</v>
      </c>
      <c r="V125" s="17">
        <v>0</v>
      </c>
      <c r="W125" s="17">
        <v>0</v>
      </c>
      <c r="X125" s="17">
        <v>0</v>
      </c>
      <c r="Y125" s="17">
        <v>0</v>
      </c>
      <c r="Z125" s="17">
        <v>0</v>
      </c>
      <c r="AA125" s="17">
        <v>0</v>
      </c>
      <c r="AB125" s="17">
        <v>0</v>
      </c>
      <c r="AC125" s="17">
        <v>0</v>
      </c>
      <c r="AD125" s="135"/>
      <c r="AE125" s="135"/>
      <c r="AF125" s="135"/>
      <c r="AG125" s="135"/>
      <c r="AH125" s="135"/>
      <c r="AI125" s="135"/>
      <c r="AJ125" s="135"/>
      <c r="AK125" s="135"/>
      <c r="AL125" s="135"/>
      <c r="AM125" s="135"/>
      <c r="AN125" s="135"/>
      <c r="AO125" s="135"/>
      <c r="AP125" s="135"/>
      <c r="AQ125" s="135"/>
      <c r="AR125" s="135"/>
      <c r="AS125" s="135"/>
      <c r="AT125" s="135"/>
      <c r="AU125" s="135"/>
      <c r="AV125" s="135"/>
      <c r="AW125" s="135"/>
      <c r="AX125" s="135"/>
      <c r="AY125" s="135"/>
      <c r="AZ125" s="135"/>
      <c r="BA125" s="135"/>
      <c r="BB125" s="135"/>
      <c r="BC125" s="135"/>
      <c r="BD125" s="135"/>
      <c r="BE125" s="135"/>
      <c r="BF125" s="135"/>
      <c r="BG125" s="135"/>
      <c r="BH125" s="135"/>
      <c r="BI125" s="135"/>
      <c r="BJ125" s="135"/>
      <c r="BK125" s="135"/>
      <c r="BL125" s="135"/>
      <c r="BM125" s="135"/>
      <c r="BN125" s="135"/>
      <c r="BO125" s="135"/>
      <c r="BP125" s="135"/>
      <c r="BQ125" s="135"/>
      <c r="BR125" s="135"/>
      <c r="BS125" s="135"/>
      <c r="BT125" s="135"/>
      <c r="BU125" s="135"/>
      <c r="BV125" s="135"/>
      <c r="BW125" s="135"/>
      <c r="BX125" s="135"/>
      <c r="BY125" s="135"/>
      <c r="BZ125" s="135"/>
      <c r="CA125" s="135"/>
      <c r="CB125" s="135"/>
      <c r="CC125" s="135"/>
      <c r="CD125" s="135"/>
      <c r="CE125" s="135"/>
      <c r="CF125" s="135"/>
      <c r="CG125" s="135"/>
      <c r="CH125" s="135"/>
    </row>
    <row r="126" spans="2:86" ht="27.95" customHeight="1" x14ac:dyDescent="0.3">
      <c r="B126" s="11" t="s">
        <v>23</v>
      </c>
      <c r="C126" s="11" t="s">
        <v>24</v>
      </c>
      <c r="D126" s="11" t="str">
        <f t="shared" si="68"/>
        <v>Pesos</v>
      </c>
      <c r="E126" s="11" t="s">
        <v>139</v>
      </c>
      <c r="F126" s="17">
        <v>1.0179012699999999</v>
      </c>
      <c r="G126" s="17">
        <v>0</v>
      </c>
      <c r="H126" s="17">
        <v>0</v>
      </c>
      <c r="I126" s="17">
        <v>2.0241930000000002E-2</v>
      </c>
      <c r="J126" s="17">
        <v>0</v>
      </c>
      <c r="K126" s="17">
        <v>0</v>
      </c>
      <c r="L126" s="17">
        <v>0</v>
      </c>
      <c r="M126" s="17">
        <v>0</v>
      </c>
      <c r="N126" s="17">
        <v>0</v>
      </c>
      <c r="O126" s="17">
        <v>0</v>
      </c>
      <c r="P126" s="17">
        <v>0</v>
      </c>
      <c r="Q126" s="17">
        <v>0</v>
      </c>
      <c r="R126" s="17">
        <v>0</v>
      </c>
      <c r="S126" s="17">
        <v>0</v>
      </c>
      <c r="T126" s="17">
        <v>0</v>
      </c>
      <c r="U126" s="17">
        <v>0</v>
      </c>
      <c r="V126" s="17">
        <v>0</v>
      </c>
      <c r="W126" s="17">
        <v>0</v>
      </c>
      <c r="X126" s="17">
        <v>0</v>
      </c>
      <c r="Y126" s="17">
        <v>0</v>
      </c>
      <c r="Z126" s="17">
        <v>0</v>
      </c>
      <c r="AA126" s="17">
        <v>0</v>
      </c>
      <c r="AB126" s="17">
        <v>0</v>
      </c>
      <c r="AC126" s="17">
        <v>0</v>
      </c>
      <c r="AD126" s="135"/>
      <c r="AE126" s="135"/>
      <c r="AF126" s="135"/>
      <c r="AG126" s="135"/>
      <c r="AH126" s="135"/>
      <c r="AI126" s="135"/>
      <c r="AJ126" s="135"/>
      <c r="AK126" s="135"/>
      <c r="AL126" s="135"/>
      <c r="AM126" s="135"/>
      <c r="AN126" s="135"/>
      <c r="AO126" s="135"/>
      <c r="AP126" s="135"/>
      <c r="AQ126" s="135"/>
      <c r="AR126" s="135"/>
      <c r="AS126" s="135"/>
      <c r="AT126" s="135"/>
      <c r="AU126" s="135"/>
      <c r="AV126" s="135"/>
      <c r="AW126" s="135"/>
      <c r="AX126" s="135"/>
      <c r="AY126" s="135"/>
      <c r="AZ126" s="135"/>
      <c r="BA126" s="135"/>
      <c r="BB126" s="135"/>
      <c r="BC126" s="135"/>
      <c r="BD126" s="135"/>
      <c r="BE126" s="135"/>
      <c r="BF126" s="135"/>
      <c r="BG126" s="135"/>
      <c r="BH126" s="135"/>
      <c r="BI126" s="135"/>
      <c r="BJ126" s="135"/>
      <c r="BK126" s="135"/>
      <c r="BL126" s="135"/>
      <c r="BM126" s="135"/>
      <c r="BN126" s="135"/>
      <c r="BO126" s="135"/>
      <c r="BP126" s="135"/>
      <c r="BQ126" s="135"/>
      <c r="BR126" s="135"/>
      <c r="BS126" s="135"/>
      <c r="BT126" s="135"/>
      <c r="BU126" s="135"/>
      <c r="BV126" s="135"/>
      <c r="BW126" s="135"/>
      <c r="BX126" s="135"/>
      <c r="BY126" s="135"/>
      <c r="BZ126" s="135"/>
      <c r="CA126" s="135"/>
      <c r="CB126" s="135"/>
      <c r="CC126" s="135"/>
      <c r="CD126" s="135"/>
      <c r="CE126" s="135"/>
      <c r="CF126" s="135"/>
      <c r="CG126" s="135"/>
      <c r="CH126" s="135"/>
    </row>
    <row r="127" spans="2:86" ht="27.95" customHeight="1" x14ac:dyDescent="0.3">
      <c r="B127" s="11" t="s">
        <v>25</v>
      </c>
      <c r="C127" s="11" t="s">
        <v>26</v>
      </c>
      <c r="D127" s="11" t="str">
        <f t="shared" si="68"/>
        <v>Pesos</v>
      </c>
      <c r="E127" s="11" t="s">
        <v>139</v>
      </c>
      <c r="F127" s="17">
        <v>2.2402417287605179</v>
      </c>
      <c r="G127" s="17">
        <v>0</v>
      </c>
      <c r="H127" s="17">
        <v>0</v>
      </c>
      <c r="I127" s="17">
        <v>1.7271718155064999</v>
      </c>
      <c r="J127" s="17">
        <v>0</v>
      </c>
      <c r="K127" s="17">
        <v>0</v>
      </c>
      <c r="L127" s="17">
        <v>1.3536831677484999</v>
      </c>
      <c r="M127" s="17">
        <v>0</v>
      </c>
      <c r="N127" s="17">
        <v>0</v>
      </c>
      <c r="O127" s="17">
        <v>0.98019451999049989</v>
      </c>
      <c r="P127" s="17">
        <v>0</v>
      </c>
      <c r="Q127" s="17">
        <v>0</v>
      </c>
      <c r="R127" s="17">
        <v>0.60866711398486661</v>
      </c>
      <c r="S127" s="17">
        <v>0</v>
      </c>
      <c r="T127" s="17">
        <v>0</v>
      </c>
      <c r="U127" s="17">
        <v>0.2332172244745</v>
      </c>
      <c r="V127" s="17">
        <v>0</v>
      </c>
      <c r="W127" s="17">
        <v>0</v>
      </c>
      <c r="X127" s="17">
        <v>2.6434126404999998E-3</v>
      </c>
      <c r="Y127" s="17">
        <v>0</v>
      </c>
      <c r="Z127" s="17">
        <v>0</v>
      </c>
      <c r="AA127" s="17">
        <v>0</v>
      </c>
      <c r="AB127" s="17">
        <v>0</v>
      </c>
      <c r="AC127" s="17">
        <v>0</v>
      </c>
      <c r="AD127" s="135"/>
      <c r="AE127" s="135"/>
      <c r="AF127" s="135"/>
      <c r="AG127" s="135"/>
      <c r="AH127" s="135"/>
      <c r="AI127" s="135"/>
      <c r="AJ127" s="135"/>
      <c r="AK127" s="135"/>
      <c r="AL127" s="135"/>
      <c r="AM127" s="135"/>
      <c r="AN127" s="135"/>
      <c r="AO127" s="135"/>
      <c r="AP127" s="135"/>
      <c r="AQ127" s="135"/>
      <c r="AR127" s="135"/>
      <c r="AS127" s="135"/>
      <c r="AT127" s="135"/>
      <c r="AU127" s="135"/>
      <c r="AV127" s="135"/>
      <c r="AW127" s="135"/>
      <c r="AX127" s="135"/>
      <c r="AY127" s="135"/>
      <c r="AZ127" s="135"/>
      <c r="BA127" s="135"/>
      <c r="BB127" s="135"/>
      <c r="BC127" s="135"/>
      <c r="BD127" s="135"/>
      <c r="BE127" s="135"/>
      <c r="BF127" s="135"/>
      <c r="BG127" s="135"/>
      <c r="BH127" s="135"/>
      <c r="BI127" s="135"/>
      <c r="BJ127" s="135"/>
      <c r="BK127" s="135"/>
      <c r="BL127" s="135"/>
      <c r="BM127" s="135"/>
      <c r="BN127" s="135"/>
      <c r="BO127" s="135"/>
      <c r="BP127" s="135"/>
      <c r="BQ127" s="135"/>
      <c r="BR127" s="135"/>
      <c r="BS127" s="135"/>
      <c r="BT127" s="135"/>
      <c r="BU127" s="135"/>
      <c r="BV127" s="135"/>
      <c r="BW127" s="135"/>
      <c r="BX127" s="135"/>
      <c r="BY127" s="135"/>
      <c r="BZ127" s="135"/>
      <c r="CA127" s="135"/>
      <c r="CB127" s="135"/>
      <c r="CC127" s="135"/>
      <c r="CD127" s="135"/>
      <c r="CE127" s="135"/>
      <c r="CF127" s="135"/>
      <c r="CG127" s="135"/>
      <c r="CH127" s="135"/>
    </row>
    <row r="128" spans="2:86" ht="27.95" customHeight="1" x14ac:dyDescent="0.3">
      <c r="B128" s="11" t="s">
        <v>27</v>
      </c>
      <c r="C128" s="11" t="s">
        <v>28</v>
      </c>
      <c r="D128" s="11" t="str">
        <f t="shared" si="68"/>
        <v>Pesos</v>
      </c>
      <c r="E128" s="11" t="s">
        <v>139</v>
      </c>
      <c r="F128" s="17">
        <v>1.0052265800000002</v>
      </c>
      <c r="G128" s="17">
        <v>0</v>
      </c>
      <c r="H128" s="17">
        <v>0</v>
      </c>
      <c r="I128" s="17">
        <v>5.1359879999999997E-2</v>
      </c>
      <c r="J128" s="17">
        <v>0</v>
      </c>
      <c r="K128" s="17">
        <v>0</v>
      </c>
      <c r="L128" s="17">
        <v>1.40456E-3</v>
      </c>
      <c r="M128" s="17">
        <v>0</v>
      </c>
      <c r="N128" s="17">
        <v>0</v>
      </c>
      <c r="O128" s="17">
        <v>0</v>
      </c>
      <c r="P128" s="17">
        <v>0</v>
      </c>
      <c r="Q128" s="17">
        <v>0</v>
      </c>
      <c r="R128" s="17">
        <v>0</v>
      </c>
      <c r="S128" s="17">
        <v>0</v>
      </c>
      <c r="T128" s="17">
        <v>0</v>
      </c>
      <c r="U128" s="17">
        <v>0</v>
      </c>
      <c r="V128" s="17">
        <v>0</v>
      </c>
      <c r="W128" s="17">
        <v>0</v>
      </c>
      <c r="X128" s="17">
        <v>0</v>
      </c>
      <c r="Y128" s="17">
        <v>0</v>
      </c>
      <c r="Z128" s="17">
        <v>0</v>
      </c>
      <c r="AA128" s="17">
        <v>0</v>
      </c>
      <c r="AB128" s="17">
        <v>0</v>
      </c>
      <c r="AC128" s="17">
        <v>0</v>
      </c>
      <c r="AD128" s="135"/>
      <c r="AE128" s="135"/>
      <c r="AF128" s="135"/>
      <c r="AG128" s="135"/>
      <c r="AH128" s="135"/>
      <c r="AI128" s="135"/>
      <c r="AJ128" s="135"/>
      <c r="AK128" s="135"/>
      <c r="AL128" s="135"/>
      <c r="AM128" s="135"/>
      <c r="AN128" s="135"/>
      <c r="AO128" s="135"/>
      <c r="AP128" s="135"/>
      <c r="AQ128" s="135"/>
      <c r="AR128" s="135"/>
      <c r="AS128" s="135"/>
      <c r="AT128" s="135"/>
      <c r="AU128" s="135"/>
      <c r="AV128" s="135"/>
      <c r="AW128" s="135"/>
      <c r="AX128" s="135"/>
      <c r="AY128" s="135"/>
      <c r="AZ128" s="135"/>
      <c r="BA128" s="135"/>
      <c r="BB128" s="135"/>
      <c r="BC128" s="135"/>
      <c r="BD128" s="135"/>
      <c r="BE128" s="135"/>
      <c r="BF128" s="135"/>
      <c r="BG128" s="135"/>
      <c r="BH128" s="135"/>
      <c r="BI128" s="135"/>
      <c r="BJ128" s="135"/>
      <c r="BK128" s="135"/>
      <c r="BL128" s="135"/>
      <c r="BM128" s="135"/>
      <c r="BN128" s="135"/>
      <c r="BO128" s="135"/>
      <c r="BP128" s="135"/>
      <c r="BQ128" s="135"/>
      <c r="BR128" s="135"/>
      <c r="BS128" s="135"/>
      <c r="BT128" s="135"/>
      <c r="BU128" s="135"/>
      <c r="BV128" s="135"/>
      <c r="BW128" s="135"/>
      <c r="BX128" s="135"/>
      <c r="BY128" s="135"/>
      <c r="BZ128" s="135"/>
      <c r="CA128" s="135"/>
      <c r="CB128" s="135"/>
      <c r="CC128" s="135"/>
      <c r="CD128" s="135"/>
      <c r="CE128" s="135"/>
      <c r="CF128" s="135"/>
      <c r="CG128" s="135"/>
      <c r="CH128" s="135"/>
    </row>
    <row r="129" spans="2:86" ht="27.95" customHeight="1" x14ac:dyDescent="0.3">
      <c r="B129" s="11" t="s">
        <v>29</v>
      </c>
      <c r="C129" s="11" t="s">
        <v>30</v>
      </c>
      <c r="D129" s="11" t="str">
        <f t="shared" si="68"/>
        <v>Pesos</v>
      </c>
      <c r="E129" s="11" t="s">
        <v>139</v>
      </c>
      <c r="F129" s="17">
        <v>1.5032757700000001</v>
      </c>
      <c r="G129" s="17">
        <v>0</v>
      </c>
      <c r="H129" s="17">
        <v>0</v>
      </c>
      <c r="I129" s="17">
        <v>3.9091149999999998E-2</v>
      </c>
      <c r="J129" s="17">
        <v>0</v>
      </c>
      <c r="K129" s="17">
        <v>0</v>
      </c>
      <c r="L129" s="17">
        <v>0</v>
      </c>
      <c r="M129" s="17">
        <v>0</v>
      </c>
      <c r="N129" s="17">
        <v>0</v>
      </c>
      <c r="O129" s="17">
        <v>0</v>
      </c>
      <c r="P129" s="17">
        <v>0</v>
      </c>
      <c r="Q129" s="17">
        <v>0</v>
      </c>
      <c r="R129" s="17">
        <v>0</v>
      </c>
      <c r="S129" s="17">
        <v>0</v>
      </c>
      <c r="T129" s="17">
        <v>0</v>
      </c>
      <c r="U129" s="17">
        <v>0</v>
      </c>
      <c r="V129" s="17">
        <v>0</v>
      </c>
      <c r="W129" s="17">
        <v>0</v>
      </c>
      <c r="X129" s="17">
        <v>0</v>
      </c>
      <c r="Y129" s="17">
        <v>0</v>
      </c>
      <c r="Z129" s="17">
        <v>0</v>
      </c>
      <c r="AA129" s="17">
        <v>0</v>
      </c>
      <c r="AB129" s="17">
        <v>0</v>
      </c>
      <c r="AC129" s="17">
        <v>0</v>
      </c>
      <c r="AD129" s="135"/>
      <c r="AE129" s="135"/>
      <c r="AF129" s="135"/>
      <c r="AG129" s="135"/>
      <c r="AH129" s="135"/>
      <c r="AI129" s="135"/>
      <c r="AJ129" s="135"/>
      <c r="AK129" s="135"/>
      <c r="AL129" s="135"/>
      <c r="AM129" s="135"/>
      <c r="AN129" s="135"/>
      <c r="AO129" s="135"/>
      <c r="AP129" s="135"/>
      <c r="AQ129" s="135"/>
      <c r="AR129" s="135"/>
      <c r="AS129" s="135"/>
      <c r="AT129" s="135"/>
      <c r="AU129" s="135"/>
      <c r="AV129" s="135"/>
      <c r="AW129" s="135"/>
      <c r="AX129" s="135"/>
      <c r="AY129" s="135"/>
      <c r="AZ129" s="135"/>
      <c r="BA129" s="135"/>
      <c r="BB129" s="135"/>
      <c r="BC129" s="135"/>
      <c r="BD129" s="135"/>
      <c r="BE129" s="135"/>
      <c r="BF129" s="135"/>
      <c r="BG129" s="135"/>
      <c r="BH129" s="135"/>
      <c r="BI129" s="135"/>
      <c r="BJ129" s="135"/>
      <c r="BK129" s="135"/>
      <c r="BL129" s="135"/>
      <c r="BM129" s="135"/>
      <c r="BN129" s="135"/>
      <c r="BO129" s="135"/>
      <c r="BP129" s="135"/>
      <c r="BQ129" s="135"/>
      <c r="BR129" s="135"/>
      <c r="BS129" s="135"/>
      <c r="BT129" s="135"/>
      <c r="BU129" s="135"/>
      <c r="BV129" s="135"/>
      <c r="BW129" s="135"/>
      <c r="BX129" s="135"/>
      <c r="BY129" s="135"/>
      <c r="BZ129" s="135"/>
      <c r="CA129" s="135"/>
      <c r="CB129" s="135"/>
      <c r="CC129" s="135"/>
      <c r="CD129" s="135"/>
      <c r="CE129" s="135"/>
      <c r="CF129" s="135"/>
      <c r="CG129" s="135"/>
      <c r="CH129" s="135"/>
    </row>
    <row r="130" spans="2:86" ht="27.95" customHeight="1" x14ac:dyDescent="0.3">
      <c r="B130" s="26" t="s">
        <v>140</v>
      </c>
      <c r="C130" s="26"/>
      <c r="D130" s="26"/>
      <c r="E130" s="26"/>
      <c r="F130" s="63">
        <f t="shared" ref="F130:AC130" si="69">+SUM(F131)</f>
        <v>0</v>
      </c>
      <c r="G130" s="63">
        <f t="shared" si="69"/>
        <v>0</v>
      </c>
      <c r="H130" s="63">
        <f t="shared" si="69"/>
        <v>10.476095691800001</v>
      </c>
      <c r="I130" s="63">
        <f t="shared" si="69"/>
        <v>0</v>
      </c>
      <c r="J130" s="63">
        <f t="shared" si="69"/>
        <v>0</v>
      </c>
      <c r="K130" s="63">
        <f t="shared" si="69"/>
        <v>7.2886055356000004</v>
      </c>
      <c r="L130" s="63">
        <f t="shared" si="69"/>
        <v>0</v>
      </c>
      <c r="M130" s="63">
        <f t="shared" si="69"/>
        <v>0</v>
      </c>
      <c r="N130" s="63">
        <f t="shared" si="69"/>
        <v>4.3230605059</v>
      </c>
      <c r="O130" s="63">
        <f t="shared" si="69"/>
        <v>0</v>
      </c>
      <c r="P130" s="63">
        <f t="shared" si="69"/>
        <v>0</v>
      </c>
      <c r="Q130" s="63">
        <f t="shared" si="69"/>
        <v>1.3575154759000003</v>
      </c>
      <c r="R130" s="63">
        <f t="shared" si="69"/>
        <v>0</v>
      </c>
      <c r="S130" s="63">
        <f t="shared" si="69"/>
        <v>0</v>
      </c>
      <c r="T130" s="63">
        <f t="shared" si="69"/>
        <v>0</v>
      </c>
      <c r="U130" s="63">
        <f t="shared" si="69"/>
        <v>0</v>
      </c>
      <c r="V130" s="63">
        <f t="shared" si="69"/>
        <v>0</v>
      </c>
      <c r="W130" s="63">
        <f t="shared" si="69"/>
        <v>0</v>
      </c>
      <c r="X130" s="63">
        <f t="shared" si="69"/>
        <v>0</v>
      </c>
      <c r="Y130" s="63">
        <f t="shared" si="69"/>
        <v>0</v>
      </c>
      <c r="Z130" s="63">
        <f t="shared" si="69"/>
        <v>0</v>
      </c>
      <c r="AA130" s="63">
        <f t="shared" si="69"/>
        <v>0</v>
      </c>
      <c r="AB130" s="63">
        <f t="shared" si="69"/>
        <v>0</v>
      </c>
      <c r="AC130" s="63">
        <f t="shared" si="69"/>
        <v>0</v>
      </c>
      <c r="AD130" s="133"/>
      <c r="AE130" s="133"/>
      <c r="AF130" s="133"/>
      <c r="AG130" s="133"/>
      <c r="AH130" s="133"/>
      <c r="AI130" s="133"/>
      <c r="AJ130" s="133"/>
      <c r="AK130" s="133"/>
      <c r="AL130" s="133"/>
      <c r="AM130" s="133"/>
      <c r="AN130" s="133"/>
      <c r="AO130" s="133"/>
      <c r="AP130" s="133"/>
      <c r="AQ130" s="133"/>
      <c r="AR130" s="133"/>
      <c r="AS130" s="133"/>
      <c r="AT130" s="133"/>
      <c r="AU130" s="133"/>
      <c r="AV130" s="133"/>
      <c r="AW130" s="133"/>
      <c r="AX130" s="133"/>
      <c r="AY130" s="133"/>
      <c r="AZ130" s="133"/>
      <c r="BA130" s="133"/>
      <c r="BB130" s="133"/>
      <c r="BC130" s="133"/>
      <c r="BD130" s="133"/>
      <c r="BE130" s="133"/>
      <c r="BF130" s="133"/>
      <c r="BG130" s="133"/>
      <c r="BH130" s="133"/>
      <c r="BI130" s="133"/>
      <c r="BJ130" s="133"/>
      <c r="BK130" s="133"/>
      <c r="BL130" s="133"/>
      <c r="BM130" s="133"/>
      <c r="BN130" s="133"/>
      <c r="BO130" s="133"/>
      <c r="BP130" s="133"/>
      <c r="BQ130" s="133"/>
      <c r="BR130" s="133"/>
      <c r="BS130" s="133"/>
      <c r="BT130" s="133"/>
      <c r="BU130" s="133"/>
      <c r="BV130" s="133"/>
      <c r="BW130" s="133"/>
      <c r="BX130" s="133"/>
      <c r="BY130" s="133"/>
      <c r="BZ130" s="133"/>
      <c r="CA130" s="133"/>
      <c r="CB130" s="133"/>
      <c r="CC130" s="133"/>
      <c r="CD130" s="133"/>
      <c r="CE130" s="133"/>
      <c r="CF130" s="133"/>
      <c r="CG130" s="133"/>
      <c r="CH130" s="133"/>
    </row>
    <row r="131" spans="2:86" ht="27.95" customHeight="1" x14ac:dyDescent="0.3">
      <c r="B131" s="11" t="s">
        <v>31</v>
      </c>
      <c r="C131" s="11" t="s">
        <v>32</v>
      </c>
      <c r="D131" s="11" t="str">
        <f>+VLOOKUP($C131,$C$10:$D$49,2,FALSE)</f>
        <v>UVA</v>
      </c>
      <c r="E131" s="11" t="s">
        <v>140</v>
      </c>
      <c r="F131" s="17">
        <v>0</v>
      </c>
      <c r="G131" s="17">
        <v>0</v>
      </c>
      <c r="H131" s="17">
        <v>10.476095691800001</v>
      </c>
      <c r="I131" s="17">
        <v>0</v>
      </c>
      <c r="J131" s="17">
        <v>0</v>
      </c>
      <c r="K131" s="17">
        <v>7.2886055356000004</v>
      </c>
      <c r="L131" s="17">
        <v>0</v>
      </c>
      <c r="M131" s="17">
        <v>0</v>
      </c>
      <c r="N131" s="17">
        <v>4.3230605059</v>
      </c>
      <c r="O131" s="17">
        <v>0</v>
      </c>
      <c r="P131" s="17">
        <v>0</v>
      </c>
      <c r="Q131" s="17">
        <v>1.3575154759000003</v>
      </c>
      <c r="R131" s="17">
        <v>0</v>
      </c>
      <c r="S131" s="17">
        <v>0</v>
      </c>
      <c r="T131" s="17">
        <v>0</v>
      </c>
      <c r="U131" s="17">
        <v>0</v>
      </c>
      <c r="V131" s="17">
        <v>0</v>
      </c>
      <c r="W131" s="17">
        <v>0</v>
      </c>
      <c r="X131" s="17">
        <v>0</v>
      </c>
      <c r="Y131" s="17">
        <v>0</v>
      </c>
      <c r="Z131" s="17">
        <v>0</v>
      </c>
      <c r="AA131" s="17">
        <v>0</v>
      </c>
      <c r="AB131" s="17">
        <v>0</v>
      </c>
      <c r="AC131" s="17">
        <v>0</v>
      </c>
      <c r="AD131" s="135"/>
      <c r="AE131" s="135"/>
      <c r="AF131" s="135"/>
      <c r="AG131" s="135"/>
      <c r="AH131" s="135"/>
      <c r="AI131" s="135"/>
      <c r="AJ131" s="135"/>
      <c r="AK131" s="135"/>
      <c r="AL131" s="135"/>
      <c r="AM131" s="135"/>
      <c r="AN131" s="135"/>
      <c r="AO131" s="135"/>
      <c r="AP131" s="135"/>
      <c r="AQ131" s="135"/>
      <c r="AR131" s="135"/>
      <c r="AS131" s="135"/>
      <c r="AT131" s="135"/>
      <c r="AU131" s="135"/>
      <c r="AV131" s="135"/>
      <c r="AW131" s="135"/>
      <c r="AX131" s="135"/>
      <c r="AY131" s="135"/>
      <c r="AZ131" s="135"/>
      <c r="BA131" s="135"/>
      <c r="BB131" s="135"/>
      <c r="BC131" s="135"/>
      <c r="BD131" s="135"/>
      <c r="BE131" s="135"/>
      <c r="BF131" s="135"/>
      <c r="BG131" s="135"/>
      <c r="BH131" s="135"/>
      <c r="BI131" s="135"/>
      <c r="BJ131" s="135"/>
      <c r="BK131" s="135"/>
      <c r="BL131" s="135"/>
      <c r="BM131" s="135"/>
      <c r="BN131" s="135"/>
      <c r="BO131" s="135"/>
      <c r="BP131" s="135"/>
      <c r="BQ131" s="135"/>
      <c r="BR131" s="135"/>
      <c r="BS131" s="135"/>
      <c r="BT131" s="135"/>
      <c r="BU131" s="135"/>
      <c r="BV131" s="135"/>
      <c r="BW131" s="135"/>
      <c r="BX131" s="135"/>
      <c r="BY131" s="135"/>
      <c r="BZ131" s="135"/>
      <c r="CA131" s="135"/>
      <c r="CB131" s="135"/>
      <c r="CC131" s="135"/>
      <c r="CD131" s="135"/>
      <c r="CE131" s="135"/>
      <c r="CF131" s="135"/>
      <c r="CG131" s="135"/>
      <c r="CH131" s="135"/>
    </row>
    <row r="132" spans="2:86" ht="27.95" customHeight="1" x14ac:dyDescent="0.3">
      <c r="B132" s="26" t="s">
        <v>145</v>
      </c>
      <c r="C132" s="26"/>
      <c r="D132" s="26"/>
      <c r="E132" s="26"/>
      <c r="F132" s="63">
        <f t="shared" ref="F132:AC132" si="70">+SUM(F133)</f>
        <v>0</v>
      </c>
      <c r="G132" s="63">
        <f t="shared" si="70"/>
        <v>8.016158000000001E-2</v>
      </c>
      <c r="H132" s="63">
        <f t="shared" si="70"/>
        <v>0</v>
      </c>
      <c r="I132" s="63">
        <f t="shared" si="70"/>
        <v>0</v>
      </c>
      <c r="J132" s="63">
        <f t="shared" si="70"/>
        <v>1.08682E-2</v>
      </c>
      <c r="K132" s="63">
        <f t="shared" si="70"/>
        <v>0</v>
      </c>
      <c r="L132" s="63">
        <f t="shared" si="70"/>
        <v>0</v>
      </c>
      <c r="M132" s="63">
        <f t="shared" si="70"/>
        <v>0</v>
      </c>
      <c r="N132" s="63">
        <f t="shared" si="70"/>
        <v>0</v>
      </c>
      <c r="O132" s="63">
        <f t="shared" si="70"/>
        <v>0</v>
      </c>
      <c r="P132" s="63">
        <f t="shared" si="70"/>
        <v>0</v>
      </c>
      <c r="Q132" s="63">
        <f t="shared" si="70"/>
        <v>0</v>
      </c>
      <c r="R132" s="63">
        <f t="shared" si="70"/>
        <v>0</v>
      </c>
      <c r="S132" s="63">
        <f t="shared" si="70"/>
        <v>0</v>
      </c>
      <c r="T132" s="63">
        <f t="shared" si="70"/>
        <v>0</v>
      </c>
      <c r="U132" s="63">
        <f t="shared" si="70"/>
        <v>0</v>
      </c>
      <c r="V132" s="63">
        <f t="shared" si="70"/>
        <v>0</v>
      </c>
      <c r="W132" s="63">
        <f t="shared" si="70"/>
        <v>0</v>
      </c>
      <c r="X132" s="63">
        <f t="shared" si="70"/>
        <v>0</v>
      </c>
      <c r="Y132" s="63">
        <f t="shared" si="70"/>
        <v>0</v>
      </c>
      <c r="Z132" s="63">
        <f t="shared" si="70"/>
        <v>0</v>
      </c>
      <c r="AA132" s="63">
        <f t="shared" si="70"/>
        <v>0</v>
      </c>
      <c r="AB132" s="63">
        <f t="shared" si="70"/>
        <v>0</v>
      </c>
      <c r="AC132" s="63">
        <f t="shared" si="70"/>
        <v>0</v>
      </c>
      <c r="AD132" s="133"/>
      <c r="AE132" s="133"/>
      <c r="AF132" s="133"/>
      <c r="AG132" s="133"/>
      <c r="AH132" s="133"/>
      <c r="AI132" s="133"/>
      <c r="AJ132" s="133"/>
      <c r="AK132" s="133"/>
      <c r="AL132" s="133"/>
      <c r="AM132" s="133"/>
      <c r="AN132" s="133"/>
      <c r="AO132" s="133"/>
      <c r="AP132" s="133"/>
      <c r="AQ132" s="133"/>
      <c r="AR132" s="133"/>
      <c r="AS132" s="133"/>
      <c r="AT132" s="133"/>
      <c r="AU132" s="133"/>
      <c r="AV132" s="133"/>
      <c r="AW132" s="133"/>
      <c r="AX132" s="133"/>
      <c r="AY132" s="133"/>
      <c r="AZ132" s="133"/>
      <c r="BA132" s="133"/>
      <c r="BB132" s="133"/>
      <c r="BC132" s="133"/>
      <c r="BD132" s="133"/>
      <c r="BE132" s="133"/>
      <c r="BF132" s="133"/>
      <c r="BG132" s="133"/>
      <c r="BH132" s="133"/>
      <c r="BI132" s="133"/>
      <c r="BJ132" s="133"/>
      <c r="BK132" s="133"/>
      <c r="BL132" s="133"/>
      <c r="BM132" s="133"/>
      <c r="BN132" s="133"/>
      <c r="BO132" s="133"/>
      <c r="BP132" s="133"/>
      <c r="BQ132" s="133"/>
      <c r="BR132" s="133"/>
      <c r="BS132" s="133"/>
      <c r="BT132" s="133"/>
      <c r="BU132" s="133"/>
      <c r="BV132" s="133"/>
      <c r="BW132" s="133"/>
      <c r="BX132" s="133"/>
      <c r="BY132" s="133"/>
      <c r="BZ132" s="133"/>
      <c r="CA132" s="133"/>
      <c r="CB132" s="133"/>
      <c r="CC132" s="133"/>
      <c r="CD132" s="133"/>
      <c r="CE132" s="133"/>
      <c r="CF132" s="133"/>
      <c r="CG132" s="133"/>
      <c r="CH132" s="133"/>
    </row>
    <row r="133" spans="2:86" ht="27.95" customHeight="1" x14ac:dyDescent="0.3">
      <c r="B133" s="11" t="s">
        <v>33</v>
      </c>
      <c r="C133" s="11" t="s">
        <v>34</v>
      </c>
      <c r="D133" s="11" t="str">
        <f>+VLOOKUP($C133,$C$10:$D$49,2,FALSE)</f>
        <v>USD</v>
      </c>
      <c r="E133" s="11" t="s">
        <v>141</v>
      </c>
      <c r="F133" s="17">
        <v>0</v>
      </c>
      <c r="G133" s="17">
        <v>8.016158000000001E-2</v>
      </c>
      <c r="H133" s="17">
        <v>0</v>
      </c>
      <c r="I133" s="17">
        <v>0</v>
      </c>
      <c r="J133" s="17">
        <v>1.08682E-2</v>
      </c>
      <c r="K133" s="17">
        <v>0</v>
      </c>
      <c r="L133" s="17">
        <v>0</v>
      </c>
      <c r="M133" s="17">
        <v>0</v>
      </c>
      <c r="N133" s="17">
        <v>0</v>
      </c>
      <c r="O133" s="17">
        <v>0</v>
      </c>
      <c r="P133" s="17">
        <v>0</v>
      </c>
      <c r="Q133" s="17">
        <v>0</v>
      </c>
      <c r="R133" s="17">
        <v>0</v>
      </c>
      <c r="S133" s="17">
        <v>0</v>
      </c>
      <c r="T133" s="17">
        <v>0</v>
      </c>
      <c r="U133" s="17">
        <v>0</v>
      </c>
      <c r="V133" s="17">
        <v>0</v>
      </c>
      <c r="W133" s="17">
        <v>0</v>
      </c>
      <c r="X133" s="17">
        <v>0</v>
      </c>
      <c r="Y133" s="17">
        <v>0</v>
      </c>
      <c r="Z133" s="17">
        <v>0</v>
      </c>
      <c r="AA133" s="17">
        <v>0</v>
      </c>
      <c r="AB133" s="17">
        <v>0</v>
      </c>
      <c r="AC133" s="17">
        <v>0</v>
      </c>
      <c r="AD133" s="135"/>
      <c r="AE133" s="135"/>
      <c r="AF133" s="135"/>
      <c r="AG133" s="135"/>
      <c r="AH133" s="135"/>
      <c r="AI133" s="135"/>
      <c r="AJ133" s="135"/>
      <c r="AK133" s="135"/>
      <c r="AL133" s="135"/>
      <c r="AM133" s="135"/>
      <c r="AN133" s="135"/>
      <c r="AO133" s="135"/>
      <c r="AP133" s="135"/>
      <c r="AQ133" s="135"/>
      <c r="AR133" s="135"/>
      <c r="AS133" s="135"/>
      <c r="AT133" s="135"/>
      <c r="AU133" s="135"/>
      <c r="AV133" s="135"/>
      <c r="AW133" s="135"/>
      <c r="AX133" s="135"/>
      <c r="AY133" s="135"/>
      <c r="AZ133" s="135"/>
      <c r="BA133" s="135"/>
      <c r="BB133" s="135"/>
      <c r="BC133" s="135"/>
      <c r="BD133" s="135"/>
      <c r="BE133" s="135"/>
      <c r="BF133" s="135"/>
      <c r="BG133" s="135"/>
      <c r="BH133" s="135"/>
      <c r="BI133" s="135"/>
      <c r="BJ133" s="135"/>
      <c r="BK133" s="135"/>
      <c r="BL133" s="135"/>
      <c r="BM133" s="135"/>
      <c r="BN133" s="135"/>
      <c r="BO133" s="135"/>
      <c r="BP133" s="135"/>
      <c r="BQ133" s="135"/>
      <c r="BR133" s="135"/>
      <c r="BS133" s="135"/>
      <c r="BT133" s="135"/>
      <c r="BU133" s="135"/>
      <c r="BV133" s="135"/>
      <c r="BW133" s="135"/>
      <c r="BX133" s="135"/>
      <c r="BY133" s="135"/>
      <c r="BZ133" s="135"/>
      <c r="CA133" s="135"/>
      <c r="CB133" s="135"/>
      <c r="CC133" s="135"/>
      <c r="CD133" s="135"/>
      <c r="CE133" s="135"/>
      <c r="CF133" s="135"/>
      <c r="CG133" s="135"/>
      <c r="CH133" s="135"/>
    </row>
    <row r="134" spans="2:86" ht="27.95" customHeight="1" x14ac:dyDescent="0.3">
      <c r="B134" s="26" t="s">
        <v>35</v>
      </c>
      <c r="C134" s="26"/>
      <c r="D134" s="26"/>
      <c r="E134" s="26"/>
      <c r="F134" s="63">
        <f t="shared" ref="F134:AC134" si="71">+SUM(F135,F146)</f>
        <v>0</v>
      </c>
      <c r="G134" s="63">
        <f t="shared" si="71"/>
        <v>6.0165465184497293</v>
      </c>
      <c r="H134" s="63">
        <f t="shared" si="71"/>
        <v>0</v>
      </c>
      <c r="I134" s="63">
        <f t="shared" si="71"/>
        <v>0</v>
      </c>
      <c r="J134" s="63">
        <f t="shared" si="71"/>
        <v>5.595017129176755</v>
      </c>
      <c r="K134" s="63">
        <f t="shared" si="71"/>
        <v>0</v>
      </c>
      <c r="L134" s="63">
        <f t="shared" si="71"/>
        <v>0</v>
      </c>
      <c r="M134" s="63">
        <f t="shared" si="71"/>
        <v>5.1059646900799187</v>
      </c>
      <c r="N134" s="63">
        <f t="shared" si="71"/>
        <v>0</v>
      </c>
      <c r="O134" s="63">
        <f t="shared" si="71"/>
        <v>0</v>
      </c>
      <c r="P134" s="63">
        <f t="shared" si="71"/>
        <v>4.6265324714966862</v>
      </c>
      <c r="Q134" s="63">
        <f t="shared" si="71"/>
        <v>0</v>
      </c>
      <c r="R134" s="63">
        <f t="shared" si="71"/>
        <v>0</v>
      </c>
      <c r="S134" s="63">
        <f t="shared" si="71"/>
        <v>4.1623824835539605</v>
      </c>
      <c r="T134" s="63">
        <f t="shared" si="71"/>
        <v>0</v>
      </c>
      <c r="U134" s="63">
        <f t="shared" si="71"/>
        <v>0</v>
      </c>
      <c r="V134" s="63">
        <f t="shared" si="71"/>
        <v>3.679083992589943</v>
      </c>
      <c r="W134" s="63">
        <f t="shared" si="71"/>
        <v>0</v>
      </c>
      <c r="X134" s="63">
        <f t="shared" si="71"/>
        <v>0</v>
      </c>
      <c r="Y134" s="63">
        <f t="shared" si="71"/>
        <v>3.2561189868511686</v>
      </c>
      <c r="Z134" s="63">
        <f t="shared" si="71"/>
        <v>0</v>
      </c>
      <c r="AA134" s="63">
        <f t="shared" si="71"/>
        <v>0</v>
      </c>
      <c r="AB134" s="63">
        <f t="shared" si="71"/>
        <v>1.5545050077144862</v>
      </c>
      <c r="AC134" s="63">
        <f t="shared" si="71"/>
        <v>0</v>
      </c>
      <c r="AD134" s="133"/>
      <c r="AE134" s="133"/>
      <c r="AF134" s="133"/>
      <c r="AG134" s="133"/>
      <c r="AH134" s="133"/>
      <c r="AI134" s="133"/>
      <c r="AJ134" s="133"/>
      <c r="AK134" s="133"/>
      <c r="AL134" s="133"/>
      <c r="AM134" s="133"/>
      <c r="AN134" s="133"/>
      <c r="AO134" s="133"/>
      <c r="AP134" s="133"/>
      <c r="AQ134" s="133"/>
      <c r="AR134" s="133"/>
      <c r="AS134" s="133"/>
      <c r="AT134" s="133"/>
      <c r="AU134" s="133"/>
      <c r="AV134" s="133"/>
      <c r="AW134" s="133"/>
      <c r="AX134" s="133"/>
      <c r="AY134" s="133"/>
      <c r="AZ134" s="133"/>
      <c r="BA134" s="133"/>
      <c r="BB134" s="133"/>
      <c r="BC134" s="133"/>
      <c r="BD134" s="133"/>
      <c r="BE134" s="133"/>
      <c r="BF134" s="133"/>
      <c r="BG134" s="133"/>
      <c r="BH134" s="133"/>
      <c r="BI134" s="133"/>
      <c r="BJ134" s="133"/>
      <c r="BK134" s="133"/>
      <c r="BL134" s="133"/>
      <c r="BM134" s="133"/>
      <c r="BN134" s="133"/>
      <c r="BO134" s="133"/>
      <c r="BP134" s="133"/>
      <c r="BQ134" s="133"/>
      <c r="BR134" s="133"/>
      <c r="BS134" s="133"/>
      <c r="BT134" s="133"/>
      <c r="BU134" s="133"/>
      <c r="BV134" s="133"/>
      <c r="BW134" s="133"/>
      <c r="BX134" s="133"/>
      <c r="BY134" s="133"/>
      <c r="BZ134" s="133"/>
      <c r="CA134" s="133"/>
      <c r="CB134" s="133"/>
      <c r="CC134" s="133"/>
      <c r="CD134" s="133"/>
      <c r="CE134" s="133"/>
      <c r="CF134" s="133"/>
      <c r="CG134" s="133"/>
      <c r="CH134" s="133"/>
    </row>
    <row r="135" spans="2:86" ht="27.95" customHeight="1" x14ac:dyDescent="0.3">
      <c r="B135" s="27" t="s">
        <v>36</v>
      </c>
      <c r="C135" s="27"/>
      <c r="D135" s="27"/>
      <c r="E135" s="27"/>
      <c r="F135" s="64">
        <f t="shared" ref="F135:Z135" si="72">+SUM(F136:F145)</f>
        <v>0</v>
      </c>
      <c r="G135" s="64">
        <f t="shared" si="72"/>
        <v>4.9803936068933581</v>
      </c>
      <c r="H135" s="64">
        <f t="shared" si="72"/>
        <v>0</v>
      </c>
      <c r="I135" s="64">
        <f t="shared" si="72"/>
        <v>0</v>
      </c>
      <c r="J135" s="64">
        <f t="shared" si="72"/>
        <v>4.6640707774421921</v>
      </c>
      <c r="K135" s="64">
        <f t="shared" si="72"/>
        <v>0</v>
      </c>
      <c r="L135" s="64">
        <f t="shared" si="72"/>
        <v>0</v>
      </c>
      <c r="M135" s="64">
        <f t="shared" si="72"/>
        <v>4.2420855797161261</v>
      </c>
      <c r="N135" s="64">
        <f t="shared" si="72"/>
        <v>0</v>
      </c>
      <c r="O135" s="64">
        <f t="shared" si="72"/>
        <v>0</v>
      </c>
      <c r="P135" s="64">
        <f t="shared" si="72"/>
        <v>3.8179125899707866</v>
      </c>
      <c r="Q135" s="64">
        <f t="shared" si="72"/>
        <v>0</v>
      </c>
      <c r="R135" s="64">
        <f t="shared" si="72"/>
        <v>0</v>
      </c>
      <c r="S135" s="64">
        <f t="shared" si="72"/>
        <v>3.4029899937382875</v>
      </c>
      <c r="T135" s="64">
        <f t="shared" si="72"/>
        <v>0</v>
      </c>
      <c r="U135" s="64">
        <f t="shared" si="72"/>
        <v>0</v>
      </c>
      <c r="V135" s="64">
        <f t="shared" si="72"/>
        <v>2.9731392899783624</v>
      </c>
      <c r="W135" s="64">
        <f t="shared" si="72"/>
        <v>0</v>
      </c>
      <c r="X135" s="64">
        <f t="shared" si="72"/>
        <v>0</v>
      </c>
      <c r="Y135" s="64">
        <f t="shared" si="72"/>
        <v>2.6015118736967477</v>
      </c>
      <c r="Z135" s="64">
        <f t="shared" si="72"/>
        <v>0</v>
      </c>
      <c r="AA135" s="64">
        <f t="shared" ref="AA135:AC135" si="73">+SUM(AA136:AA145)</f>
        <v>0</v>
      </c>
      <c r="AB135" s="64">
        <f t="shared" si="73"/>
        <v>1.2333459784549077</v>
      </c>
      <c r="AC135" s="64">
        <f t="shared" si="73"/>
        <v>0</v>
      </c>
      <c r="AD135" s="138"/>
      <c r="AE135" s="138"/>
      <c r="AF135" s="138"/>
      <c r="AG135" s="138"/>
      <c r="AH135" s="138"/>
      <c r="AI135" s="138"/>
      <c r="AJ135" s="138"/>
      <c r="AK135" s="138"/>
      <c r="AL135" s="138"/>
      <c r="AM135" s="138"/>
      <c r="AN135" s="138"/>
      <c r="AO135" s="138"/>
      <c r="AP135" s="138"/>
      <c r="AQ135" s="138"/>
      <c r="AR135" s="138"/>
      <c r="AS135" s="138"/>
      <c r="AT135" s="138"/>
      <c r="AU135" s="138"/>
      <c r="AV135" s="138"/>
      <c r="AW135" s="138"/>
      <c r="AX135" s="138"/>
      <c r="AY135" s="138"/>
      <c r="AZ135" s="138"/>
      <c r="BA135" s="138"/>
      <c r="BB135" s="138"/>
      <c r="BC135" s="138"/>
      <c r="BD135" s="138"/>
      <c r="BE135" s="138"/>
      <c r="BF135" s="138"/>
      <c r="BG135" s="138"/>
      <c r="BH135" s="138"/>
      <c r="BI135" s="138"/>
      <c r="BJ135" s="138"/>
      <c r="BK135" s="138"/>
      <c r="BL135" s="138"/>
      <c r="BM135" s="138"/>
      <c r="BN135" s="138"/>
      <c r="BO135" s="138"/>
      <c r="BP135" s="138"/>
      <c r="BQ135" s="138"/>
      <c r="BR135" s="138"/>
      <c r="BS135" s="138"/>
      <c r="BT135" s="138"/>
      <c r="BU135" s="138"/>
      <c r="BV135" s="138"/>
      <c r="BW135" s="138"/>
      <c r="BX135" s="138"/>
      <c r="BY135" s="138"/>
      <c r="BZ135" s="138"/>
      <c r="CA135" s="138"/>
      <c r="CB135" s="138"/>
      <c r="CC135" s="138"/>
      <c r="CD135" s="138"/>
      <c r="CE135" s="138"/>
      <c r="CF135" s="138"/>
      <c r="CG135" s="138"/>
      <c r="CH135" s="138"/>
    </row>
    <row r="136" spans="2:86" ht="27.95" customHeight="1" x14ac:dyDescent="0.3">
      <c r="B136" s="11" t="s">
        <v>37</v>
      </c>
      <c r="C136" s="11" t="s">
        <v>38</v>
      </c>
      <c r="D136" s="11" t="str">
        <f t="shared" ref="D136:D145" si="74">+VLOOKUP($C136,$C$10:$D$49,2,FALSE)</f>
        <v>USD</v>
      </c>
      <c r="E136" s="11" t="s">
        <v>142</v>
      </c>
      <c r="F136" s="17">
        <v>0</v>
      </c>
      <c r="G136" s="17">
        <v>1.5496106744358196</v>
      </c>
      <c r="H136" s="17">
        <v>0</v>
      </c>
      <c r="I136" s="17">
        <v>0</v>
      </c>
      <c r="J136" s="17">
        <v>1.4530522733862339</v>
      </c>
      <c r="K136" s="17">
        <v>0</v>
      </c>
      <c r="L136" s="17">
        <v>0</v>
      </c>
      <c r="M136" s="17">
        <v>1.3607909739540385</v>
      </c>
      <c r="N136" s="17">
        <v>0</v>
      </c>
      <c r="O136" s="17">
        <v>0</v>
      </c>
      <c r="P136" s="17">
        <v>1.2685296745218428</v>
      </c>
      <c r="Q136" s="17">
        <v>0</v>
      </c>
      <c r="R136" s="17">
        <v>0</v>
      </c>
      <c r="S136" s="17">
        <v>1.1795543939735338</v>
      </c>
      <c r="T136" s="17">
        <v>0</v>
      </c>
      <c r="U136" s="17">
        <v>0</v>
      </c>
      <c r="V136" s="17">
        <v>1.0840070756574516</v>
      </c>
      <c r="W136" s="17">
        <v>0</v>
      </c>
      <c r="X136" s="17">
        <v>0</v>
      </c>
      <c r="Y136" s="17">
        <v>0.99174577622525617</v>
      </c>
      <c r="Z136" s="17">
        <v>0</v>
      </c>
      <c r="AA136" s="17">
        <v>0</v>
      </c>
      <c r="AB136" s="17">
        <v>0.48468778537324458</v>
      </c>
      <c r="AC136" s="17">
        <v>0</v>
      </c>
      <c r="AD136" s="135"/>
      <c r="AE136" s="135"/>
      <c r="AF136" s="135"/>
      <c r="AG136" s="135"/>
      <c r="AH136" s="135"/>
      <c r="AI136" s="135"/>
      <c r="AJ136" s="135"/>
      <c r="AK136" s="135"/>
      <c r="AL136" s="135"/>
      <c r="AM136" s="135"/>
      <c r="AN136" s="135"/>
      <c r="AO136" s="135"/>
      <c r="AP136" s="135"/>
      <c r="AQ136" s="135"/>
      <c r="AR136" s="135"/>
      <c r="AS136" s="135"/>
      <c r="AT136" s="135"/>
      <c r="AU136" s="135"/>
      <c r="AV136" s="135"/>
      <c r="AW136" s="135"/>
      <c r="AX136" s="135"/>
      <c r="AY136" s="135"/>
      <c r="AZ136" s="135"/>
      <c r="BA136" s="135"/>
      <c r="BB136" s="135"/>
      <c r="BC136" s="135"/>
      <c r="BD136" s="135"/>
      <c r="BE136" s="135"/>
      <c r="BF136" s="135"/>
      <c r="BG136" s="135"/>
      <c r="BH136" s="135"/>
      <c r="BI136" s="135"/>
      <c r="BJ136" s="135"/>
      <c r="BK136" s="135"/>
      <c r="BL136" s="135"/>
      <c r="BM136" s="135"/>
      <c r="BN136" s="135"/>
      <c r="BO136" s="135"/>
      <c r="BP136" s="135"/>
      <c r="BQ136" s="135"/>
      <c r="BR136" s="135"/>
      <c r="BS136" s="135"/>
      <c r="BT136" s="135"/>
      <c r="BU136" s="135"/>
      <c r="BV136" s="135"/>
      <c r="BW136" s="135"/>
      <c r="BX136" s="135"/>
      <c r="BY136" s="135"/>
      <c r="BZ136" s="135"/>
      <c r="CA136" s="135"/>
      <c r="CB136" s="135"/>
      <c r="CC136" s="135"/>
      <c r="CD136" s="135"/>
      <c r="CE136" s="135"/>
      <c r="CF136" s="135"/>
      <c r="CG136" s="135"/>
      <c r="CH136" s="135"/>
    </row>
    <row r="137" spans="2:86" ht="27.95" customHeight="1" x14ac:dyDescent="0.3">
      <c r="B137" s="11" t="s">
        <v>39</v>
      </c>
      <c r="C137" s="11" t="s">
        <v>40</v>
      </c>
      <c r="D137" s="11" t="str">
        <f t="shared" si="74"/>
        <v>USD</v>
      </c>
      <c r="E137" s="11" t="s">
        <v>142</v>
      </c>
      <c r="F137" s="17">
        <v>0</v>
      </c>
      <c r="G137" s="17">
        <v>1.1310805785514972</v>
      </c>
      <c r="H137" s="17">
        <v>0</v>
      </c>
      <c r="I137" s="17">
        <v>0</v>
      </c>
      <c r="J137" s="17">
        <v>1.0428082173024897</v>
      </c>
      <c r="K137" s="17">
        <v>0</v>
      </c>
      <c r="L137" s="17">
        <v>0</v>
      </c>
      <c r="M137" s="17">
        <v>0.95768454303135142</v>
      </c>
      <c r="N137" s="17">
        <v>0</v>
      </c>
      <c r="O137" s="17">
        <v>0</v>
      </c>
      <c r="P137" s="17">
        <v>0.87256086876021333</v>
      </c>
      <c r="Q137" s="17">
        <v>0</v>
      </c>
      <c r="R137" s="17">
        <v>0</v>
      </c>
      <c r="S137" s="17">
        <v>0.78965302028891959</v>
      </c>
      <c r="T137" s="17">
        <v>0</v>
      </c>
      <c r="U137" s="17">
        <v>0</v>
      </c>
      <c r="V137" s="17">
        <v>0.70231352021793669</v>
      </c>
      <c r="W137" s="17">
        <v>0</v>
      </c>
      <c r="X137" s="17">
        <v>0</v>
      </c>
      <c r="Y137" s="17">
        <v>0.61718984594679815</v>
      </c>
      <c r="Z137" s="17">
        <v>0</v>
      </c>
      <c r="AA137" s="17">
        <v>0</v>
      </c>
      <c r="AB137" s="17">
        <v>0.27692117319194165</v>
      </c>
      <c r="AC137" s="17">
        <v>0</v>
      </c>
      <c r="AD137" s="135"/>
      <c r="AE137" s="135"/>
      <c r="AF137" s="135"/>
      <c r="AG137" s="135"/>
      <c r="AH137" s="135"/>
      <c r="AI137" s="135"/>
      <c r="AJ137" s="135"/>
      <c r="AK137" s="135"/>
      <c r="AL137" s="135"/>
      <c r="AM137" s="135"/>
      <c r="AN137" s="135"/>
      <c r="AO137" s="135"/>
      <c r="AP137" s="135"/>
      <c r="AQ137" s="135"/>
      <c r="AR137" s="135"/>
      <c r="AS137" s="135"/>
      <c r="AT137" s="135"/>
      <c r="AU137" s="135"/>
      <c r="AV137" s="135"/>
      <c r="AW137" s="135"/>
      <c r="AX137" s="135"/>
      <c r="AY137" s="135"/>
      <c r="AZ137" s="135"/>
      <c r="BA137" s="135"/>
      <c r="BB137" s="135"/>
      <c r="BC137" s="135"/>
      <c r="BD137" s="135"/>
      <c r="BE137" s="135"/>
      <c r="BF137" s="135"/>
      <c r="BG137" s="135"/>
      <c r="BH137" s="135"/>
      <c r="BI137" s="135"/>
      <c r="BJ137" s="135"/>
      <c r="BK137" s="135"/>
      <c r="BL137" s="135"/>
      <c r="BM137" s="135"/>
      <c r="BN137" s="135"/>
      <c r="BO137" s="135"/>
      <c r="BP137" s="135"/>
      <c r="BQ137" s="135"/>
      <c r="BR137" s="135"/>
      <c r="BS137" s="135"/>
      <c r="BT137" s="135"/>
      <c r="BU137" s="135"/>
      <c r="BV137" s="135"/>
      <c r="BW137" s="135"/>
      <c r="BX137" s="135"/>
      <c r="BY137" s="135"/>
      <c r="BZ137" s="135"/>
      <c r="CA137" s="135"/>
      <c r="CB137" s="135"/>
      <c r="CC137" s="135"/>
      <c r="CD137" s="135"/>
      <c r="CE137" s="135"/>
      <c r="CF137" s="135"/>
      <c r="CG137" s="135"/>
      <c r="CH137" s="135"/>
    </row>
    <row r="138" spans="2:86" ht="27.95" customHeight="1" x14ac:dyDescent="0.3">
      <c r="B138" s="11" t="s">
        <v>41</v>
      </c>
      <c r="C138" s="11" t="s">
        <v>42</v>
      </c>
      <c r="D138" s="11" t="str">
        <f t="shared" si="74"/>
        <v>USD</v>
      </c>
      <c r="E138" s="11" t="s">
        <v>142</v>
      </c>
      <c r="F138" s="17">
        <v>0</v>
      </c>
      <c r="G138" s="17">
        <v>0.86145392295147438</v>
      </c>
      <c r="H138" s="17">
        <v>0</v>
      </c>
      <c r="I138" s="17">
        <v>0</v>
      </c>
      <c r="J138" s="17">
        <v>0.75170910296348969</v>
      </c>
      <c r="K138" s="17">
        <v>0</v>
      </c>
      <c r="L138" s="17">
        <v>0</v>
      </c>
      <c r="M138" s="17">
        <v>0.59352298382337898</v>
      </c>
      <c r="N138" s="17">
        <v>0</v>
      </c>
      <c r="O138" s="17">
        <v>0</v>
      </c>
      <c r="P138" s="17">
        <v>0.43533686468326821</v>
      </c>
      <c r="Q138" s="17">
        <v>0</v>
      </c>
      <c r="R138" s="17">
        <v>0</v>
      </c>
      <c r="S138" s="17">
        <v>0.27780082547682117</v>
      </c>
      <c r="T138" s="17">
        <v>0</v>
      </c>
      <c r="U138" s="17">
        <v>0</v>
      </c>
      <c r="V138" s="17">
        <v>0.11896462640304656</v>
      </c>
      <c r="W138" s="17">
        <v>0</v>
      </c>
      <c r="X138" s="17">
        <v>0</v>
      </c>
      <c r="Y138" s="17">
        <v>0</v>
      </c>
      <c r="Z138" s="17">
        <v>0</v>
      </c>
      <c r="AA138" s="17">
        <v>0</v>
      </c>
      <c r="AB138" s="17">
        <v>0</v>
      </c>
      <c r="AC138" s="17">
        <v>0</v>
      </c>
      <c r="AD138" s="135"/>
      <c r="AE138" s="135"/>
      <c r="AF138" s="135"/>
      <c r="AG138" s="135"/>
      <c r="AH138" s="135"/>
      <c r="AI138" s="135"/>
      <c r="AJ138" s="135"/>
      <c r="AK138" s="135"/>
      <c r="AL138" s="135"/>
      <c r="AM138" s="135"/>
      <c r="AN138" s="135"/>
      <c r="AO138" s="135"/>
      <c r="AP138" s="135"/>
      <c r="AQ138" s="135"/>
      <c r="AR138" s="135"/>
      <c r="AS138" s="135"/>
      <c r="AT138" s="135"/>
      <c r="AU138" s="135"/>
      <c r="AV138" s="135"/>
      <c r="AW138" s="135"/>
      <c r="AX138" s="135"/>
      <c r="AY138" s="135"/>
      <c r="AZ138" s="135"/>
      <c r="BA138" s="135"/>
      <c r="BB138" s="135"/>
      <c r="BC138" s="135"/>
      <c r="BD138" s="135"/>
      <c r="BE138" s="135"/>
      <c r="BF138" s="135"/>
      <c r="BG138" s="135"/>
      <c r="BH138" s="135"/>
      <c r="BI138" s="135"/>
      <c r="BJ138" s="135"/>
      <c r="BK138" s="135"/>
      <c r="BL138" s="135"/>
      <c r="BM138" s="135"/>
      <c r="BN138" s="135"/>
      <c r="BO138" s="135"/>
      <c r="BP138" s="135"/>
      <c r="BQ138" s="135"/>
      <c r="BR138" s="135"/>
      <c r="BS138" s="135"/>
      <c r="BT138" s="135"/>
      <c r="BU138" s="135"/>
      <c r="BV138" s="135"/>
      <c r="BW138" s="135"/>
      <c r="BX138" s="135"/>
      <c r="BY138" s="135"/>
      <c r="BZ138" s="135"/>
      <c r="CA138" s="135"/>
      <c r="CB138" s="135"/>
      <c r="CC138" s="135"/>
      <c r="CD138" s="135"/>
      <c r="CE138" s="135"/>
      <c r="CF138" s="135"/>
      <c r="CG138" s="135"/>
      <c r="CH138" s="135"/>
    </row>
    <row r="139" spans="2:86" ht="27.95" customHeight="1" x14ac:dyDescent="0.3">
      <c r="B139" s="11" t="s">
        <v>43</v>
      </c>
      <c r="C139" s="11" t="s">
        <v>44</v>
      </c>
      <c r="D139" s="11" t="str">
        <f t="shared" si="74"/>
        <v>USD</v>
      </c>
      <c r="E139" s="11" t="s">
        <v>142</v>
      </c>
      <c r="F139" s="17">
        <v>0</v>
      </c>
      <c r="G139" s="17">
        <v>0.9815056097064434</v>
      </c>
      <c r="H139" s="17">
        <v>0</v>
      </c>
      <c r="I139" s="17">
        <v>0</v>
      </c>
      <c r="J139" s="17">
        <v>0.9895335320838563</v>
      </c>
      <c r="K139" s="17">
        <v>0</v>
      </c>
      <c r="L139" s="17">
        <v>0</v>
      </c>
      <c r="M139" s="17">
        <v>0.93813467920060489</v>
      </c>
      <c r="N139" s="17">
        <v>0</v>
      </c>
      <c r="O139" s="17">
        <v>0</v>
      </c>
      <c r="P139" s="17">
        <v>0.88673582631735337</v>
      </c>
      <c r="Q139" s="17">
        <v>0</v>
      </c>
      <c r="R139" s="17">
        <v>0</v>
      </c>
      <c r="S139" s="17">
        <v>0.83759007383446371</v>
      </c>
      <c r="T139" s="17">
        <v>0</v>
      </c>
      <c r="U139" s="17">
        <v>0</v>
      </c>
      <c r="V139" s="17">
        <v>0.78393812055085044</v>
      </c>
      <c r="W139" s="17">
        <v>0</v>
      </c>
      <c r="X139" s="17">
        <v>0</v>
      </c>
      <c r="Y139" s="17">
        <v>0.73253926766759914</v>
      </c>
      <c r="Z139" s="17">
        <v>0</v>
      </c>
      <c r="AA139" s="17">
        <v>0</v>
      </c>
      <c r="AB139" s="17">
        <v>0.34728927465753789</v>
      </c>
      <c r="AC139" s="17">
        <v>0</v>
      </c>
      <c r="AD139" s="135"/>
      <c r="AE139" s="135"/>
      <c r="AF139" s="135"/>
      <c r="AG139" s="135"/>
      <c r="AH139" s="135"/>
      <c r="AI139" s="135"/>
      <c r="AJ139" s="135"/>
      <c r="AK139" s="135"/>
      <c r="AL139" s="135"/>
      <c r="AM139" s="135"/>
      <c r="AN139" s="135"/>
      <c r="AO139" s="135"/>
      <c r="AP139" s="135"/>
      <c r="AQ139" s="135"/>
      <c r="AR139" s="135"/>
      <c r="AS139" s="135"/>
      <c r="AT139" s="135"/>
      <c r="AU139" s="135"/>
      <c r="AV139" s="135"/>
      <c r="AW139" s="135"/>
      <c r="AX139" s="135"/>
      <c r="AY139" s="135"/>
      <c r="AZ139" s="135"/>
      <c r="BA139" s="135"/>
      <c r="BB139" s="135"/>
      <c r="BC139" s="135"/>
      <c r="BD139" s="135"/>
      <c r="BE139" s="135"/>
      <c r="BF139" s="135"/>
      <c r="BG139" s="135"/>
      <c r="BH139" s="135"/>
      <c r="BI139" s="135"/>
      <c r="BJ139" s="135"/>
      <c r="BK139" s="135"/>
      <c r="BL139" s="135"/>
      <c r="BM139" s="135"/>
      <c r="BN139" s="135"/>
      <c r="BO139" s="135"/>
      <c r="BP139" s="135"/>
      <c r="BQ139" s="135"/>
      <c r="BR139" s="135"/>
      <c r="BS139" s="135"/>
      <c r="BT139" s="135"/>
      <c r="BU139" s="135"/>
      <c r="BV139" s="135"/>
      <c r="BW139" s="135"/>
      <c r="BX139" s="135"/>
      <c r="BY139" s="135"/>
      <c r="BZ139" s="135"/>
      <c r="CA139" s="135"/>
      <c r="CB139" s="135"/>
      <c r="CC139" s="135"/>
      <c r="CD139" s="135"/>
      <c r="CE139" s="135"/>
      <c r="CF139" s="135"/>
      <c r="CG139" s="135"/>
      <c r="CH139" s="135"/>
    </row>
    <row r="140" spans="2:86" ht="27.95" customHeight="1" x14ac:dyDescent="0.3">
      <c r="B140" s="11" t="s">
        <v>45</v>
      </c>
      <c r="C140" s="11" t="s">
        <v>46</v>
      </c>
      <c r="D140" s="11" t="str">
        <f t="shared" si="74"/>
        <v>USD</v>
      </c>
      <c r="E140" s="11" t="s">
        <v>142</v>
      </c>
      <c r="F140" s="17">
        <v>0</v>
      </c>
      <c r="G140" s="17">
        <v>0.16760440264150112</v>
      </c>
      <c r="H140" s="17">
        <v>0</v>
      </c>
      <c r="I140" s="17">
        <v>0</v>
      </c>
      <c r="J140" s="17">
        <v>0.15402650632806614</v>
      </c>
      <c r="K140" s="17">
        <v>0</v>
      </c>
      <c r="L140" s="17">
        <v>0</v>
      </c>
      <c r="M140" s="17">
        <v>0.14091557470265936</v>
      </c>
      <c r="N140" s="17">
        <v>0</v>
      </c>
      <c r="O140" s="17">
        <v>0</v>
      </c>
      <c r="P140" s="17">
        <v>0.12780464307725264</v>
      </c>
      <c r="Q140" s="17">
        <v>0</v>
      </c>
      <c r="R140" s="17">
        <v>0</v>
      </c>
      <c r="S140" s="17">
        <v>0.11501699469740385</v>
      </c>
      <c r="T140" s="17">
        <v>0</v>
      </c>
      <c r="U140" s="17">
        <v>0</v>
      </c>
      <c r="V140" s="17">
        <v>0.10158277982643912</v>
      </c>
      <c r="W140" s="17">
        <v>0</v>
      </c>
      <c r="X140" s="17">
        <v>0</v>
      </c>
      <c r="Y140" s="17">
        <v>8.8471848201032377E-2</v>
      </c>
      <c r="Z140" s="17">
        <v>0</v>
      </c>
      <c r="AA140" s="17">
        <v>0</v>
      </c>
      <c r="AB140" s="17">
        <v>4.2619507872726288E-2</v>
      </c>
      <c r="AC140" s="17">
        <v>0</v>
      </c>
      <c r="AD140" s="135"/>
      <c r="AE140" s="135"/>
      <c r="AF140" s="135"/>
      <c r="AG140" s="135"/>
      <c r="AH140" s="135"/>
      <c r="AI140" s="135"/>
      <c r="AJ140" s="135"/>
      <c r="AK140" s="135"/>
      <c r="AL140" s="135"/>
      <c r="AM140" s="135"/>
      <c r="AN140" s="135"/>
      <c r="AO140" s="135"/>
      <c r="AP140" s="135"/>
      <c r="AQ140" s="135"/>
      <c r="AR140" s="135"/>
      <c r="AS140" s="135"/>
      <c r="AT140" s="135"/>
      <c r="AU140" s="135"/>
      <c r="AV140" s="135"/>
      <c r="AW140" s="135"/>
      <c r="AX140" s="135"/>
      <c r="AY140" s="135"/>
      <c r="AZ140" s="135"/>
      <c r="BA140" s="135"/>
      <c r="BB140" s="135"/>
      <c r="BC140" s="135"/>
      <c r="BD140" s="135"/>
      <c r="BE140" s="135"/>
      <c r="BF140" s="135"/>
      <c r="BG140" s="135"/>
      <c r="BH140" s="135"/>
      <c r="BI140" s="135"/>
      <c r="BJ140" s="135"/>
      <c r="BK140" s="135"/>
      <c r="BL140" s="135"/>
      <c r="BM140" s="135"/>
      <c r="BN140" s="135"/>
      <c r="BO140" s="135"/>
      <c r="BP140" s="135"/>
      <c r="BQ140" s="135"/>
      <c r="BR140" s="135"/>
      <c r="BS140" s="135"/>
      <c r="BT140" s="135"/>
      <c r="BU140" s="135"/>
      <c r="BV140" s="135"/>
      <c r="BW140" s="135"/>
      <c r="BX140" s="135"/>
      <c r="BY140" s="135"/>
      <c r="BZ140" s="135"/>
      <c r="CA140" s="135"/>
      <c r="CB140" s="135"/>
      <c r="CC140" s="135"/>
      <c r="CD140" s="135"/>
      <c r="CE140" s="135"/>
      <c r="CF140" s="135"/>
      <c r="CG140" s="135"/>
      <c r="CH140" s="135"/>
    </row>
    <row r="141" spans="2:86" ht="27.95" customHeight="1" x14ac:dyDescent="0.3">
      <c r="B141" s="11" t="s">
        <v>47</v>
      </c>
      <c r="C141" s="11" t="s">
        <v>48</v>
      </c>
      <c r="D141" s="11" t="str">
        <f t="shared" si="74"/>
        <v>USD</v>
      </c>
      <c r="E141" s="11" t="s">
        <v>142</v>
      </c>
      <c r="F141" s="17">
        <v>0</v>
      </c>
      <c r="G141" s="17">
        <v>0.20077924622195431</v>
      </c>
      <c r="H141" s="17">
        <v>0</v>
      </c>
      <c r="I141" s="17">
        <v>0</v>
      </c>
      <c r="J141" s="17">
        <v>0.20670463333152173</v>
      </c>
      <c r="K141" s="17">
        <v>0</v>
      </c>
      <c r="L141" s="17">
        <v>0</v>
      </c>
      <c r="M141" s="17">
        <v>0.20670463333152173</v>
      </c>
      <c r="N141" s="17">
        <v>0</v>
      </c>
      <c r="O141" s="17">
        <v>0</v>
      </c>
      <c r="P141" s="17">
        <v>0.19894613065579064</v>
      </c>
      <c r="Q141" s="17">
        <v>0</v>
      </c>
      <c r="R141" s="17">
        <v>0</v>
      </c>
      <c r="S141" s="17">
        <v>0.18913473949834236</v>
      </c>
      <c r="T141" s="17">
        <v>0</v>
      </c>
      <c r="U141" s="17">
        <v>0</v>
      </c>
      <c r="V141" s="17">
        <v>0.17827566732263841</v>
      </c>
      <c r="W141" s="17">
        <v>0</v>
      </c>
      <c r="X141" s="17">
        <v>0</v>
      </c>
      <c r="Y141" s="17">
        <v>0.16794043565606231</v>
      </c>
      <c r="Z141" s="17">
        <v>0</v>
      </c>
      <c r="AA141" s="17">
        <v>0</v>
      </c>
      <c r="AB141" s="17">
        <v>8.0151137359457253E-2</v>
      </c>
      <c r="AC141" s="17">
        <v>0</v>
      </c>
      <c r="AD141" s="135"/>
      <c r="AE141" s="135"/>
      <c r="AF141" s="135"/>
      <c r="AG141" s="135"/>
      <c r="AH141" s="135"/>
      <c r="AI141" s="135"/>
      <c r="AJ141" s="135"/>
      <c r="AK141" s="135"/>
      <c r="AL141" s="135"/>
      <c r="AM141" s="135"/>
      <c r="AN141" s="135"/>
      <c r="AO141" s="135"/>
      <c r="AP141" s="135"/>
      <c r="AQ141" s="135"/>
      <c r="AR141" s="135"/>
      <c r="AS141" s="135"/>
      <c r="AT141" s="135"/>
      <c r="AU141" s="135"/>
      <c r="AV141" s="135"/>
      <c r="AW141" s="135"/>
      <c r="AX141" s="135"/>
      <c r="AY141" s="135"/>
      <c r="AZ141" s="135"/>
      <c r="BA141" s="135"/>
      <c r="BB141" s="135"/>
      <c r="BC141" s="135"/>
      <c r="BD141" s="135"/>
      <c r="BE141" s="135"/>
      <c r="BF141" s="135"/>
      <c r="BG141" s="135"/>
      <c r="BH141" s="135"/>
      <c r="BI141" s="135"/>
      <c r="BJ141" s="135"/>
      <c r="BK141" s="135"/>
      <c r="BL141" s="135"/>
      <c r="BM141" s="135"/>
      <c r="BN141" s="135"/>
      <c r="BO141" s="135"/>
      <c r="BP141" s="135"/>
      <c r="BQ141" s="135"/>
      <c r="BR141" s="135"/>
      <c r="BS141" s="135"/>
      <c r="BT141" s="135"/>
      <c r="BU141" s="135"/>
      <c r="BV141" s="135"/>
      <c r="BW141" s="135"/>
      <c r="BX141" s="135"/>
      <c r="BY141" s="135"/>
      <c r="BZ141" s="135"/>
      <c r="CA141" s="135"/>
      <c r="CB141" s="135"/>
      <c r="CC141" s="135"/>
      <c r="CD141" s="135"/>
      <c r="CE141" s="135"/>
      <c r="CF141" s="135"/>
      <c r="CG141" s="135"/>
      <c r="CH141" s="135"/>
    </row>
    <row r="142" spans="2:86" ht="27.95" customHeight="1" x14ac:dyDescent="0.3">
      <c r="B142" s="11" t="s">
        <v>49</v>
      </c>
      <c r="C142" s="11" t="s">
        <v>50</v>
      </c>
      <c r="D142" s="11" t="str">
        <f t="shared" si="74"/>
        <v>USD</v>
      </c>
      <c r="E142" s="11" t="s">
        <v>142</v>
      </c>
      <c r="F142" s="17">
        <v>0</v>
      </c>
      <c r="G142" s="17">
        <v>6.1747852926347581E-2</v>
      </c>
      <c r="H142" s="17">
        <v>0</v>
      </c>
      <c r="I142" s="17">
        <v>0</v>
      </c>
      <c r="J142" s="17">
        <v>4.8606229631983841E-2</v>
      </c>
      <c r="K142" s="17">
        <v>0</v>
      </c>
      <c r="L142" s="17">
        <v>0</v>
      </c>
      <c r="M142" s="17">
        <v>3.5642195793525011E-2</v>
      </c>
      <c r="N142" s="17">
        <v>0</v>
      </c>
      <c r="O142" s="17">
        <v>0</v>
      </c>
      <c r="P142" s="17">
        <v>2.2678161955066174E-2</v>
      </c>
      <c r="Q142" s="17">
        <v>0</v>
      </c>
      <c r="R142" s="17">
        <v>0</v>
      </c>
      <c r="S142" s="17">
        <v>9.7496459688031032E-3</v>
      </c>
      <c r="T142" s="17">
        <v>0</v>
      </c>
      <c r="U142" s="17">
        <v>0</v>
      </c>
      <c r="V142" s="17">
        <v>0</v>
      </c>
      <c r="W142" s="17">
        <v>0</v>
      </c>
      <c r="X142" s="17">
        <v>0</v>
      </c>
      <c r="Y142" s="17">
        <v>0</v>
      </c>
      <c r="Z142" s="17">
        <v>0</v>
      </c>
      <c r="AA142" s="17">
        <v>0</v>
      </c>
      <c r="AB142" s="17">
        <v>0</v>
      </c>
      <c r="AC142" s="17">
        <v>0</v>
      </c>
      <c r="AD142" s="135"/>
      <c r="AE142" s="135"/>
      <c r="AF142" s="135"/>
      <c r="AG142" s="135"/>
      <c r="AH142" s="135"/>
      <c r="AI142" s="135"/>
      <c r="AJ142" s="135"/>
      <c r="AK142" s="135"/>
      <c r="AL142" s="135"/>
      <c r="AM142" s="135"/>
      <c r="AN142" s="135"/>
      <c r="AO142" s="135"/>
      <c r="AP142" s="135"/>
      <c r="AQ142" s="135"/>
      <c r="AR142" s="135"/>
      <c r="AS142" s="135"/>
      <c r="AT142" s="135"/>
      <c r="AU142" s="135"/>
      <c r="AV142" s="135"/>
      <c r="AW142" s="135"/>
      <c r="AX142" s="135"/>
      <c r="AY142" s="135"/>
      <c r="AZ142" s="135"/>
      <c r="BA142" s="135"/>
      <c r="BB142" s="135"/>
      <c r="BC142" s="135"/>
      <c r="BD142" s="135"/>
      <c r="BE142" s="135"/>
      <c r="BF142" s="135"/>
      <c r="BG142" s="135"/>
      <c r="BH142" s="135"/>
      <c r="BI142" s="135"/>
      <c r="BJ142" s="135"/>
      <c r="BK142" s="135"/>
      <c r="BL142" s="135"/>
      <c r="BM142" s="135"/>
      <c r="BN142" s="135"/>
      <c r="BO142" s="135"/>
      <c r="BP142" s="135"/>
      <c r="BQ142" s="135"/>
      <c r="BR142" s="135"/>
      <c r="BS142" s="135"/>
      <c r="BT142" s="135"/>
      <c r="BU142" s="135"/>
      <c r="BV142" s="135"/>
      <c r="BW142" s="135"/>
      <c r="BX142" s="135"/>
      <c r="BY142" s="135"/>
      <c r="BZ142" s="135"/>
      <c r="CA142" s="135"/>
      <c r="CB142" s="135"/>
      <c r="CC142" s="135"/>
      <c r="CD142" s="135"/>
      <c r="CE142" s="135"/>
      <c r="CF142" s="135"/>
      <c r="CG142" s="135"/>
      <c r="CH142" s="135"/>
    </row>
    <row r="143" spans="2:86" ht="27.95" customHeight="1" x14ac:dyDescent="0.3">
      <c r="B143" s="11" t="s">
        <v>51</v>
      </c>
      <c r="C143" s="11" t="s">
        <v>52</v>
      </c>
      <c r="D143" s="11" t="str">
        <f t="shared" si="74"/>
        <v>USD</v>
      </c>
      <c r="E143" s="11" t="s">
        <v>142</v>
      </c>
      <c r="F143" s="17">
        <v>0</v>
      </c>
      <c r="G143" s="17">
        <v>6.2215000000000005E-3</v>
      </c>
      <c r="H143" s="17">
        <v>0</v>
      </c>
      <c r="I143" s="17">
        <v>0</v>
      </c>
      <c r="J143" s="17">
        <v>5.7886999999999999E-3</v>
      </c>
      <c r="K143" s="17">
        <v>0</v>
      </c>
      <c r="L143" s="17">
        <v>0</v>
      </c>
      <c r="M143" s="17">
        <v>5.3559000000000002E-3</v>
      </c>
      <c r="N143" s="17">
        <v>0</v>
      </c>
      <c r="O143" s="17">
        <v>0</v>
      </c>
      <c r="P143" s="17">
        <v>4.9230999999999997E-3</v>
      </c>
      <c r="Q143" s="17">
        <v>0</v>
      </c>
      <c r="R143" s="17">
        <v>0</v>
      </c>
      <c r="S143" s="17">
        <v>4.4903E-3</v>
      </c>
      <c r="T143" s="17">
        <v>0</v>
      </c>
      <c r="U143" s="17">
        <v>0</v>
      </c>
      <c r="V143" s="17">
        <v>4.0575000000000003E-3</v>
      </c>
      <c r="W143" s="17">
        <v>0</v>
      </c>
      <c r="X143" s="17">
        <v>0</v>
      </c>
      <c r="Y143" s="17">
        <v>3.6246999999999998E-3</v>
      </c>
      <c r="Z143" s="17">
        <v>0</v>
      </c>
      <c r="AA143" s="17">
        <v>0</v>
      </c>
      <c r="AB143" s="17">
        <v>1.6771000000000002E-3</v>
      </c>
      <c r="AC143" s="17">
        <v>0</v>
      </c>
      <c r="AD143" s="135"/>
      <c r="AE143" s="135"/>
      <c r="AF143" s="135"/>
      <c r="AG143" s="135"/>
      <c r="AH143" s="135"/>
      <c r="AI143" s="135"/>
      <c r="AJ143" s="135"/>
      <c r="AK143" s="135"/>
      <c r="AL143" s="135"/>
      <c r="AM143" s="135"/>
      <c r="AN143" s="135"/>
      <c r="AO143" s="135"/>
      <c r="AP143" s="135"/>
      <c r="AQ143" s="135"/>
      <c r="AR143" s="135"/>
      <c r="AS143" s="135"/>
      <c r="AT143" s="135"/>
      <c r="AU143" s="135"/>
      <c r="AV143" s="135"/>
      <c r="AW143" s="135"/>
      <c r="AX143" s="135"/>
      <c r="AY143" s="135"/>
      <c r="AZ143" s="135"/>
      <c r="BA143" s="135"/>
      <c r="BB143" s="135"/>
      <c r="BC143" s="135"/>
      <c r="BD143" s="135"/>
      <c r="BE143" s="135"/>
      <c r="BF143" s="135"/>
      <c r="BG143" s="135"/>
      <c r="BH143" s="135"/>
      <c r="BI143" s="135"/>
      <c r="BJ143" s="135"/>
      <c r="BK143" s="135"/>
      <c r="BL143" s="135"/>
      <c r="BM143" s="135"/>
      <c r="BN143" s="135"/>
      <c r="BO143" s="135"/>
      <c r="BP143" s="135"/>
      <c r="BQ143" s="135"/>
      <c r="BR143" s="135"/>
      <c r="BS143" s="135"/>
      <c r="BT143" s="135"/>
      <c r="BU143" s="135"/>
      <c r="BV143" s="135"/>
      <c r="BW143" s="135"/>
      <c r="BX143" s="135"/>
      <c r="BY143" s="135"/>
      <c r="BZ143" s="135"/>
      <c r="CA143" s="135"/>
      <c r="CB143" s="135"/>
      <c r="CC143" s="135"/>
      <c r="CD143" s="135"/>
      <c r="CE143" s="135"/>
      <c r="CF143" s="135"/>
      <c r="CG143" s="135"/>
      <c r="CH143" s="135"/>
    </row>
    <row r="144" spans="2:86" ht="27.95" customHeight="1" x14ac:dyDescent="0.3">
      <c r="B144" s="11" t="s">
        <v>53</v>
      </c>
      <c r="C144" s="11" t="s">
        <v>54</v>
      </c>
      <c r="D144" s="11" t="str">
        <f t="shared" si="74"/>
        <v>USD</v>
      </c>
      <c r="E144" s="11" t="s">
        <v>142</v>
      </c>
      <c r="F144" s="17">
        <v>0</v>
      </c>
      <c r="G144" s="17">
        <v>1.6814019458320041E-2</v>
      </c>
      <c r="H144" s="17">
        <v>0</v>
      </c>
      <c r="I144" s="17">
        <v>0</v>
      </c>
      <c r="J144" s="17">
        <v>9.325262414550891E-3</v>
      </c>
      <c r="K144" s="17">
        <v>0</v>
      </c>
      <c r="L144" s="17">
        <v>0</v>
      </c>
      <c r="M144" s="17">
        <v>1.8772958790465916E-3</v>
      </c>
      <c r="N144" s="17">
        <v>0</v>
      </c>
      <c r="O144" s="17">
        <v>0</v>
      </c>
      <c r="P144" s="17">
        <v>0</v>
      </c>
      <c r="Q144" s="17">
        <v>0</v>
      </c>
      <c r="R144" s="17">
        <v>0</v>
      </c>
      <c r="S144" s="17">
        <v>0</v>
      </c>
      <c r="T144" s="17">
        <v>0</v>
      </c>
      <c r="U144" s="17">
        <v>0</v>
      </c>
      <c r="V144" s="17">
        <v>0</v>
      </c>
      <c r="W144" s="17">
        <v>0</v>
      </c>
      <c r="X144" s="17">
        <v>0</v>
      </c>
      <c r="Y144" s="17">
        <v>0</v>
      </c>
      <c r="Z144" s="17">
        <v>0</v>
      </c>
      <c r="AA144" s="17">
        <v>0</v>
      </c>
      <c r="AB144" s="17">
        <v>0</v>
      </c>
      <c r="AC144" s="17">
        <v>0</v>
      </c>
      <c r="AD144" s="135"/>
      <c r="AE144" s="135"/>
      <c r="AF144" s="135"/>
      <c r="AG144" s="135"/>
      <c r="AH144" s="135"/>
      <c r="AI144" s="135"/>
      <c r="AJ144" s="135"/>
      <c r="AK144" s="135"/>
      <c r="AL144" s="135"/>
      <c r="AM144" s="135"/>
      <c r="AN144" s="135"/>
      <c r="AO144" s="135"/>
      <c r="AP144" s="135"/>
      <c r="AQ144" s="135"/>
      <c r="AR144" s="135"/>
      <c r="AS144" s="135"/>
      <c r="AT144" s="135"/>
      <c r="AU144" s="135"/>
      <c r="AV144" s="135"/>
      <c r="AW144" s="135"/>
      <c r="AX144" s="135"/>
      <c r="AY144" s="135"/>
      <c r="AZ144" s="135"/>
      <c r="BA144" s="135"/>
      <c r="BB144" s="135"/>
      <c r="BC144" s="135"/>
      <c r="BD144" s="135"/>
      <c r="BE144" s="135"/>
      <c r="BF144" s="135"/>
      <c r="BG144" s="135"/>
      <c r="BH144" s="135"/>
      <c r="BI144" s="135"/>
      <c r="BJ144" s="135"/>
      <c r="BK144" s="135"/>
      <c r="BL144" s="135"/>
      <c r="BM144" s="135"/>
      <c r="BN144" s="135"/>
      <c r="BO144" s="135"/>
      <c r="BP144" s="135"/>
      <c r="BQ144" s="135"/>
      <c r="BR144" s="135"/>
      <c r="BS144" s="135"/>
      <c r="BT144" s="135"/>
      <c r="BU144" s="135"/>
      <c r="BV144" s="135"/>
      <c r="BW144" s="135"/>
      <c r="BX144" s="135"/>
      <c r="BY144" s="135"/>
      <c r="BZ144" s="135"/>
      <c r="CA144" s="135"/>
      <c r="CB144" s="135"/>
      <c r="CC144" s="135"/>
      <c r="CD144" s="135"/>
      <c r="CE144" s="135"/>
      <c r="CF144" s="135"/>
      <c r="CG144" s="135"/>
      <c r="CH144" s="135"/>
    </row>
    <row r="145" spans="2:86" ht="27.95" customHeight="1" x14ac:dyDescent="0.3">
      <c r="B145" s="11" t="s">
        <v>55</v>
      </c>
      <c r="C145" s="11" t="s">
        <v>56</v>
      </c>
      <c r="D145" s="11" t="str">
        <f t="shared" si="74"/>
        <v>USD</v>
      </c>
      <c r="E145" s="11" t="s">
        <v>142</v>
      </c>
      <c r="F145" s="17">
        <v>0</v>
      </c>
      <c r="G145" s="17">
        <v>3.5758000000000005E-3</v>
      </c>
      <c r="H145" s="17">
        <v>0</v>
      </c>
      <c r="I145" s="17">
        <v>0</v>
      </c>
      <c r="J145" s="17">
        <v>2.5163199999999998E-3</v>
      </c>
      <c r="K145" s="17">
        <v>0</v>
      </c>
      <c r="L145" s="17">
        <v>0</v>
      </c>
      <c r="M145" s="17">
        <v>1.4567999999999998E-3</v>
      </c>
      <c r="N145" s="17">
        <v>0</v>
      </c>
      <c r="O145" s="17">
        <v>0</v>
      </c>
      <c r="P145" s="17">
        <v>3.9731999999999994E-4</v>
      </c>
      <c r="Q145" s="17">
        <v>0</v>
      </c>
      <c r="R145" s="17">
        <v>0</v>
      </c>
      <c r="S145" s="17">
        <v>0</v>
      </c>
      <c r="T145" s="17">
        <v>0</v>
      </c>
      <c r="U145" s="17">
        <v>0</v>
      </c>
      <c r="V145" s="17">
        <v>0</v>
      </c>
      <c r="W145" s="17">
        <v>0</v>
      </c>
      <c r="X145" s="17">
        <v>0</v>
      </c>
      <c r="Y145" s="17">
        <v>0</v>
      </c>
      <c r="Z145" s="17">
        <v>0</v>
      </c>
      <c r="AA145" s="17">
        <v>0</v>
      </c>
      <c r="AB145" s="17">
        <v>0</v>
      </c>
      <c r="AC145" s="17">
        <v>0</v>
      </c>
      <c r="AD145" s="135"/>
      <c r="AE145" s="135"/>
      <c r="AF145" s="135"/>
      <c r="AG145" s="135"/>
      <c r="AH145" s="135"/>
      <c r="AI145" s="135"/>
      <c r="AJ145" s="135"/>
      <c r="AK145" s="135"/>
      <c r="AL145" s="135"/>
      <c r="AM145" s="135"/>
      <c r="AN145" s="135"/>
      <c r="AO145" s="135"/>
      <c r="AP145" s="135"/>
      <c r="AQ145" s="135"/>
      <c r="AR145" s="135"/>
      <c r="AS145" s="135"/>
      <c r="AT145" s="135"/>
      <c r="AU145" s="135"/>
      <c r="AV145" s="135"/>
      <c r="AW145" s="135"/>
      <c r="AX145" s="135"/>
      <c r="AY145" s="135"/>
      <c r="AZ145" s="135"/>
      <c r="BA145" s="135"/>
      <c r="BB145" s="135"/>
      <c r="BC145" s="135"/>
      <c r="BD145" s="135"/>
      <c r="BE145" s="135"/>
      <c r="BF145" s="135"/>
      <c r="BG145" s="135"/>
      <c r="BH145" s="135"/>
      <c r="BI145" s="135"/>
      <c r="BJ145" s="135"/>
      <c r="BK145" s="135"/>
      <c r="BL145" s="135"/>
      <c r="BM145" s="135"/>
      <c r="BN145" s="135"/>
      <c r="BO145" s="135"/>
      <c r="BP145" s="135"/>
      <c r="BQ145" s="135"/>
      <c r="BR145" s="135"/>
      <c r="BS145" s="135"/>
      <c r="BT145" s="135"/>
      <c r="BU145" s="135"/>
      <c r="BV145" s="135"/>
      <c r="BW145" s="135"/>
      <c r="BX145" s="135"/>
      <c r="BY145" s="135"/>
      <c r="BZ145" s="135"/>
      <c r="CA145" s="135"/>
      <c r="CB145" s="135"/>
      <c r="CC145" s="135"/>
      <c r="CD145" s="135"/>
      <c r="CE145" s="135"/>
      <c r="CF145" s="135"/>
      <c r="CG145" s="135"/>
      <c r="CH145" s="135"/>
    </row>
    <row r="146" spans="2:86" ht="27.95" customHeight="1" x14ac:dyDescent="0.3">
      <c r="B146" s="27" t="s">
        <v>57</v>
      </c>
      <c r="C146" s="27"/>
      <c r="D146" s="27"/>
      <c r="E146" s="27"/>
      <c r="F146" s="64">
        <f t="shared" ref="F146:Z146" si="75">+SUM(F147:F150)</f>
        <v>0</v>
      </c>
      <c r="G146" s="64">
        <f t="shared" si="75"/>
        <v>1.0361529115563712</v>
      </c>
      <c r="H146" s="64">
        <f t="shared" si="75"/>
        <v>0</v>
      </c>
      <c r="I146" s="64">
        <f t="shared" si="75"/>
        <v>0</v>
      </c>
      <c r="J146" s="64">
        <f t="shared" si="75"/>
        <v>0.93094635173456264</v>
      </c>
      <c r="K146" s="64">
        <f t="shared" si="75"/>
        <v>0</v>
      </c>
      <c r="L146" s="64">
        <f t="shared" si="75"/>
        <v>0</v>
      </c>
      <c r="M146" s="64">
        <f t="shared" si="75"/>
        <v>0.86387911036379272</v>
      </c>
      <c r="N146" s="64">
        <f t="shared" si="75"/>
        <v>0</v>
      </c>
      <c r="O146" s="64">
        <f t="shared" si="75"/>
        <v>0</v>
      </c>
      <c r="P146" s="64">
        <f t="shared" si="75"/>
        <v>0.80861988152589959</v>
      </c>
      <c r="Q146" s="64">
        <f t="shared" si="75"/>
        <v>0</v>
      </c>
      <c r="R146" s="64">
        <f t="shared" si="75"/>
        <v>0</v>
      </c>
      <c r="S146" s="64">
        <f t="shared" si="75"/>
        <v>0.7593924898156732</v>
      </c>
      <c r="T146" s="64">
        <f t="shared" si="75"/>
        <v>0</v>
      </c>
      <c r="U146" s="64">
        <f t="shared" si="75"/>
        <v>0</v>
      </c>
      <c r="V146" s="64">
        <f t="shared" si="75"/>
        <v>0.70594470261158082</v>
      </c>
      <c r="W146" s="64">
        <f t="shared" si="75"/>
        <v>0</v>
      </c>
      <c r="X146" s="64">
        <f t="shared" si="75"/>
        <v>0</v>
      </c>
      <c r="Y146" s="64">
        <f t="shared" si="75"/>
        <v>0.65460711315442111</v>
      </c>
      <c r="Z146" s="64">
        <f t="shared" si="75"/>
        <v>0</v>
      </c>
      <c r="AA146" s="64">
        <f t="shared" ref="AA146:AC146" si="76">+SUM(AA147:AA150)</f>
        <v>0</v>
      </c>
      <c r="AB146" s="64">
        <f t="shared" si="76"/>
        <v>0.32115902925957851</v>
      </c>
      <c r="AC146" s="64">
        <f t="shared" si="76"/>
        <v>0</v>
      </c>
      <c r="AD146" s="138"/>
      <c r="AE146" s="138"/>
      <c r="AF146" s="138"/>
      <c r="AG146" s="138"/>
      <c r="AH146" s="138"/>
      <c r="AI146" s="138"/>
      <c r="AJ146" s="138"/>
      <c r="AK146" s="138"/>
      <c r="AL146" s="138"/>
      <c r="AM146" s="138"/>
      <c r="AN146" s="138"/>
      <c r="AO146" s="138"/>
      <c r="AP146" s="138"/>
      <c r="AQ146" s="138"/>
      <c r="AR146" s="138"/>
      <c r="AS146" s="138"/>
      <c r="AT146" s="138"/>
      <c r="AU146" s="138"/>
      <c r="AV146" s="138"/>
      <c r="AW146" s="138"/>
      <c r="AX146" s="138"/>
      <c r="AY146" s="138"/>
      <c r="AZ146" s="138"/>
      <c r="BA146" s="138"/>
      <c r="BB146" s="138"/>
      <c r="BC146" s="138"/>
      <c r="BD146" s="138"/>
      <c r="BE146" s="138"/>
      <c r="BF146" s="138"/>
      <c r="BG146" s="138"/>
      <c r="BH146" s="138"/>
      <c r="BI146" s="138"/>
      <c r="BJ146" s="138"/>
      <c r="BK146" s="138"/>
      <c r="BL146" s="138"/>
      <c r="BM146" s="138"/>
      <c r="BN146" s="138"/>
      <c r="BO146" s="138"/>
      <c r="BP146" s="138"/>
      <c r="BQ146" s="138"/>
      <c r="BR146" s="138"/>
      <c r="BS146" s="138"/>
      <c r="BT146" s="138"/>
      <c r="BU146" s="138"/>
      <c r="BV146" s="138"/>
      <c r="BW146" s="138"/>
      <c r="BX146" s="138"/>
      <c r="BY146" s="138"/>
      <c r="BZ146" s="138"/>
      <c r="CA146" s="138"/>
      <c r="CB146" s="138"/>
      <c r="CC146" s="138"/>
      <c r="CD146" s="138"/>
      <c r="CE146" s="138"/>
      <c r="CF146" s="138"/>
      <c r="CG146" s="138"/>
      <c r="CH146" s="138"/>
    </row>
    <row r="147" spans="2:86" ht="27.95" customHeight="1" x14ac:dyDescent="0.3">
      <c r="B147" s="11" t="s">
        <v>58</v>
      </c>
      <c r="C147" s="11" t="s">
        <v>59</v>
      </c>
      <c r="D147" s="11" t="str">
        <f>+VLOOKUP($C147,$C$10:$D$49,2,FALSE)</f>
        <v>USD</v>
      </c>
      <c r="E147" s="11" t="s">
        <v>142</v>
      </c>
      <c r="F147" s="17">
        <v>0</v>
      </c>
      <c r="G147" s="17">
        <v>0.96527913436830381</v>
      </c>
      <c r="H147" s="17">
        <v>0</v>
      </c>
      <c r="I147" s="17">
        <v>0</v>
      </c>
      <c r="J147" s="17">
        <v>0.91129506044021857</v>
      </c>
      <c r="K147" s="17">
        <v>0</v>
      </c>
      <c r="L147" s="17">
        <v>0</v>
      </c>
      <c r="M147" s="17">
        <v>0.8599574709830593</v>
      </c>
      <c r="N147" s="17">
        <v>0</v>
      </c>
      <c r="O147" s="17">
        <v>0</v>
      </c>
      <c r="P147" s="17">
        <v>0.80861988152589959</v>
      </c>
      <c r="Q147" s="17">
        <v>0</v>
      </c>
      <c r="R147" s="17">
        <v>0</v>
      </c>
      <c r="S147" s="17">
        <v>0.7593924898156732</v>
      </c>
      <c r="T147" s="17">
        <v>0</v>
      </c>
      <c r="U147" s="17">
        <v>0</v>
      </c>
      <c r="V147" s="17">
        <v>0.70594470261158082</v>
      </c>
      <c r="W147" s="17">
        <v>0</v>
      </c>
      <c r="X147" s="17">
        <v>0</v>
      </c>
      <c r="Y147" s="17">
        <v>0.65460711315442111</v>
      </c>
      <c r="Z147" s="17">
        <v>0</v>
      </c>
      <c r="AA147" s="17">
        <v>0</v>
      </c>
      <c r="AB147" s="17">
        <v>0.32115902925957851</v>
      </c>
      <c r="AC147" s="17">
        <v>0</v>
      </c>
      <c r="AD147" s="135"/>
      <c r="AE147" s="135"/>
      <c r="AF147" s="135"/>
      <c r="AG147" s="135"/>
      <c r="AH147" s="135"/>
      <c r="AI147" s="135"/>
      <c r="AJ147" s="135"/>
      <c r="AK147" s="135"/>
      <c r="AL147" s="135"/>
      <c r="AM147" s="135"/>
      <c r="AN147" s="135"/>
      <c r="AO147" s="135"/>
      <c r="AP147" s="135"/>
      <c r="AQ147" s="135"/>
      <c r="AR147" s="135"/>
      <c r="AS147" s="135"/>
      <c r="AT147" s="135"/>
      <c r="AU147" s="135"/>
      <c r="AV147" s="135"/>
      <c r="AW147" s="135"/>
      <c r="AX147" s="135"/>
      <c r="AY147" s="135"/>
      <c r="AZ147" s="135"/>
      <c r="BA147" s="135"/>
      <c r="BB147" s="135"/>
      <c r="BC147" s="135"/>
      <c r="BD147" s="135"/>
      <c r="BE147" s="135"/>
      <c r="BF147" s="135"/>
      <c r="BG147" s="135"/>
      <c r="BH147" s="135"/>
      <c r="BI147" s="135"/>
      <c r="BJ147" s="135"/>
      <c r="BK147" s="135"/>
      <c r="BL147" s="135"/>
      <c r="BM147" s="135"/>
      <c r="BN147" s="135"/>
      <c r="BO147" s="135"/>
      <c r="BP147" s="135"/>
      <c r="BQ147" s="135"/>
      <c r="BR147" s="135"/>
      <c r="BS147" s="135"/>
      <c r="BT147" s="135"/>
      <c r="BU147" s="135"/>
      <c r="BV147" s="135"/>
      <c r="BW147" s="135"/>
      <c r="BX147" s="135"/>
      <c r="BY147" s="135"/>
      <c r="BZ147" s="135"/>
      <c r="CA147" s="135"/>
      <c r="CB147" s="135"/>
      <c r="CC147" s="135"/>
      <c r="CD147" s="135"/>
      <c r="CE147" s="135"/>
      <c r="CF147" s="135"/>
      <c r="CG147" s="135"/>
      <c r="CH147" s="135"/>
    </row>
    <row r="148" spans="2:86" ht="27.95" customHeight="1" x14ac:dyDescent="0.3">
      <c r="B148" s="11" t="s">
        <v>60</v>
      </c>
      <c r="C148" s="11" t="s">
        <v>61</v>
      </c>
      <c r="D148" s="11" t="str">
        <f>+VLOOKUP($C148,$C$10:$D$49,2,FALSE)</f>
        <v>USD</v>
      </c>
      <c r="E148" s="11" t="s">
        <v>142</v>
      </c>
      <c r="F148" s="17">
        <v>0</v>
      </c>
      <c r="G148" s="17">
        <v>3.5488680915958366E-2</v>
      </c>
      <c r="H148" s="17">
        <v>0</v>
      </c>
      <c r="I148" s="17">
        <v>0</v>
      </c>
      <c r="J148" s="17">
        <v>1.9651291294344064E-2</v>
      </c>
      <c r="K148" s="17">
        <v>0</v>
      </c>
      <c r="L148" s="17">
        <v>0</v>
      </c>
      <c r="M148" s="17">
        <v>3.9216393807334458E-3</v>
      </c>
      <c r="N148" s="17">
        <v>0</v>
      </c>
      <c r="O148" s="17">
        <v>0</v>
      </c>
      <c r="P148" s="17">
        <v>0</v>
      </c>
      <c r="Q148" s="17">
        <v>0</v>
      </c>
      <c r="R148" s="17">
        <v>0</v>
      </c>
      <c r="S148" s="17">
        <v>0</v>
      </c>
      <c r="T148" s="17">
        <v>0</v>
      </c>
      <c r="U148" s="17">
        <v>0</v>
      </c>
      <c r="V148" s="17">
        <v>0</v>
      </c>
      <c r="W148" s="17">
        <v>0</v>
      </c>
      <c r="X148" s="17">
        <v>0</v>
      </c>
      <c r="Y148" s="17">
        <v>0</v>
      </c>
      <c r="Z148" s="17">
        <v>0</v>
      </c>
      <c r="AA148" s="17">
        <v>0</v>
      </c>
      <c r="AB148" s="17">
        <v>0</v>
      </c>
      <c r="AC148" s="17">
        <v>0</v>
      </c>
      <c r="AD148" s="135"/>
      <c r="AE148" s="135"/>
      <c r="AF148" s="135"/>
      <c r="AG148" s="135"/>
      <c r="AH148" s="135"/>
      <c r="AI148" s="135"/>
      <c r="AJ148" s="135"/>
      <c r="AK148" s="135"/>
      <c r="AL148" s="135"/>
      <c r="AM148" s="135"/>
      <c r="AN148" s="135"/>
      <c r="AO148" s="135"/>
      <c r="AP148" s="135"/>
      <c r="AQ148" s="135"/>
      <c r="AR148" s="135"/>
      <c r="AS148" s="135"/>
      <c r="AT148" s="135"/>
      <c r="AU148" s="135"/>
      <c r="AV148" s="135"/>
      <c r="AW148" s="135"/>
      <c r="AX148" s="135"/>
      <c r="AY148" s="135"/>
      <c r="AZ148" s="135"/>
      <c r="BA148" s="135"/>
      <c r="BB148" s="135"/>
      <c r="BC148" s="135"/>
      <c r="BD148" s="135"/>
      <c r="BE148" s="135"/>
      <c r="BF148" s="135"/>
      <c r="BG148" s="135"/>
      <c r="BH148" s="135"/>
      <c r="BI148" s="135"/>
      <c r="BJ148" s="135"/>
      <c r="BK148" s="135"/>
      <c r="BL148" s="135"/>
      <c r="BM148" s="135"/>
      <c r="BN148" s="135"/>
      <c r="BO148" s="135"/>
      <c r="BP148" s="135"/>
      <c r="BQ148" s="135"/>
      <c r="BR148" s="135"/>
      <c r="BS148" s="135"/>
      <c r="BT148" s="135"/>
      <c r="BU148" s="135"/>
      <c r="BV148" s="135"/>
      <c r="BW148" s="135"/>
      <c r="BX148" s="135"/>
      <c r="BY148" s="135"/>
      <c r="BZ148" s="135"/>
      <c r="CA148" s="135"/>
      <c r="CB148" s="135"/>
      <c r="CC148" s="135"/>
      <c r="CD148" s="135"/>
      <c r="CE148" s="135"/>
      <c r="CF148" s="135"/>
      <c r="CG148" s="135"/>
      <c r="CH148" s="135"/>
    </row>
    <row r="149" spans="2:86" ht="27.95" customHeight="1" x14ac:dyDescent="0.3">
      <c r="B149" s="11" t="s">
        <v>62</v>
      </c>
      <c r="C149" s="11" t="s">
        <v>63</v>
      </c>
      <c r="D149" s="11" t="str">
        <f>+VLOOKUP($C149,$C$10:$D$49,2,FALSE)</f>
        <v>USD</v>
      </c>
      <c r="E149" s="11" t="s">
        <v>142</v>
      </c>
      <c r="F149" s="17">
        <v>0</v>
      </c>
      <c r="G149" s="17">
        <v>2.5687274285714323E-2</v>
      </c>
      <c r="H149" s="17">
        <v>0</v>
      </c>
      <c r="I149" s="17">
        <v>0</v>
      </c>
      <c r="J149" s="17">
        <v>0</v>
      </c>
      <c r="K149" s="17">
        <v>0</v>
      </c>
      <c r="L149" s="17">
        <v>0</v>
      </c>
      <c r="M149" s="17">
        <v>0</v>
      </c>
      <c r="N149" s="17">
        <v>0</v>
      </c>
      <c r="O149" s="17">
        <v>0</v>
      </c>
      <c r="P149" s="17">
        <v>0</v>
      </c>
      <c r="Q149" s="17">
        <v>0</v>
      </c>
      <c r="R149" s="17">
        <v>0</v>
      </c>
      <c r="S149" s="17">
        <v>0</v>
      </c>
      <c r="T149" s="17">
        <v>0</v>
      </c>
      <c r="U149" s="17">
        <v>0</v>
      </c>
      <c r="V149" s="17">
        <v>0</v>
      </c>
      <c r="W149" s="17">
        <v>0</v>
      </c>
      <c r="X149" s="17">
        <v>0</v>
      </c>
      <c r="Y149" s="17">
        <v>0</v>
      </c>
      <c r="Z149" s="17">
        <v>0</v>
      </c>
      <c r="AA149" s="17">
        <v>0</v>
      </c>
      <c r="AB149" s="17">
        <v>0</v>
      </c>
      <c r="AC149" s="17">
        <v>0</v>
      </c>
      <c r="AD149" s="135"/>
      <c r="AE149" s="135"/>
      <c r="AF149" s="135"/>
      <c r="AG149" s="135"/>
      <c r="AH149" s="135"/>
      <c r="AI149" s="135"/>
      <c r="AJ149" s="135"/>
      <c r="AK149" s="135"/>
      <c r="AL149" s="135"/>
      <c r="AM149" s="135"/>
      <c r="AN149" s="135"/>
      <c r="AO149" s="135"/>
      <c r="AP149" s="135"/>
      <c r="AQ149" s="135"/>
      <c r="AR149" s="135"/>
      <c r="AS149" s="135"/>
      <c r="AT149" s="135"/>
      <c r="AU149" s="135"/>
      <c r="AV149" s="135"/>
      <c r="AW149" s="135"/>
      <c r="AX149" s="135"/>
      <c r="AY149" s="135"/>
      <c r="AZ149" s="135"/>
      <c r="BA149" s="135"/>
      <c r="BB149" s="135"/>
      <c r="BC149" s="135"/>
      <c r="BD149" s="135"/>
      <c r="BE149" s="135"/>
      <c r="BF149" s="135"/>
      <c r="BG149" s="135"/>
      <c r="BH149" s="135"/>
      <c r="BI149" s="135"/>
      <c r="BJ149" s="135"/>
      <c r="BK149" s="135"/>
      <c r="BL149" s="135"/>
      <c r="BM149" s="135"/>
      <c r="BN149" s="135"/>
      <c r="BO149" s="135"/>
      <c r="BP149" s="135"/>
      <c r="BQ149" s="135"/>
      <c r="BR149" s="135"/>
      <c r="BS149" s="135"/>
      <c r="BT149" s="135"/>
      <c r="BU149" s="135"/>
      <c r="BV149" s="135"/>
      <c r="BW149" s="135"/>
      <c r="BX149" s="135"/>
      <c r="BY149" s="135"/>
      <c r="BZ149" s="135"/>
      <c r="CA149" s="135"/>
      <c r="CB149" s="135"/>
      <c r="CC149" s="135"/>
      <c r="CD149" s="135"/>
      <c r="CE149" s="135"/>
      <c r="CF149" s="135"/>
      <c r="CG149" s="135"/>
      <c r="CH149" s="135"/>
    </row>
    <row r="150" spans="2:86" ht="27.95" customHeight="1" x14ac:dyDescent="0.3">
      <c r="B150" s="11" t="s">
        <v>64</v>
      </c>
      <c r="C150" s="11" t="s">
        <v>65</v>
      </c>
      <c r="D150" s="11" t="str">
        <f>+VLOOKUP($C150,$C$10:$D$49,2,FALSE)</f>
        <v>USD</v>
      </c>
      <c r="E150" s="11" t="s">
        <v>142</v>
      </c>
      <c r="F150" s="17">
        <v>0</v>
      </c>
      <c r="G150" s="17">
        <v>9.6978219863946644E-3</v>
      </c>
      <c r="H150" s="17">
        <v>0</v>
      </c>
      <c r="I150" s="17">
        <v>0</v>
      </c>
      <c r="J150" s="17">
        <v>0</v>
      </c>
      <c r="K150" s="17">
        <v>0</v>
      </c>
      <c r="L150" s="17">
        <v>0</v>
      </c>
      <c r="M150" s="17">
        <v>0</v>
      </c>
      <c r="N150" s="17">
        <v>0</v>
      </c>
      <c r="O150" s="17">
        <v>0</v>
      </c>
      <c r="P150" s="17">
        <v>0</v>
      </c>
      <c r="Q150" s="17">
        <v>0</v>
      </c>
      <c r="R150" s="17">
        <v>0</v>
      </c>
      <c r="S150" s="17">
        <v>0</v>
      </c>
      <c r="T150" s="17">
        <v>0</v>
      </c>
      <c r="U150" s="17">
        <v>0</v>
      </c>
      <c r="V150" s="17">
        <v>0</v>
      </c>
      <c r="W150" s="17">
        <v>0</v>
      </c>
      <c r="X150" s="17">
        <v>0</v>
      </c>
      <c r="Y150" s="17">
        <v>0</v>
      </c>
      <c r="Z150" s="17">
        <v>0</v>
      </c>
      <c r="AA150" s="17">
        <v>0</v>
      </c>
      <c r="AB150" s="17">
        <v>0</v>
      </c>
      <c r="AC150" s="17">
        <v>0</v>
      </c>
      <c r="AD150" s="135"/>
      <c r="AE150" s="135"/>
      <c r="AF150" s="135"/>
      <c r="AG150" s="135"/>
      <c r="AH150" s="135"/>
      <c r="AI150" s="135"/>
      <c r="AJ150" s="135"/>
      <c r="AK150" s="135"/>
      <c r="AL150" s="135"/>
      <c r="AM150" s="135"/>
      <c r="AN150" s="135"/>
      <c r="AO150" s="135"/>
      <c r="AP150" s="135"/>
      <c r="AQ150" s="135"/>
      <c r="AR150" s="135"/>
      <c r="AS150" s="135"/>
      <c r="AT150" s="135"/>
      <c r="AU150" s="135"/>
      <c r="AV150" s="135"/>
      <c r="AW150" s="135"/>
      <c r="AX150" s="135"/>
      <c r="AY150" s="135"/>
      <c r="AZ150" s="135"/>
      <c r="BA150" s="135"/>
      <c r="BB150" s="135"/>
      <c r="BC150" s="135"/>
      <c r="BD150" s="135"/>
      <c r="BE150" s="135"/>
      <c r="BF150" s="135"/>
      <c r="BG150" s="135"/>
      <c r="BH150" s="135"/>
      <c r="BI150" s="135"/>
      <c r="BJ150" s="135"/>
      <c r="BK150" s="135"/>
      <c r="BL150" s="135"/>
      <c r="BM150" s="135"/>
      <c r="BN150" s="135"/>
      <c r="BO150" s="135"/>
      <c r="BP150" s="135"/>
      <c r="BQ150" s="135"/>
      <c r="BR150" s="135"/>
      <c r="BS150" s="135"/>
      <c r="BT150" s="135"/>
      <c r="BU150" s="135"/>
      <c r="BV150" s="135"/>
      <c r="BW150" s="135"/>
      <c r="BX150" s="135"/>
      <c r="BY150" s="135"/>
      <c r="BZ150" s="135"/>
      <c r="CA150" s="135"/>
      <c r="CB150" s="135"/>
      <c r="CC150" s="135"/>
      <c r="CD150" s="135"/>
      <c r="CE150" s="135"/>
      <c r="CF150" s="135"/>
      <c r="CG150" s="135"/>
      <c r="CH150" s="135"/>
    </row>
    <row r="151" spans="2:86" ht="27.95" customHeight="1" x14ac:dyDescent="0.3">
      <c r="B151" s="26" t="s">
        <v>143</v>
      </c>
      <c r="C151" s="26"/>
      <c r="D151" s="26"/>
      <c r="E151" s="26"/>
      <c r="F151" s="63">
        <f t="shared" ref="F151:Z151" si="77">+SUM(F152:F155)</f>
        <v>1831.696152833576</v>
      </c>
      <c r="G151" s="63">
        <f t="shared" si="77"/>
        <v>44.384149999999998</v>
      </c>
      <c r="H151" s="63">
        <f t="shared" si="77"/>
        <v>0</v>
      </c>
      <c r="I151" s="63">
        <f t="shared" si="77"/>
        <v>790.66851289585497</v>
      </c>
      <c r="J151" s="63">
        <f t="shared" si="77"/>
        <v>44.384149999999998</v>
      </c>
      <c r="K151" s="63">
        <f t="shared" si="77"/>
        <v>0</v>
      </c>
      <c r="L151" s="63">
        <f t="shared" si="77"/>
        <v>6.50961859870106</v>
      </c>
      <c r="M151" s="63">
        <f t="shared" si="77"/>
        <v>36.987531402500004</v>
      </c>
      <c r="N151" s="63">
        <f t="shared" si="77"/>
        <v>0</v>
      </c>
      <c r="O151" s="63">
        <f t="shared" si="77"/>
        <v>4.2322053501469341</v>
      </c>
      <c r="P151" s="63">
        <f t="shared" si="77"/>
        <v>22.194294207500004</v>
      </c>
      <c r="Q151" s="63">
        <f t="shared" si="77"/>
        <v>0</v>
      </c>
      <c r="R151" s="63">
        <f t="shared" si="77"/>
        <v>2.207637336543339</v>
      </c>
      <c r="S151" s="63">
        <f t="shared" si="77"/>
        <v>7.3988378050000012</v>
      </c>
      <c r="T151" s="63">
        <f t="shared" si="77"/>
        <v>0</v>
      </c>
      <c r="U151" s="63">
        <f t="shared" si="77"/>
        <v>0.84628796076932922</v>
      </c>
      <c r="V151" s="63">
        <f t="shared" si="77"/>
        <v>0</v>
      </c>
      <c r="W151" s="63">
        <f t="shared" si="77"/>
        <v>0</v>
      </c>
      <c r="X151" s="63">
        <f t="shared" si="77"/>
        <v>0</v>
      </c>
      <c r="Y151" s="63">
        <f t="shared" si="77"/>
        <v>0</v>
      </c>
      <c r="Z151" s="63">
        <f t="shared" si="77"/>
        <v>0</v>
      </c>
      <c r="AA151" s="63">
        <f t="shared" ref="AA151:AC151" si="78">+SUM(AA152:AA155)</f>
        <v>0</v>
      </c>
      <c r="AB151" s="63">
        <f t="shared" si="78"/>
        <v>0</v>
      </c>
      <c r="AC151" s="63">
        <f t="shared" si="78"/>
        <v>0</v>
      </c>
      <c r="AD151" s="133"/>
      <c r="AE151" s="133"/>
      <c r="AF151" s="133"/>
      <c r="AG151" s="133"/>
      <c r="AH151" s="133"/>
      <c r="AI151" s="133"/>
      <c r="AJ151" s="133"/>
      <c r="AK151" s="133"/>
      <c r="AL151" s="133"/>
      <c r="AM151" s="133"/>
      <c r="AN151" s="133"/>
      <c r="AO151" s="133"/>
      <c r="AP151" s="133"/>
      <c r="AQ151" s="133"/>
      <c r="AR151" s="133"/>
      <c r="AS151" s="133"/>
      <c r="AT151" s="133"/>
      <c r="AU151" s="133"/>
      <c r="AV151" s="133"/>
      <c r="AW151" s="133"/>
      <c r="AX151" s="133"/>
      <c r="AY151" s="133"/>
      <c r="AZ151" s="133"/>
      <c r="BA151" s="133"/>
      <c r="BB151" s="133"/>
      <c r="BC151" s="133"/>
      <c r="BD151" s="133"/>
      <c r="BE151" s="133"/>
      <c r="BF151" s="133"/>
      <c r="BG151" s="133"/>
      <c r="BH151" s="133"/>
      <c r="BI151" s="133"/>
      <c r="BJ151" s="133"/>
      <c r="BK151" s="133"/>
      <c r="BL151" s="133"/>
      <c r="BM151" s="133"/>
      <c r="BN151" s="133"/>
      <c r="BO151" s="133"/>
      <c r="BP151" s="133"/>
      <c r="BQ151" s="133"/>
      <c r="BR151" s="133"/>
      <c r="BS151" s="133"/>
      <c r="BT151" s="133"/>
      <c r="BU151" s="133"/>
      <c r="BV151" s="133"/>
      <c r="BW151" s="133"/>
      <c r="BX151" s="133"/>
      <c r="BY151" s="133"/>
      <c r="BZ151" s="133"/>
      <c r="CA151" s="133"/>
      <c r="CB151" s="133"/>
      <c r="CC151" s="133"/>
      <c r="CD151" s="133"/>
      <c r="CE151" s="133"/>
      <c r="CF151" s="133"/>
      <c r="CG151" s="133"/>
      <c r="CH151" s="133"/>
    </row>
    <row r="152" spans="2:86" ht="27.95" customHeight="1" x14ac:dyDescent="0.3">
      <c r="B152" s="11" t="s">
        <v>66</v>
      </c>
      <c r="C152" s="11" t="s">
        <v>67</v>
      </c>
      <c r="D152" s="11" t="str">
        <f>+VLOOKUP($C152,$C$10:$D$49,2,FALSE)</f>
        <v>USD</v>
      </c>
      <c r="E152" s="11" t="s">
        <v>143</v>
      </c>
      <c r="F152" s="17">
        <v>0</v>
      </c>
      <c r="G152" s="17">
        <v>41.875</v>
      </c>
      <c r="H152" s="17">
        <v>0</v>
      </c>
      <c r="I152" s="17">
        <v>0</v>
      </c>
      <c r="J152" s="17">
        <v>41.875</v>
      </c>
      <c r="K152" s="17">
        <v>0</v>
      </c>
      <c r="L152" s="17">
        <v>0</v>
      </c>
      <c r="M152" s="17">
        <v>34.896531250000002</v>
      </c>
      <c r="N152" s="17">
        <v>0</v>
      </c>
      <c r="O152" s="17">
        <v>0</v>
      </c>
      <c r="P152" s="17">
        <v>20.939593750000004</v>
      </c>
      <c r="Q152" s="17">
        <v>0</v>
      </c>
      <c r="R152" s="17">
        <v>0</v>
      </c>
      <c r="S152" s="17">
        <v>6.9805625000000013</v>
      </c>
      <c r="T152" s="17">
        <v>0</v>
      </c>
      <c r="U152" s="17">
        <v>0</v>
      </c>
      <c r="V152" s="17">
        <v>0</v>
      </c>
      <c r="W152" s="17">
        <v>0</v>
      </c>
      <c r="X152" s="17">
        <v>0</v>
      </c>
      <c r="Y152" s="17">
        <v>0</v>
      </c>
      <c r="Z152" s="17">
        <v>0</v>
      </c>
      <c r="AA152" s="17">
        <v>0</v>
      </c>
      <c r="AB152" s="17">
        <v>0</v>
      </c>
      <c r="AC152" s="17">
        <v>0</v>
      </c>
      <c r="AD152" s="135"/>
      <c r="AE152" s="135"/>
      <c r="AF152" s="135"/>
      <c r="AG152" s="135"/>
      <c r="AH152" s="135"/>
      <c r="AI152" s="135"/>
      <c r="AJ152" s="135"/>
      <c r="AK152" s="135"/>
      <c r="AL152" s="135"/>
      <c r="AM152" s="135"/>
      <c r="AN152" s="135"/>
      <c r="AO152" s="135"/>
      <c r="AP152" s="135"/>
      <c r="AQ152" s="135"/>
      <c r="AR152" s="135"/>
      <c r="AS152" s="135"/>
      <c r="AT152" s="135"/>
      <c r="AU152" s="135"/>
      <c r="AV152" s="135"/>
      <c r="AW152" s="135"/>
      <c r="AX152" s="135"/>
      <c r="AY152" s="135"/>
      <c r="AZ152" s="135"/>
      <c r="BA152" s="135"/>
      <c r="BB152" s="135"/>
      <c r="BC152" s="135"/>
      <c r="BD152" s="135"/>
      <c r="BE152" s="135"/>
      <c r="BF152" s="135"/>
      <c r="BG152" s="135"/>
      <c r="BH152" s="135"/>
      <c r="BI152" s="135"/>
      <c r="BJ152" s="135"/>
      <c r="BK152" s="135"/>
      <c r="BL152" s="135"/>
      <c r="BM152" s="135"/>
      <c r="BN152" s="135"/>
      <c r="BO152" s="135"/>
      <c r="BP152" s="135"/>
      <c r="BQ152" s="135"/>
      <c r="BR152" s="135"/>
      <c r="BS152" s="135"/>
      <c r="BT152" s="135"/>
      <c r="BU152" s="135"/>
      <c r="BV152" s="135"/>
      <c r="BW152" s="135"/>
      <c r="BX152" s="135"/>
      <c r="BY152" s="135"/>
      <c r="BZ152" s="135"/>
      <c r="CA152" s="135"/>
      <c r="CB152" s="135"/>
      <c r="CC152" s="135"/>
      <c r="CD152" s="135"/>
      <c r="CE152" s="135"/>
      <c r="CF152" s="135"/>
      <c r="CG152" s="135"/>
      <c r="CH152" s="135"/>
    </row>
    <row r="153" spans="2:86" ht="27.95" customHeight="1" x14ac:dyDescent="0.3">
      <c r="B153" s="11" t="s">
        <v>68</v>
      </c>
      <c r="C153" s="11" t="s">
        <v>69</v>
      </c>
      <c r="D153" s="11" t="str">
        <f>+VLOOKUP($C153,$C$10:$D$49,2,FALSE)</f>
        <v>Pesos</v>
      </c>
      <c r="E153" s="11" t="s">
        <v>143</v>
      </c>
      <c r="F153" s="17">
        <v>1813.4068086085456</v>
      </c>
      <c r="G153" s="17">
        <v>0</v>
      </c>
      <c r="H153" s="17">
        <v>0</v>
      </c>
      <c r="I153" s="17">
        <v>781.89019412731</v>
      </c>
      <c r="J153" s="17">
        <v>0</v>
      </c>
      <c r="K153" s="17">
        <v>0</v>
      </c>
      <c r="L153" s="17">
        <v>0</v>
      </c>
      <c r="M153" s="17">
        <v>0</v>
      </c>
      <c r="N153" s="17">
        <v>0</v>
      </c>
      <c r="O153" s="17">
        <v>0</v>
      </c>
      <c r="P153" s="17">
        <v>0</v>
      </c>
      <c r="Q153" s="17">
        <v>0</v>
      </c>
      <c r="R153" s="17">
        <v>0</v>
      </c>
      <c r="S153" s="17">
        <v>0</v>
      </c>
      <c r="T153" s="17">
        <v>0</v>
      </c>
      <c r="U153" s="17">
        <v>0</v>
      </c>
      <c r="V153" s="17">
        <v>0</v>
      </c>
      <c r="W153" s="17">
        <v>0</v>
      </c>
      <c r="X153" s="17">
        <v>0</v>
      </c>
      <c r="Y153" s="17">
        <v>0</v>
      </c>
      <c r="Z153" s="17">
        <v>0</v>
      </c>
      <c r="AA153" s="17">
        <v>0</v>
      </c>
      <c r="AB153" s="17">
        <v>0</v>
      </c>
      <c r="AC153" s="17">
        <v>0</v>
      </c>
      <c r="AD153" s="135"/>
      <c r="AE153" s="135"/>
      <c r="AF153" s="135"/>
      <c r="AG153" s="135"/>
      <c r="AH153" s="135"/>
      <c r="AI153" s="135"/>
      <c r="AJ153" s="135"/>
      <c r="AK153" s="135"/>
      <c r="AL153" s="135"/>
      <c r="AM153" s="135"/>
      <c r="AN153" s="135"/>
      <c r="AO153" s="135"/>
      <c r="AP153" s="135"/>
      <c r="AQ153" s="135"/>
      <c r="AR153" s="135"/>
      <c r="AS153" s="135"/>
      <c r="AT153" s="135"/>
      <c r="AU153" s="135"/>
      <c r="AV153" s="135"/>
      <c r="AW153" s="135"/>
      <c r="AX153" s="135"/>
      <c r="AY153" s="135"/>
      <c r="AZ153" s="135"/>
      <c r="BA153" s="135"/>
      <c r="BB153" s="135"/>
      <c r="BC153" s="135"/>
      <c r="BD153" s="135"/>
      <c r="BE153" s="135"/>
      <c r="BF153" s="135"/>
      <c r="BG153" s="135"/>
      <c r="BH153" s="135"/>
      <c r="BI153" s="135"/>
      <c r="BJ153" s="135"/>
      <c r="BK153" s="135"/>
      <c r="BL153" s="135"/>
      <c r="BM153" s="135"/>
      <c r="BN153" s="135"/>
      <c r="BO153" s="135"/>
      <c r="BP153" s="135"/>
      <c r="BQ153" s="135"/>
      <c r="BR153" s="135"/>
      <c r="BS153" s="135"/>
      <c r="BT153" s="135"/>
      <c r="BU153" s="135"/>
      <c r="BV153" s="135"/>
      <c r="BW153" s="135"/>
      <c r="BX153" s="135"/>
      <c r="BY153" s="135"/>
      <c r="BZ153" s="135"/>
      <c r="CA153" s="135"/>
      <c r="CB153" s="135"/>
      <c r="CC153" s="135"/>
      <c r="CD153" s="135"/>
      <c r="CE153" s="135"/>
      <c r="CF153" s="135"/>
      <c r="CG153" s="135"/>
      <c r="CH153" s="135"/>
    </row>
    <row r="154" spans="2:86" ht="27.95" customHeight="1" x14ac:dyDescent="0.3">
      <c r="B154" s="11" t="s">
        <v>70</v>
      </c>
      <c r="C154" s="11" t="s">
        <v>71</v>
      </c>
      <c r="D154" s="11" t="str">
        <f>+VLOOKUP($C154,$C$10:$D$49,2,FALSE)</f>
        <v>USD</v>
      </c>
      <c r="E154" s="11" t="s">
        <v>143</v>
      </c>
      <c r="F154" s="17">
        <v>0</v>
      </c>
      <c r="G154" s="17">
        <v>2.50915</v>
      </c>
      <c r="H154" s="17">
        <v>0</v>
      </c>
      <c r="I154" s="17">
        <v>0</v>
      </c>
      <c r="J154" s="17">
        <v>2.50915</v>
      </c>
      <c r="K154" s="17">
        <v>0</v>
      </c>
      <c r="L154" s="17">
        <v>0</v>
      </c>
      <c r="M154" s="17">
        <v>2.0910001524999999</v>
      </c>
      <c r="N154" s="17">
        <v>0</v>
      </c>
      <c r="O154" s="17">
        <v>0</v>
      </c>
      <c r="P154" s="17">
        <v>1.2547004575000003</v>
      </c>
      <c r="Q154" s="17">
        <v>0</v>
      </c>
      <c r="R154" s="17">
        <v>0</v>
      </c>
      <c r="S154" s="17">
        <v>0.4182753050000001</v>
      </c>
      <c r="T154" s="17">
        <v>0</v>
      </c>
      <c r="U154" s="17">
        <v>0</v>
      </c>
      <c r="V154" s="17">
        <v>0</v>
      </c>
      <c r="W154" s="17">
        <v>0</v>
      </c>
      <c r="X154" s="17">
        <v>0</v>
      </c>
      <c r="Y154" s="17">
        <v>0</v>
      </c>
      <c r="Z154" s="17">
        <v>0</v>
      </c>
      <c r="AA154" s="17">
        <v>0</v>
      </c>
      <c r="AB154" s="17">
        <v>0</v>
      </c>
      <c r="AC154" s="17">
        <v>0</v>
      </c>
      <c r="AD154" s="135"/>
      <c r="AE154" s="135"/>
      <c r="AF154" s="135"/>
      <c r="AG154" s="135"/>
      <c r="AH154" s="135"/>
      <c r="AI154" s="135"/>
      <c r="AJ154" s="135"/>
      <c r="AK154" s="135"/>
      <c r="AL154" s="135"/>
      <c r="AM154" s="135"/>
      <c r="AN154" s="135"/>
      <c r="AO154" s="135"/>
      <c r="AP154" s="135"/>
      <c r="AQ154" s="135"/>
      <c r="AR154" s="135"/>
      <c r="AS154" s="135"/>
      <c r="AT154" s="135"/>
      <c r="AU154" s="135"/>
      <c r="AV154" s="135"/>
      <c r="AW154" s="135"/>
      <c r="AX154" s="135"/>
      <c r="AY154" s="135"/>
      <c r="AZ154" s="135"/>
      <c r="BA154" s="135"/>
      <c r="BB154" s="135"/>
      <c r="BC154" s="135"/>
      <c r="BD154" s="135"/>
      <c r="BE154" s="135"/>
      <c r="BF154" s="135"/>
      <c r="BG154" s="135"/>
      <c r="BH154" s="135"/>
      <c r="BI154" s="135"/>
      <c r="BJ154" s="135"/>
      <c r="BK154" s="135"/>
      <c r="BL154" s="135"/>
      <c r="BM154" s="135"/>
      <c r="BN154" s="135"/>
      <c r="BO154" s="135"/>
      <c r="BP154" s="135"/>
      <c r="BQ154" s="135"/>
      <c r="BR154" s="135"/>
      <c r="BS154" s="135"/>
      <c r="BT154" s="135"/>
      <c r="BU154" s="135"/>
      <c r="BV154" s="135"/>
      <c r="BW154" s="135"/>
      <c r="BX154" s="135"/>
      <c r="BY154" s="135"/>
      <c r="BZ154" s="135"/>
      <c r="CA154" s="135"/>
      <c r="CB154" s="135"/>
      <c r="CC154" s="135"/>
      <c r="CD154" s="135"/>
      <c r="CE154" s="135"/>
      <c r="CF154" s="135"/>
      <c r="CG154" s="135"/>
      <c r="CH154" s="135"/>
    </row>
    <row r="155" spans="2:86" ht="27.95" customHeight="1" x14ac:dyDescent="0.3">
      <c r="B155" s="13" t="s">
        <v>72</v>
      </c>
      <c r="C155" s="11" t="s">
        <v>73</v>
      </c>
      <c r="D155" s="11" t="str">
        <f>+VLOOKUP($C155,$C$10:$D$49,2,FALSE)</f>
        <v>Pesos</v>
      </c>
      <c r="E155" s="11" t="s">
        <v>143</v>
      </c>
      <c r="F155" s="17">
        <v>18.289344225030458</v>
      </c>
      <c r="G155" s="17">
        <v>0</v>
      </c>
      <c r="H155" s="17">
        <v>0</v>
      </c>
      <c r="I155" s="17">
        <v>8.7783187685450113</v>
      </c>
      <c r="J155" s="17">
        <v>0</v>
      </c>
      <c r="K155" s="17">
        <v>0</v>
      </c>
      <c r="L155" s="17">
        <v>6.50961859870106</v>
      </c>
      <c r="M155" s="17">
        <v>0</v>
      </c>
      <c r="N155" s="17">
        <v>0</v>
      </c>
      <c r="O155" s="17">
        <v>4.2322053501469341</v>
      </c>
      <c r="P155" s="17">
        <v>0</v>
      </c>
      <c r="Q155" s="17">
        <v>0</v>
      </c>
      <c r="R155" s="17">
        <v>2.207637336543339</v>
      </c>
      <c r="S155" s="17">
        <v>0</v>
      </c>
      <c r="T155" s="17">
        <v>0</v>
      </c>
      <c r="U155" s="17">
        <v>0.84628796076932922</v>
      </c>
      <c r="V155" s="17">
        <v>0</v>
      </c>
      <c r="W155" s="17">
        <v>0</v>
      </c>
      <c r="X155" s="17">
        <v>0</v>
      </c>
      <c r="Y155" s="17">
        <v>0</v>
      </c>
      <c r="Z155" s="17">
        <v>0</v>
      </c>
      <c r="AA155" s="17">
        <v>0</v>
      </c>
      <c r="AB155" s="17">
        <v>0</v>
      </c>
      <c r="AC155" s="17">
        <v>0</v>
      </c>
      <c r="AD155" s="135"/>
      <c r="AE155" s="135"/>
      <c r="AF155" s="135"/>
      <c r="AG155" s="135"/>
      <c r="AH155" s="135"/>
      <c r="AI155" s="135"/>
      <c r="AJ155" s="135"/>
      <c r="AK155" s="135"/>
      <c r="AL155" s="135"/>
      <c r="AM155" s="135"/>
      <c r="AN155" s="135"/>
      <c r="AO155" s="135"/>
      <c r="AP155" s="135"/>
      <c r="AQ155" s="135"/>
      <c r="AR155" s="135"/>
      <c r="AS155" s="135"/>
      <c r="AT155" s="135"/>
      <c r="AU155" s="135"/>
      <c r="AV155" s="135"/>
      <c r="AW155" s="135"/>
      <c r="AX155" s="135"/>
      <c r="AY155" s="135"/>
      <c r="AZ155" s="135"/>
      <c r="BA155" s="135"/>
      <c r="BB155" s="135"/>
      <c r="BC155" s="135"/>
      <c r="BD155" s="135"/>
      <c r="BE155" s="135"/>
      <c r="BF155" s="135"/>
      <c r="BG155" s="135"/>
      <c r="BH155" s="135"/>
      <c r="BI155" s="135"/>
      <c r="BJ155" s="135"/>
      <c r="BK155" s="135"/>
      <c r="BL155" s="135"/>
      <c r="BM155" s="135"/>
      <c r="BN155" s="135"/>
      <c r="BO155" s="135"/>
      <c r="BP155" s="135"/>
      <c r="BQ155" s="135"/>
      <c r="BR155" s="135"/>
      <c r="BS155" s="135"/>
      <c r="BT155" s="135"/>
      <c r="BU155" s="135"/>
      <c r="BV155" s="135"/>
      <c r="BW155" s="135"/>
      <c r="BX155" s="135"/>
      <c r="BY155" s="135"/>
      <c r="BZ155" s="135"/>
      <c r="CA155" s="135"/>
      <c r="CB155" s="135"/>
      <c r="CC155" s="135"/>
      <c r="CD155" s="135"/>
      <c r="CE155" s="135"/>
      <c r="CF155" s="135"/>
      <c r="CG155" s="135"/>
      <c r="CH155" s="135"/>
    </row>
    <row r="156" spans="2:86" ht="6.75" customHeight="1" x14ac:dyDescent="0.3">
      <c r="B156" s="29"/>
      <c r="C156" s="18"/>
      <c r="D156" s="18"/>
      <c r="F156" s="65"/>
      <c r="G156" s="65"/>
      <c r="H156" s="65"/>
      <c r="I156" s="65"/>
      <c r="J156" s="65"/>
      <c r="K156" s="65"/>
      <c r="L156" s="65"/>
      <c r="M156" s="65"/>
      <c r="N156" s="65"/>
      <c r="O156" s="65"/>
      <c r="P156" s="65"/>
      <c r="Q156" s="65"/>
      <c r="R156" s="30"/>
      <c r="S156" s="30"/>
      <c r="T156" s="30"/>
      <c r="U156" s="30"/>
      <c r="V156" s="30"/>
      <c r="W156" s="30"/>
      <c r="X156" s="30"/>
      <c r="Y156" s="30"/>
      <c r="Z156" s="30"/>
      <c r="AD156" s="62"/>
      <c r="AE156" s="62"/>
      <c r="AF156" s="62"/>
      <c r="AG156" s="62"/>
      <c r="AH156" s="62"/>
      <c r="AI156" s="62"/>
      <c r="AJ156" s="62"/>
      <c r="AK156" s="62"/>
      <c r="AL156" s="62"/>
    </row>
    <row r="157" spans="2:86" ht="29.25" customHeight="1" x14ac:dyDescent="0.3">
      <c r="B157" s="153" t="s">
        <v>74</v>
      </c>
      <c r="C157" s="154"/>
      <c r="D157" s="154"/>
      <c r="E157" s="155"/>
      <c r="F157" s="63">
        <f t="shared" ref="F157:AC157" si="79">+SUM(F115,F130,F132,F134,F151)</f>
        <v>2575.7169988357259</v>
      </c>
      <c r="G157" s="63">
        <f t="shared" si="79"/>
        <v>50.48085809844973</v>
      </c>
      <c r="H157" s="63">
        <f t="shared" si="79"/>
        <v>10.476095691800001</v>
      </c>
      <c r="I157" s="63">
        <f t="shared" si="79"/>
        <v>2476.262501291937</v>
      </c>
      <c r="J157" s="63">
        <f t="shared" si="79"/>
        <v>49.990035329176756</v>
      </c>
      <c r="K157" s="63">
        <f t="shared" si="79"/>
        <v>7.2886055356000004</v>
      </c>
      <c r="L157" s="63">
        <f t="shared" si="79"/>
        <v>1911.4158424916436</v>
      </c>
      <c r="M157" s="63">
        <f t="shared" si="79"/>
        <v>42.093496092579926</v>
      </c>
      <c r="N157" s="63">
        <f t="shared" si="79"/>
        <v>4.3230605059</v>
      </c>
      <c r="O157" s="63">
        <f t="shared" si="79"/>
        <v>606.97133452286812</v>
      </c>
      <c r="P157" s="63">
        <f t="shared" si="79"/>
        <v>26.820826678996688</v>
      </c>
      <c r="Q157" s="63">
        <f t="shared" si="79"/>
        <v>1.3575154759000003</v>
      </c>
      <c r="R157" s="63">
        <f t="shared" si="79"/>
        <v>20.698106001327449</v>
      </c>
      <c r="S157" s="63">
        <f t="shared" si="79"/>
        <v>11.561220288553962</v>
      </c>
      <c r="T157" s="63">
        <f t="shared" si="79"/>
        <v>0</v>
      </c>
      <c r="U157" s="63">
        <f t="shared" si="79"/>
        <v>7.9557401527295877</v>
      </c>
      <c r="V157" s="63">
        <f t="shared" si="79"/>
        <v>3.679083992589943</v>
      </c>
      <c r="W157" s="63">
        <f t="shared" si="79"/>
        <v>0</v>
      </c>
      <c r="X157" s="63">
        <f t="shared" si="79"/>
        <v>1.4179657066795888</v>
      </c>
      <c r="Y157" s="63">
        <f t="shared" si="79"/>
        <v>3.2561189868511686</v>
      </c>
      <c r="Z157" s="63">
        <f t="shared" si="79"/>
        <v>0</v>
      </c>
      <c r="AA157" s="63">
        <f t="shared" si="79"/>
        <v>0</v>
      </c>
      <c r="AB157" s="63">
        <f t="shared" si="79"/>
        <v>1.5545050077144862</v>
      </c>
      <c r="AC157" s="63">
        <f t="shared" si="79"/>
        <v>0</v>
      </c>
      <c r="AD157" s="133"/>
      <c r="AE157" s="133"/>
      <c r="AF157" s="133"/>
      <c r="AG157" s="133"/>
      <c r="AH157" s="133"/>
      <c r="AI157" s="133"/>
      <c r="AJ157" s="133"/>
      <c r="AK157" s="133"/>
      <c r="AL157" s="133"/>
      <c r="AM157" s="133"/>
      <c r="AN157" s="133"/>
      <c r="AO157" s="133"/>
      <c r="AP157" s="133"/>
      <c r="AQ157" s="133"/>
      <c r="AR157" s="133"/>
      <c r="AS157" s="133"/>
      <c r="AT157" s="133"/>
      <c r="AU157" s="133"/>
      <c r="AV157" s="133"/>
      <c r="AW157" s="133"/>
      <c r="AX157" s="133"/>
      <c r="AY157" s="133"/>
      <c r="AZ157" s="133"/>
      <c r="BA157" s="133"/>
      <c r="BB157" s="133"/>
      <c r="BC157" s="133"/>
      <c r="BD157" s="133"/>
      <c r="BE157" s="133"/>
      <c r="BF157" s="133"/>
      <c r="BG157" s="133"/>
      <c r="BH157" s="133"/>
      <c r="BI157" s="133"/>
      <c r="BJ157" s="133"/>
      <c r="BK157" s="133"/>
      <c r="BL157" s="133"/>
      <c r="BM157" s="133"/>
      <c r="BN157" s="133"/>
      <c r="BO157" s="133"/>
      <c r="BP157" s="133"/>
      <c r="BQ157" s="133"/>
      <c r="BR157" s="133"/>
      <c r="BS157" s="133"/>
      <c r="BT157" s="133"/>
      <c r="BU157" s="133"/>
      <c r="BV157" s="133"/>
      <c r="BW157" s="133"/>
      <c r="BX157" s="133"/>
      <c r="BY157" s="133"/>
      <c r="BZ157" s="133"/>
      <c r="CA157" s="133"/>
      <c r="CB157" s="133"/>
      <c r="CC157" s="133"/>
      <c r="CD157" s="133"/>
      <c r="CE157" s="133"/>
      <c r="CF157" s="133"/>
      <c r="CG157" s="133"/>
      <c r="CH157" s="133"/>
    </row>
    <row r="158" spans="2:86" x14ac:dyDescent="0.3">
      <c r="B158" s="148" t="s">
        <v>124</v>
      </c>
      <c r="C158" s="148"/>
      <c r="D158" s="148"/>
      <c r="E158" s="148"/>
      <c r="F158" s="148"/>
      <c r="G158" s="148"/>
      <c r="H158" s="148"/>
      <c r="I158" s="148"/>
      <c r="J158" s="148"/>
      <c r="K158" s="148"/>
      <c r="L158" s="148"/>
      <c r="M158" s="148"/>
      <c r="N158" s="148"/>
      <c r="O158" s="73"/>
      <c r="P158" s="73"/>
      <c r="Q158" s="73"/>
      <c r="R158" s="73"/>
      <c r="S158" s="73"/>
      <c r="T158" s="73"/>
      <c r="U158" s="73"/>
      <c r="V158" s="73"/>
      <c r="W158" s="73"/>
      <c r="X158" s="73"/>
      <c r="Y158" s="73"/>
      <c r="Z158" s="74"/>
    </row>
    <row r="159" spans="2:86" x14ac:dyDescent="0.3">
      <c r="CE159" s="99"/>
      <c r="CF159" s="99"/>
      <c r="CG159" s="99"/>
    </row>
  </sheetData>
  <mergeCells count="22">
    <mergeCell ref="B158:N158"/>
    <mergeCell ref="M6:M8"/>
    <mergeCell ref="B107:Z107"/>
    <mergeCell ref="B52:N52"/>
    <mergeCell ref="B59:U59"/>
    <mergeCell ref="B110:U110"/>
    <mergeCell ref="B51:D51"/>
    <mergeCell ref="B106:E106"/>
    <mergeCell ref="B157:E157"/>
    <mergeCell ref="B2:U2"/>
    <mergeCell ref="B6:B8"/>
    <mergeCell ref="C6:C8"/>
    <mergeCell ref="G6:G8"/>
    <mergeCell ref="D6:D8"/>
    <mergeCell ref="J6:J8"/>
    <mergeCell ref="N6:N8"/>
    <mergeCell ref="H6:H8"/>
    <mergeCell ref="I6:I8"/>
    <mergeCell ref="K6:K8"/>
    <mergeCell ref="L6:L8"/>
    <mergeCell ref="E6:E7"/>
    <mergeCell ref="F6:F7"/>
  </mergeCells>
  <hyperlinks>
    <hyperlink ref="C67" location="ANSG20!A1" display="ANSG20" xr:uid="{00000000-0004-0000-0000-000000000000}"/>
    <hyperlink ref="C69" location="ANSE21!A1" display="ANSE21" xr:uid="{00000000-0004-0000-0000-000001000000}"/>
    <hyperlink ref="C88" location="BIDF40!A1" display="BIDF40" xr:uid="{00000000-0004-0000-0000-000002000000}"/>
    <hyperlink ref="C93" location="BIDF22!A1" display="BIDF22" xr:uid="{00000000-0004-0000-0000-000003000000}"/>
    <hyperlink ref="C91" location="BIDO24!A1" display="BIDO24" xr:uid="{00000000-0004-0000-0000-000004000000}"/>
    <hyperlink ref="C89" location="BIDN32!A1" display="BIDN32" xr:uid="{00000000-0004-0000-0000-000005000000}"/>
    <hyperlink ref="C99" location="BIRS20!A1" display="BIRS20" xr:uid="{00000000-0004-0000-0000-000006000000}"/>
    <hyperlink ref="C98" location="BIRO20!A1" display="BIRO20" xr:uid="{00000000-0004-0000-0000-000007000000}"/>
    <hyperlink ref="C97" location="BIRJ22!A1" display="BIRJ22" xr:uid="{00000000-0004-0000-0000-000008000000}"/>
    <hyperlink ref="C96" location="BIRS38!A1" display="BIRS38" xr:uid="{00000000-0004-0000-0000-000009000000}"/>
    <hyperlink ref="C101" location="'PMY24'!A1" display="PMY24" xr:uid="{00000000-0004-0000-0000-00000A000000}"/>
    <hyperlink ref="C92" location="BIDS34!A1" display="BIDS34" xr:uid="{00000000-0004-0000-0000-00000B000000}"/>
    <hyperlink ref="C94" location="BIDS23!A1" display="BIDS23" xr:uid="{00000000-0004-0000-0000-00000C000000}"/>
    <hyperlink ref="C75" location="FFFIRF21!A1" display="FFFIRF21" xr:uid="{00000000-0004-0000-0000-00000D000000}"/>
    <hyperlink ref="C77" location="FFFIRY22!A1" display="FFFIRY22" xr:uid="{00000000-0004-0000-0000-00000E000000}"/>
    <hyperlink ref="C74" location="FFFIRJ20!A1" display="FFFIRJ20" xr:uid="{00000000-0004-0000-0000-00000F000000}"/>
    <hyperlink ref="C102" location="'PMJ21'!A1" display="PMJ21" xr:uid="{00000000-0004-0000-0000-000010000000}"/>
    <hyperlink ref="C90" location="BIDY42!A1" display="BIDY42" xr:uid="{00000000-0004-0000-0000-000011000000}"/>
    <hyperlink ref="C103" location="'PMY24-C'!A1" display="PMY24-C" xr:uid="{00000000-0004-0000-0000-000012000000}"/>
    <hyperlink ref="C68" location="ANSE22!A1" display="ANSE22" xr:uid="{00000000-0004-0000-0000-000013000000}"/>
    <hyperlink ref="C78" location="PROFA21!A1" display="PROFA21" xr:uid="{00000000-0004-0000-0000-000014000000}"/>
    <hyperlink ref="C70" location="FFFIRO24!A1" display="FFFIRO24" xr:uid="{00000000-0004-0000-0000-000015000000}"/>
    <hyperlink ref="C72" location="ANSG22!A1" display="ANSG22" xr:uid="{00000000-0004-0000-0000-000016000000}"/>
    <hyperlink ref="C71" location="FFFIRF26!A1" display="FFFIRF26" xr:uid="{00000000-0004-0000-0000-000017000000}"/>
    <hyperlink ref="C66" location="ANSE23!A1" display="ANSE23" xr:uid="{00000000-0004-0000-0000-000018000000}"/>
    <hyperlink ref="C80" location="BNAN23!A1" display="BNAN23" xr:uid="{00000000-0004-0000-0000-000019000000}"/>
    <hyperlink ref="C73" location="IPVO26!A1" display="IPVO26" xr:uid="{00000000-0004-0000-0000-00001A000000}"/>
    <hyperlink ref="C76" location="FFFIRE26!A1" display="FFFIRE26" xr:uid="{00000000-0004-0000-0000-00001B000000}"/>
    <hyperlink ref="C104" location="'PMG25'!A1" display="PMG25" xr:uid="{00000000-0004-0000-0000-00001C000000}"/>
    <hyperlink ref="C65" location="FFDPO23!A1" display="FFDPO23" xr:uid="{00000000-0004-0000-0000-00001D000000}"/>
    <hyperlink ref="C118" location="ANSG20!A1" display="ANSG20" xr:uid="{00000000-0004-0000-0000-00001E000000}"/>
    <hyperlink ref="C120" location="ANSE21!A1" display="ANSE21" xr:uid="{00000000-0004-0000-0000-00001F000000}"/>
    <hyperlink ref="C139" location="BIDF40!A1" display="BIDF40" xr:uid="{00000000-0004-0000-0000-000020000000}"/>
    <hyperlink ref="C144" location="BIDF22!A1" display="BIDF22" xr:uid="{00000000-0004-0000-0000-000021000000}"/>
    <hyperlink ref="C142" location="BIDO24!A1" display="BIDO24" xr:uid="{00000000-0004-0000-0000-000022000000}"/>
    <hyperlink ref="C140" location="BIDN32!A1" display="BIDN32" xr:uid="{00000000-0004-0000-0000-000023000000}"/>
    <hyperlink ref="C150" location="BIRS20!A1" display="BIRS20" xr:uid="{00000000-0004-0000-0000-000024000000}"/>
    <hyperlink ref="C149" location="BIRO20!A1" display="BIRO20" xr:uid="{00000000-0004-0000-0000-000025000000}"/>
    <hyperlink ref="C148" location="BIRJ22!A1" display="BIRJ22" xr:uid="{00000000-0004-0000-0000-000026000000}"/>
    <hyperlink ref="C147" location="BIRS38!A1" display="BIRS38" xr:uid="{00000000-0004-0000-0000-000027000000}"/>
    <hyperlink ref="C152" location="'PMY24'!A1" display="PMY24" xr:uid="{00000000-0004-0000-0000-000028000000}"/>
    <hyperlink ref="C143" location="BIDS34!A1" display="BIDS34" xr:uid="{00000000-0004-0000-0000-000029000000}"/>
    <hyperlink ref="C145" location="BIDS23!A1" display="BIDS23" xr:uid="{00000000-0004-0000-0000-00002A000000}"/>
    <hyperlink ref="C126" location="FFFIRF21!A1" display="FFFIRF21" xr:uid="{00000000-0004-0000-0000-00002B000000}"/>
    <hyperlink ref="C128" location="FFFIRY22!A1" display="FFFIRY22" xr:uid="{00000000-0004-0000-0000-00002C000000}"/>
    <hyperlink ref="C125" location="FFFIRJ20!A1" display="FFFIRJ20" xr:uid="{00000000-0004-0000-0000-00002D000000}"/>
    <hyperlink ref="C153" location="'PMJ21'!A1" display="PMJ21" xr:uid="{00000000-0004-0000-0000-00002E000000}"/>
    <hyperlink ref="C141" location="BIDY42!A1" display="BIDY42" xr:uid="{00000000-0004-0000-0000-00002F000000}"/>
    <hyperlink ref="C154" location="'PMY24-C'!A1" display="PMY24-C" xr:uid="{00000000-0004-0000-0000-000030000000}"/>
    <hyperlink ref="C119" location="ANSE22!A1" display="ANSE22" xr:uid="{00000000-0004-0000-0000-000031000000}"/>
    <hyperlink ref="C129" location="PROFA21!A1" display="PROFA21" xr:uid="{00000000-0004-0000-0000-000032000000}"/>
    <hyperlink ref="C121" location="FFFIRO24!A1" display="FFFIRO24" xr:uid="{00000000-0004-0000-0000-000033000000}"/>
    <hyperlink ref="C123" location="ANSG22!A1" display="ANSG22" xr:uid="{00000000-0004-0000-0000-000034000000}"/>
    <hyperlink ref="C122" location="FFFIRF26!A1" display="FFFIRF26" xr:uid="{00000000-0004-0000-0000-000035000000}"/>
    <hyperlink ref="C117" location="ANSE23!A1" display="ANSE23" xr:uid="{00000000-0004-0000-0000-000036000000}"/>
    <hyperlink ref="C131" location="BNAN23!A1" display="BNAN23" xr:uid="{00000000-0004-0000-0000-000037000000}"/>
    <hyperlink ref="C124" location="IPVO26!A1" display="IPVO26" xr:uid="{00000000-0004-0000-0000-000038000000}"/>
    <hyperlink ref="C127" location="FFFIRE26!A1" display="FFFIRE26" xr:uid="{00000000-0004-0000-0000-000039000000}"/>
    <hyperlink ref="C155" location="'PMG25'!A1" display="PMG25" xr:uid="{00000000-0004-0000-0000-00003A000000}"/>
    <hyperlink ref="C116" location="FFDPO23!A1" display="FFDPO23" xr:uid="{00000000-0004-0000-0000-00003B000000}"/>
    <hyperlink ref="C12" location="ANSG20!A1" display="ANSG20" xr:uid="{00000000-0004-0000-0000-00003C000000}"/>
    <hyperlink ref="C14" location="ANSE21!A1" display="ANSE21" xr:uid="{00000000-0004-0000-0000-00003D000000}"/>
    <hyperlink ref="C33" location="BIDF40!A1" display="BIDF40" xr:uid="{00000000-0004-0000-0000-00003E000000}"/>
    <hyperlink ref="C38" location="BIDF22!A1" display="BIDF22" xr:uid="{00000000-0004-0000-0000-00003F000000}"/>
    <hyperlink ref="C36" location="BIDO24!A1" display="BIDO24" xr:uid="{00000000-0004-0000-0000-000040000000}"/>
    <hyperlink ref="C34" location="BIDN32!A1" display="BIDN32" xr:uid="{00000000-0004-0000-0000-000041000000}"/>
    <hyperlink ref="C44" location="BIRS20!A1" display="BIRS20" xr:uid="{00000000-0004-0000-0000-000042000000}"/>
    <hyperlink ref="C43" location="BIRO20!A1" display="BIRO20" xr:uid="{00000000-0004-0000-0000-000043000000}"/>
    <hyperlink ref="C42" location="BIRJ22!A1" display="BIRJ22" xr:uid="{00000000-0004-0000-0000-000044000000}"/>
    <hyperlink ref="C41" location="BIRS38!A1" display="BIRS38" xr:uid="{00000000-0004-0000-0000-000045000000}"/>
    <hyperlink ref="C46" location="'PMY24'!A1" display="PMY24" xr:uid="{00000000-0004-0000-0000-000046000000}"/>
    <hyperlink ref="C37" location="BIDS34!A1" display="BIDS34" xr:uid="{00000000-0004-0000-0000-000047000000}"/>
    <hyperlink ref="C39" location="BIDS23!A1" display="BIDS23" xr:uid="{00000000-0004-0000-0000-000048000000}"/>
    <hyperlink ref="C20" location="FFFIRF21!A1" display="FFFIRF21" xr:uid="{00000000-0004-0000-0000-000049000000}"/>
    <hyperlink ref="C22" location="FFFIRY22!A1" display="FFFIRY22" xr:uid="{00000000-0004-0000-0000-00004A000000}"/>
    <hyperlink ref="C19" location="FFFIRJ20!A1" display="FFFIRJ20" xr:uid="{00000000-0004-0000-0000-00004B000000}"/>
    <hyperlink ref="C47" location="'PMJ21'!A1" display="PMJ21" xr:uid="{00000000-0004-0000-0000-00004C000000}"/>
    <hyperlink ref="C35" location="BIDY42!A1" display="BIDY42" xr:uid="{00000000-0004-0000-0000-00004D000000}"/>
    <hyperlink ref="C48" location="'PMY24-C'!A1" display="PMY24-C" xr:uid="{00000000-0004-0000-0000-00004E000000}"/>
    <hyperlink ref="C13" location="ANSE22!A1" display="ANSE22" xr:uid="{00000000-0004-0000-0000-00004F000000}"/>
    <hyperlink ref="C23" location="PROFA21!A1" display="PROFA21" xr:uid="{00000000-0004-0000-0000-000050000000}"/>
    <hyperlink ref="C15" location="FFFIRO24!A1" display="FFFIRO24" xr:uid="{00000000-0004-0000-0000-000051000000}"/>
    <hyperlink ref="C17" location="ANSG22!A1" display="ANSG22" xr:uid="{00000000-0004-0000-0000-000052000000}"/>
    <hyperlink ref="C16" location="FFFIRF26!A1" display="FFFIRF26" xr:uid="{00000000-0004-0000-0000-000053000000}"/>
    <hyperlink ref="C11" location="ANSE23!A1" display="ANSE23" xr:uid="{00000000-0004-0000-0000-000054000000}"/>
    <hyperlink ref="C25" location="BNAN23!A1" display="BNAN23" xr:uid="{00000000-0004-0000-0000-000055000000}"/>
    <hyperlink ref="C18" location="IPVO26!A1" display="IPVO26" xr:uid="{00000000-0004-0000-0000-000056000000}"/>
    <hyperlink ref="C21" location="FFFIRE26!A1" display="FFFIRE26" xr:uid="{00000000-0004-0000-0000-000057000000}"/>
    <hyperlink ref="C49" location="'PMG25'!A1" display="PMG25" xr:uid="{00000000-0004-0000-0000-000058000000}"/>
    <hyperlink ref="C10" location="FFDPO23!A1" display="FFDPO23" xr:uid="{00000000-0004-0000-0000-000059000000}"/>
  </hyperlink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0"/>
  <sheetViews>
    <sheetView showGridLines="0" zoomScaleNormal="100" workbookViewId="0">
      <pane xSplit="2" topLeftCell="C1" activePane="topRight" state="frozen"/>
      <selection pane="topRight"/>
    </sheetView>
  </sheetViews>
  <sheetFormatPr baseColWidth="10" defaultRowHeight="16.5" x14ac:dyDescent="0.3"/>
  <cols>
    <col min="1" max="1" width="5.28515625" style="31" customWidth="1"/>
    <col min="2" max="2" width="43.7109375" style="2" bestFit="1" customWidth="1"/>
    <col min="3" max="3" width="12.5703125" style="2" customWidth="1"/>
    <col min="4" max="4" width="30.85546875" style="2" bestFit="1" customWidth="1"/>
    <col min="5" max="5" width="35.140625" style="2" bestFit="1" customWidth="1"/>
    <col min="6" max="6" width="13.7109375" style="1" customWidth="1"/>
    <col min="7" max="16384" width="11.42578125" style="1"/>
  </cols>
  <sheetData>
    <row r="1" spans="1:18" ht="28.5" customHeight="1" x14ac:dyDescent="0.3">
      <c r="B1" s="140" t="s">
        <v>77</v>
      </c>
      <c r="C1" s="140"/>
      <c r="D1" s="140"/>
      <c r="E1" s="140"/>
      <c r="F1" s="140"/>
    </row>
    <row r="2" spans="1:18" ht="17.25" x14ac:dyDescent="0.3">
      <c r="B2" s="5" t="s">
        <v>88</v>
      </c>
    </row>
    <row r="4" spans="1:18" ht="30.75" customHeight="1" x14ac:dyDescent="0.3">
      <c r="B4" s="160" t="s">
        <v>87</v>
      </c>
      <c r="C4" s="160"/>
      <c r="D4" s="160"/>
      <c r="E4" s="160"/>
    </row>
    <row r="5" spans="1:18" ht="15.75" customHeight="1" x14ac:dyDescent="0.3">
      <c r="B5" s="157" t="s">
        <v>0</v>
      </c>
      <c r="C5" s="143" t="s">
        <v>1</v>
      </c>
      <c r="D5" s="143" t="s">
        <v>146</v>
      </c>
      <c r="E5" s="9" t="s">
        <v>75</v>
      </c>
      <c r="G5" s="6">
        <v>2020</v>
      </c>
      <c r="H5" s="6">
        <v>2020</v>
      </c>
      <c r="I5" s="6">
        <v>2020</v>
      </c>
      <c r="J5" s="6">
        <v>2020</v>
      </c>
      <c r="K5" s="6">
        <v>2020</v>
      </c>
      <c r="L5" s="6">
        <v>2020</v>
      </c>
      <c r="M5" s="6">
        <v>2020</v>
      </c>
      <c r="N5" s="6">
        <v>2020</v>
      </c>
      <c r="O5" s="6">
        <v>2020</v>
      </c>
      <c r="P5" s="6">
        <v>2020</v>
      </c>
      <c r="Q5" s="6">
        <v>2020</v>
      </c>
      <c r="R5" s="6">
        <v>2020</v>
      </c>
    </row>
    <row r="6" spans="1:18" x14ac:dyDescent="0.3">
      <c r="B6" s="158"/>
      <c r="C6" s="144"/>
      <c r="D6" s="144"/>
      <c r="E6" s="10">
        <v>43921</v>
      </c>
      <c r="G6" s="6">
        <v>1</v>
      </c>
      <c r="H6" s="6">
        <f>+G6+1</f>
        <v>2</v>
      </c>
      <c r="I6" s="6">
        <f t="shared" ref="I6:R6" si="0">+H6+1</f>
        <v>3</v>
      </c>
      <c r="J6" s="6">
        <f t="shared" si="0"/>
        <v>4</v>
      </c>
      <c r="K6" s="6">
        <f t="shared" si="0"/>
        <v>5</v>
      </c>
      <c r="L6" s="6">
        <f t="shared" si="0"/>
        <v>6</v>
      </c>
      <c r="M6" s="6">
        <f t="shared" si="0"/>
        <v>7</v>
      </c>
      <c r="N6" s="6">
        <f t="shared" si="0"/>
        <v>8</v>
      </c>
      <c r="O6" s="6">
        <f t="shared" si="0"/>
        <v>9</v>
      </c>
      <c r="P6" s="6">
        <f t="shared" si="0"/>
        <v>10</v>
      </c>
      <c r="Q6" s="6">
        <f t="shared" si="0"/>
        <v>11</v>
      </c>
      <c r="R6" s="6">
        <f t="shared" si="0"/>
        <v>12</v>
      </c>
    </row>
    <row r="7" spans="1:18" x14ac:dyDescent="0.3">
      <c r="A7" s="32" t="s">
        <v>2</v>
      </c>
      <c r="B7" s="11" t="s">
        <v>3</v>
      </c>
      <c r="C7" s="11" t="s">
        <v>4</v>
      </c>
      <c r="D7" s="11" t="s">
        <v>139</v>
      </c>
      <c r="E7" s="12">
        <v>7205.4647253802805</v>
      </c>
      <c r="F7" s="7"/>
      <c r="G7" s="23">
        <v>0</v>
      </c>
      <c r="H7" s="23">
        <v>0</v>
      </c>
      <c r="I7" s="23">
        <v>0</v>
      </c>
      <c r="J7" s="23">
        <v>0</v>
      </c>
      <c r="K7" s="23">
        <v>0</v>
      </c>
      <c r="L7" s="23">
        <v>0</v>
      </c>
      <c r="M7" s="23">
        <v>0</v>
      </c>
      <c r="N7" s="23">
        <v>0</v>
      </c>
      <c r="O7" s="23">
        <v>0</v>
      </c>
      <c r="P7" s="23">
        <v>0</v>
      </c>
      <c r="Q7" s="23">
        <v>0</v>
      </c>
      <c r="R7" s="23">
        <v>0</v>
      </c>
    </row>
    <row r="8" spans="1:18" x14ac:dyDescent="0.3">
      <c r="A8" s="32" t="s">
        <v>2</v>
      </c>
      <c r="B8" s="11" t="s">
        <v>5</v>
      </c>
      <c r="C8" s="11" t="s">
        <v>6</v>
      </c>
      <c r="D8" s="11" t="s">
        <v>139</v>
      </c>
      <c r="E8" s="12">
        <v>1915.1399280000001</v>
      </c>
      <c r="F8" s="7"/>
      <c r="G8" s="23">
        <v>0</v>
      </c>
      <c r="H8" s="23">
        <v>0</v>
      </c>
      <c r="I8" s="23">
        <v>0</v>
      </c>
      <c r="J8" s="23">
        <v>0</v>
      </c>
      <c r="K8" s="23">
        <v>0</v>
      </c>
      <c r="L8" s="23">
        <v>0</v>
      </c>
      <c r="M8" s="23">
        <v>0</v>
      </c>
      <c r="N8" s="23">
        <v>0</v>
      </c>
      <c r="O8" s="23">
        <v>0</v>
      </c>
      <c r="P8" s="23">
        <v>0</v>
      </c>
      <c r="Q8" s="23">
        <v>0</v>
      </c>
      <c r="R8" s="23">
        <v>0</v>
      </c>
    </row>
    <row r="9" spans="1:18" x14ac:dyDescent="0.3">
      <c r="A9" s="32" t="s">
        <v>2</v>
      </c>
      <c r="B9" s="11" t="s">
        <v>7</v>
      </c>
      <c r="C9" s="11" t="s">
        <v>8</v>
      </c>
      <c r="D9" s="11" t="s">
        <v>139</v>
      </c>
      <c r="E9" s="12">
        <v>1179</v>
      </c>
      <c r="F9" s="7"/>
      <c r="G9" s="23">
        <v>0</v>
      </c>
      <c r="H9" s="23">
        <v>0</v>
      </c>
      <c r="I9" s="23">
        <v>0</v>
      </c>
      <c r="J9" s="23">
        <v>0</v>
      </c>
      <c r="K9" s="23">
        <v>0</v>
      </c>
      <c r="L9" s="23">
        <v>0</v>
      </c>
      <c r="M9" s="23">
        <v>0</v>
      </c>
      <c r="N9" s="23">
        <v>1179</v>
      </c>
      <c r="O9" s="23">
        <v>0</v>
      </c>
      <c r="P9" s="23">
        <v>0</v>
      </c>
      <c r="Q9" s="23">
        <v>0</v>
      </c>
      <c r="R9" s="23">
        <v>0</v>
      </c>
    </row>
    <row r="10" spans="1:18" x14ac:dyDescent="0.3">
      <c r="A10" s="32" t="s">
        <v>2</v>
      </c>
      <c r="B10" s="11" t="s">
        <v>9</v>
      </c>
      <c r="C10" s="11" t="s">
        <v>10</v>
      </c>
      <c r="D10" s="11" t="s">
        <v>139</v>
      </c>
      <c r="E10" s="12">
        <v>947.62602900000002</v>
      </c>
      <c r="F10" s="7"/>
      <c r="G10" s="23">
        <v>0</v>
      </c>
      <c r="H10" s="23">
        <v>0</v>
      </c>
      <c r="I10" s="23">
        <v>0</v>
      </c>
      <c r="J10" s="23">
        <v>0</v>
      </c>
      <c r="K10" s="23">
        <v>0</v>
      </c>
      <c r="L10" s="23">
        <v>0</v>
      </c>
      <c r="M10" s="23">
        <v>0</v>
      </c>
      <c r="N10" s="23">
        <v>0</v>
      </c>
      <c r="O10" s="23">
        <v>0</v>
      </c>
      <c r="P10" s="23">
        <v>0</v>
      </c>
      <c r="Q10" s="23">
        <v>0</v>
      </c>
      <c r="R10" s="23">
        <v>0</v>
      </c>
    </row>
    <row r="11" spans="1:18" x14ac:dyDescent="0.3">
      <c r="A11" s="32" t="s">
        <v>2</v>
      </c>
      <c r="B11" s="11" t="s">
        <v>11</v>
      </c>
      <c r="C11" s="11" t="s">
        <v>12</v>
      </c>
      <c r="D11" s="11" t="s">
        <v>139</v>
      </c>
      <c r="E11" s="12">
        <v>785.68355199999996</v>
      </c>
      <c r="F11" s="7"/>
      <c r="G11" s="23">
        <v>0</v>
      </c>
      <c r="H11" s="23">
        <v>0</v>
      </c>
      <c r="I11" s="23">
        <v>0</v>
      </c>
      <c r="J11" s="23">
        <v>0</v>
      </c>
      <c r="K11" s="23">
        <v>0</v>
      </c>
      <c r="L11" s="23">
        <v>0</v>
      </c>
      <c r="M11" s="23">
        <v>0</v>
      </c>
      <c r="N11" s="23">
        <v>0</v>
      </c>
      <c r="O11" s="23">
        <v>0</v>
      </c>
      <c r="P11" s="23">
        <v>0</v>
      </c>
      <c r="Q11" s="23">
        <v>0</v>
      </c>
      <c r="R11" s="23">
        <v>0</v>
      </c>
    </row>
    <row r="12" spans="1:18" x14ac:dyDescent="0.3">
      <c r="A12" s="32" t="s">
        <v>2</v>
      </c>
      <c r="B12" s="11" t="s">
        <v>17</v>
      </c>
      <c r="C12" s="11" t="s">
        <v>18</v>
      </c>
      <c r="D12" s="11" t="s">
        <v>139</v>
      </c>
      <c r="E12" s="12">
        <v>179.80546147999999</v>
      </c>
      <c r="F12" s="7"/>
      <c r="G12" s="23">
        <v>5.2623049548937564</v>
      </c>
      <c r="H12" s="23">
        <v>5.3123407045113646</v>
      </c>
      <c r="I12" s="23">
        <v>5.3628522107149204</v>
      </c>
      <c r="J12" s="23">
        <v>5.4138439971566275</v>
      </c>
      <c r="K12" s="23">
        <v>5.4653206305010862</v>
      </c>
      <c r="L12" s="23">
        <v>5.5172867208342611</v>
      </c>
      <c r="M12" s="23">
        <v>5.5697469220763525</v>
      </c>
      <c r="N12" s="23">
        <v>5.6227059323985884</v>
      </c>
      <c r="O12" s="23">
        <v>5.6761684946439726</v>
      </c>
      <c r="P12" s="23">
        <v>5.7301393967520378</v>
      </c>
      <c r="Q12" s="23">
        <v>5.7846234721876488</v>
      </c>
      <c r="R12" s="23">
        <v>5.8396256003738598</v>
      </c>
    </row>
    <row r="13" spans="1:18" x14ac:dyDescent="0.3">
      <c r="A13" s="32" t="s">
        <v>2</v>
      </c>
      <c r="B13" s="11" t="s">
        <v>19</v>
      </c>
      <c r="C13" s="11" t="s">
        <v>20</v>
      </c>
      <c r="D13" s="11" t="s">
        <v>139</v>
      </c>
      <c r="E13" s="12">
        <v>128.44382835000039</v>
      </c>
      <c r="F13" s="7"/>
      <c r="G13" s="22">
        <v>2.8869269299999996</v>
      </c>
      <c r="H13" s="22">
        <v>0</v>
      </c>
      <c r="I13" s="22">
        <v>0</v>
      </c>
      <c r="J13" s="22">
        <v>2.9383996799999998</v>
      </c>
      <c r="K13" s="22">
        <v>0</v>
      </c>
      <c r="L13" s="22">
        <v>0</v>
      </c>
      <c r="M13" s="22">
        <v>3.2987583799999998</v>
      </c>
      <c r="N13" s="22">
        <v>0</v>
      </c>
      <c r="O13" s="22">
        <v>0</v>
      </c>
      <c r="P13" s="22">
        <v>3.4201848699999999</v>
      </c>
      <c r="Q13" s="22">
        <v>0</v>
      </c>
      <c r="R13" s="22">
        <v>0</v>
      </c>
    </row>
    <row r="14" spans="1:18" x14ac:dyDescent="0.3">
      <c r="A14" s="32" t="s">
        <v>2</v>
      </c>
      <c r="B14" s="11" t="s">
        <v>29</v>
      </c>
      <c r="C14" s="11" t="s">
        <v>30</v>
      </c>
      <c r="D14" s="11" t="s">
        <v>139</v>
      </c>
      <c r="E14" s="12">
        <v>6.9843855799999996</v>
      </c>
      <c r="F14" s="7"/>
      <c r="G14" s="23">
        <v>0.78668896999999993</v>
      </c>
      <c r="H14" s="23">
        <v>0.83000503999999997</v>
      </c>
      <c r="I14" s="23">
        <v>0.86731843999999991</v>
      </c>
      <c r="J14" s="23">
        <v>0.89374856999999996</v>
      </c>
      <c r="K14" s="23">
        <v>0.92282289999999989</v>
      </c>
      <c r="L14" s="23">
        <v>0.94212547000000002</v>
      </c>
      <c r="M14" s="23">
        <v>0.9645923500000001</v>
      </c>
      <c r="N14" s="23">
        <v>0.98457457000000004</v>
      </c>
      <c r="O14" s="23">
        <v>1.00632707</v>
      </c>
      <c r="P14" s="23">
        <v>0.17013001999999999</v>
      </c>
      <c r="Q14" s="23">
        <v>0.17362823999999999</v>
      </c>
      <c r="R14" s="23">
        <v>0.177728</v>
      </c>
    </row>
    <row r="15" spans="1:18" x14ac:dyDescent="0.3">
      <c r="A15" s="32" t="s">
        <v>2</v>
      </c>
      <c r="B15" s="11" t="s">
        <v>68</v>
      </c>
      <c r="C15" s="11" t="s">
        <v>69</v>
      </c>
      <c r="D15" s="11" t="s">
        <v>143</v>
      </c>
      <c r="E15" s="12">
        <v>5218.7524999999996</v>
      </c>
      <c r="F15" s="7"/>
      <c r="G15" s="23">
        <v>0</v>
      </c>
      <c r="H15" s="23">
        <v>0</v>
      </c>
      <c r="I15" s="23">
        <v>0</v>
      </c>
      <c r="J15" s="23">
        <v>0</v>
      </c>
      <c r="K15" s="23">
        <v>0</v>
      </c>
      <c r="L15" s="23">
        <v>0</v>
      </c>
      <c r="M15" s="23">
        <v>0</v>
      </c>
      <c r="N15" s="23">
        <v>0</v>
      </c>
      <c r="O15" s="23">
        <v>0</v>
      </c>
      <c r="P15" s="23">
        <v>0</v>
      </c>
      <c r="Q15" s="23">
        <v>0</v>
      </c>
      <c r="R15" s="23">
        <v>0</v>
      </c>
    </row>
    <row r="16" spans="1:18" x14ac:dyDescent="0.3">
      <c r="A16" s="32" t="s">
        <v>2</v>
      </c>
      <c r="B16" s="13" t="s">
        <v>72</v>
      </c>
      <c r="C16" s="11" t="s">
        <v>73</v>
      </c>
      <c r="D16" s="11" t="s">
        <v>143</v>
      </c>
      <c r="E16" s="12">
        <v>38.752451128799997</v>
      </c>
      <c r="F16" s="7"/>
      <c r="G16" s="22">
        <v>0</v>
      </c>
      <c r="H16" s="22">
        <v>3.5214128711999999</v>
      </c>
      <c r="I16" s="22">
        <v>0</v>
      </c>
      <c r="J16" s="22">
        <v>0</v>
      </c>
      <c r="K16" s="22">
        <v>0</v>
      </c>
      <c r="L16" s="22">
        <v>0</v>
      </c>
      <c r="M16" s="22">
        <v>0</v>
      </c>
      <c r="N16" s="22">
        <v>3.5214128711999999</v>
      </c>
      <c r="O16" s="22">
        <v>0</v>
      </c>
      <c r="P16" s="22">
        <v>0</v>
      </c>
      <c r="Q16" s="22">
        <v>0</v>
      </c>
      <c r="R16" s="22">
        <v>0</v>
      </c>
    </row>
    <row r="17" spans="1:18" x14ac:dyDescent="0.3">
      <c r="A17" s="32" t="s">
        <v>2</v>
      </c>
      <c r="B17" s="11" t="s">
        <v>13</v>
      </c>
      <c r="C17" s="11" t="s">
        <v>14</v>
      </c>
      <c r="D17" s="11" t="s">
        <v>139</v>
      </c>
      <c r="E17" s="19">
        <v>475.31864845000001</v>
      </c>
      <c r="F17" s="7"/>
      <c r="G17" s="22">
        <v>8.0732841915919611</v>
      </c>
      <c r="H17" s="22">
        <v>8.2134129942663208</v>
      </c>
      <c r="I17" s="22">
        <v>8.6421572440004475</v>
      </c>
      <c r="J17" s="22">
        <v>8.6421572440004475</v>
      </c>
      <c r="K17" s="22">
        <v>8.6421572440004475</v>
      </c>
      <c r="L17" s="22">
        <v>8.6421572440004475</v>
      </c>
      <c r="M17" s="22">
        <v>8.6421572440004475</v>
      </c>
      <c r="N17" s="22">
        <v>8.6421572440004475</v>
      </c>
      <c r="O17" s="22">
        <v>8.6421572440004475</v>
      </c>
      <c r="P17" s="22">
        <v>8.6421572440004475</v>
      </c>
      <c r="Q17" s="22">
        <v>8.6421572440004475</v>
      </c>
      <c r="R17" s="22">
        <v>8.6421572440004475</v>
      </c>
    </row>
    <row r="18" spans="1:18" x14ac:dyDescent="0.3">
      <c r="A18" s="32" t="s">
        <v>2</v>
      </c>
      <c r="B18" s="11" t="s">
        <v>15</v>
      </c>
      <c r="C18" s="11" t="s">
        <v>16</v>
      </c>
      <c r="D18" s="11" t="s">
        <v>139</v>
      </c>
      <c r="E18" s="12">
        <v>425.67367730000001</v>
      </c>
      <c r="F18" s="7"/>
      <c r="G18" s="22">
        <v>5.159386658267243</v>
      </c>
      <c r="H18" s="22">
        <v>5.4136461779661946</v>
      </c>
      <c r="I18" s="22">
        <v>5.9954039066937117</v>
      </c>
      <c r="J18" s="22">
        <v>5.9954039055479056</v>
      </c>
      <c r="K18" s="22">
        <v>5.9954039055479056</v>
      </c>
      <c r="L18" s="22">
        <v>5.9954039055479056</v>
      </c>
      <c r="M18" s="22">
        <v>5.9954039055479056</v>
      </c>
      <c r="N18" s="22">
        <v>5.9954039055479056</v>
      </c>
      <c r="O18" s="22">
        <v>5.9954039055479056</v>
      </c>
      <c r="P18" s="22">
        <v>5.9954039055479056</v>
      </c>
      <c r="Q18" s="22">
        <v>5.9954039055479065</v>
      </c>
      <c r="R18" s="22">
        <v>5.9954039055479065</v>
      </c>
    </row>
    <row r="19" spans="1:18" x14ac:dyDescent="0.3">
      <c r="A19" s="32" t="s">
        <v>2</v>
      </c>
      <c r="B19" s="11" t="s">
        <v>21</v>
      </c>
      <c r="C19" s="11" t="s">
        <v>22</v>
      </c>
      <c r="D19" s="11" t="s">
        <v>139</v>
      </c>
      <c r="E19" s="19">
        <v>33.550327960000004</v>
      </c>
      <c r="F19" s="7"/>
      <c r="G19" s="22">
        <v>7.835466406680589</v>
      </c>
      <c r="H19" s="22">
        <v>7.9714673924059447</v>
      </c>
      <c r="I19" s="22">
        <v>8.3875819612000644</v>
      </c>
      <c r="J19" s="22">
        <v>8.3875819612000644</v>
      </c>
      <c r="K19" s="22">
        <v>8.3875819612000644</v>
      </c>
      <c r="L19" s="22">
        <v>8.3875819612000644</v>
      </c>
      <c r="M19" s="22">
        <v>8.3875819612000644</v>
      </c>
      <c r="N19" s="22">
        <v>0</v>
      </c>
      <c r="O19" s="22">
        <v>0</v>
      </c>
      <c r="P19" s="22">
        <v>0</v>
      </c>
      <c r="Q19" s="22">
        <v>0</v>
      </c>
      <c r="R19" s="22">
        <v>0</v>
      </c>
    </row>
    <row r="20" spans="1:18" x14ac:dyDescent="0.3">
      <c r="A20" s="32" t="s">
        <v>2</v>
      </c>
      <c r="B20" s="11" t="s">
        <v>23</v>
      </c>
      <c r="C20" s="11" t="s">
        <v>24</v>
      </c>
      <c r="D20" s="11" t="s">
        <v>139</v>
      </c>
      <c r="E20" s="12">
        <v>24.358543430000001</v>
      </c>
      <c r="F20" s="7"/>
      <c r="G20" s="22">
        <v>7.3125088799999993</v>
      </c>
      <c r="H20" s="22">
        <v>7.4394328400000003</v>
      </c>
      <c r="I20" s="22">
        <v>7.8277749399999994</v>
      </c>
      <c r="J20" s="22">
        <v>7.8277749600000002</v>
      </c>
      <c r="K20" s="22">
        <v>1.65307684</v>
      </c>
      <c r="L20" s="22">
        <v>1.65307684</v>
      </c>
      <c r="M20" s="22">
        <v>1.65307684</v>
      </c>
      <c r="N20" s="22">
        <v>1.65307684</v>
      </c>
      <c r="O20" s="22">
        <v>1.65307684</v>
      </c>
      <c r="P20" s="22">
        <v>1.65307684</v>
      </c>
      <c r="Q20" s="22">
        <v>1.65307684</v>
      </c>
      <c r="R20" s="22">
        <v>1.65307684</v>
      </c>
    </row>
    <row r="21" spans="1:18" x14ac:dyDescent="0.3">
      <c r="A21" s="32" t="s">
        <v>2</v>
      </c>
      <c r="B21" s="11" t="s">
        <v>25</v>
      </c>
      <c r="C21" s="11" t="s">
        <v>26</v>
      </c>
      <c r="D21" s="11" t="s">
        <v>139</v>
      </c>
      <c r="E21" s="12">
        <v>45.334151760000005</v>
      </c>
      <c r="F21" s="7"/>
      <c r="G21" s="22">
        <v>0.63090473975636763</v>
      </c>
      <c r="H21" s="22">
        <v>0.63921312452104095</v>
      </c>
      <c r="I21" s="22">
        <v>0.6476307401937984</v>
      </c>
      <c r="J21" s="22">
        <v>0.64763075019379845</v>
      </c>
      <c r="K21" s="22">
        <v>0.6476307401937984</v>
      </c>
      <c r="L21" s="22">
        <v>0.6476307401937984</v>
      </c>
      <c r="M21" s="22">
        <v>0.6476307401937984</v>
      </c>
      <c r="N21" s="22">
        <v>0.6476307401937984</v>
      </c>
      <c r="O21" s="22">
        <v>0.6476307401937984</v>
      </c>
      <c r="P21" s="22">
        <v>0.6476307401937984</v>
      </c>
      <c r="Q21" s="22">
        <v>0.6476307401937984</v>
      </c>
      <c r="R21" s="22">
        <v>0.6476307401937984</v>
      </c>
    </row>
    <row r="22" spans="1:18" x14ac:dyDescent="0.3">
      <c r="A22" s="32" t="s">
        <v>2</v>
      </c>
      <c r="B22" s="11" t="s">
        <v>27</v>
      </c>
      <c r="C22" s="11" t="s">
        <v>28</v>
      </c>
      <c r="D22" s="11" t="s">
        <v>139</v>
      </c>
      <c r="E22" s="12">
        <v>25.334737559999997</v>
      </c>
      <c r="F22" s="7"/>
      <c r="G22" s="22">
        <v>2.2032210935068814</v>
      </c>
      <c r="H22" s="22">
        <v>2.241462632128481</v>
      </c>
      <c r="I22" s="22">
        <v>2.3584680988449134</v>
      </c>
      <c r="J22" s="22">
        <v>2.3584680688449131</v>
      </c>
      <c r="K22" s="22">
        <v>2.358468088844913</v>
      </c>
      <c r="L22" s="22">
        <v>2.358468088844913</v>
      </c>
      <c r="M22" s="22">
        <v>2.358468088844913</v>
      </c>
      <c r="N22" s="22">
        <v>2.358468088844913</v>
      </c>
      <c r="O22" s="22">
        <v>2.358468088844913</v>
      </c>
      <c r="P22" s="22">
        <v>2.2274562588449132</v>
      </c>
      <c r="Q22" s="22">
        <v>2.2274562588449132</v>
      </c>
      <c r="R22" s="22">
        <v>1.894358198844913</v>
      </c>
    </row>
    <row r="23" spans="1:18" customFormat="1" ht="6.75" customHeight="1" x14ac:dyDescent="0.3">
      <c r="B23" s="29"/>
      <c r="C23" s="18"/>
      <c r="D23" s="18"/>
      <c r="E23" s="30"/>
      <c r="F23" s="94"/>
    </row>
    <row r="24" spans="1:18" ht="28.5" customHeight="1" x14ac:dyDescent="0.3">
      <c r="B24" s="156" t="s">
        <v>76</v>
      </c>
      <c r="C24" s="156"/>
      <c r="D24" s="156"/>
      <c r="E24" s="14"/>
      <c r="F24" s="7"/>
      <c r="G24" s="33">
        <f t="shared" ref="G24:R24" si="1">+SUM(G7:G22)</f>
        <v>40.150692824696797</v>
      </c>
      <c r="H24" s="33">
        <f t="shared" si="1"/>
        <v>41.582393776999346</v>
      </c>
      <c r="I24" s="33">
        <f t="shared" si="1"/>
        <v>40.089187541647853</v>
      </c>
      <c r="J24" s="33">
        <f t="shared" si="1"/>
        <v>43.105009136943757</v>
      </c>
      <c r="K24" s="33">
        <f t="shared" si="1"/>
        <v>34.072462310288216</v>
      </c>
      <c r="L24" s="33">
        <f t="shared" si="1"/>
        <v>34.143730970621391</v>
      </c>
      <c r="M24" s="33">
        <f t="shared" si="1"/>
        <v>37.517416431863481</v>
      </c>
      <c r="N24" s="33">
        <f t="shared" si="1"/>
        <v>1208.4254301921853</v>
      </c>
      <c r="O24" s="33">
        <f t="shared" si="1"/>
        <v>25.979232383231036</v>
      </c>
      <c r="P24" s="33">
        <f t="shared" si="1"/>
        <v>28.486179275339101</v>
      </c>
      <c r="Q24" s="33">
        <f t="shared" si="1"/>
        <v>25.123976700774715</v>
      </c>
      <c r="R24" s="33">
        <f t="shared" si="1"/>
        <v>24.849980528960923</v>
      </c>
    </row>
    <row r="25" spans="1:18" x14ac:dyDescent="0.3">
      <c r="B25" s="159" t="s">
        <v>85</v>
      </c>
      <c r="C25" s="159"/>
      <c r="D25" s="159"/>
      <c r="E25" s="159"/>
      <c r="F25" s="7"/>
    </row>
    <row r="26" spans="1:18" x14ac:dyDescent="0.3">
      <c r="B26" s="159"/>
      <c r="C26" s="159"/>
      <c r="D26" s="159"/>
      <c r="E26" s="159"/>
      <c r="F26" s="7"/>
    </row>
    <row r="27" spans="1:18" x14ac:dyDescent="0.3">
      <c r="B27" s="34"/>
      <c r="C27" s="3"/>
      <c r="D27" s="3"/>
      <c r="E27" s="3"/>
      <c r="F27" s="7"/>
    </row>
    <row r="28" spans="1:18" x14ac:dyDescent="0.3">
      <c r="B28" s="3"/>
      <c r="C28" s="3"/>
      <c r="D28" s="3"/>
      <c r="E28" s="3"/>
      <c r="F28" s="7"/>
    </row>
    <row r="29" spans="1:18" ht="30.75" customHeight="1" x14ac:dyDescent="0.3">
      <c r="B29" s="160" t="s">
        <v>149</v>
      </c>
      <c r="C29" s="160"/>
      <c r="D29" s="160"/>
      <c r="E29" s="160"/>
      <c r="F29" s="7"/>
    </row>
    <row r="30" spans="1:18" ht="16.5" customHeight="1" x14ac:dyDescent="0.3">
      <c r="B30" s="157" t="s">
        <v>0</v>
      </c>
      <c r="C30" s="143" t="s">
        <v>1</v>
      </c>
      <c r="D30" s="143" t="s">
        <v>146</v>
      </c>
      <c r="E30" s="9" t="s">
        <v>75</v>
      </c>
      <c r="F30" s="7"/>
      <c r="G30" s="6">
        <v>2020</v>
      </c>
      <c r="H30" s="6">
        <v>2020</v>
      </c>
      <c r="I30" s="6">
        <v>2020</v>
      </c>
      <c r="J30" s="6">
        <v>2020</v>
      </c>
      <c r="K30" s="6">
        <v>2020</v>
      </c>
      <c r="L30" s="6">
        <v>2020</v>
      </c>
      <c r="M30" s="6">
        <v>2020</v>
      </c>
      <c r="N30" s="6">
        <v>2020</v>
      </c>
      <c r="O30" s="6">
        <v>2020</v>
      </c>
      <c r="P30" s="6">
        <v>2020</v>
      </c>
      <c r="Q30" s="6">
        <v>2020</v>
      </c>
      <c r="R30" s="6">
        <v>2020</v>
      </c>
    </row>
    <row r="31" spans="1:18" x14ac:dyDescent="0.3">
      <c r="B31" s="158"/>
      <c r="C31" s="144"/>
      <c r="D31" s="144"/>
      <c r="E31" s="10">
        <f>+$E$6</f>
        <v>43921</v>
      </c>
      <c r="F31" s="7"/>
      <c r="G31" s="6">
        <v>1</v>
      </c>
      <c r="H31" s="6">
        <f>+G31+1</f>
        <v>2</v>
      </c>
      <c r="I31" s="6">
        <f t="shared" ref="I31:R31" si="2">+H31+1</f>
        <v>3</v>
      </c>
      <c r="J31" s="6">
        <f t="shared" si="2"/>
        <v>4</v>
      </c>
      <c r="K31" s="6">
        <f t="shared" si="2"/>
        <v>5</v>
      </c>
      <c r="L31" s="6">
        <f t="shared" si="2"/>
        <v>6</v>
      </c>
      <c r="M31" s="6">
        <f t="shared" si="2"/>
        <v>7</v>
      </c>
      <c r="N31" s="6">
        <f t="shared" si="2"/>
        <v>8</v>
      </c>
      <c r="O31" s="6">
        <f t="shared" si="2"/>
        <v>9</v>
      </c>
      <c r="P31" s="6">
        <f t="shared" si="2"/>
        <v>10</v>
      </c>
      <c r="Q31" s="6">
        <f t="shared" si="2"/>
        <v>11</v>
      </c>
      <c r="R31" s="6">
        <f t="shared" si="2"/>
        <v>12</v>
      </c>
    </row>
    <row r="32" spans="1:18" x14ac:dyDescent="0.3">
      <c r="A32" s="32" t="s">
        <v>80</v>
      </c>
      <c r="B32" s="11" t="s">
        <v>33</v>
      </c>
      <c r="C32" s="11" t="s">
        <v>34</v>
      </c>
      <c r="D32" s="11" t="s">
        <v>141</v>
      </c>
      <c r="E32" s="15">
        <v>1.96</v>
      </c>
      <c r="F32" s="7"/>
      <c r="G32" s="22">
        <v>0.13066666999999998</v>
      </c>
      <c r="H32" s="22">
        <v>0.13066666999999998</v>
      </c>
      <c r="I32" s="22">
        <v>0.13066666999999998</v>
      </c>
      <c r="J32" s="22">
        <v>0.13066666999999998</v>
      </c>
      <c r="K32" s="22">
        <v>0.13066666999999998</v>
      </c>
      <c r="L32" s="22">
        <v>0.13066666999999998</v>
      </c>
      <c r="M32" s="22">
        <v>0.13066666999999998</v>
      </c>
      <c r="N32" s="22">
        <v>0.13066666999999998</v>
      </c>
      <c r="O32" s="22">
        <v>0.13066666999999998</v>
      </c>
      <c r="P32" s="22">
        <v>0.13066666999999998</v>
      </c>
      <c r="Q32" s="22">
        <v>0.13066666999999998</v>
      </c>
      <c r="R32" s="22">
        <v>0.13066666999999998</v>
      </c>
    </row>
    <row r="33" spans="1:18" x14ac:dyDescent="0.3">
      <c r="A33" s="32" t="s">
        <v>80</v>
      </c>
      <c r="B33" s="11" t="s">
        <v>37</v>
      </c>
      <c r="C33" s="11" t="s">
        <v>38</v>
      </c>
      <c r="D33" s="11" t="s">
        <v>142</v>
      </c>
      <c r="E33" s="16">
        <v>48.476045603659045</v>
      </c>
      <c r="F33" s="7"/>
      <c r="G33" s="22">
        <v>0</v>
      </c>
      <c r="H33" s="22">
        <v>0</v>
      </c>
      <c r="I33" s="22">
        <v>0</v>
      </c>
      <c r="J33" s="22">
        <v>0</v>
      </c>
      <c r="K33" s="22">
        <v>0</v>
      </c>
      <c r="L33" s="22">
        <v>1.4257660471664431</v>
      </c>
      <c r="M33" s="22">
        <v>0</v>
      </c>
      <c r="N33" s="22">
        <v>0</v>
      </c>
      <c r="O33" s="22">
        <v>0</v>
      </c>
      <c r="P33" s="22">
        <v>0</v>
      </c>
      <c r="Q33" s="22">
        <v>0</v>
      </c>
      <c r="R33" s="22">
        <v>1.4257660471664431</v>
      </c>
    </row>
    <row r="34" spans="1:18" x14ac:dyDescent="0.3">
      <c r="A34" s="32" t="s">
        <v>80</v>
      </c>
      <c r="B34" s="11" t="s">
        <v>39</v>
      </c>
      <c r="C34" s="11" t="s">
        <v>40</v>
      </c>
      <c r="D34" s="11" t="s">
        <v>142</v>
      </c>
      <c r="E34" s="15">
        <v>39.043905182674273</v>
      </c>
      <c r="F34" s="7"/>
      <c r="G34" s="22">
        <v>0</v>
      </c>
      <c r="H34" s="22">
        <v>0</v>
      </c>
      <c r="I34" s="22">
        <v>0</v>
      </c>
      <c r="J34" s="22">
        <v>1.44594277</v>
      </c>
      <c r="K34" s="22">
        <v>0</v>
      </c>
      <c r="L34" s="22">
        <v>0</v>
      </c>
      <c r="M34" s="22">
        <v>0</v>
      </c>
      <c r="N34" s="22">
        <v>0</v>
      </c>
      <c r="O34" s="22">
        <v>0</v>
      </c>
      <c r="P34" s="22">
        <v>1.4459428381507777</v>
      </c>
      <c r="Q34" s="22">
        <v>0</v>
      </c>
      <c r="R34" s="22">
        <v>0</v>
      </c>
    </row>
    <row r="35" spans="1:18" x14ac:dyDescent="0.3">
      <c r="A35" s="32" t="s">
        <v>80</v>
      </c>
      <c r="B35" s="11" t="s">
        <v>41</v>
      </c>
      <c r="C35" s="11" t="s">
        <v>42</v>
      </c>
      <c r="D35" s="11" t="s">
        <v>142</v>
      </c>
      <c r="E35" s="15">
        <v>26.789454139999968</v>
      </c>
      <c r="F35" s="7"/>
      <c r="G35" s="22">
        <v>0</v>
      </c>
      <c r="H35" s="22">
        <v>2.4354049300000002</v>
      </c>
      <c r="I35" s="22">
        <v>0</v>
      </c>
      <c r="J35" s="22">
        <v>0</v>
      </c>
      <c r="K35" s="22">
        <v>0</v>
      </c>
      <c r="L35" s="22">
        <v>0</v>
      </c>
      <c r="M35" s="22">
        <v>0</v>
      </c>
      <c r="N35" s="22">
        <v>2.4354049300000002</v>
      </c>
      <c r="O35" s="22">
        <v>0</v>
      </c>
      <c r="P35" s="22">
        <v>0</v>
      </c>
      <c r="Q35" s="22">
        <v>0</v>
      </c>
      <c r="R35" s="22">
        <v>0</v>
      </c>
    </row>
    <row r="36" spans="1:18" x14ac:dyDescent="0.3">
      <c r="A36" s="32" t="s">
        <v>80</v>
      </c>
      <c r="B36" s="11" t="s">
        <v>43</v>
      </c>
      <c r="C36" s="11" t="s">
        <v>44</v>
      </c>
      <c r="D36" s="11" t="s">
        <v>142</v>
      </c>
      <c r="E36" s="16">
        <v>31.653098359999998</v>
      </c>
      <c r="F36" s="7"/>
      <c r="G36" s="22">
        <v>0</v>
      </c>
      <c r="H36" s="22">
        <v>0</v>
      </c>
      <c r="I36" s="22">
        <v>0</v>
      </c>
      <c r="J36" s="22">
        <v>0</v>
      </c>
      <c r="K36" s="22">
        <v>0</v>
      </c>
      <c r="L36" s="22">
        <v>0</v>
      </c>
      <c r="M36" s="22">
        <v>0</v>
      </c>
      <c r="N36" s="22">
        <v>0.79132745900000001</v>
      </c>
      <c r="O36" s="22">
        <v>0</v>
      </c>
      <c r="P36" s="22">
        <v>0</v>
      </c>
      <c r="Q36" s="22">
        <v>0</v>
      </c>
      <c r="R36" s="22">
        <v>0</v>
      </c>
    </row>
    <row r="37" spans="1:18" x14ac:dyDescent="0.3">
      <c r="A37" s="32" t="s">
        <v>80</v>
      </c>
      <c r="B37" s="11" t="s">
        <v>45</v>
      </c>
      <c r="C37" s="11" t="s">
        <v>46</v>
      </c>
      <c r="D37" s="11" t="s">
        <v>142</v>
      </c>
      <c r="E37" s="15">
        <v>6.1222642300000008</v>
      </c>
      <c r="F37" s="7"/>
      <c r="G37" s="22">
        <v>0</v>
      </c>
      <c r="H37" s="22">
        <v>0</v>
      </c>
      <c r="I37" s="22">
        <v>0</v>
      </c>
      <c r="J37" s="22">
        <v>0</v>
      </c>
      <c r="K37" s="22">
        <v>0.23547170115384614</v>
      </c>
      <c r="L37" s="22">
        <v>0</v>
      </c>
      <c r="M37" s="22">
        <v>0</v>
      </c>
      <c r="N37" s="22">
        <v>0</v>
      </c>
      <c r="O37" s="22">
        <v>0</v>
      </c>
      <c r="P37" s="22">
        <v>0</v>
      </c>
      <c r="Q37" s="22">
        <v>0.23547170115384614</v>
      </c>
      <c r="R37" s="22">
        <v>0</v>
      </c>
    </row>
    <row r="38" spans="1:18" x14ac:dyDescent="0.3">
      <c r="A38" s="32" t="s">
        <v>80</v>
      </c>
      <c r="B38" s="11" t="s">
        <v>47</v>
      </c>
      <c r="C38" s="11" t="s">
        <v>48</v>
      </c>
      <c r="D38" s="11" t="s">
        <v>142</v>
      </c>
      <c r="E38" s="16">
        <v>7.3167312579999964</v>
      </c>
      <c r="F38" s="7"/>
      <c r="G38" s="22">
        <v>0</v>
      </c>
      <c r="H38" s="22">
        <v>0</v>
      </c>
      <c r="I38" s="22">
        <v>0</v>
      </c>
      <c r="J38" s="22">
        <v>0</v>
      </c>
      <c r="K38" s="22">
        <v>0</v>
      </c>
      <c r="L38" s="22">
        <v>0</v>
      </c>
      <c r="M38" s="22">
        <v>0</v>
      </c>
      <c r="N38" s="22">
        <v>0</v>
      </c>
      <c r="O38" s="22">
        <v>0</v>
      </c>
      <c r="P38" s="22">
        <v>0</v>
      </c>
      <c r="Q38" s="22">
        <v>0</v>
      </c>
      <c r="R38" s="22">
        <v>0</v>
      </c>
    </row>
    <row r="39" spans="1:18" x14ac:dyDescent="0.3">
      <c r="A39" s="32" t="s">
        <v>80</v>
      </c>
      <c r="B39" s="11" t="s">
        <v>49</v>
      </c>
      <c r="C39" s="11" t="s">
        <v>50</v>
      </c>
      <c r="D39" s="11" t="s">
        <v>142</v>
      </c>
      <c r="E39" s="15">
        <v>1.2025998700000016</v>
      </c>
      <c r="F39" s="7"/>
      <c r="G39" s="22">
        <v>0</v>
      </c>
      <c r="H39" s="22">
        <v>0</v>
      </c>
      <c r="I39" s="22">
        <v>0</v>
      </c>
      <c r="J39" s="22">
        <v>0.12026002000000001</v>
      </c>
      <c r="K39" s="22">
        <v>0</v>
      </c>
      <c r="L39" s="22">
        <v>0</v>
      </c>
      <c r="M39" s="22">
        <v>0</v>
      </c>
      <c r="N39" s="22">
        <v>0</v>
      </c>
      <c r="O39" s="22">
        <v>0</v>
      </c>
      <c r="P39" s="22">
        <v>0.12026002000000001</v>
      </c>
      <c r="Q39" s="22">
        <v>0</v>
      </c>
      <c r="R39" s="22">
        <v>0</v>
      </c>
    </row>
    <row r="40" spans="1:18" x14ac:dyDescent="0.3">
      <c r="A40" s="32" t="s">
        <v>80</v>
      </c>
      <c r="B40" s="11" t="s">
        <v>51</v>
      </c>
      <c r="C40" s="11" t="s">
        <v>52</v>
      </c>
      <c r="D40" s="11" t="s">
        <v>142</v>
      </c>
      <c r="E40" s="15">
        <v>0.53637550644067811</v>
      </c>
      <c r="F40" s="7"/>
      <c r="G40" s="22">
        <v>0</v>
      </c>
      <c r="H40" s="22">
        <v>0</v>
      </c>
      <c r="I40" s="22">
        <v>9.2478535593220352E-3</v>
      </c>
      <c r="J40" s="22">
        <v>0</v>
      </c>
      <c r="K40" s="22">
        <v>0</v>
      </c>
      <c r="L40" s="22">
        <v>9.2478535593220352E-3</v>
      </c>
      <c r="M40" s="22">
        <v>0</v>
      </c>
      <c r="N40" s="22">
        <v>0</v>
      </c>
      <c r="O40" s="22">
        <v>9.2478535593220352E-3</v>
      </c>
      <c r="P40" s="22">
        <v>0</v>
      </c>
      <c r="Q40" s="22">
        <v>0</v>
      </c>
      <c r="R40" s="22">
        <v>9.2478535593220352E-3</v>
      </c>
    </row>
    <row r="41" spans="1:18" x14ac:dyDescent="0.3">
      <c r="A41" s="32" t="s">
        <v>80</v>
      </c>
      <c r="B41" s="11" t="s">
        <v>53</v>
      </c>
      <c r="C41" s="11" t="s">
        <v>54</v>
      </c>
      <c r="D41" s="11" t="s">
        <v>142</v>
      </c>
      <c r="E41" s="15">
        <v>0.27636300999999869</v>
      </c>
      <c r="F41" s="7"/>
      <c r="G41" s="22">
        <v>0</v>
      </c>
      <c r="H41" s="22">
        <v>6.9090740000000012E-2</v>
      </c>
      <c r="I41" s="22">
        <v>0</v>
      </c>
      <c r="J41" s="22">
        <v>0</v>
      </c>
      <c r="K41" s="22">
        <v>0</v>
      </c>
      <c r="L41" s="22">
        <v>0</v>
      </c>
      <c r="M41" s="22">
        <v>0</v>
      </c>
      <c r="N41" s="22">
        <v>6.9090750000000006E-2</v>
      </c>
      <c r="O41" s="22">
        <v>0</v>
      </c>
      <c r="P41" s="22">
        <v>0</v>
      </c>
      <c r="Q41" s="22">
        <v>0</v>
      </c>
      <c r="R41" s="22">
        <v>0</v>
      </c>
    </row>
    <row r="42" spans="1:18" x14ac:dyDescent="0.3">
      <c r="A42" s="32" t="s">
        <v>80</v>
      </c>
      <c r="B42" s="11" t="s">
        <v>55</v>
      </c>
      <c r="C42" s="11" t="s">
        <v>56</v>
      </c>
      <c r="D42" s="11" t="s">
        <v>142</v>
      </c>
      <c r="E42" s="15">
        <v>0.31694441333333334</v>
      </c>
      <c r="F42" s="7"/>
      <c r="G42" s="22">
        <v>0</v>
      </c>
      <c r="H42" s="22">
        <v>0</v>
      </c>
      <c r="I42" s="22">
        <v>2.2638886666666667E-2</v>
      </c>
      <c r="J42" s="22">
        <v>0</v>
      </c>
      <c r="K42" s="22">
        <v>0</v>
      </c>
      <c r="L42" s="22">
        <v>2.2638886666666667E-2</v>
      </c>
      <c r="M42" s="22">
        <v>0</v>
      </c>
      <c r="N42" s="22">
        <v>0</v>
      </c>
      <c r="O42" s="22">
        <v>2.2638886666666667E-2</v>
      </c>
      <c r="P42" s="22">
        <v>0</v>
      </c>
      <c r="Q42" s="22">
        <v>0</v>
      </c>
      <c r="R42" s="22">
        <v>2.2638886666666667E-2</v>
      </c>
    </row>
    <row r="43" spans="1:18" x14ac:dyDescent="0.3">
      <c r="A43" s="32" t="s">
        <v>80</v>
      </c>
      <c r="B43" s="11" t="s">
        <v>58</v>
      </c>
      <c r="C43" s="11" t="s">
        <v>59</v>
      </c>
      <c r="D43" s="11" t="s">
        <v>142</v>
      </c>
      <c r="E43" s="16">
        <v>33.087854599999972</v>
      </c>
      <c r="F43" s="7"/>
      <c r="G43" s="22">
        <v>0</v>
      </c>
      <c r="H43" s="22">
        <v>0</v>
      </c>
      <c r="I43" s="22">
        <v>0.89227885000000007</v>
      </c>
      <c r="J43" s="22">
        <v>0</v>
      </c>
      <c r="K43" s="22">
        <v>0</v>
      </c>
      <c r="L43" s="22">
        <v>0</v>
      </c>
      <c r="M43" s="22">
        <v>0</v>
      </c>
      <c r="N43" s="22">
        <v>0</v>
      </c>
      <c r="O43" s="22">
        <v>0.89411727874999913</v>
      </c>
      <c r="P43" s="22">
        <v>0</v>
      </c>
      <c r="Q43" s="22">
        <v>0</v>
      </c>
      <c r="R43" s="22">
        <v>0</v>
      </c>
    </row>
    <row r="44" spans="1:18" x14ac:dyDescent="0.3">
      <c r="A44" s="32" t="s">
        <v>80</v>
      </c>
      <c r="B44" s="11" t="s">
        <v>60</v>
      </c>
      <c r="C44" s="11" t="s">
        <v>61</v>
      </c>
      <c r="D44" s="11" t="s">
        <v>142</v>
      </c>
      <c r="E44" s="15">
        <v>1.0762461900000013</v>
      </c>
      <c r="F44" s="7"/>
      <c r="G44" s="22">
        <v>0</v>
      </c>
      <c r="H44" s="22">
        <v>0</v>
      </c>
      <c r="I44" s="22">
        <v>0</v>
      </c>
      <c r="J44" s="22">
        <v>0</v>
      </c>
      <c r="K44" s="22">
        <v>0</v>
      </c>
      <c r="L44" s="22">
        <v>0.21524923000000001</v>
      </c>
      <c r="M44" s="22">
        <v>0</v>
      </c>
      <c r="N44" s="22">
        <v>0</v>
      </c>
      <c r="O44" s="22">
        <v>0</v>
      </c>
      <c r="P44" s="22">
        <v>0</v>
      </c>
      <c r="Q44" s="22">
        <v>0</v>
      </c>
      <c r="R44" s="22">
        <v>0.21524923000000001</v>
      </c>
    </row>
    <row r="45" spans="1:18" x14ac:dyDescent="0.3">
      <c r="A45" s="32" t="s">
        <v>80</v>
      </c>
      <c r="B45" s="11" t="s">
        <v>62</v>
      </c>
      <c r="C45" s="11" t="s">
        <v>63</v>
      </c>
      <c r="D45" s="11" t="s">
        <v>142</v>
      </c>
      <c r="E45" s="15">
        <v>1.0014216241350224</v>
      </c>
      <c r="F45" s="7"/>
      <c r="G45" s="22">
        <v>0</v>
      </c>
      <c r="H45" s="22">
        <v>0</v>
      </c>
      <c r="I45" s="22">
        <v>0</v>
      </c>
      <c r="J45" s="22">
        <v>0.50071081206751145</v>
      </c>
      <c r="K45" s="22">
        <v>0</v>
      </c>
      <c r="L45" s="22">
        <v>0</v>
      </c>
      <c r="M45" s="22">
        <v>0</v>
      </c>
      <c r="N45" s="22">
        <v>0</v>
      </c>
      <c r="O45" s="22">
        <v>0</v>
      </c>
      <c r="P45" s="22">
        <v>0.50071081206751145</v>
      </c>
      <c r="Q45" s="22">
        <v>0</v>
      </c>
      <c r="R45" s="22">
        <v>0</v>
      </c>
    </row>
    <row r="46" spans="1:18" x14ac:dyDescent="0.3">
      <c r="A46" s="32" t="s">
        <v>80</v>
      </c>
      <c r="B46" s="11" t="s">
        <v>64</v>
      </c>
      <c r="C46" s="11" t="s">
        <v>65</v>
      </c>
      <c r="D46" s="11" t="s">
        <v>142</v>
      </c>
      <c r="E46" s="15">
        <v>0.39758837000000014</v>
      </c>
      <c r="F46" s="7"/>
      <c r="G46" s="22">
        <v>0</v>
      </c>
      <c r="H46" s="22">
        <v>0</v>
      </c>
      <c r="I46" s="22">
        <v>0.39758837000000014</v>
      </c>
      <c r="J46" s="22">
        <v>0</v>
      </c>
      <c r="K46" s="22">
        <v>0</v>
      </c>
      <c r="L46" s="22">
        <v>0</v>
      </c>
      <c r="M46" s="22">
        <v>0</v>
      </c>
      <c r="N46" s="22">
        <v>0</v>
      </c>
      <c r="O46" s="22">
        <v>0.39758837000000014</v>
      </c>
      <c r="P46" s="22">
        <v>0</v>
      </c>
      <c r="Q46" s="22">
        <v>0</v>
      </c>
      <c r="R46" s="22">
        <v>0</v>
      </c>
    </row>
    <row r="47" spans="1:18" x14ac:dyDescent="0.3">
      <c r="A47" s="32" t="s">
        <v>80</v>
      </c>
      <c r="B47" s="11" t="s">
        <v>66</v>
      </c>
      <c r="C47" s="11" t="s">
        <v>67</v>
      </c>
      <c r="D47" s="11" t="s">
        <v>143</v>
      </c>
      <c r="E47" s="15">
        <v>500</v>
      </c>
      <c r="F47" s="7"/>
      <c r="G47" s="22">
        <v>0</v>
      </c>
      <c r="H47" s="22">
        <v>0</v>
      </c>
      <c r="I47" s="22">
        <v>0</v>
      </c>
      <c r="J47" s="22">
        <v>0</v>
      </c>
      <c r="K47" s="22">
        <v>0</v>
      </c>
      <c r="L47" s="22">
        <v>0</v>
      </c>
      <c r="M47" s="22">
        <v>0</v>
      </c>
      <c r="N47" s="22">
        <v>0</v>
      </c>
      <c r="O47" s="22">
        <v>0</v>
      </c>
      <c r="P47" s="22">
        <v>0</v>
      </c>
      <c r="Q47" s="22">
        <v>0</v>
      </c>
      <c r="R47" s="22">
        <v>0</v>
      </c>
    </row>
    <row r="48" spans="1:18" x14ac:dyDescent="0.3">
      <c r="A48" s="32" t="s">
        <v>80</v>
      </c>
      <c r="B48" s="11" t="s">
        <v>70</v>
      </c>
      <c r="C48" s="11" t="s">
        <v>71</v>
      </c>
      <c r="D48" s="11" t="s">
        <v>143</v>
      </c>
      <c r="E48" s="15">
        <v>29.959999999999997</v>
      </c>
      <c r="F48" s="7"/>
      <c r="G48" s="22">
        <v>0</v>
      </c>
      <c r="H48" s="22">
        <v>0</v>
      </c>
      <c r="I48" s="22">
        <v>0</v>
      </c>
      <c r="J48" s="22">
        <v>0</v>
      </c>
      <c r="K48" s="22">
        <v>0</v>
      </c>
      <c r="L48" s="22">
        <v>0</v>
      </c>
      <c r="M48" s="22">
        <v>0</v>
      </c>
      <c r="N48" s="22">
        <v>0</v>
      </c>
      <c r="O48" s="22">
        <v>0</v>
      </c>
      <c r="P48" s="22">
        <v>0</v>
      </c>
      <c r="Q48" s="22">
        <v>0</v>
      </c>
      <c r="R48" s="22">
        <v>0</v>
      </c>
    </row>
    <row r="49" spans="1:18" customFormat="1" ht="6.75" customHeight="1" x14ac:dyDescent="0.3">
      <c r="B49" s="29"/>
      <c r="C49" s="18"/>
      <c r="D49" s="18"/>
      <c r="E49" s="30"/>
      <c r="F49" s="94"/>
    </row>
    <row r="50" spans="1:18" ht="28.5" customHeight="1" x14ac:dyDescent="0.3">
      <c r="B50" s="156" t="s">
        <v>174</v>
      </c>
      <c r="C50" s="156"/>
      <c r="D50" s="156"/>
      <c r="E50" s="14"/>
      <c r="F50" s="7"/>
      <c r="G50" s="33">
        <f t="shared" ref="G50:R50" si="3">+SUM(G32:G48)</f>
        <v>0.13066666999999998</v>
      </c>
      <c r="H50" s="33">
        <f t="shared" si="3"/>
        <v>2.6351623400000004</v>
      </c>
      <c r="I50" s="33">
        <f t="shared" si="3"/>
        <v>1.4524206302259888</v>
      </c>
      <c r="J50" s="33">
        <f t="shared" si="3"/>
        <v>2.1975802720675111</v>
      </c>
      <c r="K50" s="33">
        <f t="shared" si="3"/>
        <v>0.36613837115384612</v>
      </c>
      <c r="L50" s="33">
        <f t="shared" si="3"/>
        <v>1.8035686873924319</v>
      </c>
      <c r="M50" s="33">
        <f t="shared" si="3"/>
        <v>0.13066666999999998</v>
      </c>
      <c r="N50" s="33">
        <f t="shared" si="3"/>
        <v>3.4264898090000004</v>
      </c>
      <c r="O50" s="33">
        <f t="shared" si="3"/>
        <v>1.4542590589759881</v>
      </c>
      <c r="P50" s="33">
        <f t="shared" si="3"/>
        <v>2.1975803402182894</v>
      </c>
      <c r="Q50" s="33">
        <f t="shared" si="3"/>
        <v>0.36613837115384612</v>
      </c>
      <c r="R50" s="33">
        <f t="shared" si="3"/>
        <v>1.8035686873924319</v>
      </c>
    </row>
    <row r="51" spans="1:18" x14ac:dyDescent="0.3">
      <c r="B51" s="4"/>
      <c r="C51" s="4"/>
      <c r="D51" s="4"/>
      <c r="F51" s="7"/>
    </row>
    <row r="52" spans="1:18" x14ac:dyDescent="0.3">
      <c r="B52" s="4"/>
      <c r="C52" s="4"/>
      <c r="D52" s="4"/>
      <c r="F52" s="7"/>
    </row>
    <row r="53" spans="1:18" ht="30.75" customHeight="1" x14ac:dyDescent="0.3">
      <c r="B53" s="160" t="s">
        <v>78</v>
      </c>
      <c r="C53" s="160"/>
      <c r="D53" s="160"/>
      <c r="E53" s="160"/>
      <c r="F53" s="7"/>
    </row>
    <row r="54" spans="1:18" ht="16.5" customHeight="1" x14ac:dyDescent="0.3">
      <c r="B54" s="157" t="s">
        <v>0</v>
      </c>
      <c r="C54" s="143" t="s">
        <v>1</v>
      </c>
      <c r="D54" s="143" t="s">
        <v>146</v>
      </c>
      <c r="E54" s="9" t="s">
        <v>75</v>
      </c>
      <c r="F54" s="7"/>
      <c r="G54" s="6">
        <v>2020</v>
      </c>
      <c r="H54" s="6">
        <v>2020</v>
      </c>
      <c r="I54" s="6">
        <v>2020</v>
      </c>
      <c r="J54" s="6">
        <v>2020</v>
      </c>
      <c r="K54" s="6">
        <v>2020</v>
      </c>
      <c r="L54" s="6">
        <v>2020</v>
      </c>
      <c r="M54" s="6">
        <v>2020</v>
      </c>
      <c r="N54" s="6">
        <v>2020</v>
      </c>
      <c r="O54" s="6">
        <v>2020</v>
      </c>
      <c r="P54" s="6">
        <v>2020</v>
      </c>
      <c r="Q54" s="6">
        <v>2020</v>
      </c>
      <c r="R54" s="6">
        <v>2020</v>
      </c>
    </row>
    <row r="55" spans="1:18" x14ac:dyDescent="0.3">
      <c r="B55" s="158"/>
      <c r="C55" s="144"/>
      <c r="D55" s="144"/>
      <c r="E55" s="10">
        <f>+$E$6</f>
        <v>43921</v>
      </c>
      <c r="F55" s="7"/>
      <c r="G55" s="6">
        <v>1</v>
      </c>
      <c r="H55" s="6">
        <f>+G55+1</f>
        <v>2</v>
      </c>
      <c r="I55" s="6">
        <f t="shared" ref="I55" si="4">+H55+1</f>
        <v>3</v>
      </c>
      <c r="J55" s="6">
        <f t="shared" ref="J55" si="5">+I55+1</f>
        <v>4</v>
      </c>
      <c r="K55" s="6">
        <f t="shared" ref="K55" si="6">+J55+1</f>
        <v>5</v>
      </c>
      <c r="L55" s="6">
        <f t="shared" ref="L55" si="7">+K55+1</f>
        <v>6</v>
      </c>
      <c r="M55" s="6">
        <f t="shared" ref="M55" si="8">+L55+1</f>
        <v>7</v>
      </c>
      <c r="N55" s="6">
        <f t="shared" ref="N55" si="9">+M55+1</f>
        <v>8</v>
      </c>
      <c r="O55" s="6">
        <f t="shared" ref="O55" si="10">+N55+1</f>
        <v>9</v>
      </c>
      <c r="P55" s="6">
        <f t="shared" ref="P55" si="11">+O55+1</f>
        <v>10</v>
      </c>
      <c r="Q55" s="6">
        <f t="shared" ref="Q55" si="12">+P55+1</f>
        <v>11</v>
      </c>
      <c r="R55" s="6">
        <f t="shared" ref="R55" si="13">+Q55+1</f>
        <v>12</v>
      </c>
    </row>
    <row r="56" spans="1:18" x14ac:dyDescent="0.3">
      <c r="A56" s="32" t="s">
        <v>81</v>
      </c>
      <c r="B56" s="11" t="s">
        <v>31</v>
      </c>
      <c r="C56" s="11" t="s">
        <v>32</v>
      </c>
      <c r="D56" s="11" t="s">
        <v>140</v>
      </c>
      <c r="E56" s="50">
        <v>217.47330219123</v>
      </c>
      <c r="F56" s="7"/>
      <c r="G56" s="22">
        <v>4.9425750498006504</v>
      </c>
      <c r="H56" s="22">
        <v>4.9425750498006504</v>
      </c>
      <c r="I56" s="22">
        <v>4.9425750498006504</v>
      </c>
      <c r="J56" s="120">
        <v>4.9425750498006504</v>
      </c>
      <c r="K56" s="120">
        <v>4.9425750498006504</v>
      </c>
      <c r="L56" s="120">
        <v>4.9425750498006504</v>
      </c>
      <c r="M56" s="120">
        <v>4.9425750498006504</v>
      </c>
      <c r="N56" s="120">
        <v>4.9425750498006504</v>
      </c>
      <c r="O56" s="120">
        <v>4.9425750498006504</v>
      </c>
      <c r="P56" s="120">
        <v>4.9425750498006504</v>
      </c>
      <c r="Q56" s="120">
        <v>4.9425750498006504</v>
      </c>
      <c r="R56" s="120">
        <v>4.9425750498006504</v>
      </c>
    </row>
    <row r="57" spans="1:18" customFormat="1" ht="6.75" customHeight="1" x14ac:dyDescent="0.3">
      <c r="B57" s="29"/>
      <c r="C57" s="18"/>
      <c r="D57" s="18"/>
      <c r="E57" s="30"/>
      <c r="F57" s="30"/>
    </row>
    <row r="58" spans="1:18" ht="28.5" customHeight="1" x14ac:dyDescent="0.3">
      <c r="B58" s="156" t="s">
        <v>175</v>
      </c>
      <c r="C58" s="156"/>
      <c r="D58" s="156"/>
      <c r="E58" s="14"/>
      <c r="G58" s="33">
        <f t="shared" ref="G58:R58" si="14">+SUM(G56)</f>
        <v>4.9425750498006504</v>
      </c>
      <c r="H58" s="33">
        <f t="shared" si="14"/>
        <v>4.9425750498006504</v>
      </c>
      <c r="I58" s="33">
        <f t="shared" si="14"/>
        <v>4.9425750498006504</v>
      </c>
      <c r="J58" s="33">
        <f t="shared" si="14"/>
        <v>4.9425750498006504</v>
      </c>
      <c r="K58" s="33">
        <f t="shared" si="14"/>
        <v>4.9425750498006504</v>
      </c>
      <c r="L58" s="33">
        <f t="shared" si="14"/>
        <v>4.9425750498006504</v>
      </c>
      <c r="M58" s="33">
        <f t="shared" si="14"/>
        <v>4.9425750498006504</v>
      </c>
      <c r="N58" s="33">
        <f t="shared" si="14"/>
        <v>4.9425750498006504</v>
      </c>
      <c r="O58" s="33">
        <f t="shared" si="14"/>
        <v>4.9425750498006504</v>
      </c>
      <c r="P58" s="33">
        <f t="shared" si="14"/>
        <v>4.9425750498006504</v>
      </c>
      <c r="Q58" s="33">
        <f t="shared" si="14"/>
        <v>4.9425750498006504</v>
      </c>
      <c r="R58" s="33">
        <f t="shared" si="14"/>
        <v>4.9425750498006504</v>
      </c>
    </row>
    <row r="59" spans="1:18" x14ac:dyDescent="0.3">
      <c r="B59" s="4"/>
      <c r="C59" s="4"/>
      <c r="D59" s="4"/>
    </row>
    <row r="60" spans="1:18" x14ac:dyDescent="0.3">
      <c r="B60" s="4"/>
      <c r="C60" s="4"/>
      <c r="D60" s="4"/>
    </row>
  </sheetData>
  <mergeCells count="17">
    <mergeCell ref="B1:F1"/>
    <mergeCell ref="D5:D6"/>
    <mergeCell ref="D30:D31"/>
    <mergeCell ref="B4:E4"/>
    <mergeCell ref="B29:E29"/>
    <mergeCell ref="B5:B6"/>
    <mergeCell ref="C5:C6"/>
    <mergeCell ref="B58:D58"/>
    <mergeCell ref="B50:D50"/>
    <mergeCell ref="B24:D24"/>
    <mergeCell ref="B54:B55"/>
    <mergeCell ref="C54:C55"/>
    <mergeCell ref="B30:B31"/>
    <mergeCell ref="C30:C31"/>
    <mergeCell ref="B25:E26"/>
    <mergeCell ref="D54:D55"/>
    <mergeCell ref="B53:E53"/>
  </mergeCells>
  <hyperlinks>
    <hyperlink ref="C9" location="ANSG20!A1" display="ANSG20" xr:uid="{00000000-0004-0000-0100-000000000000}"/>
    <hyperlink ref="C11" location="ANSE21!A1" display="ANSE21" xr:uid="{00000000-0004-0000-0100-000001000000}"/>
    <hyperlink ref="C10" location="ANSE22!A1" display="ANSE22" xr:uid="{00000000-0004-0000-0100-000002000000}"/>
    <hyperlink ref="C8" location="ANSE23!A1" display="ANSE23" xr:uid="{00000000-0004-0000-0100-000003000000}"/>
    <hyperlink ref="C7" location="FFDPO23!A1" display="FFDPO23" xr:uid="{00000000-0004-0000-0100-000004000000}"/>
    <hyperlink ref="C12" location="ANSG22!A1" display="ANSG22" xr:uid="{00000000-0004-0000-0100-000005000000}"/>
    <hyperlink ref="C13" location="IPVO26!A1" display="IPVO26" xr:uid="{00000000-0004-0000-0100-000006000000}"/>
    <hyperlink ref="C14" location="PROFA21!A1" display="PROFA21" xr:uid="{00000000-0004-0000-0100-000007000000}"/>
    <hyperlink ref="C15" location="'PMJ21'!A1" display="PMJ21" xr:uid="{00000000-0004-0000-0100-000008000000}"/>
    <hyperlink ref="C16" location="'PMG25'!A1" display="PMG25" xr:uid="{00000000-0004-0000-0100-000009000000}"/>
    <hyperlink ref="C36" location="BIDF40!A1" display="BIDF40" xr:uid="{00000000-0004-0000-0100-00000A000000}"/>
    <hyperlink ref="C41" location="BIDF22!A1" display="BIDF22" xr:uid="{00000000-0004-0000-0100-00000B000000}"/>
    <hyperlink ref="C39" location="BIDO24!A1" display="BIDO24" xr:uid="{00000000-0004-0000-0100-00000C000000}"/>
    <hyperlink ref="C37" location="BIDN32!A1" display="BIDN32" xr:uid="{00000000-0004-0000-0100-00000D000000}"/>
    <hyperlink ref="C40" location="BIDS34!A1" display="BIDS34" xr:uid="{00000000-0004-0000-0100-00000E000000}"/>
    <hyperlink ref="C42" location="BIDS23!A1" display="BIDS23" xr:uid="{00000000-0004-0000-0100-00000F000000}"/>
    <hyperlink ref="C38" location="BIDY42!A1" display="BIDY42" xr:uid="{00000000-0004-0000-0100-000010000000}"/>
    <hyperlink ref="C46" location="BIRS20!A1" display="BIRS20" xr:uid="{00000000-0004-0000-0100-000011000000}"/>
    <hyperlink ref="C45" location="BIRO20!A1" display="BIRO20" xr:uid="{00000000-0004-0000-0100-000012000000}"/>
    <hyperlink ref="C44" location="BIRJ22!A1" display="BIRJ22" xr:uid="{00000000-0004-0000-0100-000013000000}"/>
    <hyperlink ref="C43" location="BIRS38!A1" display="BIRS38" xr:uid="{00000000-0004-0000-0100-000014000000}"/>
    <hyperlink ref="C47" location="'PMY24'!A1" display="PMY24" xr:uid="{00000000-0004-0000-0100-000015000000}"/>
    <hyperlink ref="C48" location="'PMY24-C'!A1" display="PMY24-C" xr:uid="{00000000-0004-0000-0100-000016000000}"/>
    <hyperlink ref="C56" location="BNAN23!A1" display="BNAN23" xr:uid="{00000000-0004-0000-0100-000017000000}"/>
    <hyperlink ref="C17" location="FFFIRO24!A1" display="FFFIRO24" xr:uid="{00000000-0004-0000-0100-000018000000}"/>
    <hyperlink ref="C18" location="FFFIRF26!A1" display="FFFIRF26" xr:uid="{00000000-0004-0000-0100-000019000000}"/>
    <hyperlink ref="C20" location="FFFIRF21!A1" display="FFFIRF21" xr:uid="{00000000-0004-0000-0100-00001A000000}"/>
    <hyperlink ref="C22" location="FFFIRY22!A1" display="FFFIRY22" xr:uid="{00000000-0004-0000-0100-00001B000000}"/>
    <hyperlink ref="C19" location="FFFIRJ20!A1" display="FFFIRJ20" xr:uid="{00000000-0004-0000-0100-00001C000000}"/>
    <hyperlink ref="C21" location="FFFIRE26!A1" display="FFFIRE26" xr:uid="{00000000-0004-0000-0100-00001D000000}"/>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60"/>
  <sheetViews>
    <sheetView showGridLines="0" zoomScaleNormal="100" workbookViewId="0">
      <pane xSplit="2" topLeftCell="C1" activePane="topRight" state="frozen"/>
      <selection pane="topRight"/>
    </sheetView>
  </sheetViews>
  <sheetFormatPr baseColWidth="10" defaultRowHeight="16.5" x14ac:dyDescent="0.3"/>
  <cols>
    <col min="1" max="1" width="5.28515625" style="31" customWidth="1"/>
    <col min="2" max="2" width="43.7109375" style="2" bestFit="1" customWidth="1"/>
    <col min="3" max="3" width="12.5703125" style="2" customWidth="1"/>
    <col min="4" max="4" width="30.85546875" style="2" customWidth="1"/>
    <col min="5" max="5" width="13.7109375" style="1" customWidth="1"/>
    <col min="6" max="16384" width="11.42578125" style="1"/>
  </cols>
  <sheetData>
    <row r="1" spans="1:17" ht="28.5" customHeight="1" x14ac:dyDescent="0.3">
      <c r="B1" s="140" t="s">
        <v>79</v>
      </c>
      <c r="C1" s="140"/>
      <c r="D1" s="140"/>
      <c r="E1" s="140"/>
    </row>
    <row r="2" spans="1:17" ht="17.25" x14ac:dyDescent="0.3">
      <c r="B2" s="5" t="s">
        <v>88</v>
      </c>
    </row>
    <row r="4" spans="1:17" ht="30.75" customHeight="1" x14ac:dyDescent="0.3">
      <c r="B4" s="165" t="s">
        <v>87</v>
      </c>
      <c r="C4" s="165"/>
      <c r="D4" s="165"/>
    </row>
    <row r="5" spans="1:17" ht="15.75" customHeight="1" x14ac:dyDescent="0.3">
      <c r="B5" s="161" t="s">
        <v>0</v>
      </c>
      <c r="C5" s="163" t="s">
        <v>1</v>
      </c>
      <c r="D5" s="143" t="s">
        <v>146</v>
      </c>
      <c r="F5" s="6">
        <v>2020</v>
      </c>
      <c r="G5" s="6">
        <v>2020</v>
      </c>
      <c r="H5" s="6">
        <v>2020</v>
      </c>
      <c r="I5" s="6">
        <v>2020</v>
      </c>
      <c r="J5" s="6">
        <v>2020</v>
      </c>
      <c r="K5" s="6">
        <v>2020</v>
      </c>
      <c r="L5" s="6">
        <v>2020</v>
      </c>
      <c r="M5" s="6">
        <v>2020</v>
      </c>
      <c r="N5" s="6">
        <v>2020</v>
      </c>
      <c r="O5" s="6">
        <v>2020</v>
      </c>
      <c r="P5" s="6">
        <v>2020</v>
      </c>
      <c r="Q5" s="6">
        <v>2020</v>
      </c>
    </row>
    <row r="6" spans="1:17" x14ac:dyDescent="0.3">
      <c r="B6" s="162"/>
      <c r="C6" s="164"/>
      <c r="D6" s="144"/>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17" x14ac:dyDescent="0.3">
      <c r="A7" s="32" t="s">
        <v>2</v>
      </c>
      <c r="B7" s="11" t="s">
        <v>3</v>
      </c>
      <c r="C7" s="11" t="s">
        <v>4</v>
      </c>
      <c r="D7" s="11" t="s">
        <v>139</v>
      </c>
      <c r="F7" s="24">
        <v>0</v>
      </c>
      <c r="G7" s="24">
        <v>0</v>
      </c>
      <c r="H7" s="24">
        <v>0</v>
      </c>
      <c r="I7" s="24">
        <v>0</v>
      </c>
      <c r="J7" s="24">
        <v>0</v>
      </c>
      <c r="K7" s="24">
        <v>0</v>
      </c>
      <c r="L7" s="24">
        <v>0</v>
      </c>
      <c r="M7" s="24">
        <v>0</v>
      </c>
      <c r="N7" s="24">
        <v>0</v>
      </c>
      <c r="O7" s="24">
        <v>0</v>
      </c>
      <c r="P7" s="24">
        <v>0</v>
      </c>
      <c r="Q7" s="24">
        <v>0</v>
      </c>
    </row>
    <row r="8" spans="1:17" x14ac:dyDescent="0.3">
      <c r="A8" s="32" t="s">
        <v>2</v>
      </c>
      <c r="B8" s="11" t="s">
        <v>5</v>
      </c>
      <c r="C8" s="11" t="s">
        <v>6</v>
      </c>
      <c r="D8" s="11" t="s">
        <v>139</v>
      </c>
      <c r="E8" s="7"/>
      <c r="F8" s="24">
        <v>114.90839568000001</v>
      </c>
      <c r="G8" s="24">
        <v>0</v>
      </c>
      <c r="H8" s="24">
        <v>0</v>
      </c>
      <c r="I8" s="24">
        <v>0</v>
      </c>
      <c r="J8" s="24">
        <v>0</v>
      </c>
      <c r="K8" s="24">
        <v>0</v>
      </c>
      <c r="L8" s="24">
        <v>114.90839568000001</v>
      </c>
      <c r="M8" s="24">
        <v>0</v>
      </c>
      <c r="N8" s="24">
        <v>0</v>
      </c>
      <c r="O8" s="24">
        <v>0</v>
      </c>
      <c r="P8" s="24">
        <v>0</v>
      </c>
      <c r="Q8" s="24">
        <v>0</v>
      </c>
    </row>
    <row r="9" spans="1:17" x14ac:dyDescent="0.3">
      <c r="A9" s="32" t="s">
        <v>2</v>
      </c>
      <c r="B9" s="11" t="s">
        <v>7</v>
      </c>
      <c r="C9" s="11" t="s">
        <v>8</v>
      </c>
      <c r="D9" s="11" t="s">
        <v>139</v>
      </c>
      <c r="E9" s="7"/>
      <c r="F9" s="24">
        <v>0</v>
      </c>
      <c r="G9" s="24">
        <v>88.424999999999997</v>
      </c>
      <c r="H9" s="24">
        <v>0</v>
      </c>
      <c r="I9" s="24">
        <v>0</v>
      </c>
      <c r="J9" s="24">
        <v>0</v>
      </c>
      <c r="K9" s="24">
        <v>0</v>
      </c>
      <c r="L9" s="24">
        <v>0</v>
      </c>
      <c r="M9" s="24">
        <v>88.424999999999997</v>
      </c>
      <c r="N9" s="24">
        <v>0</v>
      </c>
      <c r="O9" s="24">
        <v>0</v>
      </c>
      <c r="P9" s="24">
        <v>0</v>
      </c>
      <c r="Q9" s="24">
        <v>0</v>
      </c>
    </row>
    <row r="10" spans="1:17" x14ac:dyDescent="0.3">
      <c r="A10" s="32" t="s">
        <v>2</v>
      </c>
      <c r="B10" s="11" t="s">
        <v>9</v>
      </c>
      <c r="C10" s="11" t="s">
        <v>10</v>
      </c>
      <c r="D10" s="11" t="s">
        <v>139</v>
      </c>
      <c r="E10" s="7"/>
      <c r="F10" s="24">
        <v>56.857561740000001</v>
      </c>
      <c r="G10" s="24">
        <v>0</v>
      </c>
      <c r="H10" s="24">
        <v>0</v>
      </c>
      <c r="I10" s="24">
        <v>0</v>
      </c>
      <c r="J10" s="24">
        <v>0</v>
      </c>
      <c r="K10" s="24">
        <v>0</v>
      </c>
      <c r="L10" s="24">
        <v>56.857561740000001</v>
      </c>
      <c r="M10" s="24">
        <v>0</v>
      </c>
      <c r="N10" s="24">
        <v>0</v>
      </c>
      <c r="O10" s="24">
        <v>0</v>
      </c>
      <c r="P10" s="24">
        <v>0</v>
      </c>
      <c r="Q10" s="24">
        <v>0</v>
      </c>
    </row>
    <row r="11" spans="1:17" x14ac:dyDescent="0.3">
      <c r="A11" s="32" t="s">
        <v>2</v>
      </c>
      <c r="B11" s="11" t="s">
        <v>11</v>
      </c>
      <c r="C11" s="11" t="s">
        <v>12</v>
      </c>
      <c r="D11" s="11" t="s">
        <v>139</v>
      </c>
      <c r="E11" s="7"/>
      <c r="F11" s="24">
        <v>58.926266399999996</v>
      </c>
      <c r="G11" s="24">
        <v>0</v>
      </c>
      <c r="H11" s="24">
        <v>0</v>
      </c>
      <c r="I11" s="24">
        <v>0</v>
      </c>
      <c r="J11" s="24">
        <v>0</v>
      </c>
      <c r="K11" s="24">
        <v>0</v>
      </c>
      <c r="L11" s="24">
        <v>58.926266399999996</v>
      </c>
      <c r="M11" s="24">
        <v>0</v>
      </c>
      <c r="N11" s="24">
        <v>0</v>
      </c>
      <c r="O11" s="24">
        <v>0</v>
      </c>
      <c r="P11" s="24">
        <v>0</v>
      </c>
      <c r="Q11" s="24">
        <v>0</v>
      </c>
    </row>
    <row r="12" spans="1:17" x14ac:dyDescent="0.3">
      <c r="A12" s="32" t="s">
        <v>2</v>
      </c>
      <c r="B12" s="11" t="s">
        <v>17</v>
      </c>
      <c r="C12" s="11" t="s">
        <v>18</v>
      </c>
      <c r="D12" s="11" t="s">
        <v>139</v>
      </c>
      <c r="E12" s="7"/>
      <c r="F12" s="24">
        <v>1.8611893051062427</v>
      </c>
      <c r="G12" s="24">
        <v>1.8111535554886349</v>
      </c>
      <c r="H12" s="24">
        <v>1.7606420492850794</v>
      </c>
      <c r="I12" s="24">
        <v>1.7096502628433718</v>
      </c>
      <c r="J12" s="24">
        <v>1.6581736294989142</v>
      </c>
      <c r="K12" s="24">
        <v>1.6062075391657391</v>
      </c>
      <c r="L12" s="24">
        <v>1.5537473379236471</v>
      </c>
      <c r="M12" s="24">
        <v>1.5007883276014113</v>
      </c>
      <c r="N12" s="24">
        <v>1.4473257653560279</v>
      </c>
      <c r="O12" s="24">
        <v>1.3933548632479615</v>
      </c>
      <c r="P12" s="24">
        <v>1.3388707878123509</v>
      </c>
      <c r="Q12" s="24">
        <v>1.2838686596261402</v>
      </c>
    </row>
    <row r="13" spans="1:17" x14ac:dyDescent="0.3">
      <c r="A13" s="32" t="s">
        <v>2</v>
      </c>
      <c r="B13" s="11" t="s">
        <v>19</v>
      </c>
      <c r="C13" s="11" t="s">
        <v>20</v>
      </c>
      <c r="D13" s="11" t="s">
        <v>139</v>
      </c>
      <c r="E13" s="7"/>
      <c r="F13" s="24">
        <v>11.60658038</v>
      </c>
      <c r="G13" s="24">
        <v>0</v>
      </c>
      <c r="H13" s="24">
        <v>0</v>
      </c>
      <c r="I13" s="24">
        <v>8.9279101599999997</v>
      </c>
      <c r="J13" s="24">
        <v>0</v>
      </c>
      <c r="K13" s="24">
        <v>0</v>
      </c>
      <c r="L13" s="24">
        <v>8.4702148400000006</v>
      </c>
      <c r="M13" s="24">
        <v>0</v>
      </c>
      <c r="N13" s="24">
        <v>0</v>
      </c>
      <c r="O13" s="24">
        <v>8.1675142699999999</v>
      </c>
      <c r="P13" s="24">
        <v>0</v>
      </c>
      <c r="Q13" s="24">
        <v>0</v>
      </c>
    </row>
    <row r="14" spans="1:17" x14ac:dyDescent="0.3">
      <c r="A14" s="32" t="s">
        <v>2</v>
      </c>
      <c r="B14" s="11" t="s">
        <v>29</v>
      </c>
      <c r="C14" s="11" t="s">
        <v>30</v>
      </c>
      <c r="D14" s="11" t="s">
        <v>139</v>
      </c>
      <c r="E14" s="7"/>
      <c r="F14" s="24">
        <v>0.33017742999999999</v>
      </c>
      <c r="G14" s="24">
        <v>0.26203185000000001</v>
      </c>
      <c r="H14" s="24">
        <v>0.20559213000000001</v>
      </c>
      <c r="I14" s="24">
        <v>0.17340278000000001</v>
      </c>
      <c r="J14" s="24">
        <v>0.13344333999999999</v>
      </c>
      <c r="K14" s="24">
        <v>0.11555261999999999</v>
      </c>
      <c r="L14" s="24">
        <v>9.0555540000000004E-2</v>
      </c>
      <c r="M14" s="24">
        <v>7.1931820000000007E-2</v>
      </c>
      <c r="N14" s="24">
        <v>5.0178170000000001E-2</v>
      </c>
      <c r="O14" s="24">
        <v>2.7196089999999999E-2</v>
      </c>
      <c r="P14" s="24">
        <v>2.3918119999999998E-2</v>
      </c>
      <c r="Q14" s="24">
        <v>1.9295880000000001E-2</v>
      </c>
    </row>
    <row r="15" spans="1:17" x14ac:dyDescent="0.3">
      <c r="A15" s="32" t="s">
        <v>2</v>
      </c>
      <c r="B15" s="11" t="s">
        <v>68</v>
      </c>
      <c r="C15" s="11" t="s">
        <v>69</v>
      </c>
      <c r="D15" s="11" t="s">
        <v>143</v>
      </c>
      <c r="E15" s="7"/>
      <c r="F15" s="24">
        <v>0</v>
      </c>
      <c r="G15" s="24">
        <v>0</v>
      </c>
      <c r="H15" s="24">
        <v>560.70888613765271</v>
      </c>
      <c r="I15" s="24">
        <v>0</v>
      </c>
      <c r="J15" s="24">
        <v>0</v>
      </c>
      <c r="K15" s="24">
        <v>428.27281656099541</v>
      </c>
      <c r="L15" s="24">
        <v>0</v>
      </c>
      <c r="M15" s="24">
        <v>0</v>
      </c>
      <c r="N15" s="24">
        <v>418.44347004141758</v>
      </c>
      <c r="O15" s="24">
        <v>0</v>
      </c>
      <c r="P15" s="24">
        <v>0</v>
      </c>
      <c r="Q15" s="24">
        <v>405.98163586847971</v>
      </c>
    </row>
    <row r="16" spans="1:17" x14ac:dyDescent="0.3">
      <c r="A16" s="32" t="s">
        <v>2</v>
      </c>
      <c r="B16" s="13" t="s">
        <v>72</v>
      </c>
      <c r="C16" s="11" t="s">
        <v>73</v>
      </c>
      <c r="D16" s="11" t="s">
        <v>143</v>
      </c>
      <c r="E16" s="7"/>
      <c r="F16" s="24">
        <v>0</v>
      </c>
      <c r="G16" s="24">
        <v>11.694224789260272</v>
      </c>
      <c r="H16" s="24">
        <v>0</v>
      </c>
      <c r="I16" s="24">
        <v>0</v>
      </c>
      <c r="J16" s="24">
        <v>0</v>
      </c>
      <c r="K16" s="24">
        <v>0</v>
      </c>
      <c r="L16" s="24">
        <v>0</v>
      </c>
      <c r="M16" s="24">
        <v>6.5951194357701874</v>
      </c>
      <c r="N16" s="24">
        <v>0</v>
      </c>
      <c r="O16" s="24">
        <v>0</v>
      </c>
      <c r="P16" s="24">
        <v>0</v>
      </c>
      <c r="Q16" s="24">
        <v>0</v>
      </c>
    </row>
    <row r="17" spans="1:17" x14ac:dyDescent="0.3">
      <c r="A17" s="32" t="s">
        <v>2</v>
      </c>
      <c r="B17" s="11" t="s">
        <v>13</v>
      </c>
      <c r="C17" s="11" t="s">
        <v>14</v>
      </c>
      <c r="D17" s="11" t="s">
        <v>139</v>
      </c>
      <c r="E17" s="7"/>
      <c r="F17" s="24">
        <v>2.2820516400000002</v>
      </c>
      <c r="G17" s="24">
        <v>2.5024359699999996</v>
      </c>
      <c r="H17" s="24">
        <v>2.1303637400000004</v>
      </c>
      <c r="I17" s="24">
        <v>1.7304506200000001</v>
      </c>
      <c r="J17" s="24">
        <v>1.8433721399999998</v>
      </c>
      <c r="K17" s="24">
        <v>1.86954347</v>
      </c>
      <c r="L17" s="24">
        <v>1.7750991</v>
      </c>
      <c r="M17" s="24">
        <v>1.79899466</v>
      </c>
      <c r="N17" s="24">
        <v>1.7637202599999999</v>
      </c>
      <c r="O17" s="24">
        <v>1.67268953</v>
      </c>
      <c r="P17" s="24">
        <v>1.6931714499999999</v>
      </c>
      <c r="Q17" s="24">
        <v>1.60441649</v>
      </c>
    </row>
    <row r="18" spans="1:17" x14ac:dyDescent="0.3">
      <c r="A18" s="32" t="s">
        <v>2</v>
      </c>
      <c r="B18" s="11" t="s">
        <v>15</v>
      </c>
      <c r="C18" s="11" t="s">
        <v>16</v>
      </c>
      <c r="D18" s="11" t="s">
        <v>139</v>
      </c>
      <c r="E18" s="7"/>
      <c r="F18" s="24">
        <v>1.8865631592768217</v>
      </c>
      <c r="G18" s="24">
        <v>2.0967819853505469</v>
      </c>
      <c r="H18" s="24">
        <v>1.9810725341705904</v>
      </c>
      <c r="I18" s="24">
        <v>1.5497125670032614</v>
      </c>
      <c r="J18" s="24">
        <v>1.6431734623592957</v>
      </c>
      <c r="K18" s="24">
        <v>1.6734777391058457</v>
      </c>
      <c r="L18" s="24">
        <v>1.5958157997550724</v>
      </c>
      <c r="M18" s="24">
        <v>1.6245416652864129</v>
      </c>
      <c r="N18" s="24">
        <v>1.6000737818839912</v>
      </c>
      <c r="O18" s="24">
        <v>1.524779985759394</v>
      </c>
      <c r="P18" s="24">
        <v>1.5511383041717826</v>
      </c>
      <c r="Q18" s="24">
        <v>1.4774232863107812</v>
      </c>
    </row>
    <row r="19" spans="1:17" x14ac:dyDescent="0.3">
      <c r="A19" s="32" t="s">
        <v>2</v>
      </c>
      <c r="B19" s="11" t="s">
        <v>21</v>
      </c>
      <c r="C19" s="11" t="s">
        <v>22</v>
      </c>
      <c r="D19" s="11" t="s">
        <v>139</v>
      </c>
      <c r="E19" s="7"/>
      <c r="F19" s="24">
        <v>0.26737158</v>
      </c>
      <c r="G19" s="24">
        <v>0.25571670000000002</v>
      </c>
      <c r="H19" s="24">
        <v>0.17916457999999999</v>
      </c>
      <c r="I19" s="24">
        <v>0.14845064999999999</v>
      </c>
      <c r="J19" s="24">
        <v>9.9392850000000005E-2</v>
      </c>
      <c r="K19" s="24">
        <v>6.8470630000000005E-2</v>
      </c>
      <c r="L19" s="24">
        <v>3.3130949999999999E-2</v>
      </c>
      <c r="M19" s="24">
        <v>0</v>
      </c>
      <c r="N19" s="24">
        <v>0</v>
      </c>
      <c r="O19" s="24">
        <v>0</v>
      </c>
      <c r="P19" s="24">
        <v>0</v>
      </c>
      <c r="Q19" s="24">
        <v>0</v>
      </c>
    </row>
    <row r="20" spans="1:17" x14ac:dyDescent="0.3">
      <c r="A20" s="32" t="s">
        <v>2</v>
      </c>
      <c r="B20" s="11" t="s">
        <v>23</v>
      </c>
      <c r="C20" s="11" t="s">
        <v>24</v>
      </c>
      <c r="D20" s="11" t="s">
        <v>139</v>
      </c>
      <c r="E20" s="7"/>
      <c r="F20" s="24">
        <v>0.21906822999999997</v>
      </c>
      <c r="G20" s="24">
        <v>0.20221312999999999</v>
      </c>
      <c r="H20" s="24">
        <v>0.14094357999999998</v>
      </c>
      <c r="I20" s="24">
        <v>0.11047530999999999</v>
      </c>
      <c r="J20" s="24">
        <v>6.529654E-2</v>
      </c>
      <c r="K20" s="24">
        <v>6.072578E-2</v>
      </c>
      <c r="L20" s="24">
        <v>5.2237230000000003E-2</v>
      </c>
      <c r="M20" s="24">
        <v>4.7231160000000001E-2</v>
      </c>
      <c r="N20" s="24">
        <v>4.0483850000000002E-2</v>
      </c>
      <c r="O20" s="24">
        <v>3.264827E-2</v>
      </c>
      <c r="P20" s="24">
        <v>2.6989229999999999E-2</v>
      </c>
      <c r="Q20" s="24">
        <v>1.9588959999999999E-2</v>
      </c>
    </row>
    <row r="21" spans="1:17" x14ac:dyDescent="0.3">
      <c r="A21" s="32" t="s">
        <v>2</v>
      </c>
      <c r="B21" s="11" t="s">
        <v>25</v>
      </c>
      <c r="C21" s="11" t="s">
        <v>26</v>
      </c>
      <c r="D21" s="11" t="s">
        <v>139</v>
      </c>
      <c r="E21" s="7"/>
      <c r="F21" s="24">
        <v>0.22575104539793092</v>
      </c>
      <c r="G21" s="24">
        <v>0.24472200294046395</v>
      </c>
      <c r="H21" s="24">
        <v>0.20135375574967498</v>
      </c>
      <c r="I21" s="24">
        <v>0.20560771854464821</v>
      </c>
      <c r="J21" s="24">
        <v>0.17651175802900002</v>
      </c>
      <c r="K21" s="24">
        <v>0.17975207049286665</v>
      </c>
      <c r="L21" s="24">
        <v>0.171395475183</v>
      </c>
      <c r="M21" s="24">
        <v>0.17446524488533335</v>
      </c>
      <c r="N21" s="24">
        <v>0.17182183208156668</v>
      </c>
      <c r="O21" s="24">
        <v>0.16372105091399997</v>
      </c>
      <c r="P21" s="24">
        <v>0.16653500647403335</v>
      </c>
      <c r="Q21" s="24">
        <v>0.15860476806799997</v>
      </c>
    </row>
    <row r="22" spans="1:17" x14ac:dyDescent="0.3">
      <c r="A22" s="32" t="s">
        <v>2</v>
      </c>
      <c r="B22" s="11" t="s">
        <v>27</v>
      </c>
      <c r="C22" s="11" t="s">
        <v>28</v>
      </c>
      <c r="D22" s="11" t="s">
        <v>139</v>
      </c>
      <c r="E22" s="7"/>
      <c r="F22" s="24">
        <v>0.14759147999999997</v>
      </c>
      <c r="G22" s="24">
        <v>0.15270023000000005</v>
      </c>
      <c r="H22" s="24">
        <v>0.11830919999999999</v>
      </c>
      <c r="I22" s="24">
        <v>0.11209900999999999</v>
      </c>
      <c r="J22" s="24">
        <v>9.0756259999999991E-2</v>
      </c>
      <c r="K22" s="24">
        <v>8.415497999999999E-2</v>
      </c>
      <c r="L22" s="24">
        <v>7.2124370000000007E-2</v>
      </c>
      <c r="M22" s="24">
        <v>6.4902019999999991E-2</v>
      </c>
      <c r="N22" s="24">
        <v>5.5275560000000008E-2</v>
      </c>
      <c r="O22" s="24">
        <v>4.4176520000000004E-2</v>
      </c>
      <c r="P22" s="24">
        <v>3.6557339999999994E-2</v>
      </c>
      <c r="Q22" s="24">
        <v>2.657961E-2</v>
      </c>
    </row>
    <row r="23" spans="1:17" customFormat="1" ht="6.75" customHeight="1" x14ac:dyDescent="0.3">
      <c r="B23" s="29"/>
      <c r="C23" s="18"/>
      <c r="D23" s="18"/>
      <c r="E23" s="30"/>
    </row>
    <row r="24" spans="1:17" ht="28.5" customHeight="1" x14ac:dyDescent="0.3">
      <c r="B24" s="156" t="s">
        <v>176</v>
      </c>
      <c r="C24" s="156"/>
      <c r="D24" s="156"/>
      <c r="F24" s="33">
        <f t="shared" ref="F24:Q24" si="1">+SUM(F7:F22)</f>
        <v>249.518568069781</v>
      </c>
      <c r="G24" s="33">
        <f t="shared" si="1"/>
        <v>107.6469802130399</v>
      </c>
      <c r="H24" s="33">
        <f t="shared" si="1"/>
        <v>567.42632770685805</v>
      </c>
      <c r="I24" s="33">
        <f t="shared" si="1"/>
        <v>14.667759078391279</v>
      </c>
      <c r="J24" s="33">
        <f t="shared" si="1"/>
        <v>5.7101199798872102</v>
      </c>
      <c r="K24" s="33">
        <f t="shared" si="1"/>
        <v>433.9307013897598</v>
      </c>
      <c r="L24" s="33">
        <f t="shared" si="1"/>
        <v>244.50654446286174</v>
      </c>
      <c r="M24" s="33">
        <f t="shared" si="1"/>
        <v>100.30297433354336</v>
      </c>
      <c r="N24" s="33">
        <f t="shared" si="1"/>
        <v>423.57234926073909</v>
      </c>
      <c r="O24" s="33">
        <f t="shared" si="1"/>
        <v>13.026080579921357</v>
      </c>
      <c r="P24" s="33">
        <f t="shared" si="1"/>
        <v>4.837180238458167</v>
      </c>
      <c r="Q24" s="33">
        <f t="shared" si="1"/>
        <v>410.5714135224847</v>
      </c>
    </row>
    <row r="25" spans="1:17" ht="16.5" customHeight="1" x14ac:dyDescent="0.3">
      <c r="B25" s="159" t="s">
        <v>85</v>
      </c>
      <c r="C25" s="159"/>
      <c r="D25" s="159"/>
    </row>
    <row r="26" spans="1:17" x14ac:dyDescent="0.3">
      <c r="B26" s="159"/>
      <c r="C26" s="159"/>
      <c r="D26" s="159"/>
    </row>
    <row r="27" spans="1:17" ht="16.5" customHeight="1" x14ac:dyDescent="0.3">
      <c r="B27" s="3"/>
      <c r="C27" s="3"/>
      <c r="D27" s="3"/>
    </row>
    <row r="28" spans="1:17" x14ac:dyDescent="0.3">
      <c r="B28" s="3"/>
      <c r="C28" s="3"/>
      <c r="D28" s="3"/>
    </row>
    <row r="29" spans="1:17" ht="30.75" customHeight="1" x14ac:dyDescent="0.3">
      <c r="B29" s="165" t="s">
        <v>149</v>
      </c>
      <c r="C29" s="165"/>
      <c r="D29" s="165"/>
    </row>
    <row r="30" spans="1:17" x14ac:dyDescent="0.3">
      <c r="B30" s="157" t="s">
        <v>0</v>
      </c>
      <c r="C30" s="143" t="s">
        <v>1</v>
      </c>
      <c r="D30" s="143" t="s">
        <v>146</v>
      </c>
      <c r="F30" s="6">
        <v>2020</v>
      </c>
      <c r="G30" s="6">
        <v>2020</v>
      </c>
      <c r="H30" s="6">
        <v>2020</v>
      </c>
      <c r="I30" s="6">
        <v>2020</v>
      </c>
      <c r="J30" s="6">
        <v>2020</v>
      </c>
      <c r="K30" s="6">
        <v>2020</v>
      </c>
      <c r="L30" s="6">
        <v>2020</v>
      </c>
      <c r="M30" s="6">
        <v>2020</v>
      </c>
      <c r="N30" s="6">
        <v>2020</v>
      </c>
      <c r="O30" s="6">
        <v>2020</v>
      </c>
      <c r="P30" s="6">
        <v>2020</v>
      </c>
      <c r="Q30" s="6">
        <v>2020</v>
      </c>
    </row>
    <row r="31" spans="1:17" x14ac:dyDescent="0.3">
      <c r="B31" s="158"/>
      <c r="C31" s="144"/>
      <c r="D31" s="144"/>
      <c r="F31" s="6">
        <v>1</v>
      </c>
      <c r="G31" s="6">
        <f>+F31+1</f>
        <v>2</v>
      </c>
      <c r="H31" s="6">
        <f t="shared" ref="H31:Q31" si="2">+G31+1</f>
        <v>3</v>
      </c>
      <c r="I31" s="6">
        <f t="shared" si="2"/>
        <v>4</v>
      </c>
      <c r="J31" s="6">
        <f t="shared" si="2"/>
        <v>5</v>
      </c>
      <c r="K31" s="6">
        <f t="shared" si="2"/>
        <v>6</v>
      </c>
      <c r="L31" s="6">
        <f t="shared" si="2"/>
        <v>7</v>
      </c>
      <c r="M31" s="6">
        <f t="shared" si="2"/>
        <v>8</v>
      </c>
      <c r="N31" s="6">
        <f t="shared" si="2"/>
        <v>9</v>
      </c>
      <c r="O31" s="6">
        <f t="shared" si="2"/>
        <v>10</v>
      </c>
      <c r="P31" s="6">
        <f t="shared" si="2"/>
        <v>11</v>
      </c>
      <c r="Q31" s="6">
        <f t="shared" si="2"/>
        <v>12</v>
      </c>
    </row>
    <row r="32" spans="1:17" x14ac:dyDescent="0.3">
      <c r="A32" s="32" t="s">
        <v>80</v>
      </c>
      <c r="B32" s="11" t="s">
        <v>33</v>
      </c>
      <c r="C32" s="20" t="s">
        <v>34</v>
      </c>
      <c r="D32" s="11" t="s">
        <v>141</v>
      </c>
      <c r="E32" s="7"/>
      <c r="F32" s="24">
        <v>1.044462E-2</v>
      </c>
      <c r="G32" s="24">
        <v>1.0773680000000001E-2</v>
      </c>
      <c r="H32" s="24">
        <v>8.3557900000000001E-3</v>
      </c>
      <c r="I32" s="24">
        <v>6.9616000000000001E-3</v>
      </c>
      <c r="J32" s="24">
        <v>7.1434200000000002E-3</v>
      </c>
      <c r="K32" s="24">
        <v>6.8542799999999999E-3</v>
      </c>
      <c r="L32" s="24">
        <v>6.1229300000000004E-3</v>
      </c>
      <c r="M32" s="24">
        <v>6.17396E-3</v>
      </c>
      <c r="N32" s="24">
        <v>4.9323599999999993E-3</v>
      </c>
      <c r="O32" s="24">
        <v>4.5921999999999994E-3</v>
      </c>
      <c r="P32" s="24">
        <v>4.3540900000000006E-3</v>
      </c>
      <c r="Q32" s="24">
        <v>3.4526500000000003E-3</v>
      </c>
    </row>
    <row r="33" spans="1:17" x14ac:dyDescent="0.3">
      <c r="A33" s="32" t="s">
        <v>80</v>
      </c>
      <c r="B33" s="11" t="s">
        <v>37</v>
      </c>
      <c r="C33" s="11" t="s">
        <v>38</v>
      </c>
      <c r="D33" s="11" t="s">
        <v>142</v>
      </c>
      <c r="E33" s="7"/>
      <c r="F33" s="24">
        <v>0</v>
      </c>
      <c r="G33" s="24">
        <v>0</v>
      </c>
      <c r="H33" s="24">
        <v>0</v>
      </c>
      <c r="I33" s="24">
        <v>0</v>
      </c>
      <c r="J33" s="24">
        <v>0</v>
      </c>
      <c r="K33" s="24">
        <v>0.78636959598235623</v>
      </c>
      <c r="L33" s="24">
        <v>0</v>
      </c>
      <c r="M33" s="24">
        <v>0</v>
      </c>
      <c r="N33" s="24">
        <v>0</v>
      </c>
      <c r="O33" s="24">
        <v>0</v>
      </c>
      <c r="P33" s="24">
        <v>0</v>
      </c>
      <c r="Q33" s="24">
        <v>0.76324107845346323</v>
      </c>
    </row>
    <row r="34" spans="1:17" x14ac:dyDescent="0.3">
      <c r="A34" s="32" t="s">
        <v>80</v>
      </c>
      <c r="B34" s="11" t="s">
        <v>39</v>
      </c>
      <c r="C34" s="11" t="s">
        <v>40</v>
      </c>
      <c r="D34" s="11" t="s">
        <v>142</v>
      </c>
      <c r="E34" s="7"/>
      <c r="F34" s="24">
        <v>0</v>
      </c>
      <c r="G34" s="24">
        <v>0</v>
      </c>
      <c r="H34" s="24">
        <v>0</v>
      </c>
      <c r="I34" s="24">
        <v>0.57620989999999983</v>
      </c>
      <c r="J34" s="24">
        <v>0</v>
      </c>
      <c r="K34" s="24">
        <v>0</v>
      </c>
      <c r="L34" s="24">
        <v>0</v>
      </c>
      <c r="M34" s="24">
        <v>0</v>
      </c>
      <c r="N34" s="24">
        <v>0</v>
      </c>
      <c r="O34" s="24">
        <v>0.55487067855149741</v>
      </c>
      <c r="P34" s="24">
        <v>0</v>
      </c>
      <c r="Q34" s="24">
        <v>0</v>
      </c>
    </row>
    <row r="35" spans="1:17" x14ac:dyDescent="0.3">
      <c r="A35" s="32" t="s">
        <v>80</v>
      </c>
      <c r="B35" s="11" t="s">
        <v>41</v>
      </c>
      <c r="C35" s="11" t="s">
        <v>42</v>
      </c>
      <c r="D35" s="11" t="s">
        <v>142</v>
      </c>
      <c r="E35" s="7"/>
      <c r="F35" s="24">
        <v>0</v>
      </c>
      <c r="G35" s="24">
        <v>0.42763391000000001</v>
      </c>
      <c r="H35" s="24">
        <v>0</v>
      </c>
      <c r="I35" s="24">
        <v>0</v>
      </c>
      <c r="J35" s="24">
        <v>0</v>
      </c>
      <c r="K35" s="24">
        <v>0</v>
      </c>
      <c r="L35" s="24">
        <v>0</v>
      </c>
      <c r="M35" s="24">
        <v>0.43382001295147438</v>
      </c>
      <c r="N35" s="24">
        <v>0</v>
      </c>
      <c r="O35" s="24">
        <v>0</v>
      </c>
      <c r="P35" s="24">
        <v>0</v>
      </c>
      <c r="Q35" s="24">
        <v>0</v>
      </c>
    </row>
    <row r="36" spans="1:17" x14ac:dyDescent="0.3">
      <c r="A36" s="32" t="s">
        <v>80</v>
      </c>
      <c r="B36" s="11" t="s">
        <v>43</v>
      </c>
      <c r="C36" s="11" t="s">
        <v>44</v>
      </c>
      <c r="D36" s="11" t="s">
        <v>142</v>
      </c>
      <c r="E36" s="7"/>
      <c r="F36" s="24">
        <v>0</v>
      </c>
      <c r="G36" s="24">
        <v>0.46892526862415546</v>
      </c>
      <c r="H36" s="24">
        <v>0</v>
      </c>
      <c r="I36" s="24">
        <v>0</v>
      </c>
      <c r="J36" s="24">
        <v>0</v>
      </c>
      <c r="K36" s="24">
        <v>0</v>
      </c>
      <c r="L36" s="24">
        <v>0</v>
      </c>
      <c r="M36" s="24">
        <v>0.51258034108228789</v>
      </c>
      <c r="N36" s="24">
        <v>0</v>
      </c>
      <c r="O36" s="24">
        <v>0</v>
      </c>
      <c r="P36" s="24">
        <v>0</v>
      </c>
      <c r="Q36" s="24">
        <v>0</v>
      </c>
    </row>
    <row r="37" spans="1:17" x14ac:dyDescent="0.3">
      <c r="A37" s="32" t="s">
        <v>80</v>
      </c>
      <c r="B37" s="11" t="s">
        <v>45</v>
      </c>
      <c r="C37" s="11" t="s">
        <v>46</v>
      </c>
      <c r="D37" s="11" t="s">
        <v>142</v>
      </c>
      <c r="E37" s="7"/>
      <c r="F37" s="25">
        <v>0</v>
      </c>
      <c r="G37" s="25">
        <v>0</v>
      </c>
      <c r="H37" s="25">
        <v>0</v>
      </c>
      <c r="I37" s="25">
        <v>0</v>
      </c>
      <c r="J37" s="25">
        <v>8.4987573221129792E-2</v>
      </c>
      <c r="K37" s="25">
        <v>0</v>
      </c>
      <c r="L37" s="25">
        <v>0</v>
      </c>
      <c r="M37" s="25">
        <v>0</v>
      </c>
      <c r="N37" s="25">
        <v>0</v>
      </c>
      <c r="O37" s="25">
        <v>0</v>
      </c>
      <c r="P37" s="25">
        <v>8.261682942037131E-2</v>
      </c>
      <c r="Q37" s="25">
        <v>0</v>
      </c>
    </row>
    <row r="38" spans="1:17" x14ac:dyDescent="0.3">
      <c r="A38" s="32" t="s">
        <v>80</v>
      </c>
      <c r="B38" s="11" t="s">
        <v>47</v>
      </c>
      <c r="C38" s="11" t="s">
        <v>48</v>
      </c>
      <c r="D38" s="11" t="s">
        <v>142</v>
      </c>
      <c r="E38" s="7"/>
      <c r="F38" s="24">
        <v>0</v>
      </c>
      <c r="G38" s="24">
        <v>0</v>
      </c>
      <c r="H38" s="24">
        <v>0</v>
      </c>
      <c r="I38" s="24">
        <v>9.714377252423248E-2</v>
      </c>
      <c r="J38" s="24">
        <v>0</v>
      </c>
      <c r="K38" s="24">
        <v>0</v>
      </c>
      <c r="L38" s="24">
        <v>0</v>
      </c>
      <c r="M38" s="24">
        <v>0</v>
      </c>
      <c r="N38" s="24">
        <v>0</v>
      </c>
      <c r="O38" s="24">
        <v>0.10363547369772184</v>
      </c>
      <c r="P38" s="24">
        <v>0</v>
      </c>
      <c r="Q38" s="24">
        <v>0</v>
      </c>
    </row>
    <row r="39" spans="1:17" x14ac:dyDescent="0.3">
      <c r="A39" s="32" t="s">
        <v>80</v>
      </c>
      <c r="B39" s="11" t="s">
        <v>49</v>
      </c>
      <c r="C39" s="11" t="s">
        <v>50</v>
      </c>
      <c r="D39" s="11" t="s">
        <v>142</v>
      </c>
      <c r="E39" s="7"/>
      <c r="F39" s="24">
        <v>0</v>
      </c>
      <c r="G39" s="24">
        <v>0</v>
      </c>
      <c r="H39" s="24">
        <v>0</v>
      </c>
      <c r="I39" s="24">
        <v>3.2498870430597057E-2</v>
      </c>
      <c r="J39" s="24">
        <v>0</v>
      </c>
      <c r="K39" s="24">
        <v>0</v>
      </c>
      <c r="L39" s="24">
        <v>0</v>
      </c>
      <c r="M39" s="24">
        <v>0</v>
      </c>
      <c r="N39" s="24">
        <v>0</v>
      </c>
      <c r="O39" s="24">
        <v>2.9248982495750524E-2</v>
      </c>
      <c r="P39" s="24">
        <v>0</v>
      </c>
      <c r="Q39" s="24">
        <v>0</v>
      </c>
    </row>
    <row r="40" spans="1:17" x14ac:dyDescent="0.3">
      <c r="A40" s="32" t="s">
        <v>80</v>
      </c>
      <c r="B40" s="11" t="s">
        <v>51</v>
      </c>
      <c r="C40" s="11" t="s">
        <v>52</v>
      </c>
      <c r="D40" s="11" t="s">
        <v>142</v>
      </c>
      <c r="E40" s="7"/>
      <c r="F40" s="24">
        <v>0</v>
      </c>
      <c r="G40" s="24">
        <v>0</v>
      </c>
      <c r="H40" s="24">
        <v>1.5959500000000001E-3</v>
      </c>
      <c r="I40" s="24">
        <v>0</v>
      </c>
      <c r="J40" s="24">
        <v>0</v>
      </c>
      <c r="K40" s="24">
        <v>1.5689E-3</v>
      </c>
      <c r="L40" s="24">
        <v>0</v>
      </c>
      <c r="M40" s="24">
        <v>0</v>
      </c>
      <c r="N40" s="24">
        <v>1.54185E-3</v>
      </c>
      <c r="O40" s="24">
        <v>0</v>
      </c>
      <c r="P40" s="24">
        <v>0</v>
      </c>
      <c r="Q40" s="24">
        <v>1.5148E-3</v>
      </c>
    </row>
    <row r="41" spans="1:17" x14ac:dyDescent="0.3">
      <c r="A41" s="32" t="s">
        <v>80</v>
      </c>
      <c r="B41" s="11" t="s">
        <v>53</v>
      </c>
      <c r="C41" s="11" t="s">
        <v>54</v>
      </c>
      <c r="D41" s="11" t="s">
        <v>142</v>
      </c>
      <c r="E41" s="7"/>
      <c r="F41" s="24">
        <v>0</v>
      </c>
      <c r="G41" s="24">
        <v>9.3864583083752492E-3</v>
      </c>
      <c r="H41" s="24">
        <v>0</v>
      </c>
      <c r="I41" s="24">
        <v>0</v>
      </c>
      <c r="J41" s="24">
        <v>0</v>
      </c>
      <c r="K41" s="24">
        <v>0</v>
      </c>
      <c r="L41" s="24">
        <v>0</v>
      </c>
      <c r="M41" s="24">
        <v>7.427561149944791E-3</v>
      </c>
      <c r="N41" s="24">
        <v>0</v>
      </c>
      <c r="O41" s="24">
        <v>0</v>
      </c>
      <c r="P41" s="24">
        <v>0</v>
      </c>
      <c r="Q41" s="24">
        <v>0</v>
      </c>
    </row>
    <row r="42" spans="1:17" x14ac:dyDescent="0.3">
      <c r="A42" s="32" t="s">
        <v>80</v>
      </c>
      <c r="B42" s="11" t="s">
        <v>55</v>
      </c>
      <c r="C42" s="11" t="s">
        <v>56</v>
      </c>
      <c r="D42" s="11" t="s">
        <v>142</v>
      </c>
      <c r="E42" s="7"/>
      <c r="F42" s="24">
        <v>0</v>
      </c>
      <c r="G42" s="24">
        <v>0</v>
      </c>
      <c r="H42" s="24">
        <v>9.9328000000000003E-4</v>
      </c>
      <c r="I42" s="24">
        <v>0</v>
      </c>
      <c r="J42" s="24">
        <v>0</v>
      </c>
      <c r="K42" s="24">
        <v>9.2705999999999995E-4</v>
      </c>
      <c r="L42" s="24">
        <v>0</v>
      </c>
      <c r="M42" s="24">
        <v>0</v>
      </c>
      <c r="N42" s="24">
        <v>8.6084000000000009E-4</v>
      </c>
      <c r="O42" s="24">
        <v>0</v>
      </c>
      <c r="P42" s="24">
        <v>0</v>
      </c>
      <c r="Q42" s="24">
        <v>7.9462000000000001E-4</v>
      </c>
    </row>
    <row r="43" spans="1:17" x14ac:dyDescent="0.3">
      <c r="A43" s="32" t="s">
        <v>80</v>
      </c>
      <c r="B43" s="11" t="s">
        <v>58</v>
      </c>
      <c r="C43" s="11" t="s">
        <v>59</v>
      </c>
      <c r="D43" s="11" t="s">
        <v>142</v>
      </c>
      <c r="E43" s="7"/>
      <c r="F43" s="24">
        <v>0</v>
      </c>
      <c r="G43" s="24">
        <v>0</v>
      </c>
      <c r="H43" s="24">
        <v>0.48642354999999993</v>
      </c>
      <c r="I43" s="24">
        <v>0</v>
      </c>
      <c r="J43" s="24">
        <v>0</v>
      </c>
      <c r="K43" s="24">
        <v>0</v>
      </c>
      <c r="L43" s="24">
        <v>0</v>
      </c>
      <c r="M43" s="24">
        <v>0</v>
      </c>
      <c r="N43" s="24">
        <v>0.47885558436830394</v>
      </c>
      <c r="O43" s="24">
        <v>0</v>
      </c>
      <c r="P43" s="24">
        <v>0</v>
      </c>
      <c r="Q43" s="24">
        <v>0</v>
      </c>
    </row>
    <row r="44" spans="1:17" x14ac:dyDescent="0.3">
      <c r="A44" s="32" t="s">
        <v>80</v>
      </c>
      <c r="B44" s="11" t="s">
        <v>60</v>
      </c>
      <c r="C44" s="11" t="s">
        <v>61</v>
      </c>
      <c r="D44" s="11" t="s">
        <v>142</v>
      </c>
      <c r="E44" s="7"/>
      <c r="F44" s="24">
        <v>0</v>
      </c>
      <c r="G44" s="24">
        <v>0</v>
      </c>
      <c r="H44" s="24">
        <v>0</v>
      </c>
      <c r="I44" s="24">
        <v>0</v>
      </c>
      <c r="J44" s="24">
        <v>0</v>
      </c>
      <c r="K44" s="24">
        <v>1.9715934066100026E-2</v>
      </c>
      <c r="L44" s="24">
        <v>0</v>
      </c>
      <c r="M44" s="24">
        <v>0</v>
      </c>
      <c r="N44" s="24">
        <v>0</v>
      </c>
      <c r="O44" s="24">
        <v>0</v>
      </c>
      <c r="P44" s="24">
        <v>0</v>
      </c>
      <c r="Q44" s="24">
        <v>1.5772746849858341E-2</v>
      </c>
    </row>
    <row r="45" spans="1:17" x14ac:dyDescent="0.3">
      <c r="A45" s="32" t="s">
        <v>80</v>
      </c>
      <c r="B45" s="11" t="s">
        <v>62</v>
      </c>
      <c r="C45" s="11" t="s">
        <v>63</v>
      </c>
      <c r="D45" s="11" t="s">
        <v>142</v>
      </c>
      <c r="E45" s="7"/>
      <c r="F45" s="24">
        <v>0</v>
      </c>
      <c r="G45" s="24">
        <v>0</v>
      </c>
      <c r="H45" s="24">
        <v>0</v>
      </c>
      <c r="I45" s="24">
        <v>1.7124849523809552E-2</v>
      </c>
      <c r="J45" s="24">
        <v>0</v>
      </c>
      <c r="K45" s="24">
        <v>0</v>
      </c>
      <c r="L45" s="24">
        <v>0</v>
      </c>
      <c r="M45" s="24">
        <v>0</v>
      </c>
      <c r="N45" s="24">
        <v>0</v>
      </c>
      <c r="O45" s="24">
        <v>8.5624247619047709E-3</v>
      </c>
      <c r="P45" s="24">
        <v>0</v>
      </c>
      <c r="Q45" s="24">
        <v>0</v>
      </c>
    </row>
    <row r="46" spans="1:17" x14ac:dyDescent="0.3">
      <c r="A46" s="32" t="s">
        <v>80</v>
      </c>
      <c r="B46" s="11" t="s">
        <v>64</v>
      </c>
      <c r="C46" s="11" t="s">
        <v>65</v>
      </c>
      <c r="D46" s="11" t="s">
        <v>142</v>
      </c>
      <c r="E46" s="7"/>
      <c r="F46" s="24">
        <v>0</v>
      </c>
      <c r="G46" s="24">
        <v>0</v>
      </c>
      <c r="H46" s="24">
        <v>2.8080792380855441E-3</v>
      </c>
      <c r="I46" s="24">
        <v>0</v>
      </c>
      <c r="J46" s="24">
        <v>0</v>
      </c>
      <c r="K46" s="24">
        <v>0</v>
      </c>
      <c r="L46" s="24">
        <v>0</v>
      </c>
      <c r="M46" s="24">
        <v>0</v>
      </c>
      <c r="N46" s="24">
        <v>6.8897427483091203E-3</v>
      </c>
      <c r="O46" s="24">
        <v>0</v>
      </c>
      <c r="P46" s="24">
        <v>0</v>
      </c>
      <c r="Q46" s="24">
        <v>0</v>
      </c>
    </row>
    <row r="47" spans="1:17" x14ac:dyDescent="0.3">
      <c r="A47" s="32" t="s">
        <v>80</v>
      </c>
      <c r="B47" s="11" t="s">
        <v>66</v>
      </c>
      <c r="C47" s="11" t="s">
        <v>67</v>
      </c>
      <c r="D47" s="11" t="s">
        <v>143</v>
      </c>
      <c r="E47" s="7"/>
      <c r="F47" s="24">
        <v>0</v>
      </c>
      <c r="G47" s="24">
        <v>0</v>
      </c>
      <c r="H47" s="24">
        <v>0</v>
      </c>
      <c r="I47" s="24">
        <v>0</v>
      </c>
      <c r="J47" s="24">
        <v>20.9375</v>
      </c>
      <c r="K47" s="24">
        <v>0</v>
      </c>
      <c r="L47" s="24">
        <v>0</v>
      </c>
      <c r="M47" s="24">
        <v>0</v>
      </c>
      <c r="N47" s="24">
        <v>0</v>
      </c>
      <c r="O47" s="24">
        <v>0</v>
      </c>
      <c r="P47" s="24">
        <v>20.9375</v>
      </c>
      <c r="Q47" s="24">
        <v>0</v>
      </c>
    </row>
    <row r="48" spans="1:17" x14ac:dyDescent="0.3">
      <c r="A48" s="32" t="s">
        <v>80</v>
      </c>
      <c r="B48" s="11" t="s">
        <v>70</v>
      </c>
      <c r="C48" s="11" t="s">
        <v>71</v>
      </c>
      <c r="D48" s="11" t="s">
        <v>143</v>
      </c>
      <c r="E48" s="7"/>
      <c r="F48" s="24">
        <v>0</v>
      </c>
      <c r="G48" s="24">
        <v>0</v>
      </c>
      <c r="H48" s="24">
        <v>0</v>
      </c>
      <c r="I48" s="24">
        <v>0</v>
      </c>
      <c r="J48" s="24">
        <v>1.254575</v>
      </c>
      <c r="K48" s="24">
        <v>0</v>
      </c>
      <c r="L48" s="24">
        <v>0</v>
      </c>
      <c r="M48" s="24">
        <v>0</v>
      </c>
      <c r="N48" s="24">
        <v>0</v>
      </c>
      <c r="O48" s="24">
        <v>0</v>
      </c>
      <c r="P48" s="24">
        <v>1.254575</v>
      </c>
      <c r="Q48" s="24">
        <v>0</v>
      </c>
    </row>
    <row r="49" spans="1:17" customFormat="1" ht="6.75" customHeight="1" x14ac:dyDescent="0.3">
      <c r="B49" s="29"/>
      <c r="C49" s="18"/>
      <c r="D49" s="18"/>
      <c r="E49" s="30"/>
    </row>
    <row r="50" spans="1:17" ht="28.5" customHeight="1" x14ac:dyDescent="0.3">
      <c r="B50" s="156" t="s">
        <v>177</v>
      </c>
      <c r="C50" s="156"/>
      <c r="D50" s="156"/>
      <c r="F50" s="33">
        <f t="shared" ref="F50:Q50" si="3">+SUM(F32:F48)</f>
        <v>1.044462E-2</v>
      </c>
      <c r="G50" s="33">
        <f t="shared" si="3"/>
        <v>0.91671931693253073</v>
      </c>
      <c r="H50" s="33">
        <f t="shared" si="3"/>
        <v>0.50017664923808547</v>
      </c>
      <c r="I50" s="33">
        <f t="shared" si="3"/>
        <v>0.72993899247863891</v>
      </c>
      <c r="J50" s="33">
        <f t="shared" si="3"/>
        <v>22.284205993221128</v>
      </c>
      <c r="K50" s="33">
        <f t="shared" si="3"/>
        <v>0.81543577004845624</v>
      </c>
      <c r="L50" s="33">
        <f t="shared" si="3"/>
        <v>6.1229300000000004E-3</v>
      </c>
      <c r="M50" s="33">
        <f t="shared" si="3"/>
        <v>0.96000187518370705</v>
      </c>
      <c r="N50" s="33">
        <f t="shared" si="3"/>
        <v>0.49308037711661307</v>
      </c>
      <c r="O50" s="33">
        <f t="shared" si="3"/>
        <v>0.70090975950687451</v>
      </c>
      <c r="P50" s="33">
        <f t="shared" si="3"/>
        <v>22.279045919420369</v>
      </c>
      <c r="Q50" s="33">
        <f t="shared" si="3"/>
        <v>0.78477589530332148</v>
      </c>
    </row>
    <row r="51" spans="1:17" x14ac:dyDescent="0.3">
      <c r="B51" s="4"/>
      <c r="C51" s="4"/>
      <c r="D51" s="4"/>
      <c r="F51" s="21"/>
      <c r="G51" s="21"/>
      <c r="H51" s="21"/>
      <c r="I51" s="21"/>
      <c r="J51" s="21"/>
      <c r="K51" s="21"/>
      <c r="L51" s="21"/>
      <c r="M51" s="21"/>
      <c r="N51" s="21"/>
      <c r="O51" s="21"/>
      <c r="P51" s="21"/>
      <c r="Q51" s="21"/>
    </row>
    <row r="52" spans="1:17" x14ac:dyDescent="0.3">
      <c r="B52" s="4"/>
      <c r="C52" s="4"/>
      <c r="D52" s="4"/>
      <c r="F52" s="21"/>
      <c r="G52" s="21"/>
      <c r="H52" s="21"/>
      <c r="I52" s="21"/>
      <c r="J52" s="21"/>
      <c r="K52" s="21"/>
      <c r="L52" s="21"/>
      <c r="M52" s="21"/>
      <c r="N52" s="21"/>
      <c r="O52" s="21"/>
      <c r="P52" s="21"/>
      <c r="Q52" s="21"/>
    </row>
    <row r="53" spans="1:17" ht="30.75" customHeight="1" x14ac:dyDescent="0.3">
      <c r="B53" s="165" t="s">
        <v>78</v>
      </c>
      <c r="C53" s="165"/>
      <c r="D53" s="165"/>
      <c r="F53" s="21"/>
      <c r="G53" s="21"/>
      <c r="H53" s="21"/>
      <c r="I53" s="21"/>
      <c r="J53" s="21"/>
      <c r="K53" s="21"/>
      <c r="L53" s="21"/>
      <c r="M53" s="21"/>
      <c r="N53" s="21"/>
      <c r="O53" s="21"/>
      <c r="P53" s="21"/>
      <c r="Q53" s="21"/>
    </row>
    <row r="54" spans="1:17" x14ac:dyDescent="0.3">
      <c r="B54" s="157" t="s">
        <v>0</v>
      </c>
      <c r="C54" s="143" t="s">
        <v>1</v>
      </c>
      <c r="D54" s="143" t="s">
        <v>146</v>
      </c>
      <c r="F54" s="6">
        <v>2020</v>
      </c>
      <c r="G54" s="6">
        <v>2020</v>
      </c>
      <c r="H54" s="6">
        <v>2020</v>
      </c>
      <c r="I54" s="6">
        <v>2020</v>
      </c>
      <c r="J54" s="6">
        <v>2020</v>
      </c>
      <c r="K54" s="6">
        <v>2020</v>
      </c>
      <c r="L54" s="6">
        <v>2020</v>
      </c>
      <c r="M54" s="6">
        <v>2020</v>
      </c>
      <c r="N54" s="6">
        <v>2020</v>
      </c>
      <c r="O54" s="6">
        <v>2020</v>
      </c>
      <c r="P54" s="6">
        <v>2020</v>
      </c>
      <c r="Q54" s="6">
        <v>2020</v>
      </c>
    </row>
    <row r="55" spans="1:17" x14ac:dyDescent="0.3">
      <c r="B55" s="158"/>
      <c r="C55" s="144"/>
      <c r="D55" s="144"/>
      <c r="F55" s="6">
        <v>1</v>
      </c>
      <c r="G55" s="6">
        <f>+F55+1</f>
        <v>2</v>
      </c>
      <c r="H55" s="6">
        <f t="shared" ref="H55:Q55" si="4">+G55+1</f>
        <v>3</v>
      </c>
      <c r="I55" s="6">
        <f t="shared" si="4"/>
        <v>4</v>
      </c>
      <c r="J55" s="6">
        <f t="shared" si="4"/>
        <v>5</v>
      </c>
      <c r="K55" s="6">
        <f t="shared" si="4"/>
        <v>6</v>
      </c>
      <c r="L55" s="6">
        <f t="shared" si="4"/>
        <v>7</v>
      </c>
      <c r="M55" s="6">
        <f t="shared" si="4"/>
        <v>8</v>
      </c>
      <c r="N55" s="6">
        <f t="shared" si="4"/>
        <v>9</v>
      </c>
      <c r="O55" s="6">
        <f t="shared" si="4"/>
        <v>10</v>
      </c>
      <c r="P55" s="6">
        <f t="shared" si="4"/>
        <v>11</v>
      </c>
      <c r="Q55" s="6">
        <f t="shared" si="4"/>
        <v>12</v>
      </c>
    </row>
    <row r="56" spans="1:17" x14ac:dyDescent="0.3">
      <c r="A56" s="32" t="s">
        <v>81</v>
      </c>
      <c r="B56" s="11" t="s">
        <v>31</v>
      </c>
      <c r="C56" s="11" t="s">
        <v>32</v>
      </c>
      <c r="D56" s="11" t="s">
        <v>140</v>
      </c>
      <c r="E56" s="7"/>
      <c r="F56" s="24">
        <v>1.0962742032999999</v>
      </c>
      <c r="G56" s="24">
        <v>1.0041942365000001</v>
      </c>
      <c r="H56" s="24">
        <v>0.92655729330000003</v>
      </c>
      <c r="I56" s="24">
        <v>0.92351676269999994</v>
      </c>
      <c r="J56" s="24">
        <v>0.8734139472000001</v>
      </c>
      <c r="K56" s="24">
        <v>0.8815387281</v>
      </c>
      <c r="L56" s="24">
        <v>0.8327900426</v>
      </c>
      <c r="M56" s="24">
        <v>0.83956069339999995</v>
      </c>
      <c r="N56" s="24">
        <v>0.81857167610000003</v>
      </c>
      <c r="O56" s="24">
        <v>0.77185418589999999</v>
      </c>
      <c r="P56" s="24">
        <v>0.77659364139999998</v>
      </c>
      <c r="Q56" s="24">
        <v>0.73123028130000001</v>
      </c>
    </row>
    <row r="57" spans="1:17" customFormat="1" ht="6.75" customHeight="1" x14ac:dyDescent="0.3">
      <c r="B57" s="29"/>
      <c r="C57" s="18"/>
      <c r="D57" s="18"/>
      <c r="E57" s="30"/>
    </row>
    <row r="58" spans="1:17" ht="28.5" customHeight="1" x14ac:dyDescent="0.3">
      <c r="B58" s="156" t="s">
        <v>178</v>
      </c>
      <c r="C58" s="156"/>
      <c r="D58" s="156"/>
      <c r="F58" s="33">
        <f t="shared" ref="F58:Q58" si="5">+SUM(F56)</f>
        <v>1.0962742032999999</v>
      </c>
      <c r="G58" s="33">
        <f t="shared" si="5"/>
        <v>1.0041942365000001</v>
      </c>
      <c r="H58" s="33">
        <f t="shared" si="5"/>
        <v>0.92655729330000003</v>
      </c>
      <c r="I58" s="33">
        <f t="shared" si="5"/>
        <v>0.92351676269999994</v>
      </c>
      <c r="J58" s="33">
        <f t="shared" si="5"/>
        <v>0.8734139472000001</v>
      </c>
      <c r="K58" s="33">
        <f t="shared" si="5"/>
        <v>0.8815387281</v>
      </c>
      <c r="L58" s="33">
        <f t="shared" si="5"/>
        <v>0.8327900426</v>
      </c>
      <c r="M58" s="33">
        <f t="shared" si="5"/>
        <v>0.83956069339999995</v>
      </c>
      <c r="N58" s="33">
        <f t="shared" si="5"/>
        <v>0.81857167610000003</v>
      </c>
      <c r="O58" s="33">
        <f t="shared" si="5"/>
        <v>0.77185418589999999</v>
      </c>
      <c r="P58" s="33">
        <f t="shared" si="5"/>
        <v>0.77659364139999998</v>
      </c>
      <c r="Q58" s="33">
        <f t="shared" si="5"/>
        <v>0.73123028130000001</v>
      </c>
    </row>
    <row r="59" spans="1:17" x14ac:dyDescent="0.3">
      <c r="B59" s="4"/>
      <c r="C59" s="4"/>
      <c r="D59" s="4"/>
      <c r="F59" s="21"/>
      <c r="G59" s="21"/>
      <c r="H59" s="21"/>
      <c r="I59" s="21"/>
      <c r="J59" s="21"/>
      <c r="K59" s="21"/>
      <c r="L59" s="21"/>
      <c r="M59" s="21"/>
      <c r="N59" s="21"/>
      <c r="O59" s="21"/>
      <c r="P59" s="21"/>
      <c r="Q59" s="21"/>
    </row>
    <row r="60" spans="1:17" x14ac:dyDescent="0.3">
      <c r="B60" s="4"/>
      <c r="C60" s="4"/>
      <c r="D60" s="4"/>
      <c r="F60" s="21"/>
      <c r="G60" s="21"/>
      <c r="H60" s="21"/>
      <c r="I60" s="21"/>
      <c r="J60" s="21"/>
      <c r="K60" s="21"/>
      <c r="L60" s="21"/>
      <c r="M60" s="21"/>
      <c r="N60" s="21"/>
      <c r="O60" s="21"/>
      <c r="P60" s="21"/>
      <c r="Q60" s="21"/>
    </row>
  </sheetData>
  <mergeCells count="17">
    <mergeCell ref="B58:D58"/>
    <mergeCell ref="B25:D26"/>
    <mergeCell ref="B30:B31"/>
    <mergeCell ref="C30:C31"/>
    <mergeCell ref="B54:B55"/>
    <mergeCell ref="C54:C55"/>
    <mergeCell ref="D30:D31"/>
    <mergeCell ref="D54:D55"/>
    <mergeCell ref="B29:D29"/>
    <mergeCell ref="B50:D50"/>
    <mergeCell ref="B1:E1"/>
    <mergeCell ref="B5:B6"/>
    <mergeCell ref="C5:C6"/>
    <mergeCell ref="B4:D4"/>
    <mergeCell ref="B53:D53"/>
    <mergeCell ref="D5:D6"/>
    <mergeCell ref="B24:D24"/>
  </mergeCells>
  <hyperlinks>
    <hyperlink ref="C9" location="ANSG20!A1" display="ANSG20" xr:uid="{00000000-0004-0000-0200-000000000000}"/>
    <hyperlink ref="C11" location="ANSE21!A1" display="ANSE21" xr:uid="{00000000-0004-0000-0200-000001000000}"/>
    <hyperlink ref="C10" location="ANSE22!A1" display="ANSE22" xr:uid="{00000000-0004-0000-0200-000002000000}"/>
    <hyperlink ref="C8" location="ANSE23!A1" display="ANSE23" xr:uid="{00000000-0004-0000-0200-000003000000}"/>
    <hyperlink ref="C7" location="FFDPO23!A1" display="FFDPO23" xr:uid="{00000000-0004-0000-0200-000004000000}"/>
    <hyperlink ref="C12" location="ANSG22!A1" display="ANSG22" xr:uid="{00000000-0004-0000-0200-000005000000}"/>
    <hyperlink ref="C13" location="IPVO26!A1" display="IPVO26" xr:uid="{00000000-0004-0000-0200-000006000000}"/>
    <hyperlink ref="C14" location="PROFA21!A1" display="PROFA21" xr:uid="{00000000-0004-0000-0200-000007000000}"/>
    <hyperlink ref="C15" location="'PMJ21'!A1" display="PMJ21" xr:uid="{00000000-0004-0000-0200-000008000000}"/>
    <hyperlink ref="C16" location="'PMG25'!A1" display="PMG25" xr:uid="{00000000-0004-0000-0200-000009000000}"/>
    <hyperlink ref="C36" location="BIDF40!A1" display="BIDF40" xr:uid="{00000000-0004-0000-0200-00000A000000}"/>
    <hyperlink ref="C41" location="BIDF22!A1" display="BIDF22" xr:uid="{00000000-0004-0000-0200-00000B000000}"/>
    <hyperlink ref="C39" location="BIDO24!A1" display="BIDO24" xr:uid="{00000000-0004-0000-0200-00000C000000}"/>
    <hyperlink ref="C37" location="BIDN32!A1" display="BIDN32" xr:uid="{00000000-0004-0000-0200-00000D000000}"/>
    <hyperlink ref="C40" location="BIDS34!A1" display="BIDS34" xr:uid="{00000000-0004-0000-0200-00000E000000}"/>
    <hyperlink ref="C42" location="BIDS23!A1" display="BIDS23" xr:uid="{00000000-0004-0000-0200-00000F000000}"/>
    <hyperlink ref="C38" location="BIDY42!A1" display="BIDY42" xr:uid="{00000000-0004-0000-0200-000010000000}"/>
    <hyperlink ref="C46" location="BIRS20!A1" display="BIRS20" xr:uid="{00000000-0004-0000-0200-000011000000}"/>
    <hyperlink ref="C45" location="BIRO20!A1" display="BIRO20" xr:uid="{00000000-0004-0000-0200-000012000000}"/>
    <hyperlink ref="C44" location="BIRJ22!A1" display="BIRJ22" xr:uid="{00000000-0004-0000-0200-000013000000}"/>
    <hyperlink ref="C43" location="BIRS38!A1" display="BIRS38" xr:uid="{00000000-0004-0000-0200-000014000000}"/>
    <hyperlink ref="C47" location="'PMY24'!A1" display="PMY24" xr:uid="{00000000-0004-0000-0200-000015000000}"/>
    <hyperlink ref="C48" location="'PMY24-C'!A1" display="PMY24-C" xr:uid="{00000000-0004-0000-0200-000016000000}"/>
    <hyperlink ref="C56" location="BNAN23!A1" display="BNAN23" xr:uid="{00000000-0004-0000-0200-000017000000}"/>
    <hyperlink ref="C17" location="FFFIRO24!A1" display="FFFIRO24" xr:uid="{00000000-0004-0000-0200-000018000000}"/>
    <hyperlink ref="C18" location="FFFIRF26!A1" display="FFFIRF26" xr:uid="{00000000-0004-0000-0200-000019000000}"/>
    <hyperlink ref="C20" location="FFFIRF21!A1" display="FFFIRF21" xr:uid="{00000000-0004-0000-0200-00001A000000}"/>
    <hyperlink ref="C22" location="FFFIRY22!A1" display="FFFIRY22" xr:uid="{00000000-0004-0000-0200-00001B000000}"/>
    <hyperlink ref="C19" location="FFFIRJ20!A1" display="FFFIRJ20" xr:uid="{00000000-0004-0000-0200-00001C000000}"/>
    <hyperlink ref="C21" location="FFFIRE26!A1" display="FFFIRE26" xr:uid="{00000000-0004-0000-0200-00001D000000}"/>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K6:K64"/>
  <sheetViews>
    <sheetView showGridLines="0" workbookViewId="0"/>
  </sheetViews>
  <sheetFormatPr baseColWidth="10" defaultRowHeight="15" x14ac:dyDescent="0.25"/>
  <sheetData>
    <row r="6" spans="11:11" x14ac:dyDescent="0.25">
      <c r="K6" s="119">
        <v>1</v>
      </c>
    </row>
    <row r="25" spans="11:11" x14ac:dyDescent="0.25">
      <c r="K25" s="119">
        <v>1</v>
      </c>
    </row>
    <row r="44" spans="11:11" x14ac:dyDescent="0.25">
      <c r="K44" s="119">
        <v>1</v>
      </c>
    </row>
    <row r="64" spans="11:11" x14ac:dyDescent="0.25">
      <c r="K64" s="119">
        <v>1</v>
      </c>
    </row>
  </sheetData>
  <pageMargins left="0.7" right="0.7" top="0.75" bottom="0.75" header="0.3" footer="0.3"/>
  <drawing r:id="rId1"/>
  <legacyDrawing r:id="rId2"/>
  <picture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1</xdr:col>
                    <xdr:colOff>752475</xdr:colOff>
                    <xdr:row>4</xdr:row>
                    <xdr:rowOff>9525</xdr:rowOff>
                  </from>
                  <to>
                    <xdr:col>5</xdr:col>
                    <xdr:colOff>581025</xdr:colOff>
                    <xdr:row>5</xdr:row>
                    <xdr:rowOff>180975</xdr:rowOff>
                  </to>
                </anchor>
              </controlPr>
            </control>
          </mc:Choice>
        </mc:AlternateContent>
        <mc:AlternateContent xmlns:mc="http://schemas.openxmlformats.org/markup-compatibility/2006">
          <mc:Choice Requires="x14">
            <control shapeId="12291" r:id="rId5" name="Drop Down 3">
              <controlPr defaultSize="0" autoLine="0" autoPict="0">
                <anchor moveWithCells="1">
                  <from>
                    <xdr:col>1</xdr:col>
                    <xdr:colOff>752475</xdr:colOff>
                    <xdr:row>23</xdr:row>
                    <xdr:rowOff>19050</xdr:rowOff>
                  </from>
                  <to>
                    <xdr:col>5</xdr:col>
                    <xdr:colOff>581025</xdr:colOff>
                    <xdr:row>24</xdr:row>
                    <xdr:rowOff>190500</xdr:rowOff>
                  </to>
                </anchor>
              </controlPr>
            </control>
          </mc:Choice>
        </mc:AlternateContent>
        <mc:AlternateContent xmlns:mc="http://schemas.openxmlformats.org/markup-compatibility/2006">
          <mc:Choice Requires="x14">
            <control shapeId="12295" r:id="rId6" name="Drop Down 7">
              <controlPr defaultSize="0" autoLine="0" autoPict="0">
                <anchor moveWithCells="1">
                  <from>
                    <xdr:col>1</xdr:col>
                    <xdr:colOff>752475</xdr:colOff>
                    <xdr:row>41</xdr:row>
                    <xdr:rowOff>114300</xdr:rowOff>
                  </from>
                  <to>
                    <xdr:col>5</xdr:col>
                    <xdr:colOff>581025</xdr:colOff>
                    <xdr:row>43</xdr:row>
                    <xdr:rowOff>95250</xdr:rowOff>
                  </to>
                </anchor>
              </controlPr>
            </control>
          </mc:Choice>
        </mc:AlternateContent>
        <mc:AlternateContent xmlns:mc="http://schemas.openxmlformats.org/markup-compatibility/2006">
          <mc:Choice Requires="x14">
            <control shapeId="12301" r:id="rId7" name="Drop Down 13">
              <controlPr defaultSize="0" autoLine="0" autoPict="0">
                <anchor moveWithCells="1">
                  <from>
                    <xdr:col>1</xdr:col>
                    <xdr:colOff>647700</xdr:colOff>
                    <xdr:row>61</xdr:row>
                    <xdr:rowOff>38100</xdr:rowOff>
                  </from>
                  <to>
                    <xdr:col>5</xdr:col>
                    <xdr:colOff>476250</xdr:colOff>
                    <xdr:row>63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V30"/>
  <sheetViews>
    <sheetView showGridLines="0" zoomScale="50" zoomScaleNormal="50" workbookViewId="0"/>
  </sheetViews>
  <sheetFormatPr baseColWidth="10" defaultRowHeight="15" x14ac:dyDescent="0.25"/>
  <cols>
    <col min="1" max="1" width="20.42578125" bestFit="1" customWidth="1"/>
    <col min="7" max="7" width="20.42578125" bestFit="1" customWidth="1"/>
    <col min="8" max="8" width="11.85546875" bestFit="1" customWidth="1"/>
    <col min="28" max="28" width="20.42578125" bestFit="1" customWidth="1"/>
    <col min="29" max="46" width="18.28515625" customWidth="1"/>
    <col min="49" max="49" width="17.7109375" customWidth="1"/>
    <col min="56" max="56" width="17.7109375" customWidth="1"/>
    <col min="62" max="62" width="14.7109375" customWidth="1"/>
    <col min="66" max="66" width="90.85546875" customWidth="1"/>
  </cols>
  <sheetData>
    <row r="2" spans="1:74" ht="33" customHeight="1" x14ac:dyDescent="0.25">
      <c r="G2" s="167" t="s">
        <v>136</v>
      </c>
      <c r="H2" s="167" t="s">
        <v>137</v>
      </c>
      <c r="I2" s="167"/>
      <c r="J2" s="167"/>
      <c r="K2" s="167" t="s">
        <v>138</v>
      </c>
      <c r="L2" s="167"/>
      <c r="M2" s="167"/>
      <c r="N2" s="167" t="s">
        <v>135</v>
      </c>
      <c r="O2" s="167"/>
      <c r="P2" s="167"/>
      <c r="Q2" s="167" t="s">
        <v>137</v>
      </c>
      <c r="R2" s="167"/>
      <c r="S2" s="167"/>
      <c r="T2" s="167" t="s">
        <v>138</v>
      </c>
      <c r="U2" s="167"/>
      <c r="V2" s="167"/>
      <c r="W2" s="167" t="s">
        <v>135</v>
      </c>
      <c r="X2" s="167"/>
      <c r="Y2" s="167"/>
      <c r="AB2" s="167" t="s">
        <v>144</v>
      </c>
      <c r="AC2" s="105" t="s">
        <v>139</v>
      </c>
      <c r="AD2" s="105" t="s">
        <v>139</v>
      </c>
      <c r="AE2" s="105" t="s">
        <v>139</v>
      </c>
      <c r="AF2" s="105" t="s">
        <v>140</v>
      </c>
      <c r="AG2" s="105" t="s">
        <v>140</v>
      </c>
      <c r="AH2" s="105" t="s">
        <v>140</v>
      </c>
      <c r="AI2" s="105" t="s">
        <v>141</v>
      </c>
      <c r="AJ2" s="105" t="s">
        <v>141</v>
      </c>
      <c r="AK2" s="105" t="s">
        <v>141</v>
      </c>
      <c r="AL2" s="105" t="s">
        <v>142</v>
      </c>
      <c r="AM2" s="105" t="s">
        <v>142</v>
      </c>
      <c r="AN2" s="105" t="s">
        <v>142</v>
      </c>
      <c r="AO2" s="105" t="s">
        <v>143</v>
      </c>
      <c r="AP2" s="105" t="s">
        <v>143</v>
      </c>
      <c r="AQ2" s="105" t="s">
        <v>143</v>
      </c>
      <c r="AR2" s="167" t="s">
        <v>135</v>
      </c>
      <c r="AS2" s="167"/>
      <c r="AT2" s="167"/>
    </row>
    <row r="3" spans="1:74" ht="27" customHeight="1" x14ac:dyDescent="0.25">
      <c r="A3" s="101" t="s">
        <v>134</v>
      </c>
      <c r="B3" s="102" t="s">
        <v>2</v>
      </c>
      <c r="C3" s="102" t="s">
        <v>150</v>
      </c>
      <c r="D3" s="102" t="s">
        <v>81</v>
      </c>
      <c r="G3" s="167"/>
      <c r="H3" s="102" t="s">
        <v>2</v>
      </c>
      <c r="I3" s="102" t="s">
        <v>150</v>
      </c>
      <c r="J3" s="102" t="s">
        <v>81</v>
      </c>
      <c r="K3" s="102" t="s">
        <v>2</v>
      </c>
      <c r="L3" s="102" t="s">
        <v>150</v>
      </c>
      <c r="M3" s="102" t="s">
        <v>81</v>
      </c>
      <c r="N3" s="102" t="s">
        <v>2</v>
      </c>
      <c r="O3" s="102" t="s">
        <v>150</v>
      </c>
      <c r="P3" s="102" t="s">
        <v>81</v>
      </c>
      <c r="Q3" s="102" t="s">
        <v>2</v>
      </c>
      <c r="R3" s="102" t="s">
        <v>150</v>
      </c>
      <c r="S3" s="102" t="s">
        <v>81</v>
      </c>
      <c r="T3" s="102" t="s">
        <v>2</v>
      </c>
      <c r="U3" s="102" t="s">
        <v>150</v>
      </c>
      <c r="V3" s="102" t="s">
        <v>81</v>
      </c>
      <c r="W3" s="102" t="s">
        <v>2</v>
      </c>
      <c r="X3" s="102" t="s">
        <v>150</v>
      </c>
      <c r="Y3" s="102" t="s">
        <v>81</v>
      </c>
      <c r="AB3" s="167"/>
      <c r="AC3" s="102" t="s">
        <v>2</v>
      </c>
      <c r="AD3" s="102" t="s">
        <v>150</v>
      </c>
      <c r="AE3" s="102" t="s">
        <v>81</v>
      </c>
      <c r="AF3" s="102" t="s">
        <v>2</v>
      </c>
      <c r="AG3" s="102" t="s">
        <v>150</v>
      </c>
      <c r="AH3" s="102" t="s">
        <v>81</v>
      </c>
      <c r="AI3" s="102" t="s">
        <v>2</v>
      </c>
      <c r="AJ3" s="102" t="s">
        <v>150</v>
      </c>
      <c r="AK3" s="102" t="s">
        <v>81</v>
      </c>
      <c r="AL3" s="102" t="s">
        <v>2</v>
      </c>
      <c r="AM3" s="102" t="s">
        <v>150</v>
      </c>
      <c r="AN3" s="102" t="s">
        <v>81</v>
      </c>
      <c r="AO3" s="102" t="s">
        <v>2</v>
      </c>
      <c r="AP3" s="102" t="s">
        <v>150</v>
      </c>
      <c r="AQ3" s="102" t="s">
        <v>81</v>
      </c>
      <c r="AR3" s="102" t="s">
        <v>2</v>
      </c>
      <c r="AS3" s="102" t="s">
        <v>150</v>
      </c>
      <c r="AT3" s="102" t="s">
        <v>81</v>
      </c>
      <c r="AW3" s="101" t="s">
        <v>151</v>
      </c>
      <c r="AX3" s="102" t="s">
        <v>2</v>
      </c>
      <c r="AY3" s="102" t="s">
        <v>150</v>
      </c>
      <c r="AZ3" s="102" t="s">
        <v>81</v>
      </c>
      <c r="BA3" s="104" t="s">
        <v>153</v>
      </c>
      <c r="BD3" s="101" t="s">
        <v>154</v>
      </c>
      <c r="BE3" s="102" t="s">
        <v>157</v>
      </c>
      <c r="BF3" s="102" t="s">
        <v>158</v>
      </c>
      <c r="BG3" s="102" t="s">
        <v>159</v>
      </c>
      <c r="BH3" s="102" t="s">
        <v>155</v>
      </c>
      <c r="BI3" s="102" t="s">
        <v>156</v>
      </c>
      <c r="BJ3" s="104" t="s">
        <v>160</v>
      </c>
      <c r="BK3" s="104" t="s">
        <v>153</v>
      </c>
      <c r="BT3" s="166" t="s">
        <v>173</v>
      </c>
      <c r="BU3" s="166"/>
      <c r="BV3" s="166"/>
    </row>
    <row r="4" spans="1:74" ht="16.5" x14ac:dyDescent="0.25">
      <c r="A4" s="108">
        <v>2020</v>
      </c>
      <c r="B4" s="109">
        <v>4159.2426909092756</v>
      </c>
      <c r="C4" s="109">
        <v>68.445098006030065</v>
      </c>
      <c r="D4" s="109">
        <v>69.786996289407824</v>
      </c>
      <c r="G4" s="110">
        <v>2020</v>
      </c>
      <c r="H4" s="117">
        <v>1583.5256920735512</v>
      </c>
      <c r="I4" s="117">
        <v>17.964239907580328</v>
      </c>
      <c r="J4" s="117">
        <v>59.310900597607819</v>
      </c>
      <c r="K4" s="117">
        <v>2575.7169988357246</v>
      </c>
      <c r="L4" s="117">
        <v>50.48085809844973</v>
      </c>
      <c r="M4" s="117">
        <v>10.476095691800001</v>
      </c>
      <c r="N4" s="117">
        <v>4159.2426909092756</v>
      </c>
      <c r="O4" s="117">
        <v>68.445098006030065</v>
      </c>
      <c r="P4" s="117">
        <v>69.786996289407824</v>
      </c>
      <c r="Q4" s="114">
        <v>0.38072452360969772</v>
      </c>
      <c r="R4" s="114">
        <v>0.26246203790953249</v>
      </c>
      <c r="S4" s="114">
        <v>0.84988470275528893</v>
      </c>
      <c r="T4" s="114">
        <v>0.61927547639030234</v>
      </c>
      <c r="U4" s="114">
        <v>0.7375379620904674</v>
      </c>
      <c r="V4" s="114">
        <v>0.15011529724471104</v>
      </c>
      <c r="W4" s="114">
        <v>1</v>
      </c>
      <c r="X4" s="114">
        <v>0.99999999999999989</v>
      </c>
      <c r="Y4" s="114">
        <v>1</v>
      </c>
      <c r="Z4" s="115">
        <v>0</v>
      </c>
      <c r="AB4" s="110">
        <v>2020</v>
      </c>
      <c r="AC4" s="111">
        <v>2320.5037123333022</v>
      </c>
      <c r="AD4" s="111">
        <v>0</v>
      </c>
      <c r="AE4" s="111">
        <v>0</v>
      </c>
      <c r="AF4" s="111">
        <v>0</v>
      </c>
      <c r="AG4" s="111">
        <v>0</v>
      </c>
      <c r="AH4" s="111">
        <v>69.786996289407824</v>
      </c>
      <c r="AI4" s="111">
        <v>0</v>
      </c>
      <c r="AJ4" s="111">
        <v>1.6481616200000002</v>
      </c>
      <c r="AK4" s="111">
        <v>0</v>
      </c>
      <c r="AL4" s="111">
        <v>0</v>
      </c>
      <c r="AM4" s="111">
        <v>22.412786386030064</v>
      </c>
      <c r="AN4" s="111">
        <v>0</v>
      </c>
      <c r="AO4" s="111">
        <v>1838.738978575976</v>
      </c>
      <c r="AP4" s="111">
        <v>44.384149999999998</v>
      </c>
      <c r="AQ4" s="111">
        <v>0</v>
      </c>
      <c r="AR4" s="116">
        <v>4159.2426909092783</v>
      </c>
      <c r="AS4" s="116">
        <v>68.445098006030065</v>
      </c>
      <c r="AT4" s="116">
        <v>69.786996289407824</v>
      </c>
      <c r="AU4" s="71"/>
      <c r="AV4" s="71"/>
      <c r="AW4" s="104" t="s">
        <v>89</v>
      </c>
      <c r="AX4" s="112">
        <v>0.24241385328237419</v>
      </c>
      <c r="AY4" s="112">
        <v>0.61155456432706456</v>
      </c>
      <c r="AZ4" s="112">
        <v>0.1460315823905613</v>
      </c>
      <c r="BA4" s="113">
        <v>1</v>
      </c>
      <c r="BD4" s="104" t="s">
        <v>89</v>
      </c>
      <c r="BE4" s="112">
        <v>0.15895841765439733</v>
      </c>
      <c r="BF4" s="112">
        <v>0.1460315823905613</v>
      </c>
      <c r="BG4" s="112">
        <v>0.44444864114797661</v>
      </c>
      <c r="BH4" s="112">
        <v>7.0062408209534424E-2</v>
      </c>
      <c r="BI4" s="112">
        <v>0.16710592317908796</v>
      </c>
      <c r="BJ4" s="112">
        <v>1.339302741844244E-2</v>
      </c>
      <c r="BK4" s="113">
        <v>1</v>
      </c>
      <c r="BL4" s="107"/>
      <c r="BT4" s="118" t="s">
        <v>163</v>
      </c>
    </row>
    <row r="5" spans="1:74" ht="16.5" x14ac:dyDescent="0.25">
      <c r="A5" s="108">
        <f>+A4+1</f>
        <v>2021</v>
      </c>
      <c r="B5" s="109">
        <v>8769.7245262309407</v>
      </c>
      <c r="C5" s="109">
        <v>66.166842818522838</v>
      </c>
      <c r="D5" s="109">
        <v>66.599506133207825</v>
      </c>
      <c r="G5" s="108">
        <f>+G4+1</f>
        <v>2021</v>
      </c>
      <c r="H5" s="117">
        <v>6293.4620249390064</v>
      </c>
      <c r="I5" s="117">
        <v>16.176807489346082</v>
      </c>
      <c r="J5" s="117">
        <v>59.310900597607819</v>
      </c>
      <c r="K5" s="117">
        <v>2476.2625012919352</v>
      </c>
      <c r="L5" s="117">
        <v>49.990035329176763</v>
      </c>
      <c r="M5" s="117">
        <v>7.2886055356000004</v>
      </c>
      <c r="N5" s="117">
        <v>8769.7245262309407</v>
      </c>
      <c r="O5" s="117">
        <v>66.166842818522838</v>
      </c>
      <c r="P5" s="117">
        <v>66.599506133207825</v>
      </c>
      <c r="Q5" s="114">
        <v>0.71763508718144597</v>
      </c>
      <c r="R5" s="114">
        <v>0.24448510462732134</v>
      </c>
      <c r="S5" s="114">
        <v>0.89056066690612046</v>
      </c>
      <c r="T5" s="114">
        <v>0.28236491281855408</v>
      </c>
      <c r="U5" s="114">
        <v>0.7555148953726788</v>
      </c>
      <c r="V5" s="114">
        <v>0.10943933309387947</v>
      </c>
      <c r="W5" s="114">
        <v>1</v>
      </c>
      <c r="X5" s="114">
        <v>1.0000000000000002</v>
      </c>
      <c r="Y5" s="114">
        <v>0.99999999999999989</v>
      </c>
      <c r="Z5" s="115">
        <v>0</v>
      </c>
      <c r="AB5" s="108">
        <f>+AB4+1</f>
        <v>2021</v>
      </c>
      <c r="AC5" s="111">
        <v>2753.2606875926872</v>
      </c>
      <c r="AD5" s="111">
        <v>0</v>
      </c>
      <c r="AE5" s="111">
        <v>0</v>
      </c>
      <c r="AF5" s="111">
        <v>0</v>
      </c>
      <c r="AG5" s="111">
        <v>0</v>
      </c>
      <c r="AH5" s="111">
        <v>66.599506133207825</v>
      </c>
      <c r="AI5" s="111">
        <v>0</v>
      </c>
      <c r="AJ5" s="111">
        <v>0.7948682199999999</v>
      </c>
      <c r="AK5" s="111">
        <v>0</v>
      </c>
      <c r="AL5" s="111">
        <v>0</v>
      </c>
      <c r="AM5" s="111">
        <v>20.987824598522842</v>
      </c>
      <c r="AN5" s="111">
        <v>0</v>
      </c>
      <c r="AO5" s="111">
        <v>6016.4638386382549</v>
      </c>
      <c r="AP5" s="111">
        <v>44.384149999999998</v>
      </c>
      <c r="AQ5" s="111">
        <v>0</v>
      </c>
      <c r="AR5" s="116">
        <v>8769.7245262309425</v>
      </c>
      <c r="AS5" s="116">
        <v>66.166842818522838</v>
      </c>
      <c r="AT5" s="116">
        <v>66.599506133207825</v>
      </c>
      <c r="AU5" s="71"/>
      <c r="AV5" s="71"/>
      <c r="AW5" s="104" t="s">
        <v>152</v>
      </c>
      <c r="AX5" s="111">
        <v>289.05397337631598</v>
      </c>
      <c r="AY5" s="111">
        <v>729.21689235824238</v>
      </c>
      <c r="AZ5" s="111">
        <v>174.12787494142663</v>
      </c>
      <c r="BA5" s="111">
        <v>1192.398740675985</v>
      </c>
      <c r="BD5" s="104" t="s">
        <v>152</v>
      </c>
      <c r="BE5" s="111">
        <v>189.54181703095065</v>
      </c>
      <c r="BF5" s="111">
        <v>174.12787494142663</v>
      </c>
      <c r="BG5" s="111">
        <v>529.96</v>
      </c>
      <c r="BH5" s="111">
        <v>83.542327317775644</v>
      </c>
      <c r="BI5" s="111">
        <v>199.25689235824237</v>
      </c>
      <c r="BJ5" s="111">
        <v>15.969829027589704</v>
      </c>
      <c r="BK5" s="111">
        <v>1192.398740675985</v>
      </c>
      <c r="BL5" s="106"/>
      <c r="BT5" s="118" t="s">
        <v>164</v>
      </c>
    </row>
    <row r="6" spans="1:74" x14ac:dyDescent="0.25">
      <c r="A6" s="108">
        <f t="shared" ref="A6:A9" si="0">+A5+1</f>
        <v>2022</v>
      </c>
      <c r="B6" s="109">
        <v>6324.3961016464236</v>
      </c>
      <c r="C6" s="109">
        <v>234.02054987337601</v>
      </c>
      <c r="D6" s="109">
        <v>63.633961103507822</v>
      </c>
      <c r="G6" s="108">
        <f t="shared" ref="G6:G9" si="1">+G5+1</f>
        <v>2022</v>
      </c>
      <c r="H6" s="117">
        <v>4412.9802591547796</v>
      </c>
      <c r="I6" s="117">
        <v>191.92705378079609</v>
      </c>
      <c r="J6" s="117">
        <v>59.310900597607819</v>
      </c>
      <c r="K6" s="117">
        <v>1911.4158424916443</v>
      </c>
      <c r="L6" s="117">
        <v>42.093496092579926</v>
      </c>
      <c r="M6" s="117">
        <v>4.3230605059</v>
      </c>
      <c r="N6" s="117">
        <v>6324.3961016464236</v>
      </c>
      <c r="O6" s="117">
        <v>234.02054987337601</v>
      </c>
      <c r="P6" s="117">
        <v>63.633961103507822</v>
      </c>
      <c r="Q6" s="114">
        <v>0.69777101058011737</v>
      </c>
      <c r="R6" s="114">
        <v>0.8201290608224111</v>
      </c>
      <c r="S6" s="114">
        <v>0.93206362717436286</v>
      </c>
      <c r="T6" s="114">
        <v>0.30222898941988269</v>
      </c>
      <c r="U6" s="114">
        <v>0.1798709391775889</v>
      </c>
      <c r="V6" s="114">
        <v>6.7936372825637151E-2</v>
      </c>
      <c r="W6" s="114">
        <v>1</v>
      </c>
      <c r="X6" s="114">
        <v>1</v>
      </c>
      <c r="Y6" s="114">
        <v>1</v>
      </c>
      <c r="Z6" s="115">
        <v>0</v>
      </c>
      <c r="AB6" s="108">
        <f t="shared" ref="AB6:AB9" si="2">+AB5+1</f>
        <v>2022</v>
      </c>
      <c r="AC6" s="111">
        <v>6310.8436573053223</v>
      </c>
      <c r="AD6" s="111">
        <v>0</v>
      </c>
      <c r="AE6" s="111">
        <v>0</v>
      </c>
      <c r="AF6" s="111">
        <v>0</v>
      </c>
      <c r="AG6" s="111">
        <v>0</v>
      </c>
      <c r="AH6" s="111">
        <v>63.633961103507822</v>
      </c>
      <c r="AI6" s="111">
        <v>0</v>
      </c>
      <c r="AJ6" s="111">
        <v>0</v>
      </c>
      <c r="AK6" s="111">
        <v>0</v>
      </c>
      <c r="AL6" s="111">
        <v>0</v>
      </c>
      <c r="AM6" s="111">
        <v>20.397350470876006</v>
      </c>
      <c r="AN6" s="111">
        <v>0</v>
      </c>
      <c r="AO6" s="111">
        <v>13.55244434110106</v>
      </c>
      <c r="AP6" s="111">
        <v>213.62319940250001</v>
      </c>
      <c r="AQ6" s="111">
        <v>0</v>
      </c>
      <c r="AR6" s="116">
        <v>6324.3961016464236</v>
      </c>
      <c r="AS6" s="116">
        <v>234.02054987337601</v>
      </c>
      <c r="AT6" s="116">
        <v>63.633961103507822</v>
      </c>
      <c r="AU6" s="71"/>
      <c r="AV6" s="71"/>
      <c r="AW6" s="71"/>
      <c r="BD6" s="71"/>
      <c r="BT6" s="118" t="s">
        <v>165</v>
      </c>
    </row>
    <row r="7" spans="1:74" x14ac:dyDescent="0.25">
      <c r="A7" s="108">
        <f t="shared" si="0"/>
        <v>2023</v>
      </c>
      <c r="B7" s="109">
        <v>6735.780346896775</v>
      </c>
      <c r="C7" s="109">
        <v>218.62381986457612</v>
      </c>
      <c r="D7" s="109">
        <v>55.725841023707169</v>
      </c>
      <c r="G7" s="108">
        <f t="shared" si="1"/>
        <v>2023</v>
      </c>
      <c r="H7" s="117">
        <v>6128.8090123739066</v>
      </c>
      <c r="I7" s="117">
        <v>191.80299318557942</v>
      </c>
      <c r="J7" s="117">
        <v>54.368325547807167</v>
      </c>
      <c r="K7" s="117">
        <v>606.97133452286801</v>
      </c>
      <c r="L7" s="117">
        <v>26.820826678996692</v>
      </c>
      <c r="M7" s="117">
        <v>1.3575154759000003</v>
      </c>
      <c r="N7" s="117">
        <v>6735.780346896775</v>
      </c>
      <c r="O7" s="117">
        <v>218.62381986457612</v>
      </c>
      <c r="P7" s="117">
        <v>55.725841023707169</v>
      </c>
      <c r="Q7" s="114">
        <v>0.90988849052916276</v>
      </c>
      <c r="R7" s="114">
        <v>0.87731974175727723</v>
      </c>
      <c r="S7" s="114">
        <v>0.97563939007537848</v>
      </c>
      <c r="T7" s="114">
        <v>9.0111509470837223E-2</v>
      </c>
      <c r="U7" s="114">
        <v>0.12268025824272272</v>
      </c>
      <c r="V7" s="114">
        <v>2.4360609924621492E-2</v>
      </c>
      <c r="W7" s="114">
        <v>1</v>
      </c>
      <c r="X7" s="114">
        <v>1</v>
      </c>
      <c r="Y7" s="114">
        <v>1</v>
      </c>
      <c r="Z7" s="115">
        <v>0</v>
      </c>
      <c r="AB7" s="108">
        <f t="shared" si="2"/>
        <v>2023</v>
      </c>
      <c r="AC7" s="111">
        <v>6724.5053158042274</v>
      </c>
      <c r="AD7" s="111">
        <v>0</v>
      </c>
      <c r="AE7" s="111">
        <v>0</v>
      </c>
      <c r="AF7" s="111">
        <v>0</v>
      </c>
      <c r="AG7" s="111">
        <v>0</v>
      </c>
      <c r="AH7" s="111">
        <v>55.725841023707169</v>
      </c>
      <c r="AI7" s="111">
        <v>0</v>
      </c>
      <c r="AJ7" s="111">
        <v>0</v>
      </c>
      <c r="AK7" s="111">
        <v>0</v>
      </c>
      <c r="AL7" s="111">
        <v>0</v>
      </c>
      <c r="AM7" s="111">
        <v>19.79385765707611</v>
      </c>
      <c r="AN7" s="111">
        <v>0</v>
      </c>
      <c r="AO7" s="111">
        <v>11.275031092546934</v>
      </c>
      <c r="AP7" s="111">
        <v>198.82996220750002</v>
      </c>
      <c r="AQ7" s="111">
        <v>0</v>
      </c>
      <c r="AR7" s="116">
        <v>6735.7803468967741</v>
      </c>
      <c r="AS7" s="116">
        <v>218.62381986457612</v>
      </c>
      <c r="AT7" s="116">
        <v>55.725841023707169</v>
      </c>
      <c r="AU7" s="71"/>
      <c r="AV7" s="71"/>
      <c r="AW7" s="71"/>
      <c r="BD7" s="71"/>
      <c r="BT7" s="118" t="s">
        <v>166</v>
      </c>
    </row>
    <row r="8" spans="1:74" x14ac:dyDescent="0.25">
      <c r="A8" s="108">
        <f t="shared" si="0"/>
        <v>2024</v>
      </c>
      <c r="B8" s="109">
        <v>215.9563687326322</v>
      </c>
      <c r="C8" s="109">
        <v>203.34929248413337</v>
      </c>
      <c r="D8" s="109">
        <v>0</v>
      </c>
      <c r="G8" s="108">
        <f t="shared" si="1"/>
        <v>2024</v>
      </c>
      <c r="H8" s="117">
        <v>195.25826273130477</v>
      </c>
      <c r="I8" s="117">
        <v>191.78807219557942</v>
      </c>
      <c r="J8" s="117">
        <v>0</v>
      </c>
      <c r="K8" s="117">
        <v>20.698106001327446</v>
      </c>
      <c r="L8" s="117">
        <v>11.561220288553962</v>
      </c>
      <c r="M8" s="117">
        <v>0</v>
      </c>
      <c r="N8" s="117">
        <v>215.9563687326322</v>
      </c>
      <c r="O8" s="117">
        <v>203.34929248413337</v>
      </c>
      <c r="P8" s="117">
        <v>0</v>
      </c>
      <c r="Q8" s="114">
        <v>0.90415607503128093</v>
      </c>
      <c r="R8" s="114">
        <v>0.94314600189987863</v>
      </c>
      <c r="S8" s="114" t="s">
        <v>192</v>
      </c>
      <c r="T8" s="114">
        <v>9.5843924968719144E-2</v>
      </c>
      <c r="U8" s="114">
        <v>5.6853998100121463E-2</v>
      </c>
      <c r="V8" s="114" t="s">
        <v>192</v>
      </c>
      <c r="W8" s="114">
        <v>1</v>
      </c>
      <c r="X8" s="114">
        <v>1</v>
      </c>
      <c r="Y8" s="114">
        <v>0</v>
      </c>
      <c r="Z8" s="115">
        <v>0</v>
      </c>
      <c r="AB8" s="108">
        <f t="shared" si="2"/>
        <v>2024</v>
      </c>
      <c r="AC8" s="111">
        <v>206.70590565368889</v>
      </c>
      <c r="AD8" s="111">
        <v>0</v>
      </c>
      <c r="AE8" s="111">
        <v>0</v>
      </c>
      <c r="AF8" s="111">
        <v>0</v>
      </c>
      <c r="AG8" s="111">
        <v>0</v>
      </c>
      <c r="AH8" s="111">
        <v>0</v>
      </c>
      <c r="AI8" s="111">
        <v>0</v>
      </c>
      <c r="AJ8" s="111">
        <v>0</v>
      </c>
      <c r="AK8" s="111">
        <v>0</v>
      </c>
      <c r="AL8" s="111">
        <v>0</v>
      </c>
      <c r="AM8" s="111">
        <v>19.261790679133384</v>
      </c>
      <c r="AN8" s="111">
        <v>0</v>
      </c>
      <c r="AO8" s="111">
        <v>9.2504630789433389</v>
      </c>
      <c r="AP8" s="111">
        <v>184.08750180499999</v>
      </c>
      <c r="AQ8" s="111">
        <v>0</v>
      </c>
      <c r="AR8" s="116">
        <v>215.95636873263223</v>
      </c>
      <c r="AS8" s="116">
        <v>203.34929248413337</v>
      </c>
      <c r="AT8" s="116">
        <v>0</v>
      </c>
      <c r="AU8" s="71"/>
      <c r="AV8" s="71"/>
      <c r="AW8" s="71"/>
      <c r="BD8" s="71"/>
      <c r="BT8" s="118" t="s">
        <v>167</v>
      </c>
    </row>
    <row r="9" spans="1:74" x14ac:dyDescent="0.25">
      <c r="A9" s="108">
        <f t="shared" si="0"/>
        <v>2025</v>
      </c>
      <c r="B9" s="109">
        <v>118.93109785962996</v>
      </c>
      <c r="C9" s="109">
        <v>18.537972478169362</v>
      </c>
      <c r="D9" s="109">
        <v>0</v>
      </c>
      <c r="G9" s="108">
        <f t="shared" si="1"/>
        <v>2025</v>
      </c>
      <c r="H9" s="117">
        <v>110.97535770690037</v>
      </c>
      <c r="I9" s="117">
        <v>14.858888485579417</v>
      </c>
      <c r="J9" s="117">
        <v>0</v>
      </c>
      <c r="K9" s="117">
        <v>7.9557401527295886</v>
      </c>
      <c r="L9" s="117">
        <v>3.6790839925899443</v>
      </c>
      <c r="M9" s="117">
        <v>0</v>
      </c>
      <c r="N9" s="117">
        <v>118.93109785962996</v>
      </c>
      <c r="O9" s="117">
        <v>18.537972478169362</v>
      </c>
      <c r="P9" s="117">
        <v>0</v>
      </c>
      <c r="Q9" s="114">
        <v>0.93310630864503197</v>
      </c>
      <c r="R9" s="114">
        <v>0.80153795152503882</v>
      </c>
      <c r="S9" s="114" t="s">
        <v>192</v>
      </c>
      <c r="T9" s="114">
        <v>6.689369135496806E-2</v>
      </c>
      <c r="U9" s="114">
        <v>0.19846204847496118</v>
      </c>
      <c r="V9" s="114" t="s">
        <v>192</v>
      </c>
      <c r="W9" s="114">
        <v>1</v>
      </c>
      <c r="X9" s="114">
        <v>1</v>
      </c>
      <c r="Y9" s="114">
        <v>0</v>
      </c>
      <c r="Z9" s="115">
        <v>0</v>
      </c>
      <c r="AB9" s="108">
        <f t="shared" si="2"/>
        <v>2025</v>
      </c>
      <c r="AC9" s="111">
        <v>111.02507461086059</v>
      </c>
      <c r="AD9" s="111">
        <v>0</v>
      </c>
      <c r="AE9" s="111">
        <v>0</v>
      </c>
      <c r="AF9" s="111">
        <v>0</v>
      </c>
      <c r="AG9" s="111">
        <v>0</v>
      </c>
      <c r="AH9" s="111">
        <v>0</v>
      </c>
      <c r="AI9" s="111">
        <v>0</v>
      </c>
      <c r="AJ9" s="111">
        <v>0</v>
      </c>
      <c r="AK9" s="111">
        <v>0</v>
      </c>
      <c r="AL9" s="111">
        <v>0</v>
      </c>
      <c r="AM9" s="111">
        <v>18.537972478169365</v>
      </c>
      <c r="AN9" s="111">
        <v>0</v>
      </c>
      <c r="AO9" s="111">
        <v>7.9060232487693289</v>
      </c>
      <c r="AP9" s="111">
        <v>0</v>
      </c>
      <c r="AQ9" s="111">
        <v>0</v>
      </c>
      <c r="AR9" s="116">
        <v>118.93109785962992</v>
      </c>
      <c r="AS9" s="116">
        <v>18.537972478169365</v>
      </c>
      <c r="AT9" s="116">
        <v>0</v>
      </c>
      <c r="AU9" s="71"/>
      <c r="AV9" s="71"/>
      <c r="AW9" s="71"/>
      <c r="BD9" s="71"/>
      <c r="BT9" s="118" t="s">
        <v>168</v>
      </c>
    </row>
    <row r="10" spans="1:74" x14ac:dyDescent="0.25">
      <c r="A10" s="108">
        <f>+A9+1</f>
        <v>2026</v>
      </c>
      <c r="B10" s="109">
        <v>33.452574237969195</v>
      </c>
      <c r="C10" s="109">
        <v>13.244197612430586</v>
      </c>
      <c r="D10" s="109">
        <v>0</v>
      </c>
      <c r="G10" s="108">
        <f>+G9+1</f>
        <v>2026</v>
      </c>
      <c r="H10" s="117">
        <v>32.034608531289607</v>
      </c>
      <c r="I10" s="117">
        <v>9.9880786255794156</v>
      </c>
      <c r="J10" s="117">
        <v>0</v>
      </c>
      <c r="K10" s="117">
        <v>1.4179657066795888</v>
      </c>
      <c r="L10" s="117">
        <v>3.2561189868511695</v>
      </c>
      <c r="M10" s="117">
        <v>0</v>
      </c>
      <c r="N10" s="117">
        <v>33.452574237969195</v>
      </c>
      <c r="O10" s="117">
        <v>13.244197612430586</v>
      </c>
      <c r="P10" s="117">
        <v>0</v>
      </c>
      <c r="Q10" s="114">
        <v>0.9576126579499471</v>
      </c>
      <c r="R10" s="114">
        <v>0.75414750805325648</v>
      </c>
      <c r="S10" s="114" t="s">
        <v>192</v>
      </c>
      <c r="T10" s="114">
        <v>4.2387342050052922E-2</v>
      </c>
      <c r="U10" s="114">
        <v>0.24585249194674344</v>
      </c>
      <c r="V10" s="114" t="s">
        <v>192</v>
      </c>
      <c r="W10" s="114">
        <v>1</v>
      </c>
      <c r="X10" s="114">
        <v>0.99999999999999989</v>
      </c>
      <c r="Y10" s="114">
        <v>0</v>
      </c>
      <c r="Z10" s="115">
        <v>0</v>
      </c>
      <c r="AB10" s="108">
        <f>+AB9+1</f>
        <v>2026</v>
      </c>
      <c r="AC10" s="111">
        <v>33.452574237969195</v>
      </c>
      <c r="AD10" s="111">
        <v>0</v>
      </c>
      <c r="AE10" s="111">
        <v>0</v>
      </c>
      <c r="AF10" s="111">
        <v>0</v>
      </c>
      <c r="AG10" s="111">
        <v>0</v>
      </c>
      <c r="AH10" s="111">
        <v>0</v>
      </c>
      <c r="AI10" s="111">
        <v>0</v>
      </c>
      <c r="AJ10" s="111">
        <v>0</v>
      </c>
      <c r="AK10" s="111">
        <v>0</v>
      </c>
      <c r="AL10" s="111">
        <v>0</v>
      </c>
      <c r="AM10" s="111">
        <v>13.244197612430588</v>
      </c>
      <c r="AN10" s="111">
        <v>0</v>
      </c>
      <c r="AO10" s="111">
        <v>0</v>
      </c>
      <c r="AP10" s="111">
        <v>0</v>
      </c>
      <c r="AQ10" s="111">
        <v>0</v>
      </c>
      <c r="AR10" s="116">
        <v>33.452574237969195</v>
      </c>
      <c r="AS10" s="116">
        <v>13.244197612430588</v>
      </c>
      <c r="AT10" s="116">
        <v>0</v>
      </c>
      <c r="AU10" s="71"/>
      <c r="AV10" s="71"/>
      <c r="AW10" s="71"/>
      <c r="BD10" s="71"/>
      <c r="BT10" s="118" t="s">
        <v>181</v>
      </c>
    </row>
    <row r="11" spans="1:74" x14ac:dyDescent="0.25">
      <c r="A11" s="108" t="s">
        <v>180</v>
      </c>
      <c r="B11" s="109">
        <v>0</v>
      </c>
      <c r="C11" s="109">
        <v>7.2486354832506663</v>
      </c>
      <c r="D11" s="109">
        <v>0</v>
      </c>
      <c r="G11" s="108" t="s">
        <v>180</v>
      </c>
      <c r="H11" s="117">
        <v>0</v>
      </c>
      <c r="I11" s="117">
        <v>6.1828332140391566</v>
      </c>
      <c r="J11" s="117">
        <v>0</v>
      </c>
      <c r="K11" s="117">
        <v>0</v>
      </c>
      <c r="L11" s="117">
        <v>1.0658022692115112</v>
      </c>
      <c r="M11" s="117">
        <v>0</v>
      </c>
      <c r="N11" s="109">
        <v>0</v>
      </c>
      <c r="O11" s="117">
        <v>7.2486354832506663</v>
      </c>
      <c r="P11" s="109">
        <v>0</v>
      </c>
      <c r="Q11" s="114" t="s">
        <v>192</v>
      </c>
      <c r="R11" s="114">
        <v>0.85296511713490819</v>
      </c>
      <c r="S11" s="114" t="s">
        <v>192</v>
      </c>
      <c r="T11" s="114" t="s">
        <v>192</v>
      </c>
      <c r="U11" s="114">
        <v>0.147034882865092</v>
      </c>
      <c r="V11" s="114" t="s">
        <v>192</v>
      </c>
      <c r="W11" s="114">
        <v>0</v>
      </c>
      <c r="X11" s="114">
        <v>1.0000000000000002</v>
      </c>
      <c r="Y11" s="114">
        <v>0</v>
      </c>
      <c r="Z11" s="115">
        <v>0</v>
      </c>
      <c r="AB11" s="108" t="s">
        <v>162</v>
      </c>
      <c r="AC11" s="111">
        <v>0</v>
      </c>
      <c r="AD11" s="111">
        <v>0</v>
      </c>
      <c r="AE11" s="111">
        <v>0</v>
      </c>
      <c r="AF11" s="111">
        <v>0</v>
      </c>
      <c r="AG11" s="111">
        <v>0</v>
      </c>
      <c r="AH11" s="111">
        <v>0</v>
      </c>
      <c r="AI11" s="111">
        <v>0</v>
      </c>
      <c r="AJ11" s="111">
        <v>0</v>
      </c>
      <c r="AK11" s="111">
        <v>0</v>
      </c>
      <c r="AL11" s="111">
        <v>0</v>
      </c>
      <c r="AM11" s="111">
        <v>7.2486354832506681</v>
      </c>
      <c r="AN11" s="111">
        <v>0</v>
      </c>
      <c r="AO11" s="111">
        <v>0</v>
      </c>
      <c r="AP11" s="111">
        <v>0</v>
      </c>
      <c r="AQ11" s="111">
        <v>0</v>
      </c>
      <c r="AR11" s="116">
        <v>0</v>
      </c>
      <c r="AS11" s="116">
        <v>7.2486354832506681</v>
      </c>
      <c r="AT11" s="116">
        <v>0</v>
      </c>
      <c r="AU11" s="71"/>
      <c r="AV11" s="71"/>
      <c r="AW11" s="71"/>
      <c r="BD11" s="71"/>
      <c r="BT11" s="118" t="s">
        <v>169</v>
      </c>
    </row>
    <row r="12" spans="1:74" x14ac:dyDescent="0.25">
      <c r="A12" s="103"/>
      <c r="B12" s="100"/>
      <c r="C12" s="100"/>
      <c r="D12" s="100"/>
      <c r="G12" s="103"/>
      <c r="H12" s="127"/>
      <c r="I12" s="127"/>
      <c r="J12" s="127"/>
      <c r="K12" s="127"/>
      <c r="L12" s="127"/>
      <c r="M12" s="127"/>
      <c r="N12" s="127"/>
      <c r="O12" s="127"/>
      <c r="P12" s="127"/>
      <c r="Q12" s="128"/>
      <c r="R12" s="128"/>
      <c r="S12" s="128"/>
      <c r="T12" s="128"/>
      <c r="U12" s="128"/>
      <c r="V12" s="128"/>
      <c r="W12" s="128"/>
      <c r="X12" s="128"/>
      <c r="Y12" s="128"/>
      <c r="AB12" s="103"/>
      <c r="AC12" s="106"/>
      <c r="AD12" s="106"/>
      <c r="AE12" s="106"/>
      <c r="AF12" s="106"/>
      <c r="AG12" s="106"/>
      <c r="AH12" s="106"/>
      <c r="AI12" s="106"/>
      <c r="AJ12" s="106"/>
      <c r="AK12" s="106"/>
      <c r="AL12" s="106"/>
      <c r="AM12" s="106"/>
      <c r="AN12" s="106"/>
      <c r="AO12" s="106"/>
      <c r="AP12" s="106"/>
      <c r="AQ12" s="106"/>
      <c r="AR12" s="129"/>
      <c r="AS12" s="129"/>
      <c r="AT12" s="129"/>
      <c r="AU12" s="71"/>
      <c r="AV12" s="71"/>
      <c r="AW12" s="71"/>
      <c r="BD12" s="71"/>
      <c r="BT12" s="118" t="s">
        <v>170</v>
      </c>
    </row>
    <row r="13" spans="1:74" x14ac:dyDescent="0.25">
      <c r="A13" s="103"/>
      <c r="B13" s="100"/>
      <c r="C13" s="100"/>
      <c r="D13" s="100"/>
      <c r="G13" s="103"/>
      <c r="H13" s="127"/>
      <c r="I13" s="127"/>
      <c r="J13" s="127"/>
      <c r="K13" s="127"/>
      <c r="L13" s="127"/>
      <c r="M13" s="127"/>
      <c r="N13" s="127"/>
      <c r="O13" s="127"/>
      <c r="P13" s="127"/>
      <c r="Q13" s="128"/>
      <c r="R13" s="128"/>
      <c r="S13" s="128"/>
      <c r="T13" s="128"/>
      <c r="U13" s="128"/>
      <c r="V13" s="128"/>
      <c r="W13" s="128"/>
      <c r="X13" s="128"/>
      <c r="Y13" s="128"/>
      <c r="AB13" s="103"/>
      <c r="AC13" s="106"/>
      <c r="AD13" s="106"/>
      <c r="AE13" s="106"/>
      <c r="AF13" s="106"/>
      <c r="AG13" s="106"/>
      <c r="AH13" s="106"/>
      <c r="AI13" s="106"/>
      <c r="AJ13" s="106"/>
      <c r="AK13" s="106"/>
      <c r="AL13" s="106"/>
      <c r="AM13" s="106"/>
      <c r="AN13" s="106"/>
      <c r="AO13" s="106"/>
      <c r="AP13" s="106"/>
      <c r="AQ13" s="106"/>
      <c r="AR13" s="129"/>
      <c r="AS13" s="129"/>
      <c r="AT13" s="129"/>
      <c r="AU13" s="71"/>
      <c r="AV13" s="71"/>
      <c r="AW13" s="71"/>
      <c r="BD13" s="71"/>
      <c r="BT13" s="118" t="s">
        <v>172</v>
      </c>
    </row>
    <row r="14" spans="1:74" x14ac:dyDescent="0.25">
      <c r="A14" s="103"/>
      <c r="B14" s="100"/>
      <c r="C14" s="100"/>
      <c r="D14" s="100"/>
      <c r="G14" s="103"/>
      <c r="H14" s="127"/>
      <c r="I14" s="127"/>
      <c r="J14" s="127"/>
      <c r="K14" s="127"/>
      <c r="L14" s="127"/>
      <c r="M14" s="127"/>
      <c r="N14" s="127"/>
      <c r="O14" s="127"/>
      <c r="P14" s="127"/>
      <c r="Q14" s="128"/>
      <c r="R14" s="128"/>
      <c r="S14" s="128"/>
      <c r="T14" s="128"/>
      <c r="U14" s="128"/>
      <c r="V14" s="128"/>
      <c r="W14" s="128"/>
      <c r="X14" s="128"/>
      <c r="Y14" s="128"/>
      <c r="AB14" s="103"/>
      <c r="AC14" s="106"/>
      <c r="AD14" s="106"/>
      <c r="AE14" s="106"/>
      <c r="AF14" s="106"/>
      <c r="AG14" s="106"/>
      <c r="AH14" s="106"/>
      <c r="AI14" s="106"/>
      <c r="AJ14" s="106"/>
      <c r="AK14" s="106"/>
      <c r="AL14" s="106"/>
      <c r="AM14" s="106"/>
      <c r="AN14" s="106"/>
      <c r="AO14" s="106"/>
      <c r="AP14" s="106"/>
      <c r="AQ14" s="106"/>
      <c r="AR14" s="129"/>
      <c r="AS14" s="129"/>
      <c r="AT14" s="129"/>
      <c r="AU14" s="71"/>
      <c r="AV14" s="71"/>
      <c r="AW14" s="71"/>
      <c r="BD14" s="71"/>
      <c r="BT14" s="118" t="s">
        <v>171</v>
      </c>
    </row>
    <row r="15" spans="1:74" x14ac:dyDescent="0.25">
      <c r="A15" s="103"/>
      <c r="B15" s="100"/>
      <c r="C15" s="100"/>
      <c r="D15" s="100"/>
      <c r="G15" s="103"/>
      <c r="H15" s="127"/>
      <c r="I15" s="127"/>
      <c r="J15" s="127"/>
      <c r="K15" s="127"/>
      <c r="L15" s="127"/>
      <c r="M15" s="127"/>
      <c r="N15" s="127"/>
      <c r="O15" s="127"/>
      <c r="P15" s="127"/>
      <c r="Q15" s="128"/>
      <c r="R15" s="128"/>
      <c r="S15" s="128"/>
      <c r="T15" s="128"/>
      <c r="U15" s="128"/>
      <c r="V15" s="128"/>
      <c r="W15" s="128"/>
      <c r="X15" s="128"/>
      <c r="Y15" s="128"/>
      <c r="AB15" s="103"/>
      <c r="AC15" s="106"/>
      <c r="AD15" s="106"/>
      <c r="AE15" s="106"/>
      <c r="AF15" s="106"/>
      <c r="AG15" s="106"/>
      <c r="AH15" s="106"/>
      <c r="AI15" s="106"/>
      <c r="AJ15" s="106"/>
      <c r="AK15" s="106"/>
      <c r="AL15" s="106"/>
      <c r="AM15" s="106"/>
      <c r="AN15" s="106"/>
      <c r="AO15" s="106"/>
      <c r="AP15" s="106"/>
      <c r="AQ15" s="106"/>
      <c r="AR15" s="129"/>
      <c r="AS15" s="129"/>
      <c r="AT15" s="129"/>
      <c r="AU15" s="71"/>
      <c r="AV15" s="71"/>
      <c r="AW15" s="71"/>
      <c r="BD15" s="71"/>
    </row>
    <row r="16" spans="1:74" x14ac:dyDescent="0.25">
      <c r="A16" s="103"/>
      <c r="B16" s="100"/>
      <c r="C16" s="100"/>
      <c r="D16" s="100"/>
      <c r="G16" s="103"/>
      <c r="H16" s="127"/>
      <c r="I16" s="127"/>
      <c r="J16" s="127"/>
      <c r="K16" s="127"/>
      <c r="L16" s="127"/>
      <c r="M16" s="127"/>
      <c r="N16" s="127"/>
      <c r="O16" s="127"/>
      <c r="P16" s="127"/>
      <c r="Q16" s="128"/>
      <c r="R16" s="128"/>
      <c r="S16" s="128"/>
      <c r="T16" s="128"/>
      <c r="U16" s="128"/>
      <c r="V16" s="128"/>
      <c r="W16" s="128"/>
      <c r="X16" s="128"/>
      <c r="Y16" s="128"/>
      <c r="AB16" s="103"/>
      <c r="AC16" s="106"/>
      <c r="AD16" s="106"/>
      <c r="AE16" s="106"/>
      <c r="AF16" s="106"/>
      <c r="AG16" s="106"/>
      <c r="AH16" s="106"/>
      <c r="AI16" s="106"/>
      <c r="AJ16" s="106"/>
      <c r="AK16" s="106"/>
      <c r="AL16" s="106"/>
      <c r="AM16" s="106"/>
      <c r="AN16" s="106"/>
      <c r="AO16" s="106"/>
      <c r="AP16" s="106"/>
      <c r="AQ16" s="106"/>
      <c r="AR16" s="129"/>
      <c r="AS16" s="129"/>
      <c r="AT16" s="129"/>
      <c r="AU16" s="71"/>
      <c r="AV16" s="71"/>
      <c r="AW16" s="71"/>
      <c r="BD16" s="71"/>
    </row>
    <row r="17" spans="1:56" x14ac:dyDescent="0.25">
      <c r="A17" s="103"/>
      <c r="B17" s="100"/>
      <c r="C17" s="100"/>
      <c r="D17" s="100"/>
      <c r="G17" s="103"/>
      <c r="H17" s="127"/>
      <c r="I17" s="127"/>
      <c r="J17" s="127"/>
      <c r="K17" s="127"/>
      <c r="L17" s="127"/>
      <c r="M17" s="127"/>
      <c r="N17" s="127"/>
      <c r="O17" s="127"/>
      <c r="P17" s="127"/>
      <c r="Q17" s="128"/>
      <c r="R17" s="128"/>
      <c r="S17" s="128"/>
      <c r="T17" s="128"/>
      <c r="U17" s="128"/>
      <c r="V17" s="128"/>
      <c r="W17" s="128"/>
      <c r="X17" s="128"/>
      <c r="Y17" s="128"/>
      <c r="AB17" s="103"/>
      <c r="AC17" s="106"/>
      <c r="AD17" s="106"/>
      <c r="AE17" s="106"/>
      <c r="AF17" s="106"/>
      <c r="AG17" s="106"/>
      <c r="AH17" s="106"/>
      <c r="AI17" s="106"/>
      <c r="AJ17" s="106"/>
      <c r="AK17" s="106"/>
      <c r="AL17" s="106"/>
      <c r="AM17" s="106"/>
      <c r="AN17" s="106"/>
      <c r="AO17" s="106"/>
      <c r="AP17" s="106"/>
      <c r="AQ17" s="106"/>
      <c r="AR17" s="129"/>
      <c r="AS17" s="129"/>
      <c r="AT17" s="129"/>
      <c r="AU17" s="71"/>
      <c r="AV17" s="71"/>
      <c r="AW17" s="71"/>
      <c r="BD17" s="71"/>
    </row>
    <row r="18" spans="1:56" x14ac:dyDescent="0.25">
      <c r="A18" s="103"/>
      <c r="B18" s="100"/>
      <c r="C18" s="100"/>
      <c r="D18" s="100"/>
      <c r="G18" s="103"/>
      <c r="H18" s="127"/>
      <c r="I18" s="127"/>
      <c r="J18" s="127"/>
      <c r="K18" s="127"/>
      <c r="L18" s="127"/>
      <c r="M18" s="127"/>
      <c r="N18" s="127"/>
      <c r="O18" s="127"/>
      <c r="P18" s="127"/>
      <c r="Q18" s="128"/>
      <c r="R18" s="128"/>
      <c r="S18" s="128"/>
      <c r="T18" s="128"/>
      <c r="U18" s="128"/>
      <c r="V18" s="128"/>
      <c r="W18" s="128"/>
      <c r="X18" s="128"/>
      <c r="Y18" s="128"/>
      <c r="AB18" s="103"/>
      <c r="AC18" s="106"/>
      <c r="AD18" s="106"/>
      <c r="AE18" s="106"/>
      <c r="AF18" s="106"/>
      <c r="AG18" s="106"/>
      <c r="AH18" s="106"/>
      <c r="AI18" s="106"/>
      <c r="AJ18" s="106"/>
      <c r="AK18" s="106"/>
      <c r="AL18" s="106"/>
      <c r="AM18" s="106"/>
      <c r="AN18" s="106"/>
      <c r="AO18" s="106"/>
      <c r="AP18" s="106"/>
      <c r="AQ18" s="106"/>
      <c r="AR18" s="129"/>
      <c r="AS18" s="129"/>
      <c r="AT18" s="129"/>
      <c r="AU18" s="71"/>
      <c r="AV18" s="71"/>
      <c r="AW18" s="71"/>
      <c r="BD18" s="71"/>
    </row>
    <row r="19" spans="1:56" x14ac:dyDescent="0.25">
      <c r="A19" s="103"/>
      <c r="B19" s="100"/>
      <c r="C19" s="100"/>
      <c r="D19" s="100"/>
      <c r="G19" s="103"/>
      <c r="H19" s="127"/>
      <c r="I19" s="127"/>
      <c r="J19" s="127"/>
      <c r="K19" s="127"/>
      <c r="L19" s="127"/>
      <c r="M19" s="127"/>
      <c r="N19" s="127"/>
      <c r="O19" s="127"/>
      <c r="P19" s="127"/>
      <c r="Q19" s="128"/>
      <c r="R19" s="128"/>
      <c r="S19" s="128"/>
      <c r="T19" s="128"/>
      <c r="U19" s="128"/>
      <c r="V19" s="128"/>
      <c r="W19" s="128"/>
      <c r="X19" s="128"/>
      <c r="Y19" s="128"/>
      <c r="AB19" s="103"/>
      <c r="AC19" s="106"/>
      <c r="AD19" s="106"/>
      <c r="AE19" s="106"/>
      <c r="AF19" s="106"/>
      <c r="AG19" s="106"/>
      <c r="AH19" s="106"/>
      <c r="AI19" s="106"/>
      <c r="AJ19" s="106"/>
      <c r="AK19" s="106"/>
      <c r="AL19" s="106"/>
      <c r="AM19" s="106"/>
      <c r="AN19" s="106"/>
      <c r="AO19" s="106"/>
      <c r="AP19" s="106"/>
      <c r="AQ19" s="106"/>
      <c r="AR19" s="129"/>
      <c r="AS19" s="129"/>
      <c r="AT19" s="129"/>
      <c r="AU19" s="71"/>
      <c r="AV19" s="71"/>
      <c r="AW19" s="71"/>
      <c r="BD19" s="71"/>
    </row>
    <row r="20" spans="1:56" x14ac:dyDescent="0.25">
      <c r="A20" s="103"/>
      <c r="B20" s="100"/>
      <c r="C20" s="100"/>
      <c r="D20" s="100"/>
      <c r="G20" s="103"/>
      <c r="H20" s="127"/>
      <c r="I20" s="127"/>
      <c r="J20" s="127"/>
      <c r="K20" s="127"/>
      <c r="L20" s="127"/>
      <c r="M20" s="127"/>
      <c r="N20" s="127"/>
      <c r="O20" s="127"/>
      <c r="P20" s="127"/>
      <c r="Q20" s="128"/>
      <c r="R20" s="128"/>
      <c r="S20" s="128"/>
      <c r="T20" s="128"/>
      <c r="U20" s="128"/>
      <c r="V20" s="128"/>
      <c r="W20" s="128"/>
      <c r="X20" s="128"/>
      <c r="Y20" s="128"/>
      <c r="AB20" s="103"/>
      <c r="AC20" s="106"/>
      <c r="AD20" s="106"/>
      <c r="AE20" s="106"/>
      <c r="AF20" s="106"/>
      <c r="AG20" s="106"/>
      <c r="AH20" s="106"/>
      <c r="AI20" s="106"/>
      <c r="AJ20" s="106"/>
      <c r="AK20" s="106"/>
      <c r="AL20" s="106"/>
      <c r="AM20" s="106"/>
      <c r="AN20" s="106"/>
      <c r="AO20" s="106"/>
      <c r="AP20" s="106"/>
      <c r="AQ20" s="106"/>
      <c r="AR20" s="129"/>
      <c r="AS20" s="129"/>
      <c r="AT20" s="129"/>
      <c r="AU20" s="71"/>
      <c r="AV20" s="71"/>
      <c r="AW20" s="71"/>
      <c r="BD20" s="71"/>
    </row>
    <row r="21" spans="1:56" x14ac:dyDescent="0.25">
      <c r="A21" s="103"/>
      <c r="B21" s="100"/>
      <c r="C21" s="100"/>
      <c r="D21" s="100"/>
      <c r="G21" s="103"/>
      <c r="H21" s="127"/>
      <c r="I21" s="127"/>
      <c r="J21" s="127"/>
      <c r="K21" s="127"/>
      <c r="L21" s="127"/>
      <c r="M21" s="127"/>
      <c r="N21" s="127"/>
      <c r="O21" s="127"/>
      <c r="P21" s="127"/>
      <c r="Q21" s="128"/>
      <c r="R21" s="128"/>
      <c r="S21" s="128"/>
      <c r="T21" s="128"/>
      <c r="U21" s="128"/>
      <c r="V21" s="128"/>
      <c r="W21" s="128"/>
      <c r="X21" s="128"/>
      <c r="Y21" s="128"/>
      <c r="AB21" s="103"/>
      <c r="AC21" s="106"/>
      <c r="AD21" s="106"/>
      <c r="AE21" s="106"/>
      <c r="AF21" s="106"/>
      <c r="AG21" s="106"/>
      <c r="AH21" s="106"/>
      <c r="AI21" s="106"/>
      <c r="AJ21" s="106"/>
      <c r="AK21" s="106"/>
      <c r="AL21" s="106"/>
      <c r="AM21" s="106"/>
      <c r="AN21" s="106"/>
      <c r="AO21" s="106"/>
      <c r="AP21" s="106"/>
      <c r="AQ21" s="106"/>
      <c r="AR21" s="129"/>
      <c r="AS21" s="129"/>
      <c r="AT21" s="129"/>
      <c r="AU21" s="71"/>
      <c r="AV21" s="71"/>
      <c r="AW21" s="71"/>
      <c r="BD21" s="71"/>
    </row>
    <row r="22" spans="1:56" x14ac:dyDescent="0.25">
      <c r="A22" s="103"/>
      <c r="B22" s="100"/>
      <c r="C22" s="100"/>
      <c r="D22" s="100"/>
      <c r="G22" s="103"/>
      <c r="H22" s="127"/>
      <c r="I22" s="127"/>
      <c r="J22" s="127"/>
      <c r="K22" s="127"/>
      <c r="L22" s="127"/>
      <c r="M22" s="127"/>
      <c r="N22" s="127"/>
      <c r="O22" s="127"/>
      <c r="P22" s="127"/>
      <c r="Q22" s="128"/>
      <c r="R22" s="128"/>
      <c r="S22" s="128"/>
      <c r="T22" s="128"/>
      <c r="U22" s="128"/>
      <c r="V22" s="128"/>
      <c r="W22" s="128"/>
      <c r="X22" s="128"/>
      <c r="Y22" s="128"/>
      <c r="AB22" s="103"/>
      <c r="AC22" s="106"/>
      <c r="AD22" s="106"/>
      <c r="AE22" s="106"/>
      <c r="AF22" s="106"/>
      <c r="AG22" s="106"/>
      <c r="AH22" s="106"/>
      <c r="AI22" s="106"/>
      <c r="AJ22" s="106"/>
      <c r="AK22" s="106"/>
      <c r="AL22" s="106"/>
      <c r="AM22" s="106"/>
      <c r="AN22" s="106"/>
      <c r="AO22" s="106"/>
      <c r="AP22" s="106"/>
      <c r="AQ22" s="106"/>
      <c r="AR22" s="129"/>
      <c r="AS22" s="129"/>
      <c r="AT22" s="129"/>
      <c r="AU22" s="71"/>
      <c r="AV22" s="71"/>
      <c r="AW22" s="71"/>
      <c r="BD22" s="71"/>
    </row>
    <row r="23" spans="1:56" x14ac:dyDescent="0.25">
      <c r="A23" s="103"/>
      <c r="B23" s="100"/>
      <c r="C23" s="100"/>
      <c r="D23" s="100"/>
      <c r="G23" s="103"/>
      <c r="H23" s="127"/>
      <c r="I23" s="127"/>
      <c r="J23" s="127"/>
      <c r="K23" s="127"/>
      <c r="L23" s="127"/>
      <c r="M23" s="127"/>
      <c r="N23" s="127"/>
      <c r="O23" s="127"/>
      <c r="P23" s="127"/>
      <c r="Q23" s="128"/>
      <c r="R23" s="128"/>
      <c r="S23" s="128"/>
      <c r="T23" s="128"/>
      <c r="U23" s="128"/>
      <c r="V23" s="128"/>
      <c r="W23" s="128"/>
      <c r="X23" s="128"/>
      <c r="Y23" s="128"/>
      <c r="AB23" s="103"/>
      <c r="AC23" s="106"/>
      <c r="AD23" s="106"/>
      <c r="AE23" s="106"/>
      <c r="AF23" s="106"/>
      <c r="AG23" s="106"/>
      <c r="AH23" s="106"/>
      <c r="AI23" s="106"/>
      <c r="AJ23" s="106"/>
      <c r="AK23" s="106"/>
      <c r="AL23" s="106"/>
      <c r="AM23" s="106"/>
      <c r="AN23" s="106"/>
      <c r="AO23" s="106"/>
      <c r="AP23" s="106"/>
      <c r="AQ23" s="106"/>
      <c r="AR23" s="129"/>
      <c r="AS23" s="129"/>
      <c r="AT23" s="129"/>
      <c r="AU23" s="71"/>
      <c r="AV23" s="71"/>
      <c r="AW23" s="71"/>
      <c r="BD23" s="71"/>
    </row>
    <row r="24" spans="1:56" x14ac:dyDescent="0.25">
      <c r="A24" s="103"/>
      <c r="B24" s="100"/>
      <c r="C24" s="100"/>
      <c r="D24" s="100"/>
      <c r="G24" s="103"/>
      <c r="H24" s="127"/>
      <c r="I24" s="127"/>
      <c r="J24" s="127"/>
      <c r="K24" s="127"/>
      <c r="L24" s="127"/>
      <c r="M24" s="127"/>
      <c r="N24" s="127"/>
      <c r="O24" s="127"/>
      <c r="P24" s="127"/>
      <c r="Q24" s="128"/>
      <c r="R24" s="128"/>
      <c r="S24" s="128"/>
      <c r="T24" s="128"/>
      <c r="U24" s="128"/>
      <c r="V24" s="128"/>
      <c r="W24" s="128"/>
      <c r="X24" s="128"/>
      <c r="Y24" s="128"/>
      <c r="AB24" s="103"/>
      <c r="AC24" s="106"/>
      <c r="AD24" s="106"/>
      <c r="AE24" s="106"/>
      <c r="AF24" s="106"/>
      <c r="AG24" s="106"/>
      <c r="AH24" s="106"/>
      <c r="AI24" s="106"/>
      <c r="AJ24" s="106"/>
      <c r="AK24" s="106"/>
      <c r="AL24" s="106"/>
      <c r="AM24" s="106"/>
      <c r="AN24" s="106"/>
      <c r="AO24" s="106"/>
      <c r="AP24" s="106"/>
      <c r="AQ24" s="106"/>
      <c r="AR24" s="129"/>
      <c r="AS24" s="129"/>
      <c r="AT24" s="129"/>
      <c r="AU24" s="71"/>
      <c r="AV24" s="71"/>
      <c r="AW24" s="71"/>
      <c r="BD24" s="71"/>
    </row>
    <row r="25" spans="1:56" x14ac:dyDescent="0.25">
      <c r="A25" s="103"/>
      <c r="B25" s="100"/>
      <c r="C25" s="100"/>
      <c r="D25" s="100"/>
      <c r="G25" s="103"/>
      <c r="H25" s="127"/>
      <c r="I25" s="127"/>
      <c r="J25" s="127"/>
      <c r="K25" s="127"/>
      <c r="L25" s="127"/>
      <c r="M25" s="127"/>
      <c r="N25" s="127"/>
      <c r="O25" s="127"/>
      <c r="P25" s="127"/>
      <c r="Q25" s="128"/>
      <c r="R25" s="128"/>
      <c r="S25" s="128"/>
      <c r="T25" s="128"/>
      <c r="U25" s="128"/>
      <c r="V25" s="128"/>
      <c r="W25" s="128"/>
      <c r="X25" s="128"/>
      <c r="Y25" s="128"/>
      <c r="AB25" s="103"/>
      <c r="AC25" s="106"/>
      <c r="AD25" s="106"/>
      <c r="AE25" s="106"/>
      <c r="AF25" s="106"/>
      <c r="AG25" s="106"/>
      <c r="AH25" s="106"/>
      <c r="AI25" s="106"/>
      <c r="AJ25" s="106"/>
      <c r="AK25" s="106"/>
      <c r="AL25" s="106"/>
      <c r="AM25" s="106"/>
      <c r="AN25" s="106"/>
      <c r="AO25" s="106"/>
      <c r="AP25" s="106"/>
      <c r="AQ25" s="106"/>
      <c r="AR25" s="129"/>
      <c r="AS25" s="129"/>
      <c r="AT25" s="129"/>
      <c r="AU25" s="71"/>
      <c r="AV25" s="71"/>
      <c r="AW25" s="71"/>
      <c r="BD25" s="71"/>
    </row>
    <row r="26" spans="1:56" x14ac:dyDescent="0.25">
      <c r="A26" s="103"/>
      <c r="B26" s="100"/>
      <c r="C26" s="100"/>
      <c r="D26" s="100"/>
      <c r="G26" s="103"/>
      <c r="H26" s="127"/>
      <c r="I26" s="127"/>
      <c r="J26" s="127"/>
      <c r="K26" s="127"/>
      <c r="L26" s="127"/>
      <c r="M26" s="127"/>
      <c r="N26" s="127"/>
      <c r="O26" s="127"/>
      <c r="P26" s="127"/>
      <c r="Q26" s="128"/>
      <c r="R26" s="128"/>
      <c r="S26" s="128"/>
      <c r="T26" s="128"/>
      <c r="U26" s="128"/>
      <c r="V26" s="128"/>
      <c r="W26" s="128"/>
      <c r="X26" s="128"/>
      <c r="Y26" s="128"/>
      <c r="AB26" s="103"/>
      <c r="AC26" s="106"/>
      <c r="AD26" s="106"/>
      <c r="AE26" s="106"/>
      <c r="AF26" s="106"/>
      <c r="AG26" s="106"/>
      <c r="AH26" s="106"/>
      <c r="AI26" s="106"/>
      <c r="AJ26" s="106"/>
      <c r="AK26" s="106"/>
      <c r="AL26" s="106"/>
      <c r="AM26" s="106"/>
      <c r="AN26" s="106"/>
      <c r="AO26" s="106"/>
      <c r="AP26" s="106"/>
      <c r="AQ26" s="106"/>
      <c r="AR26" s="129"/>
      <c r="AS26" s="129"/>
      <c r="AT26" s="129"/>
      <c r="AU26" s="71"/>
      <c r="AV26" s="71"/>
      <c r="AW26" s="71"/>
      <c r="BD26" s="71"/>
    </row>
    <row r="27" spans="1:56" x14ac:dyDescent="0.25">
      <c r="A27" s="103"/>
      <c r="B27" s="100"/>
      <c r="C27" s="100"/>
      <c r="D27" s="100"/>
      <c r="G27" s="103"/>
      <c r="H27" s="127"/>
      <c r="I27" s="127"/>
      <c r="J27" s="127"/>
      <c r="K27" s="127"/>
      <c r="L27" s="127"/>
      <c r="M27" s="127"/>
      <c r="N27" s="127"/>
      <c r="O27" s="127"/>
      <c r="P27" s="127"/>
      <c r="Q27" s="128"/>
      <c r="R27" s="128"/>
      <c r="S27" s="128"/>
      <c r="T27" s="128"/>
      <c r="U27" s="128"/>
      <c r="V27" s="128"/>
      <c r="W27" s="128"/>
      <c r="X27" s="128"/>
      <c r="Y27" s="128"/>
      <c r="AB27" s="103"/>
      <c r="AC27" s="106"/>
      <c r="AD27" s="106"/>
      <c r="AE27" s="106"/>
      <c r="AF27" s="106"/>
      <c r="AG27" s="106"/>
      <c r="AH27" s="106"/>
      <c r="AI27" s="106"/>
      <c r="AJ27" s="106"/>
      <c r="AK27" s="106"/>
      <c r="AL27" s="106"/>
      <c r="AM27" s="106"/>
      <c r="AN27" s="106"/>
      <c r="AO27" s="106"/>
      <c r="AP27" s="106"/>
      <c r="AQ27" s="106"/>
      <c r="AR27" s="129"/>
      <c r="AS27" s="129"/>
      <c r="AT27" s="129"/>
      <c r="AU27" s="71"/>
      <c r="AV27" s="71"/>
      <c r="AW27" s="71"/>
      <c r="BD27" s="71"/>
    </row>
    <row r="28" spans="1:56" x14ac:dyDescent="0.25">
      <c r="A28" s="103"/>
      <c r="B28" s="100"/>
      <c r="C28" s="100"/>
      <c r="D28" s="100"/>
    </row>
    <row r="29" spans="1:56" x14ac:dyDescent="0.25">
      <c r="A29" s="103"/>
      <c r="B29" s="100"/>
      <c r="C29" s="100"/>
      <c r="D29" s="100"/>
    </row>
    <row r="30" spans="1:56" x14ac:dyDescent="0.25">
      <c r="A30" s="103"/>
      <c r="B30" s="100"/>
      <c r="C30" s="100"/>
      <c r="D30" s="100"/>
    </row>
  </sheetData>
  <mergeCells count="10">
    <mergeCell ref="BT3:BV3"/>
    <mergeCell ref="H2:J2"/>
    <mergeCell ref="K2:M2"/>
    <mergeCell ref="N2:P2"/>
    <mergeCell ref="G2:G3"/>
    <mergeCell ref="AR2:AT2"/>
    <mergeCell ref="AB2:AB3"/>
    <mergeCell ref="Q2:S2"/>
    <mergeCell ref="T2:V2"/>
    <mergeCell ref="W2:Y2"/>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17"/>
  <sheetViews>
    <sheetView showGridLines="0" zoomScale="90" zoomScaleNormal="90" workbookViewId="0">
      <pane xSplit="2" ySplit="2" topLeftCell="C3" activePane="bottomRight" state="frozen"/>
      <selection pane="topRight" activeCell="C1" sqref="C1"/>
      <selection pane="bottomLeft" activeCell="A3" sqref="A3"/>
      <selection pane="bottomRight"/>
    </sheetView>
  </sheetViews>
  <sheetFormatPr baseColWidth="10" defaultRowHeight="15" x14ac:dyDescent="0.25"/>
  <cols>
    <col min="1" max="1" width="20.85546875" customWidth="1"/>
    <col min="2" max="2" width="44.85546875" customWidth="1"/>
    <col min="3" max="3" width="25.5703125" customWidth="1"/>
    <col min="5" max="6" width="15.5703125" bestFit="1" customWidth="1"/>
  </cols>
  <sheetData>
    <row r="1" spans="1:15" ht="24.75" customHeight="1" x14ac:dyDescent="0.25">
      <c r="A1" s="14"/>
      <c r="B1" s="125"/>
      <c r="C1" s="78">
        <v>2020</v>
      </c>
      <c r="D1" s="14"/>
      <c r="E1" s="69"/>
      <c r="F1" s="69"/>
      <c r="G1" s="14"/>
      <c r="H1" s="14"/>
      <c r="I1" s="14"/>
      <c r="J1" s="14"/>
      <c r="K1" s="14"/>
    </row>
    <row r="2" spans="1:15" ht="21" customHeight="1" x14ac:dyDescent="0.25">
      <c r="A2" s="14"/>
      <c r="B2" s="14"/>
      <c r="C2" s="79" t="s">
        <v>101</v>
      </c>
      <c r="D2" s="14"/>
      <c r="E2" s="69"/>
      <c r="F2" s="72"/>
      <c r="G2" s="14"/>
      <c r="H2" s="14"/>
      <c r="I2" s="14"/>
      <c r="J2" s="14"/>
      <c r="K2" s="14"/>
    </row>
    <row r="3" spans="1:15" ht="57" customHeight="1" x14ac:dyDescent="0.25">
      <c r="A3" s="168" t="s">
        <v>102</v>
      </c>
      <c r="B3" s="75" t="s">
        <v>103</v>
      </c>
      <c r="C3" s="76">
        <v>11313.503833552488</v>
      </c>
      <c r="D3" s="169" t="s">
        <v>104</v>
      </c>
      <c r="E3" s="169"/>
      <c r="F3" s="169"/>
      <c r="G3" s="169"/>
      <c r="H3" s="169"/>
      <c r="I3" s="169"/>
      <c r="J3" s="169"/>
      <c r="K3" s="169"/>
      <c r="L3" s="70"/>
      <c r="M3" s="71"/>
      <c r="N3" s="71"/>
      <c r="O3" s="71"/>
    </row>
    <row r="4" spans="1:15" ht="57" customHeight="1" x14ac:dyDescent="0.25">
      <c r="A4" s="168"/>
      <c r="B4" s="75" t="s">
        <v>105</v>
      </c>
      <c r="C4" s="76">
        <v>119919.63</v>
      </c>
      <c r="D4" s="169"/>
      <c r="E4" s="169"/>
      <c r="F4" s="169"/>
      <c r="G4" s="169"/>
      <c r="H4" s="169"/>
      <c r="I4" s="169"/>
      <c r="J4" s="169"/>
      <c r="K4" s="169"/>
      <c r="L4" s="70"/>
      <c r="M4" s="71"/>
      <c r="N4" s="71"/>
      <c r="O4" s="71"/>
    </row>
    <row r="5" spans="1:15" ht="57" customHeight="1" x14ac:dyDescent="0.25">
      <c r="A5" s="168"/>
      <c r="B5" s="75" t="s">
        <v>106</v>
      </c>
      <c r="C5" s="77">
        <f>+C3/C4</f>
        <v>9.4342384424905973E-2</v>
      </c>
      <c r="D5" s="169"/>
      <c r="E5" s="169"/>
      <c r="F5" s="169"/>
      <c r="G5" s="169"/>
      <c r="H5" s="169"/>
      <c r="I5" s="169"/>
      <c r="J5" s="169"/>
      <c r="K5" s="169"/>
      <c r="L5" s="70"/>
      <c r="M5" s="71"/>
      <c r="N5" s="71"/>
      <c r="O5" s="71"/>
    </row>
    <row r="6" spans="1:15" ht="57" customHeight="1" x14ac:dyDescent="0.25">
      <c r="A6" s="168" t="s">
        <v>107</v>
      </c>
      <c r="B6" s="75" t="s">
        <v>108</v>
      </c>
      <c r="C6" s="76">
        <v>10684.123082635027</v>
      </c>
      <c r="D6" s="169" t="s">
        <v>109</v>
      </c>
      <c r="E6" s="169"/>
      <c r="F6" s="169"/>
      <c r="G6" s="169"/>
      <c r="H6" s="169"/>
      <c r="I6" s="169"/>
      <c r="J6" s="169"/>
      <c r="K6" s="169"/>
      <c r="L6" s="70"/>
      <c r="M6" s="71"/>
      <c r="N6" s="71"/>
      <c r="O6" s="71"/>
    </row>
    <row r="7" spans="1:15" ht="57" customHeight="1" x14ac:dyDescent="0.25">
      <c r="A7" s="168"/>
      <c r="B7" s="75" t="s">
        <v>110</v>
      </c>
      <c r="C7" s="76">
        <v>57693.64</v>
      </c>
      <c r="D7" s="169"/>
      <c r="E7" s="169"/>
      <c r="F7" s="169"/>
      <c r="G7" s="169"/>
      <c r="H7" s="169"/>
      <c r="I7" s="169"/>
      <c r="J7" s="169"/>
      <c r="K7" s="169"/>
      <c r="L7" s="70"/>
      <c r="M7" s="71"/>
      <c r="N7" s="71"/>
      <c r="O7" s="71"/>
    </row>
    <row r="8" spans="1:15" ht="57" customHeight="1" x14ac:dyDescent="0.25">
      <c r="A8" s="168"/>
      <c r="B8" s="75" t="s">
        <v>111</v>
      </c>
      <c r="C8" s="77">
        <f>+C6/C7</f>
        <v>0.185187190176162</v>
      </c>
      <c r="D8" s="169"/>
      <c r="E8" s="169"/>
      <c r="F8" s="169"/>
      <c r="G8" s="169"/>
      <c r="H8" s="169"/>
      <c r="I8" s="169"/>
      <c r="J8" s="169"/>
      <c r="K8" s="169"/>
      <c r="L8" s="70"/>
      <c r="M8" s="71"/>
      <c r="N8" s="71"/>
      <c r="O8" s="71"/>
    </row>
    <row r="9" spans="1:15" ht="57" customHeight="1" x14ac:dyDescent="0.25">
      <c r="A9" s="168"/>
      <c r="B9" s="75" t="s">
        <v>112</v>
      </c>
      <c r="C9" s="76">
        <v>8564.5019188173828</v>
      </c>
      <c r="D9" s="170" t="s">
        <v>113</v>
      </c>
      <c r="E9" s="170"/>
      <c r="F9" s="170"/>
      <c r="G9" s="170"/>
      <c r="H9" s="170"/>
      <c r="I9" s="170"/>
      <c r="J9" s="170"/>
      <c r="K9" s="170"/>
      <c r="L9" s="70"/>
      <c r="M9" s="71"/>
      <c r="N9" s="71"/>
      <c r="O9" s="71"/>
    </row>
    <row r="10" spans="1:15" ht="57" customHeight="1" x14ac:dyDescent="0.25">
      <c r="A10" s="168"/>
      <c r="B10" s="75" t="s">
        <v>114</v>
      </c>
      <c r="C10" s="76">
        <v>140694.59</v>
      </c>
      <c r="D10" s="170"/>
      <c r="E10" s="170"/>
      <c r="F10" s="170"/>
      <c r="G10" s="170"/>
      <c r="H10" s="170"/>
      <c r="I10" s="170"/>
      <c r="J10" s="170"/>
      <c r="K10" s="170"/>
      <c r="L10" s="70"/>
      <c r="M10" s="71"/>
      <c r="N10" s="71"/>
      <c r="O10" s="71"/>
    </row>
    <row r="11" spans="1:15" ht="57" customHeight="1" x14ac:dyDescent="0.25">
      <c r="A11" s="168"/>
      <c r="B11" s="75" t="s">
        <v>115</v>
      </c>
      <c r="C11" s="77">
        <f>+C9/C10</f>
        <v>6.0873001007482823E-2</v>
      </c>
      <c r="D11" s="170"/>
      <c r="E11" s="170"/>
      <c r="F11" s="170"/>
      <c r="G11" s="170"/>
      <c r="H11" s="170"/>
      <c r="I11" s="170"/>
      <c r="J11" s="170"/>
      <c r="K11" s="170"/>
      <c r="L11" s="70"/>
      <c r="M11" s="71"/>
      <c r="N11" s="71"/>
      <c r="O11" s="71"/>
    </row>
    <row r="12" spans="1:15" ht="57" customHeight="1" x14ac:dyDescent="0.25">
      <c r="A12" s="168"/>
      <c r="B12" s="75" t="s">
        <v>116</v>
      </c>
      <c r="C12" s="76">
        <v>128.44382835000039</v>
      </c>
      <c r="D12" s="169" t="s">
        <v>117</v>
      </c>
      <c r="E12" s="169"/>
      <c r="F12" s="169"/>
      <c r="G12" s="169"/>
      <c r="H12" s="169"/>
      <c r="I12" s="169"/>
      <c r="J12" s="169"/>
      <c r="K12" s="169"/>
      <c r="L12" s="70"/>
      <c r="M12" s="71"/>
      <c r="N12" s="71"/>
      <c r="O12" s="71"/>
    </row>
    <row r="13" spans="1:15" ht="57" customHeight="1" x14ac:dyDescent="0.25">
      <c r="A13" s="168"/>
      <c r="B13" s="75" t="s">
        <v>118</v>
      </c>
      <c r="C13" s="76">
        <v>140694.59</v>
      </c>
      <c r="D13" s="169"/>
      <c r="E13" s="169"/>
      <c r="F13" s="169"/>
      <c r="G13" s="169"/>
      <c r="H13" s="169"/>
      <c r="I13" s="169"/>
      <c r="J13" s="169"/>
      <c r="K13" s="169"/>
      <c r="L13" s="70"/>
      <c r="M13" s="71"/>
      <c r="N13" s="71"/>
      <c r="O13" s="71"/>
    </row>
    <row r="14" spans="1:15" ht="57" customHeight="1" x14ac:dyDescent="0.25">
      <c r="A14" s="168"/>
      <c r="B14" s="75" t="s">
        <v>119</v>
      </c>
      <c r="C14" s="77">
        <f>+C12/C13</f>
        <v>9.1292656206610643E-4</v>
      </c>
      <c r="D14" s="169"/>
      <c r="E14" s="169"/>
      <c r="F14" s="169"/>
      <c r="G14" s="169"/>
      <c r="H14" s="169"/>
      <c r="I14" s="169"/>
      <c r="J14" s="169"/>
      <c r="K14" s="169"/>
      <c r="L14" s="70"/>
      <c r="M14" s="71"/>
      <c r="N14" s="71"/>
      <c r="O14" s="71"/>
    </row>
    <row r="15" spans="1:15" ht="57" customHeight="1" x14ac:dyDescent="0.25">
      <c r="A15" s="168"/>
      <c r="B15" s="75" t="s">
        <v>120</v>
      </c>
      <c r="C15" s="76">
        <v>8898.1512878692138</v>
      </c>
      <c r="D15" s="169" t="s">
        <v>121</v>
      </c>
      <c r="E15" s="169"/>
      <c r="F15" s="169"/>
      <c r="G15" s="169"/>
      <c r="H15" s="169"/>
      <c r="I15" s="169"/>
      <c r="J15" s="169"/>
      <c r="K15" s="169"/>
      <c r="L15" s="70"/>
      <c r="M15" s="71"/>
      <c r="N15" s="71"/>
      <c r="O15" s="71"/>
    </row>
    <row r="16" spans="1:15" ht="57" customHeight="1" x14ac:dyDescent="0.25">
      <c r="A16" s="168"/>
      <c r="B16" s="75" t="s">
        <v>122</v>
      </c>
      <c r="C16" s="76">
        <v>54431.26</v>
      </c>
      <c r="D16" s="169"/>
      <c r="E16" s="169"/>
      <c r="F16" s="169"/>
      <c r="G16" s="169"/>
      <c r="H16" s="169"/>
      <c r="I16" s="169"/>
      <c r="J16" s="169"/>
      <c r="K16" s="169"/>
      <c r="L16" s="70"/>
      <c r="M16" s="71"/>
      <c r="N16" s="71"/>
      <c r="O16" s="71"/>
    </row>
    <row r="17" spans="1:15" ht="57" customHeight="1" x14ac:dyDescent="0.25">
      <c r="A17" s="168"/>
      <c r="B17" s="75" t="s">
        <v>123</v>
      </c>
      <c r="C17" s="77">
        <f>+C15/C16</f>
        <v>0.163475019462515</v>
      </c>
      <c r="D17" s="169"/>
      <c r="E17" s="169"/>
      <c r="F17" s="169"/>
      <c r="G17" s="169"/>
      <c r="H17" s="169"/>
      <c r="I17" s="169"/>
      <c r="J17" s="169"/>
      <c r="K17" s="169"/>
      <c r="L17" s="70"/>
      <c r="M17" s="71"/>
      <c r="N17" s="71"/>
      <c r="O17" s="71"/>
    </row>
  </sheetData>
  <mergeCells count="7">
    <mergeCell ref="A3:A5"/>
    <mergeCell ref="D3:K5"/>
    <mergeCell ref="A6:A17"/>
    <mergeCell ref="D6:K8"/>
    <mergeCell ref="D9:K11"/>
    <mergeCell ref="D12:K14"/>
    <mergeCell ref="D15:K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1A0EF-82B7-4538-B356-D056C33D9B88}">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172" t="s">
        <v>206</v>
      </c>
      <c r="C2" s="172"/>
      <c r="D2" s="172"/>
      <c r="E2" s="172"/>
      <c r="F2" s="172"/>
      <c r="G2" s="172"/>
      <c r="H2" s="172"/>
      <c r="I2" s="172"/>
      <c r="J2" s="172"/>
      <c r="K2" s="172"/>
      <c r="L2" s="172"/>
      <c r="M2" s="172"/>
      <c r="N2" s="172"/>
      <c r="O2" s="172"/>
      <c r="P2" s="172"/>
      <c r="Q2" s="172"/>
      <c r="R2" s="172"/>
      <c r="S2" s="172"/>
      <c r="T2" s="172"/>
      <c r="U2" s="172"/>
    </row>
    <row r="3" spans="2:21" ht="15.75" x14ac:dyDescent="0.25">
      <c r="B3" s="173" t="s">
        <v>207</v>
      </c>
    </row>
    <row r="4" spans="2:21" ht="9" customHeight="1" thickBot="1" x14ac:dyDescent="0.3">
      <c r="B4" s="174"/>
    </row>
    <row r="5" spans="2:21" x14ac:dyDescent="0.25">
      <c r="B5" s="175" t="s">
        <v>208</v>
      </c>
      <c r="C5" s="176" t="s">
        <v>209</v>
      </c>
      <c r="D5" s="177" t="s">
        <v>210</v>
      </c>
      <c r="E5" s="176" t="s">
        <v>211</v>
      </c>
      <c r="F5" s="176" t="s">
        <v>212</v>
      </c>
      <c r="G5" s="176" t="s">
        <v>213</v>
      </c>
      <c r="H5" s="177" t="s">
        <v>214</v>
      </c>
      <c r="I5" s="177" t="s">
        <v>215</v>
      </c>
      <c r="J5" s="177" t="s">
        <v>216</v>
      </c>
      <c r="K5" s="177"/>
      <c r="L5" s="177"/>
      <c r="M5" s="178"/>
      <c r="N5" s="179"/>
    </row>
    <row r="6" spans="2:21" ht="15" customHeight="1" x14ac:dyDescent="0.25">
      <c r="B6" s="180"/>
      <c r="C6" s="181"/>
      <c r="D6" s="182"/>
      <c r="E6" s="181"/>
      <c r="F6" s="181"/>
      <c r="G6" s="181"/>
      <c r="H6" s="183"/>
      <c r="I6" s="182"/>
      <c r="J6" s="184" t="s">
        <v>217</v>
      </c>
      <c r="K6" s="184" t="s">
        <v>218</v>
      </c>
      <c r="L6" s="184" t="s">
        <v>219</v>
      </c>
      <c r="M6" s="184" t="s">
        <v>220</v>
      </c>
      <c r="N6" s="185" t="s">
        <v>221</v>
      </c>
    </row>
    <row r="7" spans="2:21" x14ac:dyDescent="0.25">
      <c r="B7" s="180"/>
      <c r="C7" s="181"/>
      <c r="D7" s="186"/>
      <c r="E7" s="181"/>
      <c r="F7" s="181"/>
      <c r="G7" s="181"/>
      <c r="H7" s="187"/>
      <c r="I7" s="186"/>
      <c r="J7" s="186"/>
      <c r="K7" s="186"/>
      <c r="L7" s="186"/>
      <c r="M7" s="186"/>
      <c r="N7" s="188"/>
    </row>
    <row r="8" spans="2:21" x14ac:dyDescent="0.25">
      <c r="B8" s="189" t="s">
        <v>222</v>
      </c>
      <c r="C8" s="190"/>
      <c r="D8" s="191"/>
      <c r="E8" s="192"/>
      <c r="F8" s="192"/>
      <c r="G8" s="193"/>
      <c r="H8" s="193"/>
      <c r="I8" s="193"/>
      <c r="J8" s="192"/>
      <c r="K8" s="192"/>
      <c r="L8" s="192"/>
      <c r="M8" s="192"/>
      <c r="N8" s="194"/>
    </row>
    <row r="9" spans="2:21" ht="15.75" thickBot="1" x14ac:dyDescent="0.3">
      <c r="B9" s="195"/>
      <c r="C9" s="196"/>
      <c r="D9" s="197"/>
      <c r="E9" s="198"/>
      <c r="F9" s="199"/>
      <c r="G9" s="199"/>
      <c r="H9" s="199"/>
      <c r="I9" s="199"/>
      <c r="J9" s="198"/>
      <c r="K9" s="198"/>
      <c r="L9" s="198"/>
      <c r="M9" s="200"/>
      <c r="N9" s="201"/>
    </row>
  </sheetData>
  <mergeCells count="15">
    <mergeCell ref="J6:J7"/>
    <mergeCell ref="K6:K7"/>
    <mergeCell ref="L6:L7"/>
    <mergeCell ref="M6:M7"/>
    <mergeCell ref="N6:N7"/>
    <mergeCell ref="B2:U2"/>
    <mergeCell ref="B5:B7"/>
    <mergeCell ref="C5:C7"/>
    <mergeCell ref="D5:D7"/>
    <mergeCell ref="E5:E7"/>
    <mergeCell ref="F5:F7"/>
    <mergeCell ref="G5:G7"/>
    <mergeCell ref="H5:H7"/>
    <mergeCell ref="I5:I7"/>
    <mergeCell ref="J5:N5"/>
  </mergeCells>
  <pageMargins left="0.70866141732283472" right="0.70866141732283472" top="0.74803149606299213" bottom="0.74803149606299213" header="0.31496062992125984" footer="0.31496062992125984"/>
  <pageSetup paperSize="9" scale="5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4"/>
  <sheetViews>
    <sheetView showGridLines="0" zoomScale="85" zoomScaleNormal="85" workbookViewId="0">
      <pane xSplit="1" ySplit="4" topLeftCell="B5" activePane="bottomRight" state="frozen"/>
      <selection pane="topRight" activeCell="B1" sqref="B1"/>
      <selection pane="bottomLeft" activeCell="A3" sqref="A3"/>
      <selection pane="bottomRight" sqref="A1:H1"/>
    </sheetView>
  </sheetViews>
  <sheetFormatPr baseColWidth="10" defaultRowHeight="16.5" x14ac:dyDescent="0.3"/>
  <cols>
    <col min="1" max="1" width="34.42578125" style="87" customWidth="1"/>
    <col min="2" max="26" width="16.140625" style="21" customWidth="1"/>
    <col min="27" max="16384" width="11.42578125" style="21"/>
  </cols>
  <sheetData>
    <row r="1" spans="1:26" ht="30.75" customHeight="1" x14ac:dyDescent="0.3">
      <c r="A1" s="171" t="s">
        <v>161</v>
      </c>
      <c r="B1" s="171"/>
      <c r="C1" s="171"/>
      <c r="D1" s="171"/>
      <c r="E1" s="171"/>
      <c r="F1" s="171"/>
      <c r="G1" s="171"/>
      <c r="H1" s="171"/>
    </row>
    <row r="2" spans="1:26" ht="20.25" customHeight="1" x14ac:dyDescent="0.3">
      <c r="A2" s="5" t="s">
        <v>133</v>
      </c>
      <c r="B2" s="91"/>
      <c r="C2" s="92"/>
      <c r="D2" s="91"/>
      <c r="E2" s="92"/>
      <c r="F2" s="91"/>
      <c r="G2" s="91"/>
      <c r="H2" s="91"/>
    </row>
    <row r="3" spans="1:26" x14ac:dyDescent="0.3">
      <c r="B3" s="126"/>
      <c r="C3" s="126"/>
      <c r="D3" s="126"/>
      <c r="E3" s="126"/>
      <c r="F3" s="126"/>
      <c r="G3" s="126"/>
      <c r="H3" s="126"/>
      <c r="I3" s="126"/>
      <c r="J3" s="126"/>
      <c r="K3" s="126"/>
      <c r="L3" s="126"/>
      <c r="M3" s="126"/>
      <c r="N3" s="126"/>
      <c r="O3" s="126"/>
      <c r="P3" s="126"/>
      <c r="Q3" s="126"/>
      <c r="R3" s="126"/>
      <c r="S3" s="126"/>
      <c r="T3" s="126"/>
      <c r="U3" s="126"/>
      <c r="V3" s="126"/>
      <c r="W3" s="126"/>
      <c r="X3" s="126"/>
      <c r="Y3" s="126"/>
      <c r="Z3" s="126"/>
    </row>
    <row r="4" spans="1:26" ht="30" customHeight="1" x14ac:dyDescent="0.3">
      <c r="A4" s="81"/>
      <c r="B4" s="82">
        <v>41729</v>
      </c>
      <c r="C4" s="82">
        <v>41820</v>
      </c>
      <c r="D4" s="82">
        <v>41912</v>
      </c>
      <c r="E4" s="82">
        <v>42004</v>
      </c>
      <c r="F4" s="82">
        <v>42094</v>
      </c>
      <c r="G4" s="82">
        <v>42185</v>
      </c>
      <c r="H4" s="82">
        <v>42277</v>
      </c>
      <c r="I4" s="82">
        <v>42369</v>
      </c>
      <c r="J4" s="82">
        <v>42460</v>
      </c>
      <c r="K4" s="82">
        <v>42551</v>
      </c>
      <c r="L4" s="82">
        <v>42643</v>
      </c>
      <c r="M4" s="82">
        <v>42735</v>
      </c>
      <c r="N4" s="82">
        <v>42825</v>
      </c>
      <c r="O4" s="82">
        <v>42916</v>
      </c>
      <c r="P4" s="82">
        <v>43008</v>
      </c>
      <c r="Q4" s="82">
        <v>43100</v>
      </c>
      <c r="R4" s="82">
        <v>43190</v>
      </c>
      <c r="S4" s="82">
        <v>43281</v>
      </c>
      <c r="T4" s="82">
        <v>43373</v>
      </c>
      <c r="U4" s="82">
        <v>43465</v>
      </c>
      <c r="V4" s="82">
        <v>43555</v>
      </c>
      <c r="W4" s="82">
        <v>43646</v>
      </c>
      <c r="X4" s="82">
        <v>43738</v>
      </c>
      <c r="Y4" s="82">
        <v>43830</v>
      </c>
      <c r="Z4" s="82">
        <v>43921</v>
      </c>
    </row>
    <row r="5" spans="1:26" ht="52.5" customHeight="1" x14ac:dyDescent="0.3">
      <c r="A5" s="80" t="s">
        <v>126</v>
      </c>
      <c r="B5" s="83">
        <v>8781.7199999999993</v>
      </c>
      <c r="C5" s="83">
        <v>8719.68</v>
      </c>
      <c r="D5" s="83">
        <v>8671.31</v>
      </c>
      <c r="E5" s="83">
        <v>9251.6200000000008</v>
      </c>
      <c r="F5" s="83">
        <v>8711.33</v>
      </c>
      <c r="G5" s="83">
        <v>8883.2999999999993</v>
      </c>
      <c r="H5" s="83">
        <v>8777.94</v>
      </c>
      <c r="I5" s="83">
        <v>14590.026342765899</v>
      </c>
      <c r="J5" s="83">
        <v>15552.766008292954</v>
      </c>
      <c r="K5" s="83">
        <v>23183.662216917499</v>
      </c>
      <c r="L5" s="83">
        <v>24968.595473778529</v>
      </c>
      <c r="M5" s="83">
        <v>26143.372847835599</v>
      </c>
      <c r="N5" s="83">
        <v>26357.580883104267</v>
      </c>
      <c r="O5" s="83">
        <v>32363.693825003349</v>
      </c>
      <c r="P5" s="83">
        <v>32739.973955860674</v>
      </c>
      <c r="Q5" s="83">
        <v>33066.920518488216</v>
      </c>
      <c r="R5" s="83">
        <v>35523.531142391745</v>
      </c>
      <c r="S5" s="83">
        <v>42512.097230935367</v>
      </c>
      <c r="T5" s="83">
        <v>49897.666266168861</v>
      </c>
      <c r="U5" s="83">
        <v>48061.669901665373</v>
      </c>
      <c r="V5" s="83">
        <v>54971.132794337202</v>
      </c>
      <c r="W5" s="83">
        <v>57477.574093920899</v>
      </c>
      <c r="X5" s="83">
        <v>70107.671098561274</v>
      </c>
      <c r="Y5" s="83">
        <v>73073.385231942695</v>
      </c>
      <c r="Z5" s="83">
        <f>+'Servicios Deuda Anual'!F51*'Servicios Deuda Anual'!$C$54</f>
        <v>76873.589091758549</v>
      </c>
    </row>
    <row r="6" spans="1:26" ht="52.5" customHeight="1" x14ac:dyDescent="0.3">
      <c r="A6" s="80" t="s">
        <v>127</v>
      </c>
      <c r="B6" s="83">
        <v>814.06924421000008</v>
      </c>
      <c r="C6" s="83">
        <v>1334.7686670200001</v>
      </c>
      <c r="D6" s="83">
        <v>1606.3620389600001</v>
      </c>
      <c r="E6" s="83">
        <v>2059.9873684600002</v>
      </c>
      <c r="F6" s="83">
        <v>1532.2292152100001</v>
      </c>
      <c r="G6" s="83">
        <v>2787.2709622900002</v>
      </c>
      <c r="H6" s="83">
        <v>3436.8373112600002</v>
      </c>
      <c r="I6" s="83">
        <v>4751.3450329800007</v>
      </c>
      <c r="J6" s="83">
        <v>1748.5210195500001</v>
      </c>
      <c r="K6" s="93">
        <v>1979.8916584900003</v>
      </c>
      <c r="L6" s="93">
        <v>2005.6820979800002</v>
      </c>
      <c r="M6" s="93">
        <v>2713.09112757</v>
      </c>
      <c r="N6" s="93">
        <v>1455.4634681099999</v>
      </c>
      <c r="O6" s="93">
        <v>2358.1514273500002</v>
      </c>
      <c r="P6" s="93">
        <v>2403.9927246800003</v>
      </c>
      <c r="Q6" s="93">
        <v>3051.1866099200001</v>
      </c>
      <c r="R6" s="93">
        <v>2887.47474384</v>
      </c>
      <c r="S6" s="93">
        <v>2566.0700995500001</v>
      </c>
      <c r="T6" s="93">
        <v>2260.5505495299999</v>
      </c>
      <c r="U6" s="93">
        <v>5907.5229735200001</v>
      </c>
      <c r="V6" s="93">
        <v>2465.16920291</v>
      </c>
      <c r="W6" s="83">
        <v>4329.9503111499998</v>
      </c>
      <c r="X6" s="83">
        <v>4646.9381585399997</v>
      </c>
      <c r="Y6" s="83">
        <v>9439.5116885000007</v>
      </c>
      <c r="Z6" s="83">
        <v>3694.6763252000001</v>
      </c>
    </row>
    <row r="7" spans="1:26" ht="52.5" customHeight="1" x14ac:dyDescent="0.3">
      <c r="A7" s="80" t="s">
        <v>128</v>
      </c>
      <c r="B7" s="123">
        <f>+SUM(B5:B6)</f>
        <v>9595.7892442100001</v>
      </c>
      <c r="C7" s="123">
        <f t="shared" ref="C7:Z7" si="0">+SUM(C5:C6)</f>
        <v>10054.44866702</v>
      </c>
      <c r="D7" s="123">
        <f t="shared" si="0"/>
        <v>10277.67203896</v>
      </c>
      <c r="E7" s="123">
        <f t="shared" si="0"/>
        <v>11311.607368460001</v>
      </c>
      <c r="F7" s="123">
        <f t="shared" si="0"/>
        <v>10243.55921521</v>
      </c>
      <c r="G7" s="123">
        <f t="shared" si="0"/>
        <v>11670.570962289999</v>
      </c>
      <c r="H7" s="123">
        <f t="shared" si="0"/>
        <v>12214.777311260001</v>
      </c>
      <c r="I7" s="123">
        <f t="shared" si="0"/>
        <v>19341.371375745901</v>
      </c>
      <c r="J7" s="123">
        <f t="shared" si="0"/>
        <v>17301.287027842955</v>
      </c>
      <c r="K7" s="123">
        <f t="shared" si="0"/>
        <v>25163.553875407499</v>
      </c>
      <c r="L7" s="123">
        <f t="shared" si="0"/>
        <v>26974.277571758528</v>
      </c>
      <c r="M7" s="123">
        <f t="shared" si="0"/>
        <v>28856.463975405597</v>
      </c>
      <c r="N7" s="123">
        <f t="shared" si="0"/>
        <v>27813.044351214266</v>
      </c>
      <c r="O7" s="123">
        <f t="shared" si="0"/>
        <v>34721.845252353349</v>
      </c>
      <c r="P7" s="123">
        <f t="shared" si="0"/>
        <v>35143.966680540674</v>
      </c>
      <c r="Q7" s="123">
        <f t="shared" si="0"/>
        <v>36118.107128408214</v>
      </c>
      <c r="R7" s="123">
        <f t="shared" si="0"/>
        <v>38411.005886231746</v>
      </c>
      <c r="S7" s="123">
        <f t="shared" si="0"/>
        <v>45078.167330485368</v>
      </c>
      <c r="T7" s="123">
        <f t="shared" si="0"/>
        <v>52158.216815698863</v>
      </c>
      <c r="U7" s="123">
        <f t="shared" si="0"/>
        <v>53969.19287518537</v>
      </c>
      <c r="V7" s="123">
        <f t="shared" si="0"/>
        <v>57436.301997247203</v>
      </c>
      <c r="W7" s="123">
        <f t="shared" si="0"/>
        <v>61807.524405070901</v>
      </c>
      <c r="X7" s="123">
        <f t="shared" si="0"/>
        <v>74754.60925710127</v>
      </c>
      <c r="Y7" s="123">
        <f t="shared" si="0"/>
        <v>82512.896920442698</v>
      </c>
      <c r="Z7" s="123">
        <f t="shared" si="0"/>
        <v>80568.265416958544</v>
      </c>
    </row>
    <row r="8" spans="1:26" ht="52.5" customHeight="1" x14ac:dyDescent="0.3">
      <c r="A8" s="80" t="s">
        <v>193</v>
      </c>
      <c r="B8" s="124">
        <v>6.5836378273776193</v>
      </c>
      <c r="C8" s="124">
        <v>6.128149639743981</v>
      </c>
      <c r="D8" s="124">
        <v>5.7367801507264495</v>
      </c>
      <c r="E8" s="124">
        <v>5.4844310763075601</v>
      </c>
      <c r="F8" s="124">
        <v>5.1854927557039794</v>
      </c>
      <c r="G8" s="124">
        <v>4.9237182889415738</v>
      </c>
      <c r="H8" s="124">
        <v>4.6536146148287196</v>
      </c>
      <c r="I8" s="124">
        <v>4.2727152989452639</v>
      </c>
      <c r="J8" s="124">
        <v>3.8594125949858733</v>
      </c>
      <c r="K8" s="124">
        <v>3.4224652163074367</v>
      </c>
      <c r="L8" s="124">
        <v>3.4117294472587054</v>
      </c>
      <c r="M8" s="124">
        <v>3.1900170280110465</v>
      </c>
      <c r="N8" s="124">
        <v>2.996595700476012</v>
      </c>
      <c r="O8" s="124">
        <v>2.8364284588604174</v>
      </c>
      <c r="P8" s="124">
        <v>2.687143482662754</v>
      </c>
      <c r="Q8" s="124">
        <v>2.5596623576906277</v>
      </c>
      <c r="R8" s="124">
        <v>2.3521557879204948</v>
      </c>
      <c r="S8" s="124">
        <v>2.1325325100186521</v>
      </c>
      <c r="T8" s="124">
        <v>1.8659574490540696</v>
      </c>
      <c r="U8" s="124">
        <v>1.6652023138853174</v>
      </c>
      <c r="V8" s="124">
        <v>1.4998846502624423</v>
      </c>
      <c r="W8" s="124">
        <v>1.367693617996246</v>
      </c>
      <c r="X8" s="124">
        <v>1.2139455537144581</v>
      </c>
      <c r="Y8" s="124">
        <v>1.0827461293773728</v>
      </c>
      <c r="Z8" s="124">
        <v>1</v>
      </c>
    </row>
    <row r="9" spans="1:26" ht="52.5" customHeight="1" x14ac:dyDescent="0.3">
      <c r="A9" s="80" t="s">
        <v>194</v>
      </c>
      <c r="B9" s="84">
        <f>+B7*B8</f>
        <v>63175.201051724252</v>
      </c>
      <c r="C9" s="84">
        <f t="shared" ref="C9:Z9" si="1">+C7*C8</f>
        <v>61615.165976622964</v>
      </c>
      <c r="D9" s="84">
        <f t="shared" si="1"/>
        <v>58960.744948781961</v>
      </c>
      <c r="E9" s="84">
        <f t="shared" si="1"/>
        <v>62037.730974571612</v>
      </c>
      <c r="F9" s="84">
        <f t="shared" si="1"/>
        <v>53117.902103096196</v>
      </c>
      <c r="G9" s="84">
        <f t="shared" si="1"/>
        <v>57462.60368941773</v>
      </c>
      <c r="H9" s="84">
        <f t="shared" si="1"/>
        <v>56842.86621255779</v>
      </c>
      <c r="I9" s="84">
        <f t="shared" si="1"/>
        <v>82640.17337973151</v>
      </c>
      <c r="J9" s="84">
        <f t="shared" si="1"/>
        <v>66772.805064722808</v>
      </c>
      <c r="K9" s="84">
        <f t="shared" si="1"/>
        <v>86121.387857260357</v>
      </c>
      <c r="L9" s="84">
        <f t="shared" si="1"/>
        <v>92028.937110098617</v>
      </c>
      <c r="M9" s="84">
        <f t="shared" si="1"/>
        <v>92052.611449731194</v>
      </c>
      <c r="N9" s="84">
        <f t="shared" si="1"/>
        <v>83344.449119997298</v>
      </c>
      <c r="O9" s="84">
        <f t="shared" si="1"/>
        <v>98486.030017922516</v>
      </c>
      <c r="P9" s="84">
        <f t="shared" si="1"/>
        <v>94436.881020531859</v>
      </c>
      <c r="Q9" s="84">
        <f t="shared" si="1"/>
        <v>92450.159247624033</v>
      </c>
      <c r="R9" s="84">
        <f t="shared" si="1"/>
        <v>90348.669815148198</v>
      </c>
      <c r="S9" s="84">
        <f t="shared" si="1"/>
        <v>96130.657324320768</v>
      </c>
      <c r="T9" s="84">
        <f t="shared" si="1"/>
        <v>97325.01319663052</v>
      </c>
      <c r="U9" s="84">
        <f t="shared" si="1"/>
        <v>89869.624854281661</v>
      </c>
      <c r="V9" s="84">
        <f t="shared" si="1"/>
        <v>86147.827733509141</v>
      </c>
      <c r="W9" s="84">
        <f t="shared" si="1"/>
        <v>84533.7566729627</v>
      </c>
      <c r="X9" s="84">
        <f t="shared" si="1"/>
        <v>90748.025527319754</v>
      </c>
      <c r="Y9" s="84">
        <f t="shared" si="1"/>
        <v>89340.519764323471</v>
      </c>
      <c r="Z9" s="84">
        <f t="shared" si="1"/>
        <v>80568.265416958544</v>
      </c>
    </row>
    <row r="10" spans="1:26" ht="52.5" customHeight="1" x14ac:dyDescent="0.3">
      <c r="A10" s="80" t="s">
        <v>129</v>
      </c>
      <c r="B10" s="85">
        <v>8.0098000000000003</v>
      </c>
      <c r="C10" s="85">
        <v>8.1326999999999998</v>
      </c>
      <c r="D10" s="85">
        <v>8.4642999999999997</v>
      </c>
      <c r="E10" s="85">
        <v>8.5519999999999996</v>
      </c>
      <c r="F10" s="85">
        <v>8.8196999999999992</v>
      </c>
      <c r="G10" s="85">
        <v>9.0864999999999991</v>
      </c>
      <c r="H10" s="85">
        <v>9.4192</v>
      </c>
      <c r="I10" s="85">
        <v>13.005000000000001</v>
      </c>
      <c r="J10" s="85">
        <v>14.5817</v>
      </c>
      <c r="K10" s="85">
        <v>14.92</v>
      </c>
      <c r="L10" s="85">
        <v>15.263299999999999</v>
      </c>
      <c r="M10" s="85">
        <v>15.850199999999999</v>
      </c>
      <c r="N10" s="85">
        <v>15.3818</v>
      </c>
      <c r="O10" s="85">
        <v>16.598500000000001</v>
      </c>
      <c r="P10" s="85">
        <v>17.318300000000001</v>
      </c>
      <c r="Q10" s="85">
        <v>18.7742</v>
      </c>
      <c r="R10" s="85">
        <v>20.1433</v>
      </c>
      <c r="S10" s="85">
        <v>28.861699999999999</v>
      </c>
      <c r="T10" s="85">
        <v>40.896700000000003</v>
      </c>
      <c r="U10" s="85">
        <v>37.808300000000003</v>
      </c>
      <c r="V10" s="85">
        <v>43.353299999999997</v>
      </c>
      <c r="W10" s="85">
        <v>42.448300000000003</v>
      </c>
      <c r="X10" s="85">
        <v>57.558300000000003</v>
      </c>
      <c r="Y10" s="85">
        <v>59.895000000000003</v>
      </c>
      <c r="Z10" s="85">
        <v>64.469700000000003</v>
      </c>
    </row>
    <row r="11" spans="1:26" ht="52.5" customHeight="1" x14ac:dyDescent="0.3">
      <c r="A11" s="80" t="s">
        <v>130</v>
      </c>
      <c r="B11" s="84">
        <f>+B7/B10</f>
        <v>1198.0060980561311</v>
      </c>
      <c r="C11" s="84">
        <f t="shared" ref="C11:Z11" si="2">+C7/C10</f>
        <v>1236.2989741438882</v>
      </c>
      <c r="D11" s="84">
        <f t="shared" si="2"/>
        <v>1214.2376852143709</v>
      </c>
      <c r="E11" s="84">
        <f t="shared" si="2"/>
        <v>1322.6856137114128</v>
      </c>
      <c r="F11" s="84">
        <f t="shared" si="2"/>
        <v>1161.440776354071</v>
      </c>
      <c r="G11" s="84">
        <f t="shared" si="2"/>
        <v>1284.3857329323723</v>
      </c>
      <c r="H11" s="84">
        <f t="shared" si="2"/>
        <v>1296.7956207809582</v>
      </c>
      <c r="I11" s="84">
        <f t="shared" si="2"/>
        <v>1487.2257882157555</v>
      </c>
      <c r="J11" s="84">
        <f t="shared" si="2"/>
        <v>1186.5068563914328</v>
      </c>
      <c r="K11" s="84">
        <f t="shared" si="2"/>
        <v>1686.5652731506366</v>
      </c>
      <c r="L11" s="84">
        <f t="shared" si="2"/>
        <v>1767.2638008660335</v>
      </c>
      <c r="M11" s="84">
        <f t="shared" si="2"/>
        <v>1820.5741236959532</v>
      </c>
      <c r="N11" s="84">
        <f t="shared" si="2"/>
        <v>1808.1787795455841</v>
      </c>
      <c r="O11" s="84">
        <f t="shared" si="2"/>
        <v>2091.8664489172725</v>
      </c>
      <c r="P11" s="84">
        <f t="shared" si="2"/>
        <v>2029.2965637817033</v>
      </c>
      <c r="Q11" s="84">
        <f t="shared" si="2"/>
        <v>1923.8160416107323</v>
      </c>
      <c r="R11" s="84">
        <f t="shared" si="2"/>
        <v>1906.8874457626976</v>
      </c>
      <c r="S11" s="84">
        <f t="shared" si="2"/>
        <v>1561.8680580314178</v>
      </c>
      <c r="T11" s="84">
        <f t="shared" si="2"/>
        <v>1275.3649271383476</v>
      </c>
      <c r="U11" s="84">
        <f t="shared" si="2"/>
        <v>1427.4429920198836</v>
      </c>
      <c r="V11" s="84">
        <f t="shared" si="2"/>
        <v>1324.8426762725608</v>
      </c>
      <c r="W11" s="84">
        <f t="shared" si="2"/>
        <v>1456.06595329073</v>
      </c>
      <c r="X11" s="84">
        <f t="shared" si="2"/>
        <v>1298.7633279145018</v>
      </c>
      <c r="Y11" s="84">
        <f t="shared" si="2"/>
        <v>1377.625793813218</v>
      </c>
      <c r="Z11" s="84">
        <f t="shared" si="2"/>
        <v>1249.7074659407217</v>
      </c>
    </row>
    <row r="12" spans="1:26" ht="52.5" customHeight="1" x14ac:dyDescent="0.3">
      <c r="A12" s="80" t="s">
        <v>131</v>
      </c>
      <c r="B12" s="83">
        <v>314.46720625</v>
      </c>
      <c r="C12" s="83">
        <v>478.86095885000003</v>
      </c>
      <c r="D12" s="83">
        <v>474.58328738</v>
      </c>
      <c r="E12" s="83">
        <v>778.12609504</v>
      </c>
      <c r="F12" s="83">
        <v>718.73022808000007</v>
      </c>
      <c r="G12" s="83">
        <v>1298.8367923699998</v>
      </c>
      <c r="H12" s="83">
        <v>1625.11270541</v>
      </c>
      <c r="I12" s="83">
        <v>1674.58950392</v>
      </c>
      <c r="J12" s="83">
        <v>618.91159517999995</v>
      </c>
      <c r="K12" s="93">
        <v>722.13102017999995</v>
      </c>
      <c r="L12" s="83">
        <v>633.77258883000002</v>
      </c>
      <c r="M12" s="93">
        <v>935.87173382000003</v>
      </c>
      <c r="N12" s="83">
        <v>698.34998707</v>
      </c>
      <c r="O12" s="93">
        <v>879.25538699000003</v>
      </c>
      <c r="P12" s="83">
        <v>836.87532364999993</v>
      </c>
      <c r="Q12" s="93">
        <v>898.69213680999997</v>
      </c>
      <c r="R12" s="93">
        <v>1153.66550927</v>
      </c>
      <c r="S12" s="93">
        <v>1117.7619162000001</v>
      </c>
      <c r="T12" s="93">
        <v>973.22907361</v>
      </c>
      <c r="U12" s="93">
        <v>2081.8590620999998</v>
      </c>
      <c r="V12" s="93">
        <v>1166.28844142</v>
      </c>
      <c r="W12" s="83">
        <v>1994.24181458</v>
      </c>
      <c r="X12" s="83">
        <v>1582.17197738</v>
      </c>
      <c r="Y12" s="83">
        <v>3973.4916769800002</v>
      </c>
      <c r="Z12" s="83">
        <v>1829.54825347</v>
      </c>
    </row>
    <row r="13" spans="1:26" ht="52.5" customHeight="1" x14ac:dyDescent="0.3">
      <c r="A13" s="80" t="s">
        <v>195</v>
      </c>
      <c r="B13" s="123">
        <f>+(B7+B12)*B8</f>
        <v>65245.539246261505</v>
      </c>
      <c r="C13" s="123">
        <f t="shared" ref="C13:Z13" si="3">+(C7+C12)*C8</f>
        <v>64549.697589087053</v>
      </c>
      <c r="D13" s="123">
        <f t="shared" si="3"/>
        <v>61683.324931690055</v>
      </c>
      <c r="E13" s="123">
        <f t="shared" si="3"/>
        <v>66305.309911494842</v>
      </c>
      <c r="F13" s="123">
        <f t="shared" si="3"/>
        <v>56844.872494110503</v>
      </c>
      <c r="G13" s="123">
        <f t="shared" si="3"/>
        <v>63857.710158360103</v>
      </c>
      <c r="H13" s="123">
        <f t="shared" si="3"/>
        <v>64405.51444919761</v>
      </c>
      <c r="I13" s="123">
        <f t="shared" si="3"/>
        <v>89795.217572583657</v>
      </c>
      <c r="J13" s="123">
        <f t="shared" si="3"/>
        <v>69161.440270343301</v>
      </c>
      <c r="K13" s="123">
        <f t="shared" si="3"/>
        <v>88592.85615544302</v>
      </c>
      <c r="L13" s="123">
        <f t="shared" si="3"/>
        <v>94191.197714275317</v>
      </c>
      <c r="M13" s="123">
        <f t="shared" si="3"/>
        <v>95038.058216651218</v>
      </c>
      <c r="N13" s="123">
        <f t="shared" si="3"/>
        <v>85437.121688678744</v>
      </c>
      <c r="O13" s="123">
        <f t="shared" si="3"/>
        <v>100979.97502018728</v>
      </c>
      <c r="P13" s="123">
        <f t="shared" si="3"/>
        <v>96685.685092279236</v>
      </c>
      <c r="Q13" s="123">
        <f t="shared" si="3"/>
        <v>94750.507681369156</v>
      </c>
      <c r="R13" s="123">
        <f t="shared" si="3"/>
        <v>93062.270820101883</v>
      </c>
      <c r="S13" s="123">
        <f t="shared" si="3"/>
        <v>98514.320949077999</v>
      </c>
      <c r="T13" s="123">
        <f t="shared" si="3"/>
        <v>99141.017236169093</v>
      </c>
      <c r="U13" s="123">
        <f t="shared" si="3"/>
        <v>93336.341381673687</v>
      </c>
      <c r="V13" s="123">
        <f t="shared" si="3"/>
        <v>87897.125864573507</v>
      </c>
      <c r="W13" s="123">
        <f t="shared" si="3"/>
        <v>87261.268475505</v>
      </c>
      <c r="X13" s="123">
        <f t="shared" si="3"/>
        <v>92668.696164471825</v>
      </c>
      <c r="Y13" s="123">
        <f t="shared" si="3"/>
        <v>93642.802497686775</v>
      </c>
      <c r="Z13" s="123">
        <f t="shared" si="3"/>
        <v>82397.813670428543</v>
      </c>
    </row>
    <row r="14" spans="1:26" ht="52.5" customHeight="1" x14ac:dyDescent="0.3">
      <c r="A14" s="80" t="s">
        <v>132</v>
      </c>
      <c r="B14" s="86">
        <v>7.2591190403288736E-2</v>
      </c>
      <c r="C14" s="86">
        <v>7.6060903278814096E-2</v>
      </c>
      <c r="D14" s="86">
        <v>7.7749565866389994E-2</v>
      </c>
      <c r="E14" s="86">
        <v>8.5571183709206716E-2</v>
      </c>
      <c r="F14" s="86">
        <v>6.1635656176719449E-2</v>
      </c>
      <c r="G14" s="86">
        <v>7.0222008200981109E-2</v>
      </c>
      <c r="H14" s="86">
        <v>7.3496506323127722E-2</v>
      </c>
      <c r="I14" s="86">
        <v>0.11637733438701836</v>
      </c>
      <c r="J14" s="86">
        <v>7.7755267567067438E-2</v>
      </c>
      <c r="K14" s="86">
        <v>0.11308978698358528</v>
      </c>
      <c r="L14" s="86">
        <v>0.12122752293775013</v>
      </c>
      <c r="M14" s="86">
        <v>0.12968642586162818</v>
      </c>
      <c r="N14" s="86">
        <v>9.8960236946928334E-2</v>
      </c>
      <c r="O14" s="86">
        <v>0.12354210456136036</v>
      </c>
      <c r="P14" s="86">
        <v>0.12504403423242744</v>
      </c>
      <c r="Q14" s="86">
        <v>0.12851007586106886</v>
      </c>
      <c r="R14" s="86">
        <v>9.8082755534520435E-2</v>
      </c>
      <c r="S14" s="86">
        <v>0.11510739602383153</v>
      </c>
      <c r="T14" s="86">
        <v>0.13318634883457836</v>
      </c>
      <c r="U14" s="86">
        <v>0.13781068808379218</v>
      </c>
      <c r="V14" s="86">
        <v>0.10167224208084931</v>
      </c>
      <c r="W14" s="86">
        <v>0.1094100658505409</v>
      </c>
      <c r="X14" s="86">
        <v>0.13232865739531025</v>
      </c>
      <c r="Y14" s="86">
        <v>0.14606217564092991</v>
      </c>
      <c r="Z14" s="86">
        <v>0.10888293191158835</v>
      </c>
    </row>
    <row r="15" spans="1:26" ht="21.75" customHeight="1" x14ac:dyDescent="0.3">
      <c r="B15" s="88"/>
      <c r="C15" s="88"/>
      <c r="D15" s="88"/>
      <c r="E15" s="88"/>
      <c r="F15" s="88"/>
      <c r="G15" s="88"/>
      <c r="H15" s="88"/>
      <c r="I15" s="88"/>
      <c r="J15" s="88"/>
      <c r="K15" s="88"/>
      <c r="L15" s="88"/>
      <c r="M15" s="88"/>
      <c r="N15" s="88"/>
      <c r="O15" s="88"/>
      <c r="P15" s="88"/>
      <c r="Q15" s="88"/>
      <c r="R15" s="88"/>
      <c r="S15" s="88"/>
      <c r="T15" s="88"/>
      <c r="U15" s="88"/>
      <c r="V15" s="88"/>
      <c r="W15" s="88"/>
      <c r="X15" s="88"/>
      <c r="Y15" s="88"/>
    </row>
    <row r="16" spans="1:26" x14ac:dyDescent="0.3">
      <c r="A16" s="89"/>
      <c r="B16" s="88"/>
      <c r="C16" s="88"/>
      <c r="D16" s="88"/>
      <c r="E16" s="88"/>
      <c r="F16" s="88"/>
      <c r="G16" s="88"/>
      <c r="H16" s="88"/>
      <c r="I16" s="88"/>
      <c r="J16" s="88"/>
      <c r="K16" s="88"/>
      <c r="L16" s="88"/>
      <c r="M16" s="88"/>
      <c r="N16" s="88"/>
      <c r="O16" s="88"/>
      <c r="P16" s="88"/>
      <c r="Q16" s="88"/>
      <c r="R16" s="88"/>
      <c r="S16" s="88"/>
      <c r="T16" s="88"/>
      <c r="U16" s="88"/>
      <c r="V16" s="88"/>
      <c r="W16" s="88"/>
      <c r="X16" s="88"/>
      <c r="Y16" s="88"/>
    </row>
    <row r="17" spans="1:25" x14ac:dyDescent="0.3">
      <c r="A17" s="90"/>
      <c r="B17" s="88"/>
      <c r="C17" s="88"/>
      <c r="D17" s="88"/>
      <c r="E17" s="88"/>
      <c r="F17" s="88"/>
      <c r="G17" s="88"/>
      <c r="H17" s="88"/>
      <c r="I17" s="88"/>
      <c r="J17" s="88"/>
      <c r="K17" s="88"/>
      <c r="L17" s="88"/>
      <c r="M17" s="88"/>
      <c r="N17" s="88"/>
      <c r="O17" s="88"/>
      <c r="P17" s="88"/>
      <c r="Q17" s="88"/>
      <c r="R17" s="88"/>
      <c r="S17" s="88"/>
      <c r="T17" s="88"/>
      <c r="U17" s="88"/>
      <c r="V17" s="88"/>
      <c r="W17" s="88"/>
      <c r="X17" s="88"/>
      <c r="Y17" s="88"/>
    </row>
    <row r="18" spans="1:25" x14ac:dyDescent="0.3">
      <c r="B18" s="88"/>
      <c r="C18" s="88"/>
      <c r="D18" s="88"/>
      <c r="E18" s="88"/>
      <c r="F18" s="88"/>
      <c r="G18" s="88"/>
      <c r="H18" s="88"/>
      <c r="I18" s="88"/>
      <c r="J18" s="88"/>
      <c r="K18" s="88"/>
      <c r="L18" s="88"/>
      <c r="M18" s="88"/>
      <c r="N18" s="88"/>
      <c r="O18" s="88"/>
      <c r="P18" s="88"/>
      <c r="Q18" s="88"/>
      <c r="R18" s="88"/>
      <c r="S18" s="88"/>
      <c r="T18" s="88"/>
      <c r="U18" s="88"/>
      <c r="V18" s="88"/>
      <c r="W18" s="88"/>
      <c r="X18" s="88"/>
      <c r="Y18" s="88"/>
    </row>
    <row r="19" spans="1:25" x14ac:dyDescent="0.3">
      <c r="A19" s="90"/>
      <c r="B19" s="88"/>
      <c r="C19" s="88"/>
      <c r="D19" s="88"/>
      <c r="E19" s="88"/>
      <c r="F19" s="88"/>
      <c r="G19" s="88"/>
      <c r="H19" s="88"/>
      <c r="I19" s="88"/>
      <c r="J19" s="88"/>
      <c r="K19" s="88"/>
      <c r="L19" s="88"/>
      <c r="M19" s="88"/>
      <c r="N19" s="88"/>
      <c r="O19" s="88"/>
      <c r="P19" s="88"/>
      <c r="Q19" s="88"/>
      <c r="R19" s="88"/>
      <c r="S19" s="88"/>
      <c r="T19" s="88"/>
      <c r="U19" s="88"/>
      <c r="V19" s="88"/>
      <c r="W19" s="88"/>
      <c r="X19" s="88"/>
      <c r="Y19" s="88"/>
    </row>
    <row r="20" spans="1:25" x14ac:dyDescent="0.3">
      <c r="B20" s="88"/>
      <c r="C20" s="88"/>
      <c r="D20" s="88"/>
      <c r="E20" s="88"/>
      <c r="F20" s="88"/>
      <c r="G20" s="88"/>
      <c r="H20" s="88"/>
      <c r="I20" s="88"/>
      <c r="J20" s="88"/>
      <c r="K20" s="88"/>
      <c r="L20" s="88"/>
      <c r="M20" s="88"/>
      <c r="N20" s="88"/>
      <c r="O20" s="88"/>
      <c r="P20" s="88"/>
      <c r="Q20" s="88"/>
      <c r="R20" s="88"/>
      <c r="S20" s="88"/>
      <c r="T20" s="88"/>
      <c r="U20" s="88"/>
      <c r="V20" s="88"/>
      <c r="W20" s="88"/>
      <c r="X20" s="88"/>
      <c r="Y20" s="88"/>
    </row>
    <row r="21" spans="1:25" x14ac:dyDescent="0.3">
      <c r="B21" s="88"/>
      <c r="C21" s="88"/>
      <c r="D21" s="88"/>
      <c r="E21" s="88"/>
      <c r="F21" s="88"/>
      <c r="G21" s="88"/>
      <c r="H21" s="88"/>
      <c r="I21" s="88"/>
      <c r="J21" s="88"/>
      <c r="K21" s="88"/>
      <c r="L21" s="88"/>
      <c r="M21" s="88"/>
      <c r="N21" s="88"/>
      <c r="O21" s="88"/>
      <c r="P21" s="88"/>
      <c r="Q21" s="88"/>
      <c r="R21" s="88"/>
      <c r="S21" s="88"/>
      <c r="T21" s="88"/>
      <c r="U21" s="88"/>
      <c r="V21" s="88"/>
      <c r="W21" s="88"/>
      <c r="X21" s="88"/>
      <c r="Y21" s="88"/>
    </row>
    <row r="22" spans="1:25" x14ac:dyDescent="0.3">
      <c r="B22" s="88"/>
      <c r="C22" s="88"/>
      <c r="D22" s="88"/>
      <c r="E22" s="88"/>
      <c r="F22" s="88"/>
      <c r="G22" s="88"/>
      <c r="H22" s="88"/>
      <c r="I22" s="88"/>
      <c r="J22" s="88"/>
      <c r="K22" s="88"/>
      <c r="L22" s="88"/>
      <c r="M22" s="88"/>
      <c r="N22" s="88"/>
      <c r="O22" s="88"/>
      <c r="P22" s="88"/>
      <c r="Q22" s="88"/>
      <c r="R22" s="88"/>
      <c r="S22" s="88"/>
      <c r="T22" s="88"/>
      <c r="U22" s="88"/>
      <c r="V22" s="88"/>
      <c r="W22" s="88"/>
      <c r="X22" s="88"/>
      <c r="Y22" s="88"/>
    </row>
    <row r="23" spans="1:25" x14ac:dyDescent="0.3">
      <c r="B23" s="88"/>
      <c r="C23" s="88"/>
      <c r="D23" s="88"/>
      <c r="E23" s="88"/>
      <c r="F23" s="88"/>
      <c r="G23" s="88"/>
      <c r="H23" s="88"/>
      <c r="I23" s="88"/>
      <c r="J23" s="88"/>
      <c r="K23" s="88"/>
      <c r="L23" s="88"/>
      <c r="M23" s="88"/>
      <c r="N23" s="88"/>
      <c r="O23" s="88"/>
      <c r="P23" s="88"/>
      <c r="Q23" s="88"/>
      <c r="R23" s="88"/>
      <c r="S23" s="88"/>
      <c r="T23" s="88"/>
      <c r="U23" s="88"/>
      <c r="V23" s="88"/>
      <c r="W23" s="88"/>
      <c r="X23" s="88"/>
      <c r="Y23" s="88"/>
    </row>
    <row r="24" spans="1:25" x14ac:dyDescent="0.3">
      <c r="B24" s="88"/>
      <c r="C24" s="88"/>
      <c r="D24" s="88"/>
      <c r="E24" s="88"/>
      <c r="F24" s="88"/>
      <c r="G24" s="88"/>
      <c r="H24" s="88"/>
      <c r="I24" s="88"/>
      <c r="J24" s="88"/>
      <c r="K24" s="88"/>
      <c r="L24" s="88"/>
      <c r="M24" s="88"/>
      <c r="N24" s="88"/>
      <c r="O24" s="88"/>
      <c r="P24" s="88"/>
      <c r="Q24" s="88"/>
      <c r="R24" s="88"/>
      <c r="S24" s="88"/>
      <c r="T24" s="88"/>
      <c r="U24" s="88"/>
      <c r="V24" s="88"/>
      <c r="W24" s="88"/>
      <c r="X24" s="88"/>
      <c r="Y24" s="88"/>
    </row>
  </sheetData>
  <mergeCells count="1">
    <mergeCell ref="A1:H1"/>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27486-524F-479B-8E4A-CB4CE9E58B18}">
  <dimension ref="A1:Z6"/>
  <sheetViews>
    <sheetView topLeftCell="K1" workbookViewId="0">
      <selection activeCell="P20" sqref="P20"/>
    </sheetView>
  </sheetViews>
  <sheetFormatPr baseColWidth="10" defaultRowHeight="15" x14ac:dyDescent="0.25"/>
  <sheetData>
    <row r="1" spans="1:26" x14ac:dyDescent="0.25">
      <c r="A1" t="s">
        <v>202</v>
      </c>
    </row>
    <row r="2" spans="1:26" x14ac:dyDescent="0.25">
      <c r="B2" s="82">
        <v>41729</v>
      </c>
      <c r="C2" s="82">
        <v>41820</v>
      </c>
      <c r="D2" s="82">
        <v>41912</v>
      </c>
      <c r="E2" s="82">
        <v>42004</v>
      </c>
      <c r="F2" s="82">
        <v>42094</v>
      </c>
      <c r="G2" s="82">
        <v>42185</v>
      </c>
      <c r="H2" s="82">
        <v>42277</v>
      </c>
      <c r="I2" s="82">
        <v>42369</v>
      </c>
      <c r="J2" s="82">
        <v>42460</v>
      </c>
      <c r="K2" s="82">
        <v>42551</v>
      </c>
      <c r="L2" s="82">
        <v>42643</v>
      </c>
      <c r="M2" s="82">
        <v>42735</v>
      </c>
      <c r="N2" s="82">
        <v>42825</v>
      </c>
      <c r="O2" s="82">
        <v>42916</v>
      </c>
      <c r="P2" s="82">
        <v>43008</v>
      </c>
      <c r="Q2" s="82">
        <v>43100</v>
      </c>
      <c r="R2" s="82">
        <v>43190</v>
      </c>
      <c r="S2" s="82">
        <v>43281</v>
      </c>
      <c r="T2" s="82">
        <v>43373</v>
      </c>
      <c r="U2" s="82">
        <v>43465</v>
      </c>
      <c r="V2" s="82">
        <v>43555</v>
      </c>
      <c r="W2" s="82">
        <v>43646</v>
      </c>
      <c r="X2" s="82">
        <v>43738</v>
      </c>
      <c r="Y2" s="82">
        <v>43830</v>
      </c>
      <c r="Z2" s="82">
        <v>43921</v>
      </c>
    </row>
    <row r="3" spans="1:26" x14ac:dyDescent="0.25">
      <c r="A3" t="s">
        <v>203</v>
      </c>
      <c r="B3" s="99">
        <f>+'Evolución Deuda Total'!B7</f>
        <v>9595.7892442100001</v>
      </c>
      <c r="C3" s="99">
        <f>+'Evolución Deuda Total'!C7</f>
        <v>10054.44866702</v>
      </c>
      <c r="D3" s="99">
        <f>+'Evolución Deuda Total'!D7</f>
        <v>10277.67203896</v>
      </c>
      <c r="E3" s="99">
        <f>+'Evolución Deuda Total'!E7</f>
        <v>11311.607368460001</v>
      </c>
      <c r="F3" s="99">
        <f>+'Evolución Deuda Total'!F7</f>
        <v>10243.55921521</v>
      </c>
      <c r="G3" s="99">
        <f>+'Evolución Deuda Total'!G7</f>
        <v>11670.570962289999</v>
      </c>
      <c r="H3" s="99">
        <f>+'Evolución Deuda Total'!H7</f>
        <v>12214.777311260001</v>
      </c>
      <c r="I3" s="99">
        <f>+'Evolución Deuda Total'!I7</f>
        <v>19341.371375745901</v>
      </c>
      <c r="J3" s="99">
        <f>+'Evolución Deuda Total'!J7</f>
        <v>17301.287027842955</v>
      </c>
      <c r="K3" s="99">
        <f>+'Evolución Deuda Total'!K7</f>
        <v>25163.553875407499</v>
      </c>
      <c r="L3" s="99">
        <f>+'Evolución Deuda Total'!L7</f>
        <v>26974.277571758528</v>
      </c>
      <c r="M3" s="99">
        <f>+'Evolución Deuda Total'!M7</f>
        <v>28856.463975405597</v>
      </c>
      <c r="N3" s="99">
        <f>+'Evolución Deuda Total'!N7</f>
        <v>27813.044351214266</v>
      </c>
      <c r="O3" s="99">
        <f>+'Evolución Deuda Total'!O7</f>
        <v>34721.845252353349</v>
      </c>
      <c r="P3" s="99">
        <f>+'Evolución Deuda Total'!P7</f>
        <v>35143.966680540674</v>
      </c>
      <c r="Q3" s="99">
        <f>+'Evolución Deuda Total'!Q7</f>
        <v>36118.107128408214</v>
      </c>
      <c r="R3" s="99">
        <f>+'Evolución Deuda Total'!R7</f>
        <v>38411.005886231746</v>
      </c>
      <c r="S3" s="99">
        <f>+'Evolución Deuda Total'!S7</f>
        <v>45078.167330485368</v>
      </c>
      <c r="T3" s="99">
        <f>+'Evolución Deuda Total'!T7</f>
        <v>52158.216815698863</v>
      </c>
      <c r="U3" s="99">
        <f>+'Evolución Deuda Total'!U7</f>
        <v>53969.19287518537</v>
      </c>
      <c r="V3" s="99">
        <f>+'Evolución Deuda Total'!V7</f>
        <v>57436.301997247203</v>
      </c>
      <c r="W3" s="99">
        <f>+'Evolución Deuda Total'!W7</f>
        <v>61807.524405070901</v>
      </c>
      <c r="X3" s="99">
        <f>+'Evolución Deuda Total'!X7</f>
        <v>74754.60925710127</v>
      </c>
      <c r="Y3" s="99">
        <f>+'Evolución Deuda Total'!Y7</f>
        <v>82512.896920442698</v>
      </c>
      <c r="Z3" s="99">
        <f>+'Evolución Deuda Total'!Z7</f>
        <v>80568.265416958544</v>
      </c>
    </row>
    <row r="4" spans="1:26" x14ac:dyDescent="0.25">
      <c r="A4" t="s">
        <v>204</v>
      </c>
      <c r="B4">
        <v>132189.44600439098</v>
      </c>
      <c r="C4">
        <v>132189.44600439098</v>
      </c>
      <c r="D4">
        <v>132189.44600439098</v>
      </c>
      <c r="E4">
        <v>132189.44600439098</v>
      </c>
      <c r="F4">
        <v>166195.34617819352</v>
      </c>
      <c r="G4">
        <v>166195.34617819352</v>
      </c>
      <c r="H4">
        <v>166195.34617819352</v>
      </c>
      <c r="I4">
        <v>166195.34617819352</v>
      </c>
      <c r="J4">
        <v>222509.51696513436</v>
      </c>
      <c r="K4">
        <v>222509.51696513436</v>
      </c>
      <c r="L4">
        <v>222509.51696513436</v>
      </c>
      <c r="M4">
        <v>222509.51696513436</v>
      </c>
      <c r="N4">
        <v>281052.72591586661</v>
      </c>
      <c r="O4">
        <v>281052.72591586661</v>
      </c>
      <c r="P4">
        <v>281052.72591586661</v>
      </c>
      <c r="Q4">
        <v>281052.72591586661</v>
      </c>
      <c r="R4">
        <v>391618.33980809106</v>
      </c>
      <c r="S4">
        <v>391618.33980809106</v>
      </c>
      <c r="T4">
        <v>391618.33980809106</v>
      </c>
      <c r="U4">
        <v>391618.33980809106</v>
      </c>
      <c r="V4">
        <v>564916.25267370534</v>
      </c>
      <c r="W4">
        <v>564916.25267370534</v>
      </c>
      <c r="X4">
        <v>564916.25267370534</v>
      </c>
      <c r="Y4">
        <v>564916.25267370534</v>
      </c>
      <c r="Z4">
        <v>739953.12215122033</v>
      </c>
    </row>
    <row r="6" spans="1:26" x14ac:dyDescent="0.25">
      <c r="A6" t="s">
        <v>205</v>
      </c>
      <c r="B6" s="139">
        <f>+B3/B4</f>
        <v>7.2591190403288736E-2</v>
      </c>
      <c r="C6" s="139">
        <f t="shared" ref="C6:Z6" si="0">+C3/C4</f>
        <v>7.6060903278814096E-2</v>
      </c>
      <c r="D6" s="139">
        <f t="shared" si="0"/>
        <v>7.7749565866389994E-2</v>
      </c>
      <c r="E6" s="139">
        <f t="shared" si="0"/>
        <v>8.5571183709206716E-2</v>
      </c>
      <c r="F6" s="139">
        <f t="shared" si="0"/>
        <v>6.1635656176719449E-2</v>
      </c>
      <c r="G6" s="139">
        <f t="shared" si="0"/>
        <v>7.0222008200981109E-2</v>
      </c>
      <c r="H6" s="139">
        <f t="shared" si="0"/>
        <v>7.3496506323127722E-2</v>
      </c>
      <c r="I6" s="139">
        <f t="shared" si="0"/>
        <v>0.11637733438701836</v>
      </c>
      <c r="J6" s="139">
        <f t="shared" si="0"/>
        <v>7.7755267567067438E-2</v>
      </c>
      <c r="K6" s="139">
        <f t="shared" si="0"/>
        <v>0.11308978698358528</v>
      </c>
      <c r="L6" s="139">
        <f t="shared" si="0"/>
        <v>0.12122752293775013</v>
      </c>
      <c r="M6" s="139">
        <f t="shared" si="0"/>
        <v>0.12968642586162818</v>
      </c>
      <c r="N6" s="139">
        <f t="shared" si="0"/>
        <v>9.8960236946928334E-2</v>
      </c>
      <c r="O6" s="139">
        <f t="shared" si="0"/>
        <v>0.12354210456136036</v>
      </c>
      <c r="P6" s="139">
        <f t="shared" si="0"/>
        <v>0.12504403423242744</v>
      </c>
      <c r="Q6" s="139">
        <f t="shared" si="0"/>
        <v>0.12851007586106886</v>
      </c>
      <c r="R6" s="139">
        <f t="shared" si="0"/>
        <v>9.8082755534520435E-2</v>
      </c>
      <c r="S6" s="139">
        <f t="shared" si="0"/>
        <v>0.11510739602383153</v>
      </c>
      <c r="T6" s="139">
        <f t="shared" si="0"/>
        <v>0.13318634883457836</v>
      </c>
      <c r="U6" s="139">
        <f t="shared" si="0"/>
        <v>0.13781068808379218</v>
      </c>
      <c r="V6" s="139">
        <f t="shared" si="0"/>
        <v>0.10167224208084931</v>
      </c>
      <c r="W6" s="139">
        <f t="shared" si="0"/>
        <v>0.1094100658505409</v>
      </c>
      <c r="X6" s="139">
        <f t="shared" si="0"/>
        <v>0.13232865739531025</v>
      </c>
      <c r="Y6" s="139">
        <f t="shared" si="0"/>
        <v>0.14606217564092991</v>
      </c>
      <c r="Z6" s="139">
        <f t="shared" si="0"/>
        <v>0.10888293191158835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Servicios Deuda Anual</vt:lpstr>
      <vt:lpstr>Perfil Amort Mensual</vt:lpstr>
      <vt:lpstr>Perfil Int Mensual</vt:lpstr>
      <vt:lpstr>Gráficos</vt:lpstr>
      <vt:lpstr>Base Graf</vt:lpstr>
      <vt:lpstr>Ratios 2020</vt:lpstr>
      <vt:lpstr>Avales</vt:lpstr>
      <vt:lpstr>Evolución Deuda Total</vt:lpstr>
      <vt:lpstr>PBG</vt:lpstr>
      <vt:lpstr>Acreedor_pesos</vt:lpstr>
      <vt:lpstr>Acreedor_USD</vt:lpstr>
      <vt:lpstr>Acreedor_UVA</vt:lpstr>
      <vt:lpstr>Por_moneda</vt:lpstr>
      <vt:lpstr>Por_tasa_int</vt:lpstr>
      <vt:lpstr>Servicio_pesos</vt:lpstr>
      <vt:lpstr>Servicio_USD</vt:lpstr>
      <vt:lpstr>Servicio_UVA</vt:lpstr>
      <vt:lpstr>Vto_en_pesos</vt:lpstr>
      <vt:lpstr>Vto_en_USD</vt:lpstr>
      <vt:lpstr>Vto_en_UVA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Alvaro Chaves</cp:lastModifiedBy>
  <dcterms:created xsi:type="dcterms:W3CDTF">2020-03-11T14:25:05Z</dcterms:created>
  <dcterms:modified xsi:type="dcterms:W3CDTF">2023-11-06T12:55:11Z</dcterms:modified>
</cp:coreProperties>
</file>