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B797EF7E-55D0-4A5F-970C-81EC1F25A495}" xr6:coauthVersionLast="47" xr6:coauthVersionMax="47" xr10:uidLastSave="{00000000-0000-0000-0000-000000000000}"/>
  <bookViews>
    <workbookView xWindow="-120" yWindow="-120" windowWidth="20640" windowHeight="11160" tabRatio="771"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0" sheetId="5" r:id="rId6"/>
    <sheet name="Avales" sheetId="11"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E3" i="10"/>
  <c r="E6" i="10" s="1"/>
  <c r="F3" i="10"/>
  <c r="G3" i="10"/>
  <c r="H3" i="10"/>
  <c r="I3" i="10"/>
  <c r="I6" i="10" s="1"/>
  <c r="J3" i="10"/>
  <c r="K3" i="10"/>
  <c r="L3" i="10"/>
  <c r="M3" i="10"/>
  <c r="M6" i="10" s="1"/>
  <c r="N3" i="10"/>
  <c r="N6" i="10" s="1"/>
  <c r="O3" i="10"/>
  <c r="P3" i="10"/>
  <c r="Q3" i="10"/>
  <c r="Q6" i="10" s="1"/>
  <c r="R3" i="10"/>
  <c r="R6" i="10" s="1"/>
  <c r="S3" i="10"/>
  <c r="T3" i="10"/>
  <c r="U3" i="10"/>
  <c r="U6" i="10" s="1"/>
  <c r="V3" i="10"/>
  <c r="V6" i="10" s="1"/>
  <c r="W3" i="10"/>
  <c r="X3" i="10"/>
  <c r="Y3" i="10"/>
  <c r="Y6" i="10" s="1"/>
  <c r="Z3" i="10"/>
  <c r="Z6" i="10" s="1"/>
  <c r="AA3" i="10"/>
  <c r="B3" i="10"/>
  <c r="B6" i="10" s="1"/>
  <c r="AA6" i="10"/>
  <c r="X6" i="10"/>
  <c r="W6" i="10"/>
  <c r="T6" i="10"/>
  <c r="S6" i="10"/>
  <c r="P6" i="10"/>
  <c r="O6" i="10"/>
  <c r="L6" i="10"/>
  <c r="K6" i="10"/>
  <c r="J6" i="10"/>
  <c r="H6" i="10"/>
  <c r="G6" i="10"/>
  <c r="F6" i="10"/>
  <c r="D6" i="10"/>
  <c r="C6" i="10"/>
  <c r="Z7" i="6"/>
  <c r="B7" i="6"/>
  <c r="B9" i="6" s="1"/>
  <c r="Z13" i="6" l="1"/>
  <c r="B13" i="6"/>
  <c r="Z11" i="6"/>
  <c r="B11" i="6"/>
  <c r="Z9" i="6"/>
  <c r="Y7" i="6" l="1"/>
  <c r="X7" i="6"/>
  <c r="W7" i="6"/>
  <c r="V7" i="6"/>
  <c r="U7" i="6"/>
  <c r="T7" i="6"/>
  <c r="S7" i="6"/>
  <c r="R7" i="6"/>
  <c r="Q7" i="6"/>
  <c r="P7" i="6"/>
  <c r="O7" i="6"/>
  <c r="N7" i="6"/>
  <c r="M7" i="6"/>
  <c r="L7" i="6"/>
  <c r="K7" i="6"/>
  <c r="J7" i="6"/>
  <c r="I7" i="6"/>
  <c r="H7" i="6"/>
  <c r="G7" i="6"/>
  <c r="F7" i="6"/>
  <c r="E7" i="6"/>
  <c r="D7" i="6"/>
  <c r="C7" i="6"/>
  <c r="F13" i="6" l="1"/>
  <c r="F9" i="6"/>
  <c r="F11" i="6"/>
  <c r="N13" i="6"/>
  <c r="N11" i="6"/>
  <c r="N9" i="6"/>
  <c r="C11" i="6"/>
  <c r="C9" i="6"/>
  <c r="C13" i="6"/>
  <c r="K11" i="6"/>
  <c r="K9" i="6"/>
  <c r="K13" i="6"/>
  <c r="L9" i="6"/>
  <c r="L13" i="6"/>
  <c r="L11" i="6"/>
  <c r="J13" i="6"/>
  <c r="J9" i="6"/>
  <c r="J11" i="6"/>
  <c r="R13" i="6"/>
  <c r="R9" i="6"/>
  <c r="R11" i="6"/>
  <c r="V13" i="6"/>
  <c r="V9" i="6"/>
  <c r="V11" i="6"/>
  <c r="G11" i="6"/>
  <c r="G9" i="6"/>
  <c r="G13" i="6"/>
  <c r="O11" i="6"/>
  <c r="O9" i="6"/>
  <c r="O13" i="6"/>
  <c r="S11" i="6"/>
  <c r="S9" i="6"/>
  <c r="S13" i="6"/>
  <c r="W11" i="6"/>
  <c r="W9" i="6"/>
  <c r="W13" i="6"/>
  <c r="D9" i="6"/>
  <c r="D13" i="6"/>
  <c r="D11" i="6"/>
  <c r="H9" i="6"/>
  <c r="H11" i="6"/>
  <c r="H13" i="6"/>
  <c r="P9" i="6"/>
  <c r="P13" i="6"/>
  <c r="P11" i="6"/>
  <c r="T9" i="6"/>
  <c r="T11" i="6"/>
  <c r="T13" i="6"/>
  <c r="X9" i="6"/>
  <c r="X13" i="6"/>
  <c r="X11" i="6"/>
  <c r="E11" i="6"/>
  <c r="E13" i="6"/>
  <c r="E9" i="6"/>
  <c r="I9" i="6"/>
  <c r="I13" i="6"/>
  <c r="I11" i="6"/>
  <c r="M11" i="6"/>
  <c r="M13" i="6"/>
  <c r="M9" i="6"/>
  <c r="Q9" i="6"/>
  <c r="Q13" i="6"/>
  <c r="Q11" i="6"/>
  <c r="U11" i="6"/>
  <c r="U13" i="6"/>
  <c r="U9" i="6"/>
  <c r="Y9" i="6"/>
  <c r="Y13" i="6"/>
  <c r="Y11" i="6"/>
  <c r="D17" i="5"/>
  <c r="D8" i="5"/>
  <c r="D5" i="5"/>
  <c r="D13" i="5" l="1"/>
  <c r="D11" i="5"/>
  <c r="C5" i="5"/>
  <c r="F25" i="4" l="1"/>
  <c r="F24" i="4" s="1"/>
  <c r="D67" i="4"/>
  <c r="F10" i="4"/>
  <c r="F49" i="4" l="1"/>
  <c r="D71" i="4"/>
  <c r="D70" i="4"/>
  <c r="D131" i="4"/>
  <c r="D128" i="4"/>
  <c r="D127" i="4"/>
  <c r="D126" i="4"/>
  <c r="D125" i="4"/>
  <c r="D122" i="4"/>
  <c r="D121" i="4"/>
  <c r="K113" i="4" l="1"/>
  <c r="N113" i="4" s="1"/>
  <c r="Q113" i="4" s="1"/>
  <c r="T113" i="4" s="1"/>
  <c r="W113" i="4" s="1"/>
  <c r="Z113" i="4" s="1"/>
  <c r="J113" i="4"/>
  <c r="M113" i="4" s="1"/>
  <c r="I113" i="4"/>
  <c r="L113" i="4" s="1"/>
  <c r="O113" i="4" s="1"/>
  <c r="R113" i="4" s="1"/>
  <c r="U113" i="4" s="1"/>
  <c r="X113" i="4" s="1"/>
  <c r="P113" i="4" l="1"/>
  <c r="S113" i="4" l="1"/>
  <c r="V113" i="4" l="1"/>
  <c r="C11" i="5" l="1"/>
  <c r="Y113" i="4"/>
  <c r="C17" i="5"/>
  <c r="C8" i="5"/>
  <c r="C14" i="5" l="1"/>
  <c r="F8" i="4"/>
  <c r="D80" i="4" l="1"/>
  <c r="D77" i="4" l="1"/>
  <c r="D76" i="4"/>
  <c r="D75" i="4"/>
  <c r="D74" i="4"/>
  <c r="D85" i="4" l="1"/>
  <c r="D136" i="4"/>
  <c r="D89" i="4"/>
  <c r="D140" i="4"/>
  <c r="D93" i="4"/>
  <c r="D144" i="4"/>
  <c r="D98" i="4"/>
  <c r="D149" i="4"/>
  <c r="D103" i="4"/>
  <c r="D154" i="4"/>
  <c r="D68" i="4"/>
  <c r="D119" i="4"/>
  <c r="D78" i="4"/>
  <c r="D129" i="4"/>
  <c r="D86" i="4"/>
  <c r="D137" i="4"/>
  <c r="D90" i="4"/>
  <c r="D141" i="4"/>
  <c r="D94" i="4"/>
  <c r="D145" i="4"/>
  <c r="D99" i="4"/>
  <c r="D150" i="4"/>
  <c r="D104" i="4"/>
  <c r="D155" i="4"/>
  <c r="D73" i="4"/>
  <c r="D124" i="4"/>
  <c r="D69" i="4"/>
  <c r="D120" i="4"/>
  <c r="D118" i="4"/>
  <c r="D116" i="4"/>
  <c r="D65" i="4"/>
  <c r="D87" i="4"/>
  <c r="D138" i="4"/>
  <c r="D91" i="4"/>
  <c r="D142" i="4"/>
  <c r="D96" i="4"/>
  <c r="D147" i="4"/>
  <c r="D101" i="4"/>
  <c r="D152" i="4"/>
  <c r="D66" i="4"/>
  <c r="D117" i="4"/>
  <c r="D72" i="4"/>
  <c r="D123" i="4"/>
  <c r="D82" i="4"/>
  <c r="D133" i="4"/>
  <c r="D88" i="4"/>
  <c r="D139" i="4"/>
  <c r="D92" i="4"/>
  <c r="D143" i="4"/>
  <c r="D97" i="4"/>
  <c r="D148" i="4"/>
  <c r="D102" i="4"/>
  <c r="D153" i="4"/>
  <c r="W132" i="4"/>
  <c r="Q132" i="4"/>
  <c r="N130" i="4"/>
  <c r="Q130" i="4"/>
  <c r="T130" i="4"/>
  <c r="W130" i="4"/>
  <c r="N132" i="4"/>
  <c r="H132" i="4"/>
  <c r="H130" i="4"/>
  <c r="T132" i="4"/>
  <c r="K132" i="4"/>
  <c r="K130" i="4"/>
  <c r="K62" i="4"/>
  <c r="J62" i="4"/>
  <c r="M62" i="4" s="1"/>
  <c r="I62" i="4"/>
  <c r="L62" i="4" s="1"/>
  <c r="O62" i="4" s="1"/>
  <c r="R62" i="4" s="1"/>
  <c r="U62" i="4" s="1"/>
  <c r="X62" i="4" s="1"/>
  <c r="AC130" i="4" l="1"/>
  <c r="AC146" i="4"/>
  <c r="AC132" i="4"/>
  <c r="Q146" i="4"/>
  <c r="P62" i="4"/>
  <c r="N62" i="4"/>
  <c r="H115" i="4"/>
  <c r="H135" i="4"/>
  <c r="N135" i="4"/>
  <c r="Q135" i="4"/>
  <c r="Q115" i="4"/>
  <c r="K151" i="4"/>
  <c r="Z132" i="4"/>
  <c r="T146" i="4"/>
  <c r="W151" i="4"/>
  <c r="T115" i="4"/>
  <c r="T135" i="4"/>
  <c r="T151" i="4"/>
  <c r="W135" i="4"/>
  <c r="Z130" i="4"/>
  <c r="H146" i="4"/>
  <c r="Z146" i="4"/>
  <c r="N151" i="4"/>
  <c r="W146" i="4"/>
  <c r="W115" i="4"/>
  <c r="K146" i="4"/>
  <c r="H151" i="4"/>
  <c r="N146" i="4"/>
  <c r="Z115" i="4"/>
  <c r="Z135" i="4"/>
  <c r="Z151" i="4"/>
  <c r="K115" i="4"/>
  <c r="K135" i="4"/>
  <c r="N115" i="4"/>
  <c r="Q151" i="4"/>
  <c r="F48" i="4"/>
  <c r="N134" i="4" l="1"/>
  <c r="AC135" i="4"/>
  <c r="AC134" i="4" s="1"/>
  <c r="AC151" i="4"/>
  <c r="Q134" i="4"/>
  <c r="Q157" i="4" s="1"/>
  <c r="Z134" i="4"/>
  <c r="Z157" i="4" s="1"/>
  <c r="H134" i="4"/>
  <c r="H157" i="4" s="1"/>
  <c r="S62" i="4"/>
  <c r="Q62" i="4"/>
  <c r="K134" i="4"/>
  <c r="K157" i="4" s="1"/>
  <c r="AC115" i="4"/>
  <c r="W134" i="4"/>
  <c r="W157" i="4" s="1"/>
  <c r="T134" i="4"/>
  <c r="T157" i="4" s="1"/>
  <c r="N157" i="4"/>
  <c r="F11" i="4"/>
  <c r="F15" i="4"/>
  <c r="F19" i="4"/>
  <c r="F23" i="4"/>
  <c r="F39" i="4"/>
  <c r="F12" i="4"/>
  <c r="F32" i="4"/>
  <c r="F36" i="4"/>
  <c r="F41" i="4"/>
  <c r="F47" i="4"/>
  <c r="F35" i="4"/>
  <c r="F44" i="4"/>
  <c r="F13" i="4"/>
  <c r="F17" i="4"/>
  <c r="F27" i="4"/>
  <c r="F26" i="4" s="1"/>
  <c r="F33" i="4"/>
  <c r="F37" i="4"/>
  <c r="F42" i="4"/>
  <c r="F31" i="4"/>
  <c r="F14" i="4"/>
  <c r="F18" i="4"/>
  <c r="F30" i="4"/>
  <c r="F34" i="4"/>
  <c r="F38" i="4"/>
  <c r="F43" i="4"/>
  <c r="F46" i="4"/>
  <c r="F45" i="4" s="1"/>
  <c r="F29" i="4" l="1"/>
  <c r="F40" i="4"/>
  <c r="AC157" i="4"/>
  <c r="V62" i="4"/>
  <c r="T62" i="4"/>
  <c r="F28" i="4" l="1"/>
  <c r="W62" i="4"/>
  <c r="Y62" i="4"/>
  <c r="U7" i="4"/>
  <c r="X7" i="4" s="1"/>
  <c r="AA7" i="4" s="1"/>
  <c r="T7" i="4"/>
  <c r="W7" i="4" s="1"/>
  <c r="Z7" i="4" s="1"/>
  <c r="S7" i="4"/>
  <c r="V7" i="4" s="1"/>
  <c r="Y7" i="4" s="1"/>
  <c r="AD7" i="4" l="1"/>
  <c r="AG7" i="4" s="1"/>
  <c r="AJ7" i="4" s="1"/>
  <c r="AC7" i="4"/>
  <c r="AF7" i="4" s="1"/>
  <c r="AI7" i="4" s="1"/>
  <c r="AB7" i="4"/>
  <c r="AE7" i="4" s="1"/>
  <c r="AH7" i="4" s="1"/>
  <c r="Z62" i="4"/>
  <c r="F58" i="3"/>
  <c r="G55" i="3"/>
  <c r="G31" i="3"/>
  <c r="G6" i="3"/>
  <c r="F58" i="2"/>
  <c r="G55" i="2"/>
  <c r="G58" i="3" l="1"/>
  <c r="H6" i="3"/>
  <c r="H31" i="3"/>
  <c r="H55" i="3"/>
  <c r="H55" i="2"/>
  <c r="G58" i="2"/>
  <c r="G31" i="2"/>
  <c r="G6" i="2"/>
  <c r="I6" i="3" l="1"/>
  <c r="H6" i="2"/>
  <c r="I6" i="2" s="1"/>
  <c r="J6" i="3"/>
  <c r="I31" i="3"/>
  <c r="H58" i="3"/>
  <c r="I55" i="3"/>
  <c r="I55" i="2"/>
  <c r="H58" i="2"/>
  <c r="H31" i="2"/>
  <c r="J55" i="3" l="1"/>
  <c r="I58" i="3"/>
  <c r="J31" i="3"/>
  <c r="K6" i="3"/>
  <c r="J55" i="2"/>
  <c r="I58" i="2"/>
  <c r="I31" i="2"/>
  <c r="J6" i="2"/>
  <c r="L6" i="3" l="1"/>
  <c r="K31" i="3"/>
  <c r="K55" i="3"/>
  <c r="J58" i="3"/>
  <c r="K55" i="2"/>
  <c r="J58" i="2"/>
  <c r="K6" i="2"/>
  <c r="J31" i="2"/>
  <c r="L31" i="3" l="1"/>
  <c r="M6" i="3"/>
  <c r="K58" i="3"/>
  <c r="L55" i="3"/>
  <c r="L55" i="2"/>
  <c r="K58" i="2"/>
  <c r="L6" i="2"/>
  <c r="K31" i="2"/>
  <c r="N6" i="3" l="1"/>
  <c r="L58" i="3"/>
  <c r="M55" i="3"/>
  <c r="M31" i="3"/>
  <c r="M55" i="2"/>
  <c r="L58" i="2"/>
  <c r="L31" i="2"/>
  <c r="M6" i="2"/>
  <c r="N31" i="3" l="1"/>
  <c r="N55" i="3"/>
  <c r="M58" i="3"/>
  <c r="O6" i="3"/>
  <c r="N55" i="2"/>
  <c r="M58" i="2"/>
  <c r="N6" i="2"/>
  <c r="M31" i="2"/>
  <c r="O31" i="3" l="1"/>
  <c r="P6" i="3"/>
  <c r="O55" i="3"/>
  <c r="N58" i="3"/>
  <c r="O55" i="2"/>
  <c r="N58" i="2"/>
  <c r="N31" i="2"/>
  <c r="O6" i="2"/>
  <c r="O58" i="3" l="1"/>
  <c r="P55" i="3"/>
  <c r="P31" i="3"/>
  <c r="Q6" i="3"/>
  <c r="P55" i="2"/>
  <c r="O58" i="2"/>
  <c r="P6" i="2"/>
  <c r="O31" i="2"/>
  <c r="P58" i="3" l="1"/>
  <c r="Q55" i="3"/>
  <c r="Q31" i="3"/>
  <c r="Q55" i="2"/>
  <c r="P58" i="2"/>
  <c r="P31" i="2"/>
  <c r="Q6" i="2"/>
  <c r="T79" i="4" l="1"/>
  <c r="H79" i="4"/>
  <c r="W79" i="4"/>
  <c r="N79" i="4"/>
  <c r="W81" i="4"/>
  <c r="Q81" i="4"/>
  <c r="Q79" i="4"/>
  <c r="H81" i="4"/>
  <c r="K79" i="4"/>
  <c r="T81" i="4"/>
  <c r="K81" i="4"/>
  <c r="Z79" i="4"/>
  <c r="N100" i="4"/>
  <c r="N81" i="4"/>
  <c r="Z81" i="4"/>
  <c r="Q58" i="3"/>
  <c r="Q58" i="2"/>
  <c r="Q31" i="2"/>
  <c r="Q100" i="4" l="1"/>
  <c r="H64" i="4"/>
  <c r="W100" i="4"/>
  <c r="Z64" i="4"/>
  <c r="Z95" i="4"/>
  <c r="T100" i="4"/>
  <c r="H100" i="4"/>
  <c r="T64" i="4"/>
  <c r="W84" i="4"/>
  <c r="Z84" i="4"/>
  <c r="Z100" i="4"/>
  <c r="Q64" i="4"/>
  <c r="W64" i="4"/>
  <c r="K95" i="4"/>
  <c r="Q95" i="4"/>
  <c r="K84" i="4"/>
  <c r="K100" i="4"/>
  <c r="W95" i="4"/>
  <c r="Q84" i="4"/>
  <c r="N84" i="4"/>
  <c r="T95" i="4"/>
  <c r="K64" i="4"/>
  <c r="N64" i="4"/>
  <c r="H84" i="4"/>
  <c r="T84" i="4"/>
  <c r="N95" i="4"/>
  <c r="H95" i="4"/>
  <c r="K83" i="4" l="1"/>
  <c r="K106" i="4" s="1"/>
  <c r="Z83" i="4"/>
  <c r="Z106" i="4" s="1"/>
  <c r="Q83" i="4"/>
  <c r="Q106" i="4" s="1"/>
  <c r="T83" i="4"/>
  <c r="T106" i="4" s="1"/>
  <c r="H83" i="4"/>
  <c r="H106" i="4" s="1"/>
  <c r="N83" i="4"/>
  <c r="N106" i="4" s="1"/>
  <c r="W83" i="4"/>
  <c r="W106" i="4" s="1"/>
  <c r="AC79" i="4" l="1"/>
  <c r="AC81" i="4"/>
  <c r="AC95" i="4" l="1"/>
  <c r="AC64" i="4"/>
  <c r="AC100" i="4"/>
  <c r="F22" i="4" l="1"/>
  <c r="F20" i="4" l="1"/>
  <c r="F21" i="4" l="1"/>
  <c r="F16" i="4" l="1"/>
  <c r="F9" i="4" l="1"/>
  <c r="F51" i="4" s="1"/>
  <c r="AA5" i="6" s="1"/>
  <c r="AA7" i="6" s="1"/>
  <c r="AA13" i="6" l="1"/>
  <c r="AA9" i="6"/>
  <c r="AA11" i="6"/>
  <c r="G26" i="4"/>
  <c r="G9" i="4"/>
  <c r="G28" i="4"/>
  <c r="G45" i="4"/>
  <c r="G24" i="4"/>
  <c r="I50" i="2" l="1"/>
  <c r="P50" i="2"/>
  <c r="M50" i="2"/>
  <c r="F50" i="2"/>
  <c r="O50" i="2"/>
  <c r="N50" i="2"/>
  <c r="K50" i="2"/>
  <c r="L50" i="2"/>
  <c r="J50" i="2"/>
  <c r="H50" i="2"/>
  <c r="G50" i="2"/>
  <c r="Q50" i="2"/>
  <c r="S81" i="4" l="1"/>
  <c r="J81" i="4"/>
  <c r="V81" i="4"/>
  <c r="G79" i="4"/>
  <c r="S79" i="4"/>
  <c r="G81" i="4"/>
  <c r="P79" i="4"/>
  <c r="J79" i="4"/>
  <c r="M81" i="4"/>
  <c r="M79" i="4"/>
  <c r="V79" i="4"/>
  <c r="S95" i="4"/>
  <c r="P81" i="4"/>
  <c r="J50" i="3"/>
  <c r="L50" i="3"/>
  <c r="P50" i="3"/>
  <c r="H50" i="3"/>
  <c r="O50" i="3"/>
  <c r="Q50" i="3"/>
  <c r="N50" i="3"/>
  <c r="F50" i="3"/>
  <c r="K50" i="3"/>
  <c r="M50" i="3"/>
  <c r="G50" i="3"/>
  <c r="I50" i="3"/>
  <c r="P95" i="4" l="1"/>
  <c r="S84" i="4"/>
  <c r="J64" i="4"/>
  <c r="G64" i="4"/>
  <c r="S132" i="4"/>
  <c r="J132" i="4"/>
  <c r="G130" i="4"/>
  <c r="V130" i="4"/>
  <c r="J130" i="4"/>
  <c r="V132" i="4"/>
  <c r="P130" i="4"/>
  <c r="P132" i="4"/>
  <c r="S130" i="4"/>
  <c r="M132" i="4"/>
  <c r="G132" i="4"/>
  <c r="M130" i="4"/>
  <c r="P135" i="4"/>
  <c r="J151" i="4"/>
  <c r="V84" i="4"/>
  <c r="P84" i="4"/>
  <c r="P100" i="4"/>
  <c r="Y81" i="4"/>
  <c r="AB81" i="4"/>
  <c r="J100" i="4"/>
  <c r="G95" i="4"/>
  <c r="S100" i="4"/>
  <c r="J95" i="4"/>
  <c r="Y95" i="4"/>
  <c r="S83" i="4"/>
  <c r="V64" i="4"/>
  <c r="Y64" i="4"/>
  <c r="G84" i="4"/>
  <c r="Y100" i="4"/>
  <c r="J84" i="4"/>
  <c r="S64" i="4"/>
  <c r="M95" i="4"/>
  <c r="M100" i="4"/>
  <c r="M84" i="4"/>
  <c r="V100" i="4"/>
  <c r="G100" i="4"/>
  <c r="M64" i="4"/>
  <c r="P64" i="4"/>
  <c r="Y84" i="4"/>
  <c r="V95" i="4"/>
  <c r="Y79" i="4"/>
  <c r="AB79" i="4"/>
  <c r="P83" i="4" l="1"/>
  <c r="P106" i="4" s="1"/>
  <c r="AB130" i="4"/>
  <c r="AB132" i="4"/>
  <c r="M83" i="4"/>
  <c r="M106" i="4" s="1"/>
  <c r="Y83" i="4"/>
  <c r="Y106" i="4" s="1"/>
  <c r="S106" i="4"/>
  <c r="AB100" i="4"/>
  <c r="J135" i="4"/>
  <c r="V83" i="4"/>
  <c r="V106" i="4" s="1"/>
  <c r="J83" i="4"/>
  <c r="J106" i="4" s="1"/>
  <c r="Y151" i="4"/>
  <c r="J146" i="4"/>
  <c r="V151" i="4"/>
  <c r="Y130" i="4"/>
  <c r="AB95" i="4"/>
  <c r="Y146" i="4"/>
  <c r="P151" i="4"/>
  <c r="M151" i="4"/>
  <c r="M146" i="4"/>
  <c r="S115" i="4"/>
  <c r="S146" i="4"/>
  <c r="J115" i="4"/>
  <c r="G146" i="4"/>
  <c r="G135" i="4"/>
  <c r="V115" i="4"/>
  <c r="Y132" i="4"/>
  <c r="G151" i="4"/>
  <c r="V146" i="4"/>
  <c r="Y115" i="4"/>
  <c r="G83" i="4"/>
  <c r="G106" i="4" s="1"/>
  <c r="AB64" i="4"/>
  <c r="M115" i="4"/>
  <c r="M135" i="4"/>
  <c r="S151" i="4"/>
  <c r="V135" i="4"/>
  <c r="P146" i="4"/>
  <c r="P134" i="4" s="1"/>
  <c r="S135" i="4"/>
  <c r="P115" i="4"/>
  <c r="G115" i="4"/>
  <c r="Y135" i="4"/>
  <c r="Y134" i="4" s="1"/>
  <c r="AB135" i="4" l="1"/>
  <c r="AB151" i="4"/>
  <c r="AB146" i="4"/>
  <c r="M134" i="4"/>
  <c r="M157" i="4" s="1"/>
  <c r="V134" i="4"/>
  <c r="V157" i="4" s="1"/>
  <c r="J134" i="4"/>
  <c r="J157" i="4" s="1"/>
  <c r="S134" i="4"/>
  <c r="S157" i="4" s="1"/>
  <c r="G134" i="4"/>
  <c r="P157" i="4"/>
  <c r="AB115" i="4"/>
  <c r="Y157" i="4"/>
  <c r="AB134" i="4" l="1"/>
  <c r="G157" i="4"/>
  <c r="AB157" i="4"/>
  <c r="Q24" i="3" l="1"/>
  <c r="G24" i="3"/>
  <c r="J24" i="3"/>
  <c r="H24" i="3"/>
  <c r="O24" i="3"/>
  <c r="F24" i="3"/>
  <c r="M24" i="3"/>
  <c r="L24" i="3"/>
  <c r="I24" i="3"/>
  <c r="N24" i="3"/>
  <c r="P24" i="3"/>
  <c r="K24" i="3"/>
  <c r="F24" i="2" l="1"/>
  <c r="K24" i="2"/>
  <c r="I24" i="2"/>
  <c r="J24" i="2"/>
  <c r="M24" i="2"/>
  <c r="G24" i="2"/>
  <c r="O24" i="2"/>
  <c r="L24" i="2"/>
  <c r="N24" i="2"/>
  <c r="Q24" i="2"/>
  <c r="P24" i="2"/>
  <c r="H24" i="2"/>
  <c r="R132" i="4"/>
  <c r="F132" i="4"/>
  <c r="U132" i="4"/>
  <c r="L130" i="4"/>
  <c r="R130" i="4"/>
  <c r="L132" i="4"/>
  <c r="O130" i="4"/>
  <c r="L146" i="4"/>
  <c r="U130" i="4"/>
  <c r="I130" i="4"/>
  <c r="I132" i="4"/>
  <c r="F130" i="4"/>
  <c r="O132" i="4"/>
  <c r="F135" i="4"/>
  <c r="AA132" i="4" l="1"/>
  <c r="AA151" i="4"/>
  <c r="AA130" i="4"/>
  <c r="O151" i="4"/>
  <c r="I115" i="4"/>
  <c r="X132" i="4"/>
  <c r="U135" i="4"/>
  <c r="F115" i="4"/>
  <c r="O115" i="4"/>
  <c r="R151" i="4"/>
  <c r="O135" i="4"/>
  <c r="R135" i="4"/>
  <c r="O146" i="4"/>
  <c r="L115" i="4"/>
  <c r="F146" i="4"/>
  <c r="F134" i="4" s="1"/>
  <c r="U151" i="4"/>
  <c r="R146" i="4"/>
  <c r="L135" i="4"/>
  <c r="L134" i="4" s="1"/>
  <c r="L151" i="4"/>
  <c r="R115" i="4"/>
  <c r="U146" i="4"/>
  <c r="X135" i="4"/>
  <c r="I146" i="4"/>
  <c r="X151" i="4"/>
  <c r="I135" i="4"/>
  <c r="F81" i="4"/>
  <c r="O79" i="4"/>
  <c r="U81" i="4"/>
  <c r="O81" i="4"/>
  <c r="I81" i="4"/>
  <c r="I79" i="4"/>
  <c r="R79" i="4"/>
  <c r="F79" i="4"/>
  <c r="L79" i="4"/>
  <c r="U79" i="4"/>
  <c r="R81" i="4"/>
  <c r="I95" i="4"/>
  <c r="L81" i="4"/>
  <c r="I151" i="4"/>
  <c r="X115" i="4"/>
  <c r="U115" i="4"/>
  <c r="X130" i="4"/>
  <c r="F151" i="4"/>
  <c r="X146" i="4"/>
  <c r="AA146" i="4" l="1"/>
  <c r="L157" i="4"/>
  <c r="O134" i="4"/>
  <c r="O157" i="4" s="1"/>
  <c r="AA135" i="4"/>
  <c r="I84" i="4"/>
  <c r="I83" i="4" s="1"/>
  <c r="AA81" i="4"/>
  <c r="AA115" i="4"/>
  <c r="O100" i="4"/>
  <c r="X84" i="4"/>
  <c r="X81" i="4"/>
  <c r="O84" i="4"/>
  <c r="R64" i="4"/>
  <c r="U64" i="4"/>
  <c r="F95" i="4"/>
  <c r="X95" i="4"/>
  <c r="O95" i="4"/>
  <c r="R134" i="4"/>
  <c r="R157" i="4" s="1"/>
  <c r="U134" i="4"/>
  <c r="U157" i="4" s="1"/>
  <c r="X79" i="4"/>
  <c r="AA79" i="4"/>
  <c r="F84" i="4"/>
  <c r="L84" i="4"/>
  <c r="L64" i="4"/>
  <c r="U95" i="4"/>
  <c r="F64" i="4"/>
  <c r="U100" i="4"/>
  <c r="X64" i="4"/>
  <c r="R100" i="4"/>
  <c r="O64" i="4"/>
  <c r="L100" i="4"/>
  <c r="R95" i="4"/>
  <c r="R84" i="4"/>
  <c r="X134" i="4"/>
  <c r="X157" i="4" s="1"/>
  <c r="X100" i="4"/>
  <c r="L95" i="4"/>
  <c r="I100" i="4"/>
  <c r="F100" i="4"/>
  <c r="I64" i="4"/>
  <c r="U84" i="4"/>
  <c r="I134" i="4"/>
  <c r="I157" i="4" s="1"/>
  <c r="F157" i="4"/>
  <c r="AA134" i="4" l="1"/>
  <c r="AA157" i="4" s="1"/>
  <c r="F83" i="4"/>
  <c r="U83" i="4"/>
  <c r="U106" i="4" s="1"/>
  <c r="L83" i="4"/>
  <c r="L106" i="4" s="1"/>
  <c r="R83" i="4"/>
  <c r="R106" i="4" s="1"/>
  <c r="AA64" i="4"/>
  <c r="AA100" i="4"/>
  <c r="O83" i="4"/>
  <c r="I106" i="4"/>
  <c r="F106" i="4"/>
  <c r="AA95" i="4"/>
  <c r="X83" i="4"/>
  <c r="AG24" i="4" l="1"/>
  <c r="AE26" i="4"/>
  <c r="X26" i="4"/>
  <c r="AD26" i="4"/>
  <c r="V26" i="4"/>
  <c r="AA24" i="4"/>
  <c r="T26" i="4"/>
  <c r="AA26" i="4"/>
  <c r="U26" i="4"/>
  <c r="V24" i="4"/>
  <c r="AD24" i="4"/>
  <c r="Z26" i="4"/>
  <c r="Q26" i="4"/>
  <c r="S26" i="4"/>
  <c r="O106" i="4"/>
  <c r="S24" i="4"/>
  <c r="AF24" i="4"/>
  <c r="AB24" i="4"/>
  <c r="P24" i="4"/>
  <c r="AE24" i="4"/>
  <c r="X106" i="4"/>
  <c r="AC26" i="4"/>
  <c r="AF26" i="4"/>
  <c r="AB26" i="4"/>
  <c r="Q24" i="4"/>
  <c r="R26" i="4"/>
  <c r="Z24" i="4"/>
  <c r="T24" i="4"/>
  <c r="AC24" i="4"/>
  <c r="U45" i="4"/>
  <c r="V40" i="4"/>
  <c r="Y45" i="4"/>
  <c r="Z40" i="4"/>
  <c r="AF40" i="4"/>
  <c r="Y24" i="4"/>
  <c r="W26" i="4"/>
  <c r="W24" i="4"/>
  <c r="P26" i="4"/>
  <c r="Y26" i="4"/>
  <c r="W40" i="4"/>
  <c r="U24" i="4"/>
  <c r="X24" i="4"/>
  <c r="R40" i="4"/>
  <c r="R24" i="4"/>
  <c r="S9" i="4"/>
  <c r="Q45" i="4"/>
  <c r="R45" i="4"/>
  <c r="AG26" i="4"/>
  <c r="AL26" i="4" l="1"/>
  <c r="AM24" i="4"/>
  <c r="AK24" i="4"/>
  <c r="AK26" i="4"/>
  <c r="AL24" i="4"/>
  <c r="AM26" i="4"/>
  <c r="AB29" i="4"/>
  <c r="AJ40" i="4"/>
  <c r="V9" i="4"/>
  <c r="AB9" i="4"/>
  <c r="AA45" i="4"/>
  <c r="AH40" i="4"/>
  <c r="AJ24" i="4"/>
  <c r="AB40" i="4"/>
  <c r="R29" i="4"/>
  <c r="R28" i="4" s="1"/>
  <c r="AE45" i="4"/>
  <c r="AE29" i="4"/>
  <c r="AA29" i="4"/>
  <c r="U29" i="4"/>
  <c r="AA9" i="4"/>
  <c r="U9" i="4"/>
  <c r="Y29" i="4"/>
  <c r="AJ26" i="4"/>
  <c r="W9" i="4"/>
  <c r="AA40" i="4"/>
  <c r="AC40" i="4"/>
  <c r="AC45" i="4"/>
  <c r="AG40" i="4"/>
  <c r="Y9" i="4"/>
  <c r="AB45" i="4"/>
  <c r="T45" i="4"/>
  <c r="AH29" i="4"/>
  <c r="R9" i="4"/>
  <c r="X9" i="4"/>
  <c r="S45" i="4"/>
  <c r="AG29" i="4"/>
  <c r="Z45" i="4"/>
  <c r="S29" i="4"/>
  <c r="AI45" i="4"/>
  <c r="AI40" i="4"/>
  <c r="X29" i="4"/>
  <c r="Y40" i="4"/>
  <c r="AD9" i="4"/>
  <c r="AH9" i="4"/>
  <c r="W45" i="4"/>
  <c r="P40" i="4"/>
  <c r="AH24" i="4"/>
  <c r="AG9" i="4"/>
  <c r="AH45" i="4"/>
  <c r="T40" i="4"/>
  <c r="AD40" i="4"/>
  <c r="Q9" i="4"/>
  <c r="Q40" i="4"/>
  <c r="AJ9" i="4"/>
  <c r="V29" i="4"/>
  <c r="V28" i="4" s="1"/>
  <c r="Z29" i="4"/>
  <c r="Z28" i="4" s="1"/>
  <c r="U40" i="4"/>
  <c r="V45" i="4"/>
  <c r="AF45" i="4"/>
  <c r="T29" i="4"/>
  <c r="AD45" i="4"/>
  <c r="X40" i="4"/>
  <c r="P29" i="4"/>
  <c r="AJ45" i="4"/>
  <c r="X45" i="4"/>
  <c r="Q29" i="4"/>
  <c r="AI26" i="4"/>
  <c r="P45" i="4"/>
  <c r="AI9" i="4"/>
  <c r="AF29" i="4"/>
  <c r="AF28" i="4" s="1"/>
  <c r="T9" i="4"/>
  <c r="AG45" i="4"/>
  <c r="AC9" i="4"/>
  <c r="AE40" i="4"/>
  <c r="AI24" i="4"/>
  <c r="AF9" i="4"/>
  <c r="AC29" i="4"/>
  <c r="AJ29" i="4"/>
  <c r="Z9" i="4"/>
  <c r="AH26" i="4"/>
  <c r="S40" i="4"/>
  <c r="W29" i="4"/>
  <c r="W28" i="4" s="1"/>
  <c r="P9" i="4"/>
  <c r="AD29" i="4"/>
  <c r="AI29" i="4"/>
  <c r="AE9" i="4"/>
  <c r="AB28" i="4" l="1"/>
  <c r="AH28" i="4"/>
  <c r="AH51" i="4" s="1"/>
  <c r="T28" i="4"/>
  <c r="T51" i="4" s="1"/>
  <c r="AC28" i="4"/>
  <c r="AC51" i="4" s="1"/>
  <c r="AK45" i="4"/>
  <c r="AD28" i="4"/>
  <c r="AD51" i="4" s="1"/>
  <c r="AL29" i="4"/>
  <c r="AM40" i="4"/>
  <c r="AK40" i="4"/>
  <c r="AI28" i="4"/>
  <c r="AI51" i="4" s="1"/>
  <c r="AM45" i="4"/>
  <c r="AL40" i="4"/>
  <c r="AK29" i="4"/>
  <c r="AM29" i="4"/>
  <c r="AL45" i="4"/>
  <c r="P28" i="4"/>
  <c r="P51" i="4" s="1"/>
  <c r="R51" i="4"/>
  <c r="AF51" i="4"/>
  <c r="V51" i="4"/>
  <c r="AG28" i="4"/>
  <c r="AG51" i="4" s="1"/>
  <c r="X28" i="4"/>
  <c r="X51" i="4" s="1"/>
  <c r="W51" i="4"/>
  <c r="U28" i="4"/>
  <c r="U51" i="4" s="1"/>
  <c r="AL9" i="4"/>
  <c r="AK9" i="4"/>
  <c r="Y28" i="4"/>
  <c r="Y51" i="4" s="1"/>
  <c r="AA28" i="4"/>
  <c r="AA51" i="4" s="1"/>
  <c r="AE28" i="4"/>
  <c r="AE51" i="4" s="1"/>
  <c r="AJ28" i="4"/>
  <c r="AJ51" i="4" s="1"/>
  <c r="Z51" i="4"/>
  <c r="AM9" i="4"/>
  <c r="Q28" i="4"/>
  <c r="Q51" i="4" s="1"/>
  <c r="S28" i="4"/>
  <c r="S51" i="4" s="1"/>
  <c r="AB51" i="4"/>
  <c r="AM28" i="4" l="1"/>
  <c r="AL28" i="4"/>
  <c r="AL51" i="4" s="1"/>
  <c r="AK28" i="4"/>
  <c r="AK51" i="4" s="1"/>
  <c r="AM51" i="4"/>
  <c r="D14" i="5" l="1"/>
  <c r="AB84" i="4"/>
  <c r="AB83" i="4" s="1"/>
  <c r="AC84" i="4"/>
  <c r="AC83" i="4" s="1"/>
  <c r="AC106" i="4" s="1"/>
  <c r="AA84" i="4"/>
  <c r="AA83" i="4" s="1"/>
  <c r="AB106" i="4" l="1"/>
  <c r="AA10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<sst xmlns="http://schemas.openxmlformats.org/spreadsheetml/2006/main" count="1043" uniqueCount="222">
  <si>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</si>
  <si>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</si>
  <si>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</si>
  <si>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</si>
  <si>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</si>
  <si>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</si>
  <si>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</si>
  <si>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</si>
  <si>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</si>
  <si>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</si>
  <si>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</si>
  <si>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</si>
  <si>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</si>
  <si>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</si>
  <si>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</si>
  <si>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</si>
  <si>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</si>
  <si>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</si>
  <si>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</si>
  <si>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</si>
  <si>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</si>
  <si>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7884</t>
  </si>
  <si>
    <t>FFFIRJ20</t>
  </si>
  <si>
    <t>FFFIR Ley 8066</t>
  </si>
  <si>
    <t>FFFIRF21</t>
  </si>
  <si>
    <t>FFFIR Ley 8066 Ampliación</t>
  </si>
  <si>
    <t>FFFIRE26</t>
  </si>
  <si>
    <t>FFFIR Ley 8067</t>
  </si>
  <si>
    <t>FFFIRY22</t>
  </si>
  <si>
    <t>Fideicomiso PROFEDESS</t>
  </si>
  <si>
    <t>PROFA21</t>
  </si>
  <si>
    <t>Banco Nación Refinanciación 2018 + Asist $1.200</t>
  </si>
  <si>
    <t>BNAN23</t>
  </si>
  <si>
    <t>BICE Compra de Helicopteros</t>
  </si>
  <si>
    <t>BBIJ21</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</si>
  <si>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</si>
  <si>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</si>
  <si>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</si>
  <si>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</si>
  <si>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</si>
  <si>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</si>
  <si>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</si>
  <si>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</si>
  <si>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</si>
  <si>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</si>
  <si>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</si>
  <si>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</si>
  <si>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</si>
  <si>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</si>
  <si>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</si>
  <si>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</si>
  <si>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</si>
  <si>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</si>
  <si>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</si>
  <si>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</si>
  <si>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</si>
  <si>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</si>
  <si>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</si>
  <si>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</si>
  <si>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</si>
  <si>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</si>
  <si>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</si>
  <si>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7385 BIRF - MUNICIPIOS</t>
  </si>
  <si>
    <t>BIRO20</t>
  </si>
  <si>
    <t>7352 BIRF - PDP III</t>
  </si>
  <si>
    <t>BIRS20</t>
  </si>
  <si>
    <t>BONO MENDOZA'24  Bonos Emitidos</t>
  </si>
  <si>
    <t>PMY24</t>
  </si>
  <si>
    <t>BONO PESOS 2021 - Clase 1</t>
  </si>
  <si>
    <t>PMJ21</t>
  </si>
  <si>
    <t>Cárcel Bono 2024</t>
  </si>
  <si>
    <t>PMY24-C</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</si>
  <si>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</si>
  <si>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</si>
  <si>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</si>
  <si>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</si>
  <si>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</si>
  <si>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</si>
  <si>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</si>
  <si>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</si>
  <si>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</si>
  <si>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</si>
  <si>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</si>
  <si>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</si>
  <si>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 Se incluye Endeudamiento con el Fondo Fiduciario Federal de Infraestructura Regional (FFFIR) ajustable por el Costo de la Construcción (ICC) con un tope máximo de 17% para 2020 y 2021</t>
  </si>
  <si>
    <t>PERFIL SERVICIOS DE LA DEUDA ANUAL POR TIPO DE MONEDA</t>
  </si>
  <si>
    <t>DEUDA PÚBLICA EN PESOS *</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</si>
  <si>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</si>
  <si>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</si>
  <si>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</si>
  <si>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</si>
  <si>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</si>
  <si>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</si>
  <si>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</si>
  <si>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</si>
  <si>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</si>
  <si>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</si>
  <si>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</si>
  <si>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</si>
  <si>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</si>
  <si>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</si>
  <si>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</si>
  <si>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</si>
  <si>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r>
      <t xml:space="preserve">Pertenece a la Ley N° 25.917 de Responabilidad Fiscal en su Capítulo V - "Endeudamiento":
Art 21) </t>
    </r>
    <r>
      <rPr>
        <sz val="12"/>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</si>
  <si>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RECURSOS CORRIENTES
(Netos de Copart. a Municipios)</t>
  </si>
  <si>
    <t>SS DEUDA / REC. CTES. "&lt; 15%"</t>
  </si>
  <si>
    <t>COVENANTS BONOS</t>
  </si>
  <si>
    <t>SERVICIOS DEUDA GARANTIZADA CON COPARTICIPACIÓN SIG. 12 MESES
[1]</t>
  </si>
  <si>
    <r>
      <t xml:space="preserve">Pertenece al prospecto del Bono Mendoza 2024 (PMY24)  "Compromisos - Limitación a los Gravámenes":
(e) </t>
    </r>
    <r>
      <rPr>
        <sz val="12"/>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</si>
  <si>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t>COPARTICIPACIÓN RECIBIDA 3 MESES ANTERIORES x 4
[2]</t>
  </si>
  <si>
    <t>[1] / [2]  "&lt; 50%"</t>
  </si>
  <si>
    <t>INTERESES PAGADOS 12 MESES ANTERIORES A INCURRIR EN DEUDA
[3]</t>
  </si>
  <si>
    <r>
      <t xml:space="preserve">Pertenece al prospecto del Bono Mendoza 2021 (PMJ21) Y Bono Mendoza 2024 (PMY24)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</si>
  <si>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RECURSOS PERCIBIDOS 12 MESES ANTERIORES
[4]</t>
  </si>
  <si>
    <t>[3] / [4]  "&lt; 13%"</t>
  </si>
  <si>
    <t>CAPITAL PENDIENTE DE DEUDA NO GARANTIZADA CON COPARTICIP.
[5]</t>
  </si>
  <si>
    <r>
      <t xml:space="preserve">Pertenece al prospecto del Bono Mendoza 2021 (PMJ21) y del Bono Mendoza 2024 (PMY24)  "Compromisos - Limitación a los Gravámenes":
(h) </t>
    </r>
    <r>
      <rPr>
        <sz val="12"/>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</si>
  <si>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t>RECURSOS PERCIBIDOS 12 MESES ANTERIORES
[6]</t>
  </si>
  <si>
    <t>[5] / [6]  "&lt; 10%"</t>
  </si>
  <si>
    <t>SERVICIOS DEUDA GARANTIZADA CON COPARTICIP. 4 TRIM FISCALES MÁS RECIENTES
[7]</t>
  </si>
  <si>
    <r>
      <t xml:space="preserve">Pertenece al prospecto del Bono Mendoza 2021 (PMJ21)  "Compromisos - Limitación a los Gravámenes":
(e) </t>
    </r>
    <r>
      <rPr>
        <sz val="12"/>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</si>
  <si>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COPARTICIPACIÓN RECIBIDA DICHO PERÍODO
[8]</t>
  </si>
  <si>
    <t>[7] / [8]  "&lt; 50%"</t>
  </si>
  <si>
    <t>* El endeudamiento en pesos incluye endeudamiento con el Fondo Fiduciario Federal de Infraestructura Regional (FFFIR) ajustable por el Costo de la Construcción (ICC) con un tope máximo de 17% para 2020 y 2021</t>
  </si>
  <si>
    <t>Moneda / Currency *</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</si>
  <si>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</si>
  <si>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</si>
  <si>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</si>
  <si>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</si>
  <si>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</si>
  <si>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</si>
  <si>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</si>
  <si>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</si>
  <si>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</si>
  <si>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</si>
  <si>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</si>
  <si>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</si>
  <si>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</si>
  <si>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</si>
  <si>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</si>
  <si>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</si>
  <si>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</si>
  <si>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</si>
  <si>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</si>
  <si>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Bancos Internacionales y Otros Nacionales</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</si>
  <si>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</si>
  <si>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</si>
  <si>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</si>
  <si>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</si>
  <si>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</si>
  <si>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</si>
  <si>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</si>
  <si>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</si>
  <si>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</si>
  <si>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</si>
  <si>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</si>
  <si>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</si>
  <si>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</si>
  <si>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</si>
  <si>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</si>
  <si>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</si>
  <si>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</si>
  <si>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</si>
  <si>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</si>
  <si>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</si>
  <si>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</si>
  <si>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</si>
  <si>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</si>
  <si>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</si>
  <si>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</si>
  <si>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</si>
  <si>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</si>
  <si>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</si>
  <si>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</si>
  <si>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2do Trimestre</t>
  </si>
  <si>
    <t xml:space="preserve"> (A) (IPC Junio 2020) /(IPC Periodo) </t>
  </si>
  <si>
    <t>TOTAL INTERESES EN PESOS</t>
  </si>
  <si>
    <t>TOTAL INTERESES EN USD</t>
  </si>
  <si>
    <t>TOTAL INTERESES EN UVA</t>
  </si>
  <si>
    <t>(3+4) x (A)= Deuda TOTAL medida en PESOS de Junio de 2020</t>
  </si>
  <si>
    <t>(3) x (A) = Deuda TOTAL ADMINISTRACIÓN CENTRAL medida en PESOS de Junio de 2020</t>
  </si>
  <si>
    <t>Promedio        2027-2042</t>
  </si>
  <si>
    <t>Prom Resto 2027-2042</t>
  </si>
  <si>
    <t>Vencimientos_en_USD_por_servicio</t>
  </si>
  <si>
    <t>Automático</t>
  </si>
  <si>
    <t>10-y Bond/LIBOR 12M (mayor) + 3,70%</t>
  </si>
  <si>
    <t>Badlar Públicos + 2%</t>
  </si>
  <si>
    <t>UVA + 5%</t>
  </si>
  <si>
    <t>Débito Recaudadora - TGP</t>
  </si>
  <si>
    <t>Libor 6M + 3,5%</t>
  </si>
  <si>
    <t>TGP</t>
  </si>
  <si>
    <t xml:space="preserve">Tasa Base Libor 3 M + Margen BID </t>
  </si>
  <si>
    <t>Badlar Bancos Privados+ 4,375%</t>
  </si>
  <si>
    <t>BADLAR Bancos Privados</t>
  </si>
  <si>
    <t>-</t>
  </si>
  <si>
    <t>Coparticipación Federal de Impuestos</t>
  </si>
  <si>
    <t>Otros Recursos Nacionales</t>
  </si>
  <si>
    <t>Sin garantía</t>
  </si>
  <si>
    <t>Mensual</t>
  </si>
  <si>
    <t>Trimestral</t>
  </si>
  <si>
    <t>Semestral</t>
  </si>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</sst>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ARS]\ #,##0.00"/>
    <numFmt numFmtId="165" formatCode="[$USD]\ #,##0.00"/>
    <numFmt numFmtId="166" formatCode="_ * #,##0.00_ ;_ * \-#,##0.00_ ;_ * &quot;-&quot;??_ ;_ @_ "/>
    <numFmt numFmtId="167" formatCode="_ * #,##0.00000000_ ;_ * \-#,##0.00000000_ ;_ * &quot;-&quot;??_ ;_ @_ "/>
    <numFmt numFmtId="168" formatCode="[$-409]mmm\-yy;@"/>
    <numFmt numFmtId="169" formatCode="0.0%"/>
    <numFmt numFmtId="170" formatCode="0.0000%"/>
    <numFmt numFmtId="171" formatCode="0.0000"/>
    <numFmt numFmtId="172" formatCode="[$UVA]\ #,##0.00"/>
    <numFmt numFmtId="173" formatCode="_ * #,##0_ ;_ * \-#,##0_ ;_ * &quot;-&quot;??_ ;_ @_ "/>
    <numFmt numFmtId="174" formatCode="0.000"/>
    <numFmt numFmtId="175" formatCode="#,##0.0"/>
    <numFmt numFmtId="176" formatCode="&quot;$&quot;#,##0.00"/>
    <numFmt numFmtId="177" formatCode="#,##0.0000"/>
    <numFmt numFmtId="178" formatCode="#,##0.00_ ;[Red]\-#,##0.00\ "/>
    <numFmt numFmtId="179" formatCode="mmmm\-yy"/>
  </numFmts>
  <fonts count="38"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4"/>
      <color theme="0"/>
      <name val="Arial Narrow"/>
      <family val="2"/>
    </font>
    <font>
      <sz val="14"/>
      <color theme="1"/>
      <name val="Arial Narrow"/>
      <family val="2"/>
    </font>
    <font>
      <b/>
      <sz val="12"/>
      <color theme="1"/>
      <name val="Arial Narrow"/>
      <family val="2"/>
    </font>
    <font>
      <b/>
      <sz val="14"/>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sz val="9"/>
      <name val="Arial Narrow"/>
      <family val="2"/>
    </font>
    <font>
      <b/>
      <sz val="10"/>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198">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3" borderId="2" xfId="0" applyNumberFormat="1" applyFont="1" applyFill="1" applyBorder="1" applyAlignment="1">
      <alignment horizontal="center" vertical="center"/>
    </xf>
    <xf numFmtId="165" fontId="12" fillId="0" borderId="2" xfId="0" applyNumberFormat="1" applyFont="1" applyBorder="1" applyAlignment="1">
      <alignment horizontal="center" vertical="center"/>
    </xf>
    <xf numFmtId="4"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164" fontId="12" fillId="0" borderId="4" xfId="0" applyNumberFormat="1" applyFont="1" applyBorder="1" applyAlignment="1">
      <alignment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7" fontId="1" fillId="0" borderId="2" xfId="1" applyNumberFormat="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166" fontId="8" fillId="4" borderId="0" xfId="0" applyNumberFormat="1" applyFont="1" applyFill="1" applyAlignment="1">
      <alignment horizontal="center"/>
    </xf>
    <xf numFmtId="0" fontId="17" fillId="0" borderId="0" xfId="0" applyFont="1" applyAlignment="1">
      <alignment vertical="center"/>
    </xf>
    <xf numFmtId="43" fontId="0" fillId="0" borderId="0" xfId="0" applyNumberFormat="1"/>
    <xf numFmtId="14" fontId="8" fillId="5" borderId="5" xfId="0" applyNumberFormat="1" applyFont="1" applyFill="1" applyBorder="1" applyAlignment="1">
      <alignment horizontal="center" vertical="center"/>
    </xf>
    <xf numFmtId="168"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69" fontId="8" fillId="4" borderId="2" xfId="2" applyNumberFormat="1" applyFont="1" applyFill="1" applyBorder="1" applyAlignment="1">
      <alignment horizontal="center" vertical="center"/>
    </xf>
    <xf numFmtId="172" fontId="12" fillId="0" borderId="2" xfId="0" applyNumberFormat="1" applyFont="1" applyBorder="1" applyAlignment="1">
      <alignment horizontal="center" vertical="center"/>
    </xf>
    <xf numFmtId="172" fontId="1" fillId="0" borderId="0" xfId="0" applyNumberFormat="1" applyFont="1"/>
    <xf numFmtId="164" fontId="8" fillId="5" borderId="2" xfId="1" applyNumberFormat="1" applyFont="1" applyFill="1" applyBorder="1" applyAlignment="1">
      <alignment vertical="center"/>
    </xf>
    <xf numFmtId="171" fontId="9" fillId="0" borderId="2" xfId="0" applyNumberFormat="1" applyFont="1" applyBorder="1" applyAlignment="1">
      <alignment horizontal="center"/>
    </xf>
    <xf numFmtId="170" fontId="9" fillId="0" borderId="2" xfId="2" applyNumberFormat="1" applyFont="1" applyBorder="1" applyAlignment="1">
      <alignment horizont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6" fontId="1" fillId="0" borderId="0" xfId="1" applyFont="1" applyFill="1" applyBorder="1" applyAlignment="1">
      <alignment horizontal="center"/>
    </xf>
    <xf numFmtId="4" fontId="8" fillId="4" borderId="2" xfId="0" applyNumberFormat="1" applyFont="1" applyFill="1" applyBorder="1" applyAlignment="1">
      <alignment horizontal="center" vertical="center"/>
    </xf>
    <xf numFmtId="4" fontId="16" fillId="2" borderId="2" xfId="0" applyNumberFormat="1" applyFont="1" applyFill="1" applyBorder="1" applyAlignment="1">
      <alignment horizontal="center" vertical="center"/>
    </xf>
    <xf numFmtId="164" fontId="12" fillId="0" borderId="0" xfId="0" applyNumberFormat="1" applyFont="1" applyAlignment="1">
      <alignment horizontal="center" vertical="center"/>
    </xf>
    <xf numFmtId="4" fontId="1" fillId="0" borderId="0" xfId="1" applyNumberFormat="1" applyFont="1" applyBorder="1" applyAlignment="1">
      <alignment horizontal="center"/>
    </xf>
    <xf numFmtId="4" fontId="13" fillId="4" borderId="2" xfId="1" applyNumberFormat="1" applyFont="1" applyFill="1" applyBorder="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3" fontId="0" fillId="0" borderId="0" xfId="0" applyNumberFormat="1"/>
    <xf numFmtId="166" fontId="0" fillId="0" borderId="0" xfId="1" applyFont="1"/>
    <xf numFmtId="173" fontId="1" fillId="0" borderId="0" xfId="1" applyNumberFormat="1" applyFont="1" applyAlignment="1">
      <alignment vertical="center"/>
    </xf>
    <xf numFmtId="0" fontId="17" fillId="0" borderId="7" xfId="0" applyFont="1" applyBorder="1"/>
    <xf numFmtId="0" fontId="17" fillId="0" borderId="0" xfId="0" applyFont="1"/>
    <xf numFmtId="0" fontId="6" fillId="5" borderId="2" xfId="0" applyFont="1" applyFill="1" applyBorder="1" applyAlignment="1">
      <alignment horizontal="center" vertical="center" wrapText="1"/>
    </xf>
    <xf numFmtId="3" fontId="22" fillId="0" borderId="2" xfId="0" applyNumberFormat="1" applyFont="1" applyBorder="1" applyAlignment="1">
      <alignment horizontal="center" vertical="center" wrapText="1"/>
    </xf>
    <xf numFmtId="169" fontId="24" fillId="0" borderId="2" xfId="2" applyNumberFormat="1"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19" fillId="5" borderId="2" xfId="0" applyFont="1" applyFill="1" applyBorder="1" applyAlignment="1">
      <alignment horizontal="left" vertical="center" wrapText="1"/>
    </xf>
    <xf numFmtId="0" fontId="25" fillId="0" borderId="0" xfId="0" applyFont="1" applyAlignment="1">
      <alignment wrapText="1"/>
    </xf>
    <xf numFmtId="17" fontId="19" fillId="4" borderId="2" xfId="0" applyNumberFormat="1" applyFont="1" applyFill="1" applyBorder="1" applyAlignment="1">
      <alignment horizontal="center" vertical="center"/>
    </xf>
    <xf numFmtId="4" fontId="25" fillId="0" borderId="2" xfId="0" applyNumberFormat="1" applyFont="1" applyBorder="1" applyAlignment="1">
      <alignment horizontal="center" vertical="center"/>
    </xf>
    <xf numFmtId="4" fontId="25" fillId="6" borderId="2" xfId="0" applyNumberFormat="1" applyFont="1" applyFill="1" applyBorder="1" applyAlignment="1">
      <alignment horizontal="center" vertical="center"/>
    </xf>
    <xf numFmtId="174" fontId="25" fillId="0" borderId="2" xfId="0" applyNumberFormat="1" applyFont="1" applyBorder="1" applyAlignment="1">
      <alignment horizontal="center" vertical="center"/>
    </xf>
    <xf numFmtId="10" fontId="25" fillId="0" borderId="2" xfId="2" applyNumberFormat="1" applyFont="1" applyBorder="1" applyAlignment="1">
      <alignment horizontal="center" vertical="center"/>
    </xf>
    <xf numFmtId="0" fontId="1" fillId="0" borderId="0" xfId="0" applyFont="1" applyAlignment="1">
      <alignment wrapText="1"/>
    </xf>
    <xf numFmtId="173"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3" fillId="0" borderId="0" xfId="0" applyFont="1" applyAlignment="1">
      <alignment horizontal="left" vertical="center" wrapText="1"/>
    </xf>
    <xf numFmtId="173" fontId="23" fillId="0" borderId="0" xfId="1" applyNumberFormat="1" applyFont="1" applyAlignment="1">
      <alignment horizontal="left" vertical="center" wrapText="1"/>
    </xf>
    <xf numFmtId="4" fontId="25"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4" fontId="1" fillId="0" borderId="2" xfId="1" applyNumberFormat="1" applyFont="1" applyBorder="1" applyAlignment="1">
      <alignment horizontal="center" vertical="center"/>
    </xf>
    <xf numFmtId="4" fontId="9" fillId="2" borderId="2" xfId="1" applyNumberFormat="1"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4" fontId="0" fillId="0" borderId="2" xfId="0" applyNumberFormat="1" applyBorder="1" applyAlignment="1">
      <alignment horizontal="center" vertical="center"/>
    </xf>
    <xf numFmtId="0" fontId="0" fillId="0" borderId="2" xfId="0" applyBorder="1" applyAlignment="1">
      <alignment horizontal="center" vertical="center"/>
    </xf>
    <xf numFmtId="4" fontId="0" fillId="0" borderId="2" xfId="0" applyNumberFormat="1" applyBorder="1" applyAlignment="1">
      <alignment horizontal="center"/>
    </xf>
    <xf numFmtId="10" fontId="0" fillId="0" borderId="2" xfId="2" applyNumberFormat="1" applyFont="1" applyBorder="1" applyAlignment="1">
      <alignment horizontal="center"/>
    </xf>
    <xf numFmtId="9" fontId="0" fillId="0" borderId="2" xfId="2" applyFont="1" applyBorder="1" applyAlignment="1">
      <alignment horizontal="center"/>
    </xf>
    <xf numFmtId="169" fontId="0" fillId="0" borderId="2" xfId="2" applyNumberFormat="1" applyFont="1" applyBorder="1" applyAlignment="1">
      <alignment horizontal="center" vertical="center"/>
    </xf>
    <xf numFmtId="0" fontId="26" fillId="0" borderId="0" xfId="0" applyFont="1"/>
    <xf numFmtId="175" fontId="0" fillId="0" borderId="2" xfId="0" applyNumberFormat="1" applyBorder="1" applyAlignment="1">
      <alignment horizontal="center"/>
    </xf>
    <xf numFmtId="175" fontId="0" fillId="0" borderId="2" xfId="0" applyNumberFormat="1" applyBorder="1" applyAlignment="1">
      <alignment horizontal="center" vertical="center"/>
    </xf>
    <xf numFmtId="0" fontId="28" fillId="0" borderId="0" xfId="0" applyFont="1" applyAlignment="1">
      <alignment vertical="center"/>
    </xf>
    <xf numFmtId="0" fontId="13" fillId="0" borderId="0" xfId="0" applyFont="1"/>
    <xf numFmtId="4" fontId="5" fillId="0" borderId="2" xfId="1" applyNumberFormat="1" applyFont="1" applyFill="1" applyBorder="1" applyAlignment="1">
      <alignment vertical="center"/>
    </xf>
    <xf numFmtId="176" fontId="17" fillId="0" borderId="0" xfId="0" applyNumberFormat="1" applyFont="1" applyAlignment="1">
      <alignment horizontal="left"/>
    </xf>
    <xf numFmtId="10" fontId="29" fillId="0" borderId="2" xfId="2" applyNumberFormat="1" applyFont="1" applyFill="1" applyBorder="1" applyAlignment="1">
      <alignment horizontal="center" vertical="center" wrapText="1"/>
    </xf>
    <xf numFmtId="4" fontId="30" fillId="0" borderId="2" xfId="0" applyNumberFormat="1" applyFont="1" applyBorder="1" applyAlignment="1">
      <alignment horizontal="center" vertical="center"/>
    </xf>
    <xf numFmtId="177" fontId="25" fillId="0" borderId="2" xfId="0" applyNumberFormat="1" applyFont="1" applyBorder="1" applyAlignment="1">
      <alignment horizontal="center" vertical="center"/>
    </xf>
    <xf numFmtId="170" fontId="1" fillId="0" borderId="0" xfId="2" applyNumberFormat="1" applyFont="1" applyAlignment="1">
      <alignment vertical="center"/>
    </xf>
    <xf numFmtId="166" fontId="1" fillId="0" borderId="0" xfId="1" applyFont="1"/>
    <xf numFmtId="0" fontId="13" fillId="0" borderId="0" xfId="0" applyFont="1" applyAlignment="1">
      <alignment horizontal="center" vertical="center"/>
    </xf>
    <xf numFmtId="4" fontId="8" fillId="0" borderId="0" xfId="0" applyNumberFormat="1" applyFont="1" applyAlignment="1">
      <alignment horizontal="center" vertical="center"/>
    </xf>
    <xf numFmtId="4" fontId="1" fillId="0" borderId="0" xfId="1" applyNumberFormat="1" applyFont="1" applyFill="1" applyBorder="1" applyAlignment="1">
      <alignment horizontal="center" vertical="center"/>
    </xf>
    <xf numFmtId="4" fontId="9" fillId="0" borderId="0" xfId="1" applyNumberFormat="1" applyFont="1" applyFill="1" applyBorder="1" applyAlignment="1">
      <alignment horizontal="center" vertical="center"/>
    </xf>
    <xf numFmtId="4" fontId="13" fillId="0" borderId="0" xfId="1" applyNumberFormat="1" applyFont="1" applyFill="1" applyBorder="1" applyAlignment="1">
      <alignment horizontal="center" vertical="center"/>
    </xf>
    <xf numFmtId="4" fontId="12" fillId="0" borderId="0" xfId="0" applyNumberFormat="1" applyFont="1" applyAlignment="1">
      <alignment horizontal="center" vertical="center"/>
    </xf>
    <xf numFmtId="4" fontId="16" fillId="0" borderId="0" xfId="0" applyNumberFormat="1" applyFont="1" applyAlignment="1">
      <alignment horizontal="center" vertical="center"/>
    </xf>
    <xf numFmtId="175" fontId="0" fillId="0" borderId="0" xfId="0" applyNumberFormat="1" applyAlignment="1">
      <alignment horizontal="center" vertical="center"/>
    </xf>
    <xf numFmtId="169" fontId="0" fillId="0" borderId="0" xfId="2" applyNumberFormat="1" applyFont="1" applyBorder="1" applyAlignment="1">
      <alignment horizontal="center" vertical="center"/>
    </xf>
    <xf numFmtId="175" fontId="0" fillId="0" borderId="0" xfId="0" applyNumberFormat="1" applyAlignment="1">
      <alignment horizontal="center"/>
    </xf>
    <xf numFmtId="166" fontId="9" fillId="0" borderId="0" xfId="1" applyFont="1" applyFill="1" applyBorder="1" applyAlignment="1">
      <alignment horizontal="left" vertical="center" wrapText="1"/>
    </xf>
    <xf numFmtId="169" fontId="0" fillId="0" borderId="0" xfId="2" applyNumberFormat="1" applyFont="1"/>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7" fillId="0" borderId="0" xfId="0" applyFont="1" applyAlignment="1">
      <alignment horizontal="left"/>
    </xf>
    <xf numFmtId="0" fontId="17" fillId="0" borderId="7" xfId="0" applyFont="1" applyBorder="1" applyAlignment="1">
      <alignment horizontal="left"/>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164" fontId="6" fillId="4" borderId="6"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xf>
    <xf numFmtId="0" fontId="27" fillId="0" borderId="0" xfId="0" applyFont="1" applyAlignment="1">
      <alignment horizontal="center" vertical="center"/>
    </xf>
    <xf numFmtId="0" fontId="8"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3" fillId="0" borderId="0" xfId="0" applyFont="1" applyAlignment="1">
      <alignment horizontal="left" vertical="center" wrapText="1"/>
    </xf>
    <xf numFmtId="164" fontId="24" fillId="0" borderId="0" xfId="0" applyNumberFormat="1" applyFont="1" applyAlignment="1">
      <alignment horizontal="left" vertical="center"/>
    </xf>
    <xf numFmtId="164" fontId="31" fillId="0" borderId="0" xfId="0" applyNumberFormat="1" applyFont="1" applyAlignment="1">
      <alignment vertical="center"/>
    </xf>
    <xf numFmtId="0" fontId="32" fillId="0" borderId="0" xfId="0" applyFont="1"/>
    <xf numFmtId="0" fontId="33" fillId="7" borderId="13" xfId="0" applyFont="1" applyFill="1" applyBorder="1" applyAlignment="1">
      <alignment horizontal="center" vertical="center"/>
    </xf>
    <xf numFmtId="0" fontId="34" fillId="7" borderId="14" xfId="0" applyFont="1" applyFill="1" applyBorder="1" applyAlignment="1">
      <alignment horizontal="center" vertical="center" wrapText="1"/>
    </xf>
    <xf numFmtId="0" fontId="34" fillId="7" borderId="15" xfId="0" applyFont="1" applyFill="1" applyBorder="1" applyAlignment="1">
      <alignment horizontal="center" vertical="center" wrapText="1"/>
    </xf>
    <xf numFmtId="0" fontId="35" fillId="7" borderId="15" xfId="0" applyFont="1" applyFill="1" applyBorder="1" applyAlignment="1">
      <alignment horizontal="center" vertical="center" wrapText="1"/>
    </xf>
    <xf numFmtId="0" fontId="35" fillId="7" borderId="16" xfId="0" applyFont="1" applyFill="1" applyBorder="1" applyAlignment="1">
      <alignment horizontal="center" vertical="center" wrapText="1"/>
    </xf>
    <xf numFmtId="0" fontId="33" fillId="7" borderId="17" xfId="0" applyFont="1" applyFill="1" applyBorder="1" applyAlignment="1">
      <alignment horizontal="center" vertical="center"/>
    </xf>
    <xf numFmtId="0" fontId="34" fillId="7" borderId="2"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7" borderId="18" xfId="0" applyFont="1" applyFill="1" applyBorder="1" applyAlignment="1">
      <alignment horizontal="center" vertical="center" wrapText="1"/>
    </xf>
    <xf numFmtId="0" fontId="35" fillId="7" borderId="5"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6" fillId="0" borderId="17" xfId="0" applyFont="1" applyBorder="1"/>
    <xf numFmtId="178" fontId="36" fillId="0" borderId="2" xfId="0" applyNumberFormat="1" applyFont="1" applyBorder="1" applyAlignment="1">
      <alignment horizontal="right"/>
    </xf>
    <xf numFmtId="178" fontId="36" fillId="0" borderId="2" xfId="0" applyNumberFormat="1" applyFont="1" applyBorder="1"/>
    <xf numFmtId="0" fontId="37" fillId="0" borderId="2" xfId="0" applyFont="1" applyBorder="1" applyAlignment="1">
      <alignment horizontal="center"/>
    </xf>
    <xf numFmtId="179" fontId="37" fillId="0" borderId="2" xfId="0" applyNumberFormat="1" applyFont="1" applyBorder="1" applyAlignment="1">
      <alignment horizontal="center"/>
    </xf>
    <xf numFmtId="0" fontId="37" fillId="0" borderId="20" xfId="0" applyFont="1" applyBorder="1" applyAlignment="1">
      <alignment horizontal="center"/>
    </xf>
    <xf numFmtId="0" fontId="37" fillId="0" borderId="21" xfId="0" applyFont="1" applyBorder="1"/>
    <xf numFmtId="178" fontId="37" fillId="0" borderId="22" xfId="0" applyNumberFormat="1" applyFont="1" applyBorder="1"/>
    <xf numFmtId="4" fontId="37" fillId="0" borderId="22" xfId="0" applyNumberFormat="1" applyFont="1" applyBorder="1"/>
    <xf numFmtId="0" fontId="37" fillId="0" borderId="22" xfId="0" applyFont="1" applyBorder="1" applyAlignment="1">
      <alignment horizontal="center"/>
    </xf>
    <xf numFmtId="179" fontId="37" fillId="0" borderId="22" xfId="0" applyNumberFormat="1" applyFont="1" applyBorder="1" applyAlignment="1">
      <alignment horizontal="center"/>
    </xf>
    <xf numFmtId="1" fontId="37" fillId="0" borderId="22" xfId="0" applyNumberFormat="1" applyFont="1" applyBorder="1" applyAlignment="1">
      <alignment horizontal="center"/>
    </xf>
    <xf numFmtId="0" fontId="37"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0B1C3A"/>
      <color rgb="FF375818"/>
      <color rgb="FF031434"/>
      <color rgb="FF910050"/>
      <color rgb="FF132C5A"/>
      <color rgb="FF649438"/>
      <color rgb="FF91C300"/>
      <color rgb="FF91C362"/>
      <color rgb="FFE4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2"/>
              <c:layout>
                <c:manualLayout>
                  <c:x val="6.4509837730137742E-2"/>
                  <c:y val="-0.245728169113995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0791797001402222"/>
                  <c:y val="1.248374208001069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0.00%</c:formatCode>
                <c:ptCount val="6"/>
                <c:pt idx="0">
                  <c:v>0.155666793225922</c:v>
                </c:pt>
                <c:pt idx="1">
                  <c:v>0.1372047092604427</c:v>
                </c:pt>
                <c:pt idx="2">
                  <c:v>0.45914577487381253</c:v>
                </c:pt>
                <c:pt idx="3">
                  <c:v>6.619434647550311E-2</c:v>
                </c:pt>
                <c:pt idx="4">
                  <c:v>0.16947112839532172</c:v>
                </c:pt>
                <c:pt idx="5">
                  <c:v>1.2317247768998093E-2</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Graf'!$AB$4:$AB$7</c:f>
              <c:numCache>
                <c:formatCode>General</c:formatCode>
                <c:ptCount val="4"/>
                <c:pt idx="0">
                  <c:v>2020</c:v>
                </c:pt>
                <c:pt idx="1">
                  <c:v>2021</c:v>
                </c:pt>
                <c:pt idx="2">
                  <c:v>2022</c:v>
                </c:pt>
                <c:pt idx="3">
                  <c:v>2023</c:v>
                </c:pt>
              </c:numCache>
            </c:numRef>
          </c:cat>
          <c:val>
            <c:numRef>
              <c:f>'Base Graf'!$AH$4:$AH$7</c:f>
              <c:numCache>
                <c:formatCode>#,##0.00</c:formatCode>
                <c:ptCount val="4"/>
                <c:pt idx="0">
                  <c:v>69.869984708414421</c:v>
                </c:pt>
                <c:pt idx="1">
                  <c:v>66.599506133207825</c:v>
                </c:pt>
                <c:pt idx="2">
                  <c:v>63.633961103507822</c:v>
                </c:pt>
                <c:pt idx="3">
                  <c:v>55.725841023707169</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Graf'!$AB$4:$AB$7</c:f>
              <c:numCache>
                <c:formatCode>General</c:formatCode>
                <c:ptCount val="4"/>
                <c:pt idx="0">
                  <c:v>2020</c:v>
                </c:pt>
                <c:pt idx="1">
                  <c:v>2021</c:v>
                </c:pt>
                <c:pt idx="2">
                  <c:v>2022</c:v>
                </c:pt>
                <c:pt idx="3">
                  <c:v>2023</c:v>
                </c:pt>
              </c:numCache>
            </c:numRef>
          </c:cat>
          <c:val>
            <c:numRef>
              <c:f>'Base Graf'!$Z$4:$Z$7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80"/>
        <c:overlap val="100"/>
        <c:axId val="150940160"/>
        <c:axId val="150547840"/>
      </c:barChart>
      <c:catAx>
        <c:axId val="1509401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0547840"/>
        <c:crosses val="autoZero"/>
        <c:auto val="1"/>
        <c:lblAlgn val="ctr"/>
        <c:lblOffset val="100"/>
        <c:noMultiLvlLbl val="0"/>
      </c:catAx>
      <c:valAx>
        <c:axId val="150547840"/>
        <c:scaling>
          <c:orientation val="minMax"/>
          <c:max val="1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50940160"/>
        <c:crosses val="autoZero"/>
        <c:crossBetween val="between"/>
        <c:majorUnit val="2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Graf'!$AB$4:$AB$11</c:f>
              <c:strCache>
                <c:ptCount val="8"/>
                <c:pt idx="0">
                  <c:v>2020</c:v>
                </c:pt>
                <c:pt idx="1">
                  <c:v>2021</c:v>
                </c:pt>
                <c:pt idx="2">
                  <c:v>2022</c:v>
                </c:pt>
                <c:pt idx="3">
                  <c:v>2023</c:v>
                </c:pt>
                <c:pt idx="4">
                  <c:v>2024</c:v>
                </c:pt>
                <c:pt idx="5">
                  <c:v>2025</c:v>
                </c:pt>
                <c:pt idx="6">
                  <c:v>2026</c:v>
                </c:pt>
                <c:pt idx="7">
                  <c:v>Prom Resto 2027-2042</c:v>
                </c:pt>
              </c:strCache>
            </c:strRef>
          </c:cat>
          <c:val>
            <c:numRef>
              <c:f>'Base Graf'!$AP$4:$AP$11</c:f>
              <c:numCache>
                <c:formatCode>#,##0.00</c:formatCode>
                <c:ptCount val="8"/>
                <c:pt idx="0">
                  <c:v>22.192074999999999</c:v>
                </c:pt>
                <c:pt idx="1">
                  <c:v>44.384149999999998</c:v>
                </c:pt>
                <c:pt idx="2">
                  <c:v>213.62319940250001</c:v>
                </c:pt>
                <c:pt idx="3">
                  <c:v>198.82996220750002</c:v>
                </c:pt>
                <c:pt idx="4">
                  <c:v>184.08750180499999</c:v>
                </c:pt>
                <c:pt idx="5">
                  <c:v>0</c:v>
                </c:pt>
                <c:pt idx="6">
                  <c:v>0</c:v>
                </c:pt>
                <c:pt idx="7">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Graf'!$AB$4:$AB$11</c:f>
              <c:strCache>
                <c:ptCount val="8"/>
                <c:pt idx="0">
                  <c:v>2020</c:v>
                </c:pt>
                <c:pt idx="1">
                  <c:v>2021</c:v>
                </c:pt>
                <c:pt idx="2">
                  <c:v>2022</c:v>
                </c:pt>
                <c:pt idx="3">
                  <c:v>2023</c:v>
                </c:pt>
                <c:pt idx="4">
                  <c:v>2024</c:v>
                </c:pt>
                <c:pt idx="5">
                  <c:v>2025</c:v>
                </c:pt>
                <c:pt idx="6">
                  <c:v>2026</c:v>
                </c:pt>
                <c:pt idx="7">
                  <c:v>Prom Resto 2027-2042</c:v>
                </c:pt>
              </c:strCache>
            </c:strRef>
          </c:cat>
          <c:val>
            <c:numRef>
              <c:f>'Base Graf'!$AM$4:$AM$11</c:f>
              <c:numCache>
                <c:formatCode>#,##0.00</c:formatCode>
                <c:ptCount val="8"/>
                <c:pt idx="0">
                  <c:v>21.67938767697445</c:v>
                </c:pt>
                <c:pt idx="1">
                  <c:v>19.954474331305491</c:v>
                </c:pt>
                <c:pt idx="2">
                  <c:v>19.502904894147449</c:v>
                </c:pt>
                <c:pt idx="3">
                  <c:v>19.033934760957973</c:v>
                </c:pt>
                <c:pt idx="4">
                  <c:v>18.611997552836041</c:v>
                </c:pt>
                <c:pt idx="5">
                  <c:v>18.012576049145125</c:v>
                </c:pt>
                <c:pt idx="6">
                  <c:v>12.819493150914507</c:v>
                </c:pt>
                <c:pt idx="7">
                  <c:v>7.0981485125462926</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Graf'!$AB$4:$AB$11</c:f>
              <c:strCache>
                <c:ptCount val="8"/>
                <c:pt idx="0">
                  <c:v>2020</c:v>
                </c:pt>
                <c:pt idx="1">
                  <c:v>2021</c:v>
                </c:pt>
                <c:pt idx="2">
                  <c:v>2022</c:v>
                </c:pt>
                <c:pt idx="3">
                  <c:v>2023</c:v>
                </c:pt>
                <c:pt idx="4">
                  <c:v>2024</c:v>
                </c:pt>
                <c:pt idx="5">
                  <c:v>2025</c:v>
                </c:pt>
                <c:pt idx="6">
                  <c:v>2026</c:v>
                </c:pt>
                <c:pt idx="7">
                  <c:v>Prom Resto 2027-2042</c:v>
                </c:pt>
              </c:strCache>
            </c:strRef>
          </c:cat>
          <c:val>
            <c:numRef>
              <c:f>'Base Graf'!$AJ$4:$AJ$9</c:f>
              <c:numCache>
                <c:formatCode>#,##0.00</c:formatCode>
                <c:ptCount val="6"/>
                <c:pt idx="0">
                  <c:v>1.6418861500000004</c:v>
                </c:pt>
                <c:pt idx="1">
                  <c:v>0.79290937999999989</c:v>
                </c:pt>
                <c:pt idx="2">
                  <c:v>0</c:v>
                </c:pt>
                <c:pt idx="3">
                  <c:v>0</c:v>
                </c:pt>
                <c:pt idx="4">
                  <c:v>0</c:v>
                </c:pt>
                <c:pt idx="5">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Graf'!$AB$4:$AB$11</c:f>
              <c:strCache>
                <c:ptCount val="8"/>
                <c:pt idx="0">
                  <c:v>2020</c:v>
                </c:pt>
                <c:pt idx="1">
                  <c:v>2021</c:v>
                </c:pt>
                <c:pt idx="2">
                  <c:v>2022</c:v>
                </c:pt>
                <c:pt idx="3">
                  <c:v>2023</c:v>
                </c:pt>
                <c:pt idx="4">
                  <c:v>2024</c:v>
                </c:pt>
                <c:pt idx="5">
                  <c:v>2025</c:v>
                </c:pt>
                <c:pt idx="6">
                  <c:v>2026</c:v>
                </c:pt>
                <c:pt idx="7">
                  <c:v>Prom Resto 2027-2042</c:v>
                </c:pt>
              </c:strCache>
            </c:strRef>
          </c:cat>
          <c:val>
            <c:numRef>
              <c:f>'Base Graf'!$Z$4:$Z$11</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151431680"/>
        <c:axId val="150550144"/>
      </c:barChart>
      <c:catAx>
        <c:axId val="1514316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0550144"/>
        <c:crosses val="autoZero"/>
        <c:auto val="1"/>
        <c:lblAlgn val="ctr"/>
        <c:lblOffset val="100"/>
        <c:noMultiLvlLbl val="0"/>
      </c:catAx>
      <c:valAx>
        <c:axId val="150550144"/>
        <c:scaling>
          <c:orientation val="minMax"/>
          <c:max val="3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51431680"/>
        <c:crosses val="autoZero"/>
        <c:crossBetween val="between"/>
        <c:majorUnit val="50"/>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Jun-20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medida en $ Jun-20</c:v>
          </c:tx>
          <c:spPr>
            <a:ln w="19050" cap="rnd">
              <a:solidFill>
                <a:srgbClr val="000099"/>
              </a:solidFill>
              <a:round/>
            </a:ln>
            <a:effectLst/>
          </c:spPr>
          <c:marker>
            <c:symbol val="none"/>
          </c:marker>
          <c:cat>
            <c:numRef>
              <c:f>'Evolución Deuda Total'!$B$4:$AA$4</c:f>
              <c:numCache>
                <c:formatCode>mmm\-yy</c:formatCode>
                <c:ptCount val="26"/>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numCache>
            </c:numRef>
          </c:cat>
          <c:val>
            <c:numRef>
              <c:f>'Evolución Deuda Total'!$B$9:$AA$9</c:f>
              <c:numCache>
                <c:formatCode>#,##0.00</c:formatCode>
                <c:ptCount val="26"/>
                <c:pt idx="0">
                  <c:v>65987.560761884393</c:v>
                </c:pt>
                <c:pt idx="1">
                  <c:v>64358.077869940244</c:v>
                </c:pt>
                <c:pt idx="2">
                  <c:v>61585.490431415557</c:v>
                </c:pt>
                <c:pt idx="3">
                  <c:v>64799.454122231895</c:v>
                </c:pt>
                <c:pt idx="4">
                  <c:v>55482.542741764984</c:v>
                </c:pt>
                <c:pt idx="5">
                  <c:v>60020.656671705903</c:v>
                </c:pt>
                <c:pt idx="6">
                  <c:v>59373.33044670141</c:v>
                </c:pt>
                <c:pt idx="7">
                  <c:v>86319.051961590216</c:v>
                </c:pt>
                <c:pt idx="8">
                  <c:v>69745.318702544901</c:v>
                </c:pt>
                <c:pt idx="9">
                  <c:v>89955.239073571196</c:v>
                </c:pt>
                <c:pt idx="10">
                  <c:v>96125.773694526681</c:v>
                </c:pt>
                <c:pt idx="11">
                  <c:v>96150.501940721311</c:v>
                </c:pt>
                <c:pt idx="12">
                  <c:v>87054.679825534171</c:v>
                </c:pt>
                <c:pt idx="13">
                  <c:v>102870.31591214948</c:v>
                </c:pt>
                <c:pt idx="14">
                  <c:v>98640.911635612603</c:v>
                </c:pt>
                <c:pt idx="15">
                  <c:v>96565.747306505407</c:v>
                </c:pt>
                <c:pt idx="16">
                  <c:v>94370.706225394795</c:v>
                </c:pt>
                <c:pt idx="17">
                  <c:v>100410.08949183821</c:v>
                </c:pt>
                <c:pt idx="18">
                  <c:v>101657.61430194252</c:v>
                </c:pt>
                <c:pt idx="19">
                  <c:v>93870.335701255535</c:v>
                </c:pt>
                <c:pt idx="20">
                  <c:v>89982.855969306504</c:v>
                </c:pt>
                <c:pt idx="21">
                  <c:v>88296.931581118086</c:v>
                </c:pt>
                <c:pt idx="22">
                  <c:v>94787.839988070918</c:v>
                </c:pt>
                <c:pt idx="23">
                  <c:v>93317.676529748482</c:v>
                </c:pt>
                <c:pt idx="24">
                  <c:v>84154.909223451948</c:v>
                </c:pt>
                <c:pt idx="25">
                  <c:v>88114.501807707595</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149028864"/>
        <c:axId val="151519232"/>
      </c:lineChart>
      <c:lineChart>
        <c:grouping val="standard"/>
        <c:varyColors val="0"/>
        <c:ser>
          <c:idx val="1"/>
          <c:order val="1"/>
          <c:tx>
            <c:v>Deuda Total Adm Central medida en USD (Eje Der.)</c:v>
          </c:tx>
          <c:spPr>
            <a:ln w="19050" cap="rnd">
              <a:solidFill>
                <a:srgbClr val="00B050"/>
              </a:solidFill>
              <a:round/>
            </a:ln>
            <a:effectLst/>
          </c:spPr>
          <c:marker>
            <c:symbol val="none"/>
          </c:marker>
          <c:cat>
            <c:numRef>
              <c:f>'Evolución Deuda Total'!$B$4:$AA$4</c:f>
              <c:numCache>
                <c:formatCode>mmm\-yy</c:formatCode>
                <c:ptCount val="26"/>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numCache>
            </c:numRef>
          </c:cat>
          <c:val>
            <c:numRef>
              <c:f>'Evolución Deuda Total'!$B$11:$AA$11</c:f>
              <c:numCache>
                <c:formatCode>#,##0.00</c:formatCode>
                <c:ptCount val="26"/>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152073728"/>
        <c:axId val="151519808"/>
      </c:lineChart>
      <c:dateAx>
        <c:axId val="149028864"/>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1519232"/>
        <c:crosses val="autoZero"/>
        <c:auto val="1"/>
        <c:lblOffset val="100"/>
        <c:baseTimeUnit val="months"/>
        <c:majorUnit val="3"/>
        <c:majorTimeUnit val="months"/>
      </c:dateAx>
      <c:valAx>
        <c:axId val="1515192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Jun-20</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9028864"/>
        <c:crosses val="autoZero"/>
        <c:crossBetween val="between"/>
      </c:valAx>
      <c:valAx>
        <c:axId val="15151980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2073728"/>
        <c:crosses val="max"/>
        <c:crossBetween val="between"/>
      </c:valAx>
      <c:dateAx>
        <c:axId val="152073728"/>
        <c:scaling>
          <c:orientation val="minMax"/>
        </c:scaling>
        <c:delete val="1"/>
        <c:axPos val="b"/>
        <c:numFmt formatCode="mmm\-yy" sourceLinked="1"/>
        <c:majorTickMark val="out"/>
        <c:minorTickMark val="none"/>
        <c:tickLblPos val="nextTo"/>
        <c:crossAx val="151519808"/>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1"/>
              <c:layout>
                <c:manualLayout>
                  <c:x val="0.10420486822708805"/>
                  <c:y val="-0.2571626795058261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0.00%</c:formatCode>
                <c:ptCount val="3"/>
                <c:pt idx="0">
                  <c:v>0.23417838747042316</c:v>
                </c:pt>
                <c:pt idx="1">
                  <c:v>0.62861690326913422</c:v>
                </c:pt>
                <c:pt idx="2">
                  <c:v>0.1372047092604427</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Graf'!$A$4:$A$10</c:f>
              <c:numCache>
                <c:formatCode>General</c:formatCode>
                <c:ptCount val="7"/>
                <c:pt idx="0">
                  <c:v>2020</c:v>
                </c:pt>
                <c:pt idx="1">
                  <c:v>2021</c:v>
                </c:pt>
                <c:pt idx="2">
                  <c:v>2022</c:v>
                </c:pt>
                <c:pt idx="3">
                  <c:v>2023</c:v>
                </c:pt>
                <c:pt idx="4">
                  <c:v>2024</c:v>
                </c:pt>
                <c:pt idx="5">
                  <c:v>2025</c:v>
                </c:pt>
                <c:pt idx="6">
                  <c:v>2026</c:v>
                </c:pt>
              </c:numCache>
            </c:numRef>
          </c:cat>
          <c:val>
            <c:numRef>
              <c:f>'Base Graf'!$B$4:$B$10</c:f>
              <c:numCache>
                <c:formatCode>#,##0.00</c:formatCode>
                <c:ptCount val="7"/>
                <c:pt idx="0">
                  <c:v>4217.4913531022921</c:v>
                </c:pt>
                <c:pt idx="1">
                  <c:v>9009.8529826285394</c:v>
                </c:pt>
                <c:pt idx="2">
                  <c:v>6646.1013762106977</c:v>
                </c:pt>
                <c:pt idx="3">
                  <c:v>7034.9859556363899</c:v>
                </c:pt>
                <c:pt idx="4">
                  <c:v>227.55395491201034</c:v>
                </c:pt>
                <c:pt idx="5">
                  <c:v>122.71364373081953</c:v>
                </c:pt>
                <c:pt idx="6">
                  <c:v>34.100131988260465</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149952512"/>
        <c:axId val="198259776"/>
      </c:barChart>
      <c:catAx>
        <c:axId val="14995251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98259776"/>
        <c:crosses val="autoZero"/>
        <c:auto val="1"/>
        <c:lblAlgn val="ctr"/>
        <c:lblOffset val="100"/>
        <c:noMultiLvlLbl val="0"/>
      </c:catAx>
      <c:valAx>
        <c:axId val="198259776"/>
        <c:scaling>
          <c:orientation val="minMax"/>
        </c:scaling>
        <c:delete val="1"/>
        <c:axPos val="l"/>
        <c:numFmt formatCode="#,##0.00" sourceLinked="1"/>
        <c:majorTickMark val="none"/>
        <c:minorTickMark val="none"/>
        <c:tickLblPos val="nextTo"/>
        <c:crossAx val="149952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Graf'!$A$4:$A$11</c:f>
              <c:strCache>
                <c:ptCount val="8"/>
                <c:pt idx="0">
                  <c:v>2020</c:v>
                </c:pt>
                <c:pt idx="1">
                  <c:v>2021</c:v>
                </c:pt>
                <c:pt idx="2">
                  <c:v>2022</c:v>
                </c:pt>
                <c:pt idx="3">
                  <c:v>2023</c:v>
                </c:pt>
                <c:pt idx="4">
                  <c:v>2024</c:v>
                </c:pt>
                <c:pt idx="5">
                  <c:v>2025</c:v>
                </c:pt>
                <c:pt idx="6">
                  <c:v>2026</c:v>
                </c:pt>
                <c:pt idx="7">
                  <c:v>Prom Resto 2027-2042</c:v>
                </c:pt>
              </c:strCache>
            </c:strRef>
          </c:cat>
          <c:val>
            <c:numRef>
              <c:f>'Base Graf'!$C$4:$C$11</c:f>
              <c:numCache>
                <c:formatCode>#,##0.00</c:formatCode>
                <c:ptCount val="8"/>
                <c:pt idx="0">
                  <c:v>45.51334882697445</c:v>
                </c:pt>
                <c:pt idx="1">
                  <c:v>65.131533711305508</c:v>
                </c:pt>
                <c:pt idx="2">
                  <c:v>233.12610429664744</c:v>
                </c:pt>
                <c:pt idx="3">
                  <c:v>217.86389696845799</c:v>
                </c:pt>
                <c:pt idx="4">
                  <c:v>202.69949935783603</c:v>
                </c:pt>
                <c:pt idx="5">
                  <c:v>18.012576049145128</c:v>
                </c:pt>
                <c:pt idx="6">
                  <c:v>12.819493150914507</c:v>
                </c:pt>
                <c:pt idx="7">
                  <c:v>7.0981485125462926</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149952000"/>
        <c:axId val="198261504"/>
      </c:barChart>
      <c:catAx>
        <c:axId val="1499520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98261504"/>
        <c:crosses val="autoZero"/>
        <c:auto val="1"/>
        <c:lblAlgn val="ctr"/>
        <c:lblOffset val="100"/>
        <c:noMultiLvlLbl val="0"/>
      </c:catAx>
      <c:valAx>
        <c:axId val="198261504"/>
        <c:scaling>
          <c:orientation val="minMax"/>
        </c:scaling>
        <c:delete val="1"/>
        <c:axPos val="l"/>
        <c:numFmt formatCode="#,##0.00" sourceLinked="1"/>
        <c:majorTickMark val="none"/>
        <c:minorTickMark val="none"/>
        <c:tickLblPos val="nextTo"/>
        <c:crossAx val="149952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94976627112549439"/>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Graf'!$A$4:$A$7</c:f>
              <c:numCache>
                <c:formatCode>General</c:formatCode>
                <c:ptCount val="4"/>
                <c:pt idx="0">
                  <c:v>2020</c:v>
                </c:pt>
                <c:pt idx="1">
                  <c:v>2021</c:v>
                </c:pt>
                <c:pt idx="2">
                  <c:v>2022</c:v>
                </c:pt>
                <c:pt idx="3">
                  <c:v>2023</c:v>
                </c:pt>
              </c:numCache>
            </c:numRef>
          </c:cat>
          <c:val>
            <c:numRef>
              <c:f>'Base Graf'!$D$4:$D$7</c:f>
              <c:numCache>
                <c:formatCode>#,##0.00</c:formatCode>
                <c:ptCount val="4"/>
                <c:pt idx="0">
                  <c:v>69.869984708414421</c:v>
                </c:pt>
                <c:pt idx="1">
                  <c:v>66.599506133207825</c:v>
                </c:pt>
                <c:pt idx="2">
                  <c:v>63.633961103507822</c:v>
                </c:pt>
                <c:pt idx="3">
                  <c:v>55.725841023707169</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100"/>
        <c:overlap val="-24"/>
        <c:axId val="149953024"/>
        <c:axId val="150331968"/>
      </c:barChart>
      <c:catAx>
        <c:axId val="1499530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0331968"/>
        <c:crosses val="autoZero"/>
        <c:auto val="1"/>
        <c:lblAlgn val="ctr"/>
        <c:lblOffset val="100"/>
        <c:noMultiLvlLbl val="0"/>
      </c:catAx>
      <c:valAx>
        <c:axId val="150331968"/>
        <c:scaling>
          <c:orientation val="minMax"/>
        </c:scaling>
        <c:delete val="1"/>
        <c:axPos val="l"/>
        <c:numFmt formatCode="#,##0.00" sourceLinked="1"/>
        <c:majorTickMark val="none"/>
        <c:minorTickMark val="none"/>
        <c:tickLblPos val="nextTo"/>
        <c:crossAx val="149953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Graf'!$G$4:$G$10</c:f>
              <c:numCache>
                <c:formatCode>General</c:formatCode>
                <c:ptCount val="7"/>
                <c:pt idx="0">
                  <c:v>2020</c:v>
                </c:pt>
                <c:pt idx="1">
                  <c:v>2021</c:v>
                </c:pt>
                <c:pt idx="2">
                  <c:v>2022</c:v>
                </c:pt>
                <c:pt idx="3">
                  <c:v>2023</c:v>
                </c:pt>
                <c:pt idx="4">
                  <c:v>2024</c:v>
                </c:pt>
                <c:pt idx="5">
                  <c:v>2025</c:v>
                </c:pt>
                <c:pt idx="6">
                  <c:v>2026</c:v>
                </c:pt>
              </c:numCache>
            </c:numRef>
          </c:cat>
          <c:val>
            <c:numRef>
              <c:f>'Base Graf'!$H$4:$H$10</c:f>
              <c:numCache>
                <c:formatCode>#,##0.0</c:formatCode>
                <c:ptCount val="7"/>
                <c:pt idx="0">
                  <c:v>1597.8124471339875</c:v>
                </c:pt>
                <c:pt idx="1">
                  <c:v>6306.532713449491</c:v>
                </c:pt>
                <c:pt idx="2">
                  <c:v>4629.1273236092129</c:v>
                </c:pt>
                <c:pt idx="3">
                  <c:v>6395.8899941038208</c:v>
                </c:pt>
                <c:pt idx="4">
                  <c:v>206.08978860540145</c:v>
                </c:pt>
                <c:pt idx="5">
                  <c:v>114.16662493890205</c:v>
                </c:pt>
                <c:pt idx="6">
                  <c:v>32.540559964843062</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Graf'!$G$4:$G$10</c:f>
              <c:numCache>
                <c:formatCode>General</c:formatCode>
                <c:ptCount val="7"/>
                <c:pt idx="0">
                  <c:v>2020</c:v>
                </c:pt>
                <c:pt idx="1">
                  <c:v>2021</c:v>
                </c:pt>
                <c:pt idx="2">
                  <c:v>2022</c:v>
                </c:pt>
                <c:pt idx="3">
                  <c:v>2023</c:v>
                </c:pt>
                <c:pt idx="4">
                  <c:v>2024</c:v>
                </c:pt>
                <c:pt idx="5">
                  <c:v>2025</c:v>
                </c:pt>
                <c:pt idx="6">
                  <c:v>2026</c:v>
                </c:pt>
              </c:numCache>
            </c:numRef>
          </c:cat>
          <c:val>
            <c:numRef>
              <c:f>'Base Graf'!$K$4:$K$10</c:f>
              <c:numCache>
                <c:formatCode>#,##0.0</c:formatCode>
                <c:ptCount val="7"/>
                <c:pt idx="0">
                  <c:v>2619.6789059683051</c:v>
                </c:pt>
                <c:pt idx="1">
                  <c:v>2703.3202691790489</c:v>
                </c:pt>
                <c:pt idx="2">
                  <c:v>2016.9740526014843</c:v>
                </c:pt>
                <c:pt idx="3">
                  <c:v>639.0959615325695</c:v>
                </c:pt>
                <c:pt idx="4">
                  <c:v>21.464166306608881</c:v>
                </c:pt>
                <c:pt idx="5">
                  <c:v>8.5470187919174858</c:v>
                </c:pt>
                <c:pt idx="6">
                  <c:v>1.5595720234174049</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numRef>
              <c:f>'Base Graf'!$G$4:$G$10</c:f>
              <c:numCache>
                <c:formatCode>General</c:formatCode>
                <c:ptCount val="7"/>
                <c:pt idx="0">
                  <c:v>2020</c:v>
                </c:pt>
                <c:pt idx="1">
                  <c:v>2021</c:v>
                </c:pt>
                <c:pt idx="2">
                  <c:v>2022</c:v>
                </c:pt>
                <c:pt idx="3">
                  <c:v>2023</c:v>
                </c:pt>
                <c:pt idx="4">
                  <c:v>2024</c:v>
                </c:pt>
                <c:pt idx="5">
                  <c:v>2025</c:v>
                </c:pt>
                <c:pt idx="6">
                  <c:v>2026</c:v>
                </c:pt>
              </c:numCache>
            </c:numRef>
          </c:cat>
          <c:val>
            <c:numRef>
              <c:f>'Base Graf'!$Z$4:$Z$10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149953536"/>
        <c:axId val="150333696"/>
      </c:barChart>
      <c:catAx>
        <c:axId val="1499535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0333696"/>
        <c:crosses val="autoZero"/>
        <c:auto val="1"/>
        <c:lblAlgn val="ctr"/>
        <c:lblOffset val="100"/>
        <c:noMultiLvlLbl val="0"/>
      </c:catAx>
      <c:valAx>
        <c:axId val="150333696"/>
        <c:scaling>
          <c:orientation val="minMax"/>
        </c:scaling>
        <c:delete val="1"/>
        <c:axPos val="l"/>
        <c:numFmt formatCode="#,##0.0" sourceLinked="1"/>
        <c:majorTickMark val="none"/>
        <c:minorTickMark val="none"/>
        <c:tickLblPos val="nextTo"/>
        <c:crossAx val="14995353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2952827918170878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Graf'!$G$4:$G$11</c:f>
              <c:strCache>
                <c:ptCount val="8"/>
                <c:pt idx="0">
                  <c:v>2020</c:v>
                </c:pt>
                <c:pt idx="1">
                  <c:v>2021</c:v>
                </c:pt>
                <c:pt idx="2">
                  <c:v>2022</c:v>
                </c:pt>
                <c:pt idx="3">
                  <c:v>2023</c:v>
                </c:pt>
                <c:pt idx="4">
                  <c:v>2024</c:v>
                </c:pt>
                <c:pt idx="5">
                  <c:v>2025</c:v>
                </c:pt>
                <c:pt idx="6">
                  <c:v>2026</c:v>
                </c:pt>
                <c:pt idx="7">
                  <c:v>Prom Resto 2027-2042</c:v>
                </c:pt>
              </c:strCache>
            </c:strRef>
          </c:cat>
          <c:val>
            <c:numRef>
              <c:f>'Base Graf'!$I$4:$I$11</c:f>
              <c:numCache>
                <c:formatCode>#,##0.0</c:formatCode>
                <c:ptCount val="8"/>
                <c:pt idx="0">
                  <c:v>17.871398943653197</c:v>
                </c:pt>
                <c:pt idx="1">
                  <c:v>16.195798856132029</c:v>
                </c:pt>
                <c:pt idx="2">
                  <c:v>191.96138991930658</c:v>
                </c:pt>
                <c:pt idx="3">
                  <c:v>191.8491365609427</c:v>
                </c:pt>
                <c:pt idx="4">
                  <c:v>191.82360296632729</c:v>
                </c:pt>
                <c:pt idx="5">
                  <c:v>14.894419256327289</c:v>
                </c:pt>
                <c:pt idx="6">
                  <c:v>10.02360939632729</c:v>
                </c:pt>
                <c:pt idx="7">
                  <c:v>6.214535532811861</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Graf'!$G$4:$G$11</c:f>
              <c:strCache>
                <c:ptCount val="8"/>
                <c:pt idx="0">
                  <c:v>2020</c:v>
                </c:pt>
                <c:pt idx="1">
                  <c:v>2021</c:v>
                </c:pt>
                <c:pt idx="2">
                  <c:v>2022</c:v>
                </c:pt>
                <c:pt idx="3">
                  <c:v>2023</c:v>
                </c:pt>
                <c:pt idx="4">
                  <c:v>2024</c:v>
                </c:pt>
                <c:pt idx="5">
                  <c:v>2025</c:v>
                </c:pt>
                <c:pt idx="6">
                  <c:v>2026</c:v>
                </c:pt>
                <c:pt idx="7">
                  <c:v>Prom Resto 2027-2042</c:v>
                </c:pt>
              </c:strCache>
            </c:strRef>
          </c:cat>
          <c:val>
            <c:numRef>
              <c:f>'Base Graf'!$L$4:$L$11</c:f>
              <c:numCache>
                <c:formatCode>#,##0.0</c:formatCode>
                <c:ptCount val="8"/>
                <c:pt idx="0">
                  <c:v>27.641949883321256</c:v>
                </c:pt>
                <c:pt idx="1">
                  <c:v>48.935734855173472</c:v>
                </c:pt>
                <c:pt idx="2">
                  <c:v>41.164714377340871</c:v>
                </c:pt>
                <c:pt idx="3">
                  <c:v>26.014760407515308</c:v>
                </c:pt>
                <c:pt idx="4">
                  <c:v>10.875896391508752</c:v>
                </c:pt>
                <c:pt idx="5">
                  <c:v>3.1181567928178393</c:v>
                </c:pt>
                <c:pt idx="6">
                  <c:v>2.7958837545872184</c:v>
                </c:pt>
                <c:pt idx="7">
                  <c:v>0.88361297973443209</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Graf'!$G$4:$G$11</c:f>
              <c:strCache>
                <c:ptCount val="8"/>
                <c:pt idx="0">
                  <c:v>2020</c:v>
                </c:pt>
                <c:pt idx="1">
                  <c:v>2021</c:v>
                </c:pt>
                <c:pt idx="2">
                  <c:v>2022</c:v>
                </c:pt>
                <c:pt idx="3">
                  <c:v>2023</c:v>
                </c:pt>
                <c:pt idx="4">
                  <c:v>2024</c:v>
                </c:pt>
                <c:pt idx="5">
                  <c:v>2025</c:v>
                </c:pt>
                <c:pt idx="6">
                  <c:v>2026</c:v>
                </c:pt>
                <c:pt idx="7">
                  <c:v>Prom Resto 2027-2042</c:v>
                </c:pt>
              </c:strCache>
            </c:strRef>
          </c:cat>
          <c:val>
            <c:numRef>
              <c:f>'Base Graf'!$Z$4:$Z$11</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149954048"/>
        <c:axId val="150336000"/>
      </c:barChart>
      <c:catAx>
        <c:axId val="1499540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0336000"/>
        <c:crosses val="autoZero"/>
        <c:auto val="1"/>
        <c:lblAlgn val="ctr"/>
        <c:lblOffset val="100"/>
        <c:noMultiLvlLbl val="0"/>
      </c:catAx>
      <c:valAx>
        <c:axId val="150336000"/>
        <c:scaling>
          <c:orientation val="minMax"/>
        </c:scaling>
        <c:delete val="1"/>
        <c:axPos val="l"/>
        <c:numFmt formatCode="#,##0.0" sourceLinked="1"/>
        <c:majorTickMark val="none"/>
        <c:minorTickMark val="none"/>
        <c:tickLblPos val="nextTo"/>
        <c:crossAx val="149954048"/>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Graf'!$G$4:$G$7</c:f>
              <c:numCache>
                <c:formatCode>General</c:formatCode>
                <c:ptCount val="4"/>
                <c:pt idx="0">
                  <c:v>2020</c:v>
                </c:pt>
                <c:pt idx="1">
                  <c:v>2021</c:v>
                </c:pt>
                <c:pt idx="2">
                  <c:v>2022</c:v>
                </c:pt>
                <c:pt idx="3">
                  <c:v>2023</c:v>
                </c:pt>
              </c:numCache>
            </c:numRef>
          </c:cat>
          <c:val>
            <c:numRef>
              <c:f>'Base Graf'!$J$4:$J$7</c:f>
              <c:numCache>
                <c:formatCode>#,##0.0</c:formatCode>
                <c:ptCount val="4"/>
                <c:pt idx="0">
                  <c:v>59.310900597607819</c:v>
                </c:pt>
                <c:pt idx="1">
                  <c:v>59.310900597607819</c:v>
                </c:pt>
                <c:pt idx="2">
                  <c:v>59.310900597607819</c:v>
                </c:pt>
                <c:pt idx="3">
                  <c:v>54.368325547807167</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Graf'!$G$4:$G$7</c:f>
              <c:numCache>
                <c:formatCode>General</c:formatCode>
                <c:ptCount val="4"/>
                <c:pt idx="0">
                  <c:v>2020</c:v>
                </c:pt>
                <c:pt idx="1">
                  <c:v>2021</c:v>
                </c:pt>
                <c:pt idx="2">
                  <c:v>2022</c:v>
                </c:pt>
                <c:pt idx="3">
                  <c:v>2023</c:v>
                </c:pt>
              </c:numCache>
            </c:numRef>
          </c:cat>
          <c:val>
            <c:numRef>
              <c:f>'Base Graf'!$M$4:$M$7</c:f>
              <c:numCache>
                <c:formatCode>#,##0.0</c:formatCode>
                <c:ptCount val="4"/>
                <c:pt idx="0">
                  <c:v>10.559084110806602</c:v>
                </c:pt>
                <c:pt idx="1">
                  <c:v>7.2886055356000004</c:v>
                </c:pt>
                <c:pt idx="2">
                  <c:v>4.3230605059</c:v>
                </c:pt>
                <c:pt idx="3">
                  <c:v>1.3575154759000003</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Graf'!$G$4:$G$7</c:f>
              <c:numCache>
                <c:formatCode>General</c:formatCode>
                <c:ptCount val="4"/>
                <c:pt idx="0">
                  <c:v>2020</c:v>
                </c:pt>
                <c:pt idx="1">
                  <c:v>2021</c:v>
                </c:pt>
                <c:pt idx="2">
                  <c:v>2022</c:v>
                </c:pt>
                <c:pt idx="3">
                  <c:v>2023</c:v>
                </c:pt>
              </c:numCache>
            </c:numRef>
          </c:cat>
          <c:val>
            <c:numRef>
              <c:f>'Base Graf'!$Z$4:$Z$7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80"/>
        <c:overlap val="100"/>
        <c:axId val="150937600"/>
        <c:axId val="150338304"/>
      </c:barChart>
      <c:catAx>
        <c:axId val="1509376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0338304"/>
        <c:crosses val="autoZero"/>
        <c:auto val="1"/>
        <c:lblAlgn val="ctr"/>
        <c:lblOffset val="100"/>
        <c:noMultiLvlLbl val="0"/>
      </c:catAx>
      <c:valAx>
        <c:axId val="150338304"/>
        <c:scaling>
          <c:orientation val="minMax"/>
        </c:scaling>
        <c:delete val="1"/>
        <c:axPos val="l"/>
        <c:numFmt formatCode="#,##0.0" sourceLinked="1"/>
        <c:majorTickMark val="none"/>
        <c:minorTickMark val="none"/>
        <c:tickLblPos val="nextTo"/>
        <c:crossAx val="15093760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Graf'!$AB$4:$AB$10</c:f>
              <c:numCache>
                <c:formatCode>General</c:formatCode>
                <c:ptCount val="7"/>
                <c:pt idx="0">
                  <c:v>2020</c:v>
                </c:pt>
                <c:pt idx="1">
                  <c:v>2021</c:v>
                </c:pt>
                <c:pt idx="2">
                  <c:v>2022</c:v>
                </c:pt>
                <c:pt idx="3">
                  <c:v>2023</c:v>
                </c:pt>
                <c:pt idx="4">
                  <c:v>2024</c:v>
                </c:pt>
                <c:pt idx="5">
                  <c:v>2025</c:v>
                </c:pt>
                <c:pt idx="6">
                  <c:v>2026</c:v>
                </c:pt>
              </c:numCache>
            </c:numRef>
          </c:cat>
          <c:val>
            <c:numRef>
              <c:f>'Base Graf'!$AC$4:$AC$10</c:f>
              <c:numCache>
                <c:formatCode>#,##0.00</c:formatCode>
                <c:ptCount val="7"/>
                <c:pt idx="0">
                  <c:v>2334.6400449471735</c:v>
                </c:pt>
                <c:pt idx="1">
                  <c:v>2849.9918278794876</c:v>
                </c:pt>
                <c:pt idx="2">
                  <c:v>6631.1001657512452</c:v>
                </c:pt>
                <c:pt idx="3">
                  <c:v>7023.0525826880657</c:v>
                </c:pt>
                <c:pt idx="4">
                  <c:v>218.09893016295132</c:v>
                </c:pt>
                <c:pt idx="5">
                  <c:v>114.77428970659497</c:v>
                </c:pt>
                <c:pt idx="6">
                  <c:v>34.100131988260465</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Graf'!$AB$4:$AB$10</c:f>
              <c:numCache>
                <c:formatCode>General</c:formatCode>
                <c:ptCount val="7"/>
                <c:pt idx="0">
                  <c:v>2020</c:v>
                </c:pt>
                <c:pt idx="1">
                  <c:v>2021</c:v>
                </c:pt>
                <c:pt idx="2">
                  <c:v>2022</c:v>
                </c:pt>
                <c:pt idx="3">
                  <c:v>2023</c:v>
                </c:pt>
                <c:pt idx="4">
                  <c:v>2024</c:v>
                </c:pt>
                <c:pt idx="5">
                  <c:v>2025</c:v>
                </c:pt>
                <c:pt idx="6">
                  <c:v>2026</c:v>
                </c:pt>
              </c:numCache>
            </c:numRef>
          </c:cat>
          <c:val>
            <c:numRef>
              <c:f>'Base Graf'!$AO$4:$AO$10</c:f>
              <c:numCache>
                <c:formatCode>#,##0.00</c:formatCode>
                <c:ptCount val="7"/>
                <c:pt idx="0">
                  <c:v>1882.8513081551168</c:v>
                </c:pt>
                <c:pt idx="1">
                  <c:v>6159.8611547490573</c:v>
                </c:pt>
                <c:pt idx="2">
                  <c:v>15.001210459456683</c:v>
                </c:pt>
                <c:pt idx="3">
                  <c:v>11.933372948329644</c:v>
                </c:pt>
                <c:pt idx="4">
                  <c:v>9.4550247490591435</c:v>
                </c:pt>
                <c:pt idx="5">
                  <c:v>7.9393540242246514</c:v>
                </c:pt>
                <c:pt idx="6">
                  <c:v>0</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numRef>
              <c:f>'Base Graf'!$AB$4:$AB$10</c:f>
              <c:numCache>
                <c:formatCode>General</c:formatCode>
                <c:ptCount val="7"/>
                <c:pt idx="0">
                  <c:v>2020</c:v>
                </c:pt>
                <c:pt idx="1">
                  <c:v>2021</c:v>
                </c:pt>
                <c:pt idx="2">
                  <c:v>2022</c:v>
                </c:pt>
                <c:pt idx="3">
                  <c:v>2023</c:v>
                </c:pt>
                <c:pt idx="4">
                  <c:v>2024</c:v>
                </c:pt>
                <c:pt idx="5">
                  <c:v>2025</c:v>
                </c:pt>
                <c:pt idx="6">
                  <c:v>2026</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150938112"/>
        <c:axId val="150545536"/>
      </c:barChart>
      <c:catAx>
        <c:axId val="15093811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50545536"/>
        <c:crosses val="autoZero"/>
        <c:auto val="1"/>
        <c:lblAlgn val="ctr"/>
        <c:lblOffset val="100"/>
        <c:noMultiLvlLbl val="0"/>
      </c:catAx>
      <c:valAx>
        <c:axId val="150545536"/>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50938112"/>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13151"/>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13152"/>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13153"/>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13154"/>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200025</xdr:colOff>
      <xdr:row>56</xdr:row>
      <xdr:rowOff>66675</xdr:rowOff>
    </xdr:from>
    <xdr:to>
      <xdr:col>65</xdr:col>
      <xdr:colOff>5762025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847725</xdr:colOff>
      <xdr:row>133</xdr:row>
      <xdr:rowOff>152400</xdr:rowOff>
    </xdr:from>
    <xdr:to>
      <xdr:col>65</xdr:col>
      <xdr:colOff>1371610</xdr:colOff>
      <xdr:row>135</xdr:row>
      <xdr:rowOff>66671</xdr:rowOff>
    </xdr:to>
    <xdr:sp macro="" textlink="">
      <xdr:nvSpPr>
        <xdr:cNvPr id="16" name="CuadroTexto 85">
          <a:extLst>
            <a:ext uri="{FF2B5EF4-FFF2-40B4-BE49-F238E27FC236}">
              <a16:creationId xmlns:a16="http://schemas.microsoft.com/office/drawing/2014/main" id="{00000000-0008-0000-0400-000010000000}"/>
            </a:ext>
          </a:extLst>
        </xdr:cNvPr>
        <xdr:cNvSpPr txBox="1"/>
      </xdr:nvSpPr>
      <xdr:spPr>
        <a:xfrm>
          <a:off x="61493400" y="25908000"/>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69,9</a:t>
          </a:r>
        </a:p>
      </xdr:txBody>
    </xdr:sp>
    <xdr:clientData/>
  </xdr:twoCellAnchor>
  <xdr:twoCellAnchor>
    <xdr:from>
      <xdr:col>65</xdr:col>
      <xdr:colOff>2171690</xdr:colOff>
      <xdr:row>134</xdr:row>
      <xdr:rowOff>9527</xdr:rowOff>
    </xdr:from>
    <xdr:to>
      <xdr:col>65</xdr:col>
      <xdr:colOff>2695575</xdr:colOff>
      <xdr:row>135</xdr:row>
      <xdr:rowOff>114298</xdr:rowOff>
    </xdr:to>
    <xdr:sp macro="" textlink="">
      <xdr:nvSpPr>
        <xdr:cNvPr id="17" name="CuadroTexto 86">
          <a:extLst>
            <a:ext uri="{FF2B5EF4-FFF2-40B4-BE49-F238E27FC236}">
              <a16:creationId xmlns:a16="http://schemas.microsoft.com/office/drawing/2014/main" id="{00000000-0008-0000-0400-000011000000}"/>
            </a:ext>
          </a:extLst>
        </xdr:cNvPr>
        <xdr:cNvSpPr txBox="1"/>
      </xdr:nvSpPr>
      <xdr:spPr>
        <a:xfrm>
          <a:off x="62817365" y="25955627"/>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66,6</a:t>
          </a:r>
        </a:p>
      </xdr:txBody>
    </xdr:sp>
    <xdr:clientData/>
  </xdr:twoCellAnchor>
  <xdr:twoCellAnchor>
    <xdr:from>
      <xdr:col>65</xdr:col>
      <xdr:colOff>3457570</xdr:colOff>
      <xdr:row>134</xdr:row>
      <xdr:rowOff>47621</xdr:rowOff>
    </xdr:from>
    <xdr:to>
      <xdr:col>65</xdr:col>
      <xdr:colOff>3981454</xdr:colOff>
      <xdr:row>135</xdr:row>
      <xdr:rowOff>152392</xdr:rowOff>
    </xdr:to>
    <xdr:sp macro="" textlink="">
      <xdr:nvSpPr>
        <xdr:cNvPr id="18" name="CuadroTexto 87">
          <a:extLst>
            <a:ext uri="{FF2B5EF4-FFF2-40B4-BE49-F238E27FC236}">
              <a16:creationId xmlns:a16="http://schemas.microsoft.com/office/drawing/2014/main" id="{00000000-0008-0000-0400-000012000000}"/>
            </a:ext>
          </a:extLst>
        </xdr:cNvPr>
        <xdr:cNvSpPr txBox="1"/>
      </xdr:nvSpPr>
      <xdr:spPr>
        <a:xfrm>
          <a:off x="64103245" y="25993721"/>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63,6</a:t>
          </a:r>
        </a:p>
      </xdr:txBody>
    </xdr:sp>
    <xdr:clientData/>
  </xdr:twoCellAnchor>
  <xdr:twoCellAnchor>
    <xdr:from>
      <xdr:col>65</xdr:col>
      <xdr:colOff>4762513</xdr:colOff>
      <xdr:row>135</xdr:row>
      <xdr:rowOff>19044</xdr:rowOff>
    </xdr:from>
    <xdr:to>
      <xdr:col>65</xdr:col>
      <xdr:colOff>5286397</xdr:colOff>
      <xdr:row>136</xdr:row>
      <xdr:rowOff>123815</xdr:rowOff>
    </xdr:to>
    <xdr:sp macro="" textlink="">
      <xdr:nvSpPr>
        <xdr:cNvPr id="19" name="CuadroTexto 88">
          <a:extLst>
            <a:ext uri="{FF2B5EF4-FFF2-40B4-BE49-F238E27FC236}">
              <a16:creationId xmlns:a16="http://schemas.microsoft.com/office/drawing/2014/main" id="{00000000-0008-0000-0400-000013000000}"/>
            </a:ext>
          </a:extLst>
        </xdr:cNvPr>
        <xdr:cNvSpPr txBox="1"/>
      </xdr:nvSpPr>
      <xdr:spPr>
        <a:xfrm>
          <a:off x="65408188" y="26155644"/>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55,7</a:t>
          </a:r>
        </a:p>
      </xdr:txBody>
    </xdr:sp>
    <xdr:clientData/>
  </xdr:twoCellAnchor>
  <xdr:twoCellAnchor>
    <xdr:from>
      <xdr:col>65</xdr:col>
      <xdr:colOff>828675</xdr:colOff>
      <xdr:row>137</xdr:row>
      <xdr:rowOff>180975</xdr:rowOff>
    </xdr:from>
    <xdr:to>
      <xdr:col>65</xdr:col>
      <xdr:colOff>1390659</xdr:colOff>
      <xdr:row>139</xdr:row>
      <xdr:rowOff>28593</xdr:rowOff>
    </xdr:to>
    <xdr:sp macro="" textlink="">
      <xdr:nvSpPr>
        <xdr:cNvPr id="20" name="CuadroTexto 67">
          <a:extLst>
            <a:ext uri="{FF2B5EF4-FFF2-40B4-BE49-F238E27FC236}">
              <a16:creationId xmlns:a16="http://schemas.microsoft.com/office/drawing/2014/main" id="{00000000-0008-0000-0400-000014000000}"/>
            </a:ext>
          </a:extLst>
        </xdr:cNvPr>
        <xdr:cNvSpPr txBox="1"/>
      </xdr:nvSpPr>
      <xdr:spPr>
        <a:xfrm>
          <a:off x="61474350" y="26698575"/>
          <a:ext cx="561984" cy="22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84,9%</a:t>
          </a:r>
        </a:p>
      </xdr:txBody>
    </xdr:sp>
    <xdr:clientData/>
  </xdr:twoCellAnchor>
  <xdr:twoCellAnchor>
    <xdr:from>
      <xdr:col>65</xdr:col>
      <xdr:colOff>2152681</xdr:colOff>
      <xdr:row>138</xdr:row>
      <xdr:rowOff>19068</xdr:rowOff>
    </xdr:from>
    <xdr:to>
      <xdr:col>65</xdr:col>
      <xdr:colOff>2714610</xdr:colOff>
      <xdr:row>139</xdr:row>
      <xdr:rowOff>57156</xdr:rowOff>
    </xdr:to>
    <xdr:sp macro="" textlink="">
      <xdr:nvSpPr>
        <xdr:cNvPr id="21" name="CuadroTexto 68">
          <a:extLst>
            <a:ext uri="{FF2B5EF4-FFF2-40B4-BE49-F238E27FC236}">
              <a16:creationId xmlns:a16="http://schemas.microsoft.com/office/drawing/2014/main" id="{00000000-0008-0000-0400-000015000000}"/>
            </a:ext>
          </a:extLst>
        </xdr:cNvPr>
        <xdr:cNvSpPr txBox="1"/>
      </xdr:nvSpPr>
      <xdr:spPr>
        <a:xfrm>
          <a:off x="62798356" y="26727168"/>
          <a:ext cx="561929" cy="22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89,1%</a:t>
          </a:r>
        </a:p>
      </xdr:txBody>
    </xdr:sp>
    <xdr:clientData/>
  </xdr:twoCellAnchor>
  <xdr:twoCellAnchor>
    <xdr:from>
      <xdr:col>65</xdr:col>
      <xdr:colOff>3429020</xdr:colOff>
      <xdr:row>138</xdr:row>
      <xdr:rowOff>28588</xdr:rowOff>
    </xdr:from>
    <xdr:to>
      <xdr:col>65</xdr:col>
      <xdr:colOff>3991005</xdr:colOff>
      <xdr:row>139</xdr:row>
      <xdr:rowOff>66676</xdr:rowOff>
    </xdr:to>
    <xdr:sp macro="" textlink="">
      <xdr:nvSpPr>
        <xdr:cNvPr id="22" name="CuadroTexto 69">
          <a:extLst>
            <a:ext uri="{FF2B5EF4-FFF2-40B4-BE49-F238E27FC236}">
              <a16:creationId xmlns:a16="http://schemas.microsoft.com/office/drawing/2014/main" id="{00000000-0008-0000-0400-000016000000}"/>
            </a:ext>
          </a:extLst>
        </xdr:cNvPr>
        <xdr:cNvSpPr txBox="1"/>
      </xdr:nvSpPr>
      <xdr:spPr>
        <a:xfrm>
          <a:off x="64074695" y="26736688"/>
          <a:ext cx="561985" cy="22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93,2%</a:t>
          </a:r>
        </a:p>
      </xdr:txBody>
    </xdr:sp>
    <xdr:clientData/>
  </xdr:twoCellAnchor>
  <xdr:twoCellAnchor>
    <xdr:from>
      <xdr:col>65</xdr:col>
      <xdr:colOff>4733921</xdr:colOff>
      <xdr:row>138</xdr:row>
      <xdr:rowOff>66701</xdr:rowOff>
    </xdr:from>
    <xdr:to>
      <xdr:col>65</xdr:col>
      <xdr:colOff>5295906</xdr:colOff>
      <xdr:row>139</xdr:row>
      <xdr:rowOff>104789</xdr:rowOff>
    </xdr:to>
    <xdr:sp macro="" textlink="">
      <xdr:nvSpPr>
        <xdr:cNvPr id="23" name="CuadroTexto 70">
          <a:extLst>
            <a:ext uri="{FF2B5EF4-FFF2-40B4-BE49-F238E27FC236}">
              <a16:creationId xmlns:a16="http://schemas.microsoft.com/office/drawing/2014/main" id="{00000000-0008-0000-0400-000017000000}"/>
            </a:ext>
          </a:extLst>
        </xdr:cNvPr>
        <xdr:cNvSpPr txBox="1"/>
      </xdr:nvSpPr>
      <xdr:spPr>
        <a:xfrm>
          <a:off x="65379596" y="26774801"/>
          <a:ext cx="561985" cy="22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97,6%</a:t>
          </a:r>
        </a:p>
      </xdr:txBody>
    </xdr:sp>
    <xdr:clientData/>
  </xdr:twoCellAnchor>
  <xdr:twoCellAnchor>
    <xdr:from>
      <xdr:col>65</xdr:col>
      <xdr:colOff>542925</xdr:colOff>
      <xdr:row>120</xdr:row>
      <xdr:rowOff>152400</xdr:rowOff>
    </xdr:from>
    <xdr:to>
      <xdr:col>65</xdr:col>
      <xdr:colOff>1057299</xdr:colOff>
      <xdr:row>122</xdr:row>
      <xdr:rowOff>9531</xdr:rowOff>
    </xdr:to>
    <xdr:sp macro="" textlink="">
      <xdr:nvSpPr>
        <xdr:cNvPr id="24" name="CuadroTexto 71">
          <a:extLst>
            <a:ext uri="{FF2B5EF4-FFF2-40B4-BE49-F238E27FC236}">
              <a16:creationId xmlns:a16="http://schemas.microsoft.com/office/drawing/2014/main" id="{00000000-0008-0000-0400-000018000000}"/>
            </a:ext>
          </a:extLst>
        </xdr:cNvPr>
        <xdr:cNvSpPr txBox="1"/>
      </xdr:nvSpPr>
      <xdr:spPr>
        <a:xfrm>
          <a:off x="61188600" y="23431500"/>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45,5</a:t>
          </a:r>
        </a:p>
      </xdr:txBody>
    </xdr:sp>
    <xdr:clientData/>
  </xdr:twoCellAnchor>
  <xdr:twoCellAnchor>
    <xdr:from>
      <xdr:col>65</xdr:col>
      <xdr:colOff>1200159</xdr:colOff>
      <xdr:row>120</xdr:row>
      <xdr:rowOff>47641</xdr:rowOff>
    </xdr:from>
    <xdr:to>
      <xdr:col>65</xdr:col>
      <xdr:colOff>1714532</xdr:colOff>
      <xdr:row>121</xdr:row>
      <xdr:rowOff>95272</xdr:rowOff>
    </xdr:to>
    <xdr:sp macro="" textlink="">
      <xdr:nvSpPr>
        <xdr:cNvPr id="25" name="CuadroTexto 72">
          <a:extLst>
            <a:ext uri="{FF2B5EF4-FFF2-40B4-BE49-F238E27FC236}">
              <a16:creationId xmlns:a16="http://schemas.microsoft.com/office/drawing/2014/main" id="{00000000-0008-0000-0400-000019000000}"/>
            </a:ext>
          </a:extLst>
        </xdr:cNvPr>
        <xdr:cNvSpPr txBox="1"/>
      </xdr:nvSpPr>
      <xdr:spPr>
        <a:xfrm>
          <a:off x="61845834" y="23326741"/>
          <a:ext cx="514373"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65,1</a:t>
          </a:r>
        </a:p>
      </xdr:txBody>
    </xdr:sp>
    <xdr:clientData/>
  </xdr:twoCellAnchor>
  <xdr:twoCellAnchor>
    <xdr:from>
      <xdr:col>65</xdr:col>
      <xdr:colOff>1828803</xdr:colOff>
      <xdr:row>114</xdr:row>
      <xdr:rowOff>171450</xdr:rowOff>
    </xdr:from>
    <xdr:to>
      <xdr:col>65</xdr:col>
      <xdr:colOff>2343177</xdr:colOff>
      <xdr:row>116</xdr:row>
      <xdr:rowOff>28582</xdr:rowOff>
    </xdr:to>
    <xdr:sp macro="" textlink="">
      <xdr:nvSpPr>
        <xdr:cNvPr id="26" name="CuadroTexto 73">
          <a:extLst>
            <a:ext uri="{FF2B5EF4-FFF2-40B4-BE49-F238E27FC236}">
              <a16:creationId xmlns:a16="http://schemas.microsoft.com/office/drawing/2014/main" id="{00000000-0008-0000-0400-00001A000000}"/>
            </a:ext>
          </a:extLst>
        </xdr:cNvPr>
        <xdr:cNvSpPr txBox="1"/>
      </xdr:nvSpPr>
      <xdr:spPr>
        <a:xfrm>
          <a:off x="62474478" y="22307550"/>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233,1</a:t>
          </a:r>
        </a:p>
      </xdr:txBody>
    </xdr:sp>
    <xdr:clientData/>
  </xdr:twoCellAnchor>
  <xdr:twoCellAnchor>
    <xdr:from>
      <xdr:col>65</xdr:col>
      <xdr:colOff>2447950</xdr:colOff>
      <xdr:row>115</xdr:row>
      <xdr:rowOff>76208</xdr:rowOff>
    </xdr:from>
    <xdr:to>
      <xdr:col>65</xdr:col>
      <xdr:colOff>2962324</xdr:colOff>
      <xdr:row>116</xdr:row>
      <xdr:rowOff>123840</xdr:rowOff>
    </xdr:to>
    <xdr:sp macro="" textlink="">
      <xdr:nvSpPr>
        <xdr:cNvPr id="27" name="CuadroTexto 74">
          <a:extLst>
            <a:ext uri="{FF2B5EF4-FFF2-40B4-BE49-F238E27FC236}">
              <a16:creationId xmlns:a16="http://schemas.microsoft.com/office/drawing/2014/main" id="{00000000-0008-0000-0400-00001B000000}"/>
            </a:ext>
          </a:extLst>
        </xdr:cNvPr>
        <xdr:cNvSpPr txBox="1"/>
      </xdr:nvSpPr>
      <xdr:spPr>
        <a:xfrm>
          <a:off x="63093625" y="22402808"/>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217,9</a:t>
          </a:r>
        </a:p>
      </xdr:txBody>
    </xdr:sp>
    <xdr:clientData/>
  </xdr:twoCellAnchor>
  <xdr:twoCellAnchor>
    <xdr:from>
      <xdr:col>65</xdr:col>
      <xdr:colOff>3114681</xdr:colOff>
      <xdr:row>115</xdr:row>
      <xdr:rowOff>152404</xdr:rowOff>
    </xdr:from>
    <xdr:to>
      <xdr:col>65</xdr:col>
      <xdr:colOff>3629055</xdr:colOff>
      <xdr:row>117</xdr:row>
      <xdr:rowOff>9536</xdr:rowOff>
    </xdr:to>
    <xdr:sp macro="" textlink="">
      <xdr:nvSpPr>
        <xdr:cNvPr id="28" name="CuadroTexto 75">
          <a:extLst>
            <a:ext uri="{FF2B5EF4-FFF2-40B4-BE49-F238E27FC236}">
              <a16:creationId xmlns:a16="http://schemas.microsoft.com/office/drawing/2014/main" id="{00000000-0008-0000-0400-00001C000000}"/>
            </a:ext>
          </a:extLst>
        </xdr:cNvPr>
        <xdr:cNvSpPr txBox="1"/>
      </xdr:nvSpPr>
      <xdr:spPr>
        <a:xfrm>
          <a:off x="63760356" y="22479004"/>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202,7</a:t>
          </a:r>
        </a:p>
      </xdr:txBody>
    </xdr:sp>
    <xdr:clientData/>
  </xdr:twoCellAnchor>
  <xdr:twoCellAnchor>
    <xdr:from>
      <xdr:col>65</xdr:col>
      <xdr:colOff>3781453</xdr:colOff>
      <xdr:row>120</xdr:row>
      <xdr:rowOff>15</xdr:rowOff>
    </xdr:from>
    <xdr:to>
      <xdr:col>65</xdr:col>
      <xdr:colOff>4295771</xdr:colOff>
      <xdr:row>121</xdr:row>
      <xdr:rowOff>47647</xdr:rowOff>
    </xdr:to>
    <xdr:sp macro="" textlink="">
      <xdr:nvSpPr>
        <xdr:cNvPr id="29" name="CuadroTexto 76">
          <a:extLst>
            <a:ext uri="{FF2B5EF4-FFF2-40B4-BE49-F238E27FC236}">
              <a16:creationId xmlns:a16="http://schemas.microsoft.com/office/drawing/2014/main" id="{00000000-0008-0000-0400-00001D000000}"/>
            </a:ext>
          </a:extLst>
        </xdr:cNvPr>
        <xdr:cNvSpPr txBox="1"/>
      </xdr:nvSpPr>
      <xdr:spPr>
        <a:xfrm>
          <a:off x="64427128" y="23279115"/>
          <a:ext cx="514318"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18,0</a:t>
          </a:r>
        </a:p>
      </xdr:txBody>
    </xdr:sp>
    <xdr:clientData/>
  </xdr:twoCellAnchor>
  <xdr:twoCellAnchor>
    <xdr:from>
      <xdr:col>65</xdr:col>
      <xdr:colOff>5095884</xdr:colOff>
      <xdr:row>120</xdr:row>
      <xdr:rowOff>17</xdr:rowOff>
    </xdr:from>
    <xdr:to>
      <xdr:col>65</xdr:col>
      <xdr:colOff>5610257</xdr:colOff>
      <xdr:row>121</xdr:row>
      <xdr:rowOff>47648</xdr:rowOff>
    </xdr:to>
    <xdr:sp macro="" textlink="">
      <xdr:nvSpPr>
        <xdr:cNvPr id="30" name="CuadroTexto 77">
          <a:extLst>
            <a:ext uri="{FF2B5EF4-FFF2-40B4-BE49-F238E27FC236}">
              <a16:creationId xmlns:a16="http://schemas.microsoft.com/office/drawing/2014/main" id="{00000000-0008-0000-0400-00001E000000}"/>
            </a:ext>
          </a:extLst>
        </xdr:cNvPr>
        <xdr:cNvSpPr txBox="1"/>
      </xdr:nvSpPr>
      <xdr:spPr>
        <a:xfrm>
          <a:off x="65741559" y="23279117"/>
          <a:ext cx="514373"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7,1</a:t>
          </a:r>
        </a:p>
      </xdr:txBody>
    </xdr:sp>
    <xdr:clientData/>
  </xdr:twoCellAnchor>
  <xdr:twoCellAnchor>
    <xdr:from>
      <xdr:col>65</xdr:col>
      <xdr:colOff>4419600</xdr:colOff>
      <xdr:row>120</xdr:row>
      <xdr:rowOff>0</xdr:rowOff>
    </xdr:from>
    <xdr:to>
      <xdr:col>65</xdr:col>
      <xdr:colOff>4933973</xdr:colOff>
      <xdr:row>121</xdr:row>
      <xdr:rowOff>47631</xdr:rowOff>
    </xdr:to>
    <xdr:sp macro="" textlink="">
      <xdr:nvSpPr>
        <xdr:cNvPr id="31" name="CuadroTexto 77">
          <a:extLst>
            <a:ext uri="{FF2B5EF4-FFF2-40B4-BE49-F238E27FC236}">
              <a16:creationId xmlns:a16="http://schemas.microsoft.com/office/drawing/2014/main" id="{00000000-0008-0000-0400-00001F000000}"/>
            </a:ext>
          </a:extLst>
        </xdr:cNvPr>
        <xdr:cNvSpPr txBox="1"/>
      </xdr:nvSpPr>
      <xdr:spPr>
        <a:xfrm>
          <a:off x="65065275" y="23279100"/>
          <a:ext cx="514373"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12,8</a:t>
          </a:r>
        </a:p>
      </xdr:txBody>
    </xdr:sp>
    <xdr:clientData/>
  </xdr:twoCellAnchor>
  <xdr:twoCellAnchor>
    <xdr:from>
      <xdr:col>65</xdr:col>
      <xdr:colOff>495300</xdr:colOff>
      <xdr:row>121</xdr:row>
      <xdr:rowOff>171455</xdr:rowOff>
    </xdr:from>
    <xdr:to>
      <xdr:col>65</xdr:col>
      <xdr:colOff>990596</xdr:colOff>
      <xdr:row>123</xdr:row>
      <xdr:rowOff>19044</xdr:rowOff>
    </xdr:to>
    <xdr:sp macro="" textlink="">
      <xdr:nvSpPr>
        <xdr:cNvPr id="32" name="CuadroTexto 40">
          <a:extLst>
            <a:ext uri="{FF2B5EF4-FFF2-40B4-BE49-F238E27FC236}">
              <a16:creationId xmlns:a16="http://schemas.microsoft.com/office/drawing/2014/main" id="{00000000-0008-0000-0400-000020000000}"/>
            </a:ext>
          </a:extLst>
        </xdr:cNvPr>
        <xdr:cNvSpPr txBox="1"/>
      </xdr:nvSpPr>
      <xdr:spPr>
        <a:xfrm>
          <a:off x="61140975" y="23641055"/>
          <a:ext cx="495296" cy="228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60,7%</a:t>
          </a:r>
        </a:p>
      </xdr:txBody>
    </xdr:sp>
    <xdr:clientData/>
  </xdr:twoCellAnchor>
  <xdr:twoCellAnchor>
    <xdr:from>
      <xdr:col>65</xdr:col>
      <xdr:colOff>1162086</xdr:colOff>
      <xdr:row>121</xdr:row>
      <xdr:rowOff>114316</xdr:rowOff>
    </xdr:from>
    <xdr:to>
      <xdr:col>65</xdr:col>
      <xdr:colOff>1657382</xdr:colOff>
      <xdr:row>122</xdr:row>
      <xdr:rowOff>152404</xdr:rowOff>
    </xdr:to>
    <xdr:sp macro="" textlink="">
      <xdr:nvSpPr>
        <xdr:cNvPr id="33" name="CuadroTexto 43">
          <a:extLst>
            <a:ext uri="{FF2B5EF4-FFF2-40B4-BE49-F238E27FC236}">
              <a16:creationId xmlns:a16="http://schemas.microsoft.com/office/drawing/2014/main" id="{00000000-0008-0000-0400-000021000000}"/>
            </a:ext>
          </a:extLst>
        </xdr:cNvPr>
        <xdr:cNvSpPr txBox="1"/>
      </xdr:nvSpPr>
      <xdr:spPr>
        <a:xfrm>
          <a:off x="61807761" y="23583916"/>
          <a:ext cx="495296" cy="22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75,1%</a:t>
          </a:r>
        </a:p>
      </xdr:txBody>
    </xdr:sp>
    <xdr:clientData/>
  </xdr:twoCellAnchor>
  <xdr:twoCellAnchor>
    <xdr:from>
      <xdr:col>65</xdr:col>
      <xdr:colOff>1800227</xdr:colOff>
      <xdr:row>116</xdr:row>
      <xdr:rowOff>9525</xdr:rowOff>
    </xdr:from>
    <xdr:to>
      <xdr:col>65</xdr:col>
      <xdr:colOff>2295523</xdr:colOff>
      <xdr:row>117</xdr:row>
      <xdr:rowOff>47643</xdr:rowOff>
    </xdr:to>
    <xdr:sp macro="" textlink="">
      <xdr:nvSpPr>
        <xdr:cNvPr id="34" name="CuadroTexto 44">
          <a:extLst>
            <a:ext uri="{FF2B5EF4-FFF2-40B4-BE49-F238E27FC236}">
              <a16:creationId xmlns:a16="http://schemas.microsoft.com/office/drawing/2014/main" id="{00000000-0008-0000-0400-000022000000}"/>
            </a:ext>
          </a:extLst>
        </xdr:cNvPr>
        <xdr:cNvSpPr txBox="1"/>
      </xdr:nvSpPr>
      <xdr:spPr>
        <a:xfrm>
          <a:off x="62445902" y="22526625"/>
          <a:ext cx="495296" cy="22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17,7%</a:t>
          </a:r>
        </a:p>
      </xdr:txBody>
    </xdr:sp>
    <xdr:clientData/>
  </xdr:twoCellAnchor>
  <xdr:twoCellAnchor>
    <xdr:from>
      <xdr:col>65</xdr:col>
      <xdr:colOff>2476510</xdr:colOff>
      <xdr:row>116</xdr:row>
      <xdr:rowOff>57157</xdr:rowOff>
    </xdr:from>
    <xdr:to>
      <xdr:col>65</xdr:col>
      <xdr:colOff>2971806</xdr:colOff>
      <xdr:row>117</xdr:row>
      <xdr:rowOff>95246</xdr:rowOff>
    </xdr:to>
    <xdr:sp macro="" textlink="">
      <xdr:nvSpPr>
        <xdr:cNvPr id="35" name="CuadroTexto 45">
          <a:extLst>
            <a:ext uri="{FF2B5EF4-FFF2-40B4-BE49-F238E27FC236}">
              <a16:creationId xmlns:a16="http://schemas.microsoft.com/office/drawing/2014/main" id="{00000000-0008-0000-0400-000023000000}"/>
            </a:ext>
          </a:extLst>
        </xdr:cNvPr>
        <xdr:cNvSpPr txBox="1"/>
      </xdr:nvSpPr>
      <xdr:spPr>
        <a:xfrm>
          <a:off x="63122185" y="22574257"/>
          <a:ext cx="495296" cy="228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11,9%</a:t>
          </a:r>
        </a:p>
      </xdr:txBody>
    </xdr:sp>
    <xdr:clientData/>
  </xdr:twoCellAnchor>
  <xdr:twoCellAnchor>
    <xdr:from>
      <xdr:col>65</xdr:col>
      <xdr:colOff>3162332</xdr:colOff>
      <xdr:row>116</xdr:row>
      <xdr:rowOff>123840</xdr:rowOff>
    </xdr:from>
    <xdr:to>
      <xdr:col>65</xdr:col>
      <xdr:colOff>3657628</xdr:colOff>
      <xdr:row>117</xdr:row>
      <xdr:rowOff>161928</xdr:rowOff>
    </xdr:to>
    <xdr:sp macro="" textlink="">
      <xdr:nvSpPr>
        <xdr:cNvPr id="36" name="CuadroTexto 46">
          <a:extLst>
            <a:ext uri="{FF2B5EF4-FFF2-40B4-BE49-F238E27FC236}">
              <a16:creationId xmlns:a16="http://schemas.microsoft.com/office/drawing/2014/main" id="{00000000-0008-0000-0400-000024000000}"/>
            </a:ext>
          </a:extLst>
        </xdr:cNvPr>
        <xdr:cNvSpPr txBox="1"/>
      </xdr:nvSpPr>
      <xdr:spPr>
        <a:xfrm>
          <a:off x="63808007" y="22640940"/>
          <a:ext cx="495296" cy="22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5,4%</a:t>
          </a:r>
        </a:p>
      </xdr:txBody>
    </xdr:sp>
    <xdr:clientData/>
  </xdr:twoCellAnchor>
  <xdr:twoCellAnchor>
    <xdr:from>
      <xdr:col>65</xdr:col>
      <xdr:colOff>3800501</xdr:colOff>
      <xdr:row>120</xdr:row>
      <xdr:rowOff>190495</xdr:rowOff>
    </xdr:from>
    <xdr:to>
      <xdr:col>65</xdr:col>
      <xdr:colOff>4295797</xdr:colOff>
      <xdr:row>122</xdr:row>
      <xdr:rowOff>38113</xdr:rowOff>
    </xdr:to>
    <xdr:sp macro="" textlink="">
      <xdr:nvSpPr>
        <xdr:cNvPr id="37" name="CuadroTexto 47">
          <a:extLst>
            <a:ext uri="{FF2B5EF4-FFF2-40B4-BE49-F238E27FC236}">
              <a16:creationId xmlns:a16="http://schemas.microsoft.com/office/drawing/2014/main" id="{00000000-0008-0000-0400-000025000000}"/>
            </a:ext>
          </a:extLst>
        </xdr:cNvPr>
        <xdr:cNvSpPr txBox="1"/>
      </xdr:nvSpPr>
      <xdr:spPr>
        <a:xfrm>
          <a:off x="64446176" y="23469595"/>
          <a:ext cx="495296" cy="22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17,3%</a:t>
          </a:r>
        </a:p>
      </xdr:txBody>
    </xdr:sp>
    <xdr:clientData/>
  </xdr:twoCellAnchor>
  <xdr:twoCellAnchor>
    <xdr:from>
      <xdr:col>65</xdr:col>
      <xdr:colOff>4429145</xdr:colOff>
      <xdr:row>121</xdr:row>
      <xdr:rowOff>9520</xdr:rowOff>
    </xdr:from>
    <xdr:to>
      <xdr:col>65</xdr:col>
      <xdr:colOff>4924441</xdr:colOff>
      <xdr:row>122</xdr:row>
      <xdr:rowOff>47638</xdr:rowOff>
    </xdr:to>
    <xdr:sp macro="" textlink="">
      <xdr:nvSpPr>
        <xdr:cNvPr id="38" name="CuadroTexto 48">
          <a:extLst>
            <a:ext uri="{FF2B5EF4-FFF2-40B4-BE49-F238E27FC236}">
              <a16:creationId xmlns:a16="http://schemas.microsoft.com/office/drawing/2014/main" id="{00000000-0008-0000-0400-000026000000}"/>
            </a:ext>
          </a:extLst>
        </xdr:cNvPr>
        <xdr:cNvSpPr txBox="1"/>
      </xdr:nvSpPr>
      <xdr:spPr>
        <a:xfrm>
          <a:off x="65074820" y="23479120"/>
          <a:ext cx="495296" cy="22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21,8%</a:t>
          </a:r>
        </a:p>
      </xdr:txBody>
    </xdr:sp>
    <xdr:clientData/>
  </xdr:twoCellAnchor>
  <xdr:twoCellAnchor>
    <xdr:from>
      <xdr:col>65</xdr:col>
      <xdr:colOff>5048250</xdr:colOff>
      <xdr:row>120</xdr:row>
      <xdr:rowOff>180975</xdr:rowOff>
    </xdr:from>
    <xdr:to>
      <xdr:col>65</xdr:col>
      <xdr:colOff>5543546</xdr:colOff>
      <xdr:row>122</xdr:row>
      <xdr:rowOff>28593</xdr:rowOff>
    </xdr:to>
    <xdr:sp macro="" textlink="">
      <xdr:nvSpPr>
        <xdr:cNvPr id="39" name="CuadroTexto 48">
          <a:extLst>
            <a:ext uri="{FF2B5EF4-FFF2-40B4-BE49-F238E27FC236}">
              <a16:creationId xmlns:a16="http://schemas.microsoft.com/office/drawing/2014/main" id="{00000000-0008-0000-0400-000027000000}"/>
            </a:ext>
          </a:extLst>
        </xdr:cNvPr>
        <xdr:cNvSpPr txBox="1"/>
      </xdr:nvSpPr>
      <xdr:spPr>
        <a:xfrm>
          <a:off x="65693925" y="23460075"/>
          <a:ext cx="495296" cy="22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12,4%</a:t>
          </a:r>
        </a:p>
      </xdr:txBody>
    </xdr:sp>
    <xdr:clientData/>
  </xdr:twoCellAnchor>
  <xdr:twoCellAnchor>
    <xdr:from>
      <xdr:col>65</xdr:col>
      <xdr:colOff>485775</xdr:colOff>
      <xdr:row>122</xdr:row>
      <xdr:rowOff>114316</xdr:rowOff>
    </xdr:from>
    <xdr:to>
      <xdr:col>65</xdr:col>
      <xdr:colOff>971505</xdr:colOff>
      <xdr:row>123</xdr:row>
      <xdr:rowOff>180974</xdr:rowOff>
    </xdr:to>
    <xdr:sp macro="" textlink="">
      <xdr:nvSpPr>
        <xdr:cNvPr id="40" name="CuadroTexto 49">
          <a:extLst>
            <a:ext uri="{FF2B5EF4-FFF2-40B4-BE49-F238E27FC236}">
              <a16:creationId xmlns:a16="http://schemas.microsoft.com/office/drawing/2014/main" id="{00000000-0008-0000-0400-000028000000}"/>
            </a:ext>
          </a:extLst>
        </xdr:cNvPr>
        <xdr:cNvSpPr txBox="1"/>
      </xdr:nvSpPr>
      <xdr:spPr>
        <a:xfrm>
          <a:off x="61131450" y="23774416"/>
          <a:ext cx="485730"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39,3%</a:t>
          </a:r>
        </a:p>
      </xdr:txBody>
    </xdr:sp>
    <xdr:clientData/>
  </xdr:twoCellAnchor>
  <xdr:twoCellAnchor>
    <xdr:from>
      <xdr:col>65</xdr:col>
      <xdr:colOff>1162031</xdr:colOff>
      <xdr:row>122</xdr:row>
      <xdr:rowOff>114316</xdr:rowOff>
    </xdr:from>
    <xdr:to>
      <xdr:col>65</xdr:col>
      <xdr:colOff>1647816</xdr:colOff>
      <xdr:row>123</xdr:row>
      <xdr:rowOff>180974</xdr:rowOff>
    </xdr:to>
    <xdr:sp macro="" textlink="">
      <xdr:nvSpPr>
        <xdr:cNvPr id="41" name="CuadroTexto 50">
          <a:extLst>
            <a:ext uri="{FF2B5EF4-FFF2-40B4-BE49-F238E27FC236}">
              <a16:creationId xmlns:a16="http://schemas.microsoft.com/office/drawing/2014/main" id="{00000000-0008-0000-0400-000029000000}"/>
            </a:ext>
          </a:extLst>
        </xdr:cNvPr>
        <xdr:cNvSpPr txBox="1"/>
      </xdr:nvSpPr>
      <xdr:spPr>
        <a:xfrm>
          <a:off x="61807706" y="23774416"/>
          <a:ext cx="485785"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24,9%</a:t>
          </a:r>
        </a:p>
      </xdr:txBody>
    </xdr:sp>
    <xdr:clientData/>
  </xdr:twoCellAnchor>
  <xdr:twoCellAnchor>
    <xdr:from>
      <xdr:col>65</xdr:col>
      <xdr:colOff>1819236</xdr:colOff>
      <xdr:row>119</xdr:row>
      <xdr:rowOff>142875</xdr:rowOff>
    </xdr:from>
    <xdr:to>
      <xdr:col>65</xdr:col>
      <xdr:colOff>2305021</xdr:colOff>
      <xdr:row>121</xdr:row>
      <xdr:rowOff>19063</xdr:rowOff>
    </xdr:to>
    <xdr:sp macro="" textlink="">
      <xdr:nvSpPr>
        <xdr:cNvPr id="42" name="CuadroTexto 51">
          <a:extLst>
            <a:ext uri="{FF2B5EF4-FFF2-40B4-BE49-F238E27FC236}">
              <a16:creationId xmlns:a16="http://schemas.microsoft.com/office/drawing/2014/main" id="{00000000-0008-0000-0400-00002A000000}"/>
            </a:ext>
          </a:extLst>
        </xdr:cNvPr>
        <xdr:cNvSpPr txBox="1"/>
      </xdr:nvSpPr>
      <xdr:spPr>
        <a:xfrm>
          <a:off x="62464911" y="23231475"/>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82,3%</a:t>
          </a:r>
        </a:p>
      </xdr:txBody>
    </xdr:sp>
    <xdr:clientData/>
  </xdr:twoCellAnchor>
  <xdr:twoCellAnchor>
    <xdr:from>
      <xdr:col>65</xdr:col>
      <xdr:colOff>2466930</xdr:colOff>
      <xdr:row>119</xdr:row>
      <xdr:rowOff>133357</xdr:rowOff>
    </xdr:from>
    <xdr:to>
      <xdr:col>65</xdr:col>
      <xdr:colOff>2952715</xdr:colOff>
      <xdr:row>121</xdr:row>
      <xdr:rowOff>9545</xdr:rowOff>
    </xdr:to>
    <xdr:sp macro="" textlink="">
      <xdr:nvSpPr>
        <xdr:cNvPr id="43" name="CuadroTexto 52">
          <a:extLst>
            <a:ext uri="{FF2B5EF4-FFF2-40B4-BE49-F238E27FC236}">
              <a16:creationId xmlns:a16="http://schemas.microsoft.com/office/drawing/2014/main" id="{00000000-0008-0000-0400-00002B000000}"/>
            </a:ext>
          </a:extLst>
        </xdr:cNvPr>
        <xdr:cNvSpPr txBox="1"/>
      </xdr:nvSpPr>
      <xdr:spPr>
        <a:xfrm>
          <a:off x="63112605" y="23221957"/>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88,1%</a:t>
          </a:r>
        </a:p>
      </xdr:txBody>
    </xdr:sp>
    <xdr:clientData/>
  </xdr:twoCellAnchor>
  <xdr:twoCellAnchor>
    <xdr:from>
      <xdr:col>65</xdr:col>
      <xdr:colOff>3124177</xdr:colOff>
      <xdr:row>119</xdr:row>
      <xdr:rowOff>133357</xdr:rowOff>
    </xdr:from>
    <xdr:to>
      <xdr:col>65</xdr:col>
      <xdr:colOff>3609962</xdr:colOff>
      <xdr:row>121</xdr:row>
      <xdr:rowOff>9545</xdr:rowOff>
    </xdr:to>
    <xdr:sp macro="" textlink="">
      <xdr:nvSpPr>
        <xdr:cNvPr id="44" name="CuadroTexto 53">
          <a:extLst>
            <a:ext uri="{FF2B5EF4-FFF2-40B4-BE49-F238E27FC236}">
              <a16:creationId xmlns:a16="http://schemas.microsoft.com/office/drawing/2014/main" id="{00000000-0008-0000-0400-00002C000000}"/>
            </a:ext>
          </a:extLst>
        </xdr:cNvPr>
        <xdr:cNvSpPr txBox="1"/>
      </xdr:nvSpPr>
      <xdr:spPr>
        <a:xfrm>
          <a:off x="63769852" y="23221957"/>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94,6%</a:t>
          </a:r>
        </a:p>
      </xdr:txBody>
    </xdr:sp>
    <xdr:clientData/>
  </xdr:twoCellAnchor>
  <xdr:twoCellAnchor>
    <xdr:from>
      <xdr:col>65</xdr:col>
      <xdr:colOff>3800446</xdr:colOff>
      <xdr:row>121</xdr:row>
      <xdr:rowOff>142892</xdr:rowOff>
    </xdr:from>
    <xdr:to>
      <xdr:col>65</xdr:col>
      <xdr:colOff>4286231</xdr:colOff>
      <xdr:row>123</xdr:row>
      <xdr:rowOff>19050</xdr:rowOff>
    </xdr:to>
    <xdr:sp macro="" textlink="">
      <xdr:nvSpPr>
        <xdr:cNvPr id="45" name="CuadroTexto 54">
          <a:extLst>
            <a:ext uri="{FF2B5EF4-FFF2-40B4-BE49-F238E27FC236}">
              <a16:creationId xmlns:a16="http://schemas.microsoft.com/office/drawing/2014/main" id="{00000000-0008-0000-0400-00002D000000}"/>
            </a:ext>
          </a:extLst>
        </xdr:cNvPr>
        <xdr:cNvSpPr txBox="1"/>
      </xdr:nvSpPr>
      <xdr:spPr>
        <a:xfrm>
          <a:off x="64446121" y="23612492"/>
          <a:ext cx="485785"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82,7%</a:t>
          </a:r>
        </a:p>
      </xdr:txBody>
    </xdr:sp>
    <xdr:clientData/>
  </xdr:twoCellAnchor>
  <xdr:twoCellAnchor>
    <xdr:from>
      <xdr:col>65</xdr:col>
      <xdr:colOff>4419593</xdr:colOff>
      <xdr:row>121</xdr:row>
      <xdr:rowOff>142880</xdr:rowOff>
    </xdr:from>
    <xdr:to>
      <xdr:col>65</xdr:col>
      <xdr:colOff>4905378</xdr:colOff>
      <xdr:row>123</xdr:row>
      <xdr:rowOff>19068</xdr:rowOff>
    </xdr:to>
    <xdr:sp macro="" textlink="">
      <xdr:nvSpPr>
        <xdr:cNvPr id="46" name="CuadroTexto 55">
          <a:extLst>
            <a:ext uri="{FF2B5EF4-FFF2-40B4-BE49-F238E27FC236}">
              <a16:creationId xmlns:a16="http://schemas.microsoft.com/office/drawing/2014/main" id="{00000000-0008-0000-0400-00002E000000}"/>
            </a:ext>
          </a:extLst>
        </xdr:cNvPr>
        <xdr:cNvSpPr txBox="1"/>
      </xdr:nvSpPr>
      <xdr:spPr>
        <a:xfrm>
          <a:off x="65065268" y="23612480"/>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78,2%</a:t>
          </a:r>
        </a:p>
      </xdr:txBody>
    </xdr:sp>
    <xdr:clientData/>
  </xdr:twoCellAnchor>
  <xdr:twoCellAnchor>
    <xdr:from>
      <xdr:col>65</xdr:col>
      <xdr:colOff>5048250</xdr:colOff>
      <xdr:row>121</xdr:row>
      <xdr:rowOff>152400</xdr:rowOff>
    </xdr:from>
    <xdr:to>
      <xdr:col>65</xdr:col>
      <xdr:colOff>5534035</xdr:colOff>
      <xdr:row>123</xdr:row>
      <xdr:rowOff>28588</xdr:rowOff>
    </xdr:to>
    <xdr:sp macro="" textlink="">
      <xdr:nvSpPr>
        <xdr:cNvPr id="47" name="CuadroTexto 55">
          <a:extLst>
            <a:ext uri="{FF2B5EF4-FFF2-40B4-BE49-F238E27FC236}">
              <a16:creationId xmlns:a16="http://schemas.microsoft.com/office/drawing/2014/main" id="{00000000-0008-0000-0400-00002F000000}"/>
            </a:ext>
          </a:extLst>
        </xdr:cNvPr>
        <xdr:cNvSpPr txBox="1"/>
      </xdr:nvSpPr>
      <xdr:spPr>
        <a:xfrm>
          <a:off x="65693925" y="23622000"/>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87,6%</a:t>
          </a:r>
        </a:p>
      </xdr:txBody>
    </xdr:sp>
    <xdr:clientData/>
  </xdr:twoCellAnchor>
  <xdr:twoCellAnchor>
    <xdr:from>
      <xdr:col>65</xdr:col>
      <xdr:colOff>533400</xdr:colOff>
      <xdr:row>100</xdr:row>
      <xdr:rowOff>114296</xdr:rowOff>
    </xdr:from>
    <xdr:to>
      <xdr:col>65</xdr:col>
      <xdr:colOff>1190661</xdr:colOff>
      <xdr:row>102</xdr:row>
      <xdr:rowOff>9510</xdr:rowOff>
    </xdr:to>
    <xdr:sp macro="" textlink="">
      <xdr:nvSpPr>
        <xdr:cNvPr id="48" name="CuadroTexto 78">
          <a:extLst>
            <a:ext uri="{FF2B5EF4-FFF2-40B4-BE49-F238E27FC236}">
              <a16:creationId xmlns:a16="http://schemas.microsoft.com/office/drawing/2014/main" id="{00000000-0008-0000-0400-000030000000}"/>
            </a:ext>
          </a:extLst>
        </xdr:cNvPr>
        <xdr:cNvSpPr txBox="1"/>
      </xdr:nvSpPr>
      <xdr:spPr>
        <a:xfrm>
          <a:off x="61179075" y="19583396"/>
          <a:ext cx="65726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4.217,5</a:t>
          </a:r>
        </a:p>
      </xdr:txBody>
    </xdr:sp>
    <xdr:clientData/>
  </xdr:twoCellAnchor>
  <xdr:twoCellAnchor>
    <xdr:from>
      <xdr:col>65</xdr:col>
      <xdr:colOff>2019317</xdr:colOff>
      <xdr:row>98</xdr:row>
      <xdr:rowOff>66684</xdr:rowOff>
    </xdr:from>
    <xdr:to>
      <xdr:col>65</xdr:col>
      <xdr:colOff>2676523</xdr:colOff>
      <xdr:row>99</xdr:row>
      <xdr:rowOff>152398</xdr:rowOff>
    </xdr:to>
    <xdr:sp macro="" textlink="">
      <xdr:nvSpPr>
        <xdr:cNvPr id="49" name="CuadroTexto 79">
          <a:extLst>
            <a:ext uri="{FF2B5EF4-FFF2-40B4-BE49-F238E27FC236}">
              <a16:creationId xmlns:a16="http://schemas.microsoft.com/office/drawing/2014/main" id="{00000000-0008-0000-0400-000031000000}"/>
            </a:ext>
          </a:extLst>
        </xdr:cNvPr>
        <xdr:cNvSpPr txBox="1"/>
      </xdr:nvSpPr>
      <xdr:spPr>
        <a:xfrm>
          <a:off x="62664992" y="1915478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6.646,1</a:t>
          </a:r>
        </a:p>
      </xdr:txBody>
    </xdr:sp>
    <xdr:clientData/>
  </xdr:twoCellAnchor>
  <xdr:twoCellAnchor>
    <xdr:from>
      <xdr:col>65</xdr:col>
      <xdr:colOff>1266833</xdr:colOff>
      <xdr:row>96</xdr:row>
      <xdr:rowOff>152400</xdr:rowOff>
    </xdr:from>
    <xdr:to>
      <xdr:col>65</xdr:col>
      <xdr:colOff>1924095</xdr:colOff>
      <xdr:row>98</xdr:row>
      <xdr:rowOff>47614</xdr:rowOff>
    </xdr:to>
    <xdr:sp macro="" textlink="">
      <xdr:nvSpPr>
        <xdr:cNvPr id="50" name="CuadroTexto 80">
          <a:extLst>
            <a:ext uri="{FF2B5EF4-FFF2-40B4-BE49-F238E27FC236}">
              <a16:creationId xmlns:a16="http://schemas.microsoft.com/office/drawing/2014/main" id="{00000000-0008-0000-0400-000032000000}"/>
            </a:ext>
          </a:extLst>
        </xdr:cNvPr>
        <xdr:cNvSpPr txBox="1"/>
      </xdr:nvSpPr>
      <xdr:spPr>
        <a:xfrm>
          <a:off x="61912508" y="18859500"/>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9.009,9</a:t>
          </a:r>
        </a:p>
      </xdr:txBody>
    </xdr:sp>
    <xdr:clientData/>
  </xdr:twoCellAnchor>
  <xdr:twoCellAnchor>
    <xdr:from>
      <xdr:col>65</xdr:col>
      <xdr:colOff>2771800</xdr:colOff>
      <xdr:row>98</xdr:row>
      <xdr:rowOff>28564</xdr:rowOff>
    </xdr:from>
    <xdr:to>
      <xdr:col>65</xdr:col>
      <xdr:colOff>3429006</xdr:colOff>
      <xdr:row>99</xdr:row>
      <xdr:rowOff>114309</xdr:rowOff>
    </xdr:to>
    <xdr:sp macro="" textlink="">
      <xdr:nvSpPr>
        <xdr:cNvPr id="51" name="CuadroTexto 81">
          <a:extLst>
            <a:ext uri="{FF2B5EF4-FFF2-40B4-BE49-F238E27FC236}">
              <a16:creationId xmlns:a16="http://schemas.microsoft.com/office/drawing/2014/main" id="{00000000-0008-0000-0400-000033000000}"/>
            </a:ext>
          </a:extLst>
        </xdr:cNvPr>
        <xdr:cNvSpPr txBox="1"/>
      </xdr:nvSpPr>
      <xdr:spPr>
        <a:xfrm>
          <a:off x="63417475" y="1911666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7.035,0</a:t>
          </a:r>
        </a:p>
      </xdr:txBody>
    </xdr:sp>
    <xdr:clientData/>
  </xdr:twoCellAnchor>
  <xdr:twoCellAnchor>
    <xdr:from>
      <xdr:col>65</xdr:col>
      <xdr:colOff>3552858</xdr:colOff>
      <xdr:row>101</xdr:row>
      <xdr:rowOff>171454</xdr:rowOff>
    </xdr:from>
    <xdr:to>
      <xdr:col>65</xdr:col>
      <xdr:colOff>4210064</xdr:colOff>
      <xdr:row>103</xdr:row>
      <xdr:rowOff>66669</xdr:rowOff>
    </xdr:to>
    <xdr:sp macro="" textlink="">
      <xdr:nvSpPr>
        <xdr:cNvPr id="52" name="CuadroTexto 82">
          <a:extLst>
            <a:ext uri="{FF2B5EF4-FFF2-40B4-BE49-F238E27FC236}">
              <a16:creationId xmlns:a16="http://schemas.microsoft.com/office/drawing/2014/main" id="{00000000-0008-0000-0400-000034000000}"/>
            </a:ext>
          </a:extLst>
        </xdr:cNvPr>
        <xdr:cNvSpPr txBox="1"/>
      </xdr:nvSpPr>
      <xdr:spPr>
        <a:xfrm>
          <a:off x="64198533" y="19831054"/>
          <a:ext cx="657206"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227,6</a:t>
          </a:r>
        </a:p>
      </xdr:txBody>
    </xdr:sp>
    <xdr:clientData/>
  </xdr:twoCellAnchor>
  <xdr:twoCellAnchor>
    <xdr:from>
      <xdr:col>65</xdr:col>
      <xdr:colOff>4305300</xdr:colOff>
      <xdr:row>101</xdr:row>
      <xdr:rowOff>161918</xdr:rowOff>
    </xdr:from>
    <xdr:to>
      <xdr:col>65</xdr:col>
      <xdr:colOff>4962561</xdr:colOff>
      <xdr:row>103</xdr:row>
      <xdr:rowOff>57132</xdr:rowOff>
    </xdr:to>
    <xdr:sp macro="" textlink="">
      <xdr:nvSpPr>
        <xdr:cNvPr id="53" name="CuadroTexto 83">
          <a:extLst>
            <a:ext uri="{FF2B5EF4-FFF2-40B4-BE49-F238E27FC236}">
              <a16:creationId xmlns:a16="http://schemas.microsoft.com/office/drawing/2014/main" id="{00000000-0008-0000-0400-000035000000}"/>
            </a:ext>
          </a:extLst>
        </xdr:cNvPr>
        <xdr:cNvSpPr txBox="1"/>
      </xdr:nvSpPr>
      <xdr:spPr>
        <a:xfrm>
          <a:off x="64950975" y="19821518"/>
          <a:ext cx="65726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122,7</a:t>
          </a:r>
        </a:p>
      </xdr:txBody>
    </xdr:sp>
    <xdr:clientData/>
  </xdr:twoCellAnchor>
  <xdr:twoCellAnchor>
    <xdr:from>
      <xdr:col>65</xdr:col>
      <xdr:colOff>5076846</xdr:colOff>
      <xdr:row>101</xdr:row>
      <xdr:rowOff>161913</xdr:rowOff>
    </xdr:from>
    <xdr:to>
      <xdr:col>65</xdr:col>
      <xdr:colOff>5534043</xdr:colOff>
      <xdr:row>103</xdr:row>
      <xdr:rowOff>66670</xdr:rowOff>
    </xdr:to>
    <xdr:sp macro="" textlink="">
      <xdr:nvSpPr>
        <xdr:cNvPr id="54" name="CuadroTexto 84">
          <a:extLst>
            <a:ext uri="{FF2B5EF4-FFF2-40B4-BE49-F238E27FC236}">
              <a16:creationId xmlns:a16="http://schemas.microsoft.com/office/drawing/2014/main" id="{00000000-0008-0000-0400-000036000000}"/>
            </a:ext>
          </a:extLst>
        </xdr:cNvPr>
        <xdr:cNvSpPr txBox="1"/>
      </xdr:nvSpPr>
      <xdr:spPr>
        <a:xfrm>
          <a:off x="65722521" y="19821513"/>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34,1</a:t>
          </a:r>
        </a:p>
      </xdr:txBody>
    </xdr:sp>
    <xdr:clientData/>
  </xdr:twoCellAnchor>
  <xdr:twoCellAnchor>
    <xdr:from>
      <xdr:col>65</xdr:col>
      <xdr:colOff>571500</xdr:colOff>
      <xdr:row>102</xdr:row>
      <xdr:rowOff>28575</xdr:rowOff>
    </xdr:from>
    <xdr:to>
      <xdr:col>65</xdr:col>
      <xdr:colOff>1133474</xdr:colOff>
      <xdr:row>103</xdr:row>
      <xdr:rowOff>104775</xdr:rowOff>
    </xdr:to>
    <xdr:sp macro="" textlink="">
      <xdr:nvSpPr>
        <xdr:cNvPr id="55" name="CuadroTexto 54">
          <a:extLst>
            <a:ext uri="{FF2B5EF4-FFF2-40B4-BE49-F238E27FC236}">
              <a16:creationId xmlns:a16="http://schemas.microsoft.com/office/drawing/2014/main" id="{00000000-0008-0000-0400-000037000000}"/>
            </a:ext>
          </a:extLst>
        </xdr:cNvPr>
        <xdr:cNvSpPr txBox="1"/>
      </xdr:nvSpPr>
      <xdr:spPr>
        <a:xfrm>
          <a:off x="61217175" y="198786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62,1%</a:t>
          </a:r>
        </a:p>
      </xdr:txBody>
    </xdr:sp>
    <xdr:clientData/>
  </xdr:twoCellAnchor>
  <xdr:twoCellAnchor>
    <xdr:from>
      <xdr:col>65</xdr:col>
      <xdr:colOff>1323975</xdr:colOff>
      <xdr:row>98</xdr:row>
      <xdr:rowOff>9525</xdr:rowOff>
    </xdr:from>
    <xdr:to>
      <xdr:col>65</xdr:col>
      <xdr:colOff>1885949</xdr:colOff>
      <xdr:row>99</xdr:row>
      <xdr:rowOff>85725</xdr:rowOff>
    </xdr:to>
    <xdr:sp macro="" textlink="">
      <xdr:nvSpPr>
        <xdr:cNvPr id="56" name="CuadroTexto 55">
          <a:extLst>
            <a:ext uri="{FF2B5EF4-FFF2-40B4-BE49-F238E27FC236}">
              <a16:creationId xmlns:a16="http://schemas.microsoft.com/office/drawing/2014/main" id="{00000000-0008-0000-0400-000038000000}"/>
            </a:ext>
          </a:extLst>
        </xdr:cNvPr>
        <xdr:cNvSpPr txBox="1"/>
      </xdr:nvSpPr>
      <xdr:spPr>
        <a:xfrm>
          <a:off x="61969650" y="190976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30,0%</a:t>
          </a:r>
        </a:p>
      </xdr:txBody>
    </xdr:sp>
    <xdr:clientData/>
  </xdr:twoCellAnchor>
  <xdr:twoCellAnchor>
    <xdr:from>
      <xdr:col>65</xdr:col>
      <xdr:colOff>2057400</xdr:colOff>
      <xdr:row>99</xdr:row>
      <xdr:rowOff>152400</xdr:rowOff>
    </xdr:from>
    <xdr:to>
      <xdr:col>65</xdr:col>
      <xdr:colOff>2619374</xdr:colOff>
      <xdr:row>101</xdr:row>
      <xdr:rowOff>38100</xdr:rowOff>
    </xdr:to>
    <xdr:sp macro="" textlink="">
      <xdr:nvSpPr>
        <xdr:cNvPr id="57" name="CuadroTexto 56">
          <a:extLst>
            <a:ext uri="{FF2B5EF4-FFF2-40B4-BE49-F238E27FC236}">
              <a16:creationId xmlns:a16="http://schemas.microsoft.com/office/drawing/2014/main" id="{00000000-0008-0000-0400-000039000000}"/>
            </a:ext>
          </a:extLst>
        </xdr:cNvPr>
        <xdr:cNvSpPr txBox="1"/>
      </xdr:nvSpPr>
      <xdr:spPr>
        <a:xfrm>
          <a:off x="62703075" y="194310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30,3%</a:t>
          </a:r>
        </a:p>
      </xdr:txBody>
    </xdr:sp>
    <xdr:clientData/>
  </xdr:twoCellAnchor>
  <xdr:twoCellAnchor>
    <xdr:from>
      <xdr:col>65</xdr:col>
      <xdr:colOff>2847975</xdr:colOff>
      <xdr:row>99</xdr:row>
      <xdr:rowOff>47625</xdr:rowOff>
    </xdr:from>
    <xdr:to>
      <xdr:col>65</xdr:col>
      <xdr:colOff>3409949</xdr:colOff>
      <xdr:row>100</xdr:row>
      <xdr:rowOff>123825</xdr:rowOff>
    </xdr:to>
    <xdr:sp macro="" textlink="">
      <xdr:nvSpPr>
        <xdr:cNvPr id="58" name="CuadroTexto 57">
          <a:extLst>
            <a:ext uri="{FF2B5EF4-FFF2-40B4-BE49-F238E27FC236}">
              <a16:creationId xmlns:a16="http://schemas.microsoft.com/office/drawing/2014/main" id="{00000000-0008-0000-0400-00003A000000}"/>
            </a:ext>
          </a:extLst>
        </xdr:cNvPr>
        <xdr:cNvSpPr txBox="1"/>
      </xdr:nvSpPr>
      <xdr:spPr>
        <a:xfrm>
          <a:off x="63493650" y="193262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9,1%</a:t>
          </a:r>
        </a:p>
      </xdr:txBody>
    </xdr:sp>
    <xdr:clientData/>
  </xdr:twoCellAnchor>
  <xdr:twoCellAnchor>
    <xdr:from>
      <xdr:col>65</xdr:col>
      <xdr:colOff>3581400</xdr:colOff>
      <xdr:row>102</xdr:row>
      <xdr:rowOff>161925</xdr:rowOff>
    </xdr:from>
    <xdr:to>
      <xdr:col>65</xdr:col>
      <xdr:colOff>4143374</xdr:colOff>
      <xdr:row>104</xdr:row>
      <xdr:rowOff>47625</xdr:rowOff>
    </xdr:to>
    <xdr:sp macro="" textlink="">
      <xdr:nvSpPr>
        <xdr:cNvPr id="59" name="CuadroTexto 58">
          <a:extLst>
            <a:ext uri="{FF2B5EF4-FFF2-40B4-BE49-F238E27FC236}">
              <a16:creationId xmlns:a16="http://schemas.microsoft.com/office/drawing/2014/main" id="{00000000-0008-0000-0400-00003B000000}"/>
            </a:ext>
          </a:extLst>
        </xdr:cNvPr>
        <xdr:cNvSpPr txBox="1"/>
      </xdr:nvSpPr>
      <xdr:spPr>
        <a:xfrm>
          <a:off x="64227075" y="200120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9,4%</a:t>
          </a:r>
        </a:p>
      </xdr:txBody>
    </xdr:sp>
    <xdr:clientData/>
  </xdr:twoCellAnchor>
  <xdr:twoCellAnchor>
    <xdr:from>
      <xdr:col>65</xdr:col>
      <xdr:colOff>4333875</xdr:colOff>
      <xdr:row>102</xdr:row>
      <xdr:rowOff>152400</xdr:rowOff>
    </xdr:from>
    <xdr:to>
      <xdr:col>65</xdr:col>
      <xdr:colOff>4895849</xdr:colOff>
      <xdr:row>104</xdr:row>
      <xdr:rowOff>38100</xdr:rowOff>
    </xdr:to>
    <xdr:sp macro="" textlink="">
      <xdr:nvSpPr>
        <xdr:cNvPr id="60" name="CuadroTexto 59">
          <a:extLst>
            <a:ext uri="{FF2B5EF4-FFF2-40B4-BE49-F238E27FC236}">
              <a16:creationId xmlns:a16="http://schemas.microsoft.com/office/drawing/2014/main" id="{00000000-0008-0000-0400-00003C000000}"/>
            </a:ext>
          </a:extLst>
        </xdr:cNvPr>
        <xdr:cNvSpPr txBox="1"/>
      </xdr:nvSpPr>
      <xdr:spPr>
        <a:xfrm>
          <a:off x="64979550" y="200025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7,0%</a:t>
          </a:r>
        </a:p>
      </xdr:txBody>
    </xdr:sp>
    <xdr:clientData/>
  </xdr:twoCellAnchor>
  <xdr:twoCellAnchor>
    <xdr:from>
      <xdr:col>65</xdr:col>
      <xdr:colOff>5076825</xdr:colOff>
      <xdr:row>102</xdr:row>
      <xdr:rowOff>142875</xdr:rowOff>
    </xdr:from>
    <xdr:to>
      <xdr:col>65</xdr:col>
      <xdr:colOff>5638799</xdr:colOff>
      <xdr:row>104</xdr:row>
      <xdr:rowOff>28575</xdr:rowOff>
    </xdr:to>
    <xdr:sp macro="" textlink="">
      <xdr:nvSpPr>
        <xdr:cNvPr id="61" name="CuadroTexto 60">
          <a:extLst>
            <a:ext uri="{FF2B5EF4-FFF2-40B4-BE49-F238E27FC236}">
              <a16:creationId xmlns:a16="http://schemas.microsoft.com/office/drawing/2014/main" id="{00000000-0008-0000-0400-00003D000000}"/>
            </a:ext>
          </a:extLst>
        </xdr:cNvPr>
        <xdr:cNvSpPr txBox="1"/>
      </xdr:nvSpPr>
      <xdr:spPr>
        <a:xfrm>
          <a:off x="65722500" y="199929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4,6%</a:t>
          </a:r>
        </a:p>
      </xdr:txBody>
    </xdr:sp>
    <xdr:clientData/>
  </xdr:twoCellAnchor>
  <xdr:twoCellAnchor>
    <xdr:from>
      <xdr:col>65</xdr:col>
      <xdr:colOff>581025</xdr:colOff>
      <xdr:row>103</xdr:row>
      <xdr:rowOff>180997</xdr:rowOff>
    </xdr:from>
    <xdr:to>
      <xdr:col>65</xdr:col>
      <xdr:colOff>1323997</xdr:colOff>
      <xdr:row>105</xdr:row>
      <xdr:rowOff>57155</xdr:rowOff>
    </xdr:to>
    <xdr:sp macro="" textlink="">
      <xdr:nvSpPr>
        <xdr:cNvPr id="62" name="CuadroTexto 9">
          <a:extLst>
            <a:ext uri="{FF2B5EF4-FFF2-40B4-BE49-F238E27FC236}">
              <a16:creationId xmlns:a16="http://schemas.microsoft.com/office/drawing/2014/main" id="{00000000-0008-0000-0400-00003E000000}"/>
            </a:ext>
          </a:extLst>
        </xdr:cNvPr>
        <xdr:cNvSpPr txBox="1"/>
      </xdr:nvSpPr>
      <xdr:spPr>
        <a:xfrm>
          <a:off x="61226700" y="20221597"/>
          <a:ext cx="742972"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37,9%</a:t>
          </a:r>
        </a:p>
      </xdr:txBody>
    </xdr:sp>
    <xdr:clientData/>
  </xdr:twoCellAnchor>
  <xdr:twoCellAnchor>
    <xdr:from>
      <xdr:col>65</xdr:col>
      <xdr:colOff>1323997</xdr:colOff>
      <xdr:row>102</xdr:row>
      <xdr:rowOff>47626</xdr:rowOff>
    </xdr:from>
    <xdr:to>
      <xdr:col>65</xdr:col>
      <xdr:colOff>2066914</xdr:colOff>
      <xdr:row>103</xdr:row>
      <xdr:rowOff>114314</xdr:rowOff>
    </xdr:to>
    <xdr:sp macro="" textlink="">
      <xdr:nvSpPr>
        <xdr:cNvPr id="63" name="CuadroTexto 27">
          <a:extLst>
            <a:ext uri="{FF2B5EF4-FFF2-40B4-BE49-F238E27FC236}">
              <a16:creationId xmlns:a16="http://schemas.microsoft.com/office/drawing/2014/main" id="{00000000-0008-0000-0400-00003F000000}"/>
            </a:ext>
          </a:extLst>
        </xdr:cNvPr>
        <xdr:cNvSpPr txBox="1"/>
      </xdr:nvSpPr>
      <xdr:spPr>
        <a:xfrm>
          <a:off x="61969672" y="19897726"/>
          <a:ext cx="742917"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70,0%</a:t>
          </a:r>
        </a:p>
      </xdr:txBody>
    </xdr:sp>
    <xdr:clientData/>
  </xdr:twoCellAnchor>
  <xdr:twoCellAnchor>
    <xdr:from>
      <xdr:col>65</xdr:col>
      <xdr:colOff>2076425</xdr:colOff>
      <xdr:row>102</xdr:row>
      <xdr:rowOff>95252</xdr:rowOff>
    </xdr:from>
    <xdr:to>
      <xdr:col>65</xdr:col>
      <xdr:colOff>2819397</xdr:colOff>
      <xdr:row>103</xdr:row>
      <xdr:rowOff>161940</xdr:rowOff>
    </xdr:to>
    <xdr:sp macro="" textlink="">
      <xdr:nvSpPr>
        <xdr:cNvPr id="64" name="CuadroTexto 28">
          <a:extLst>
            <a:ext uri="{FF2B5EF4-FFF2-40B4-BE49-F238E27FC236}">
              <a16:creationId xmlns:a16="http://schemas.microsoft.com/office/drawing/2014/main" id="{00000000-0008-0000-0400-000040000000}"/>
            </a:ext>
          </a:extLst>
        </xdr:cNvPr>
        <xdr:cNvSpPr txBox="1"/>
      </xdr:nvSpPr>
      <xdr:spPr>
        <a:xfrm>
          <a:off x="62722100" y="19945352"/>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69,7%</a:t>
          </a:r>
        </a:p>
      </xdr:txBody>
    </xdr:sp>
    <xdr:clientData/>
  </xdr:twoCellAnchor>
  <xdr:twoCellAnchor>
    <xdr:from>
      <xdr:col>65</xdr:col>
      <xdr:colOff>2838474</xdr:colOff>
      <xdr:row>102</xdr:row>
      <xdr:rowOff>0</xdr:rowOff>
    </xdr:from>
    <xdr:to>
      <xdr:col>65</xdr:col>
      <xdr:colOff>3581391</xdr:colOff>
      <xdr:row>103</xdr:row>
      <xdr:rowOff>66688</xdr:rowOff>
    </xdr:to>
    <xdr:sp macro="" textlink="">
      <xdr:nvSpPr>
        <xdr:cNvPr id="65" name="CuadroTexto 29">
          <a:extLst>
            <a:ext uri="{FF2B5EF4-FFF2-40B4-BE49-F238E27FC236}">
              <a16:creationId xmlns:a16="http://schemas.microsoft.com/office/drawing/2014/main" id="{00000000-0008-0000-0400-000041000000}"/>
            </a:ext>
          </a:extLst>
        </xdr:cNvPr>
        <xdr:cNvSpPr txBox="1"/>
      </xdr:nvSpPr>
      <xdr:spPr>
        <a:xfrm>
          <a:off x="63484149" y="19850100"/>
          <a:ext cx="742917"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90,9%</a:t>
          </a:r>
        </a:p>
      </xdr:txBody>
    </xdr:sp>
    <xdr:clientData/>
  </xdr:twoCellAnchor>
  <xdr:twoCellAnchor>
    <xdr:from>
      <xdr:col>65</xdr:col>
      <xdr:colOff>3552802</xdr:colOff>
      <xdr:row>103</xdr:row>
      <xdr:rowOff>123827</xdr:rowOff>
    </xdr:from>
    <xdr:to>
      <xdr:col>65</xdr:col>
      <xdr:colOff>4295774</xdr:colOff>
      <xdr:row>105</xdr:row>
      <xdr:rowOff>15</xdr:rowOff>
    </xdr:to>
    <xdr:sp macro="" textlink="">
      <xdr:nvSpPr>
        <xdr:cNvPr id="66" name="CuadroTexto 30">
          <a:extLst>
            <a:ext uri="{FF2B5EF4-FFF2-40B4-BE49-F238E27FC236}">
              <a16:creationId xmlns:a16="http://schemas.microsoft.com/office/drawing/2014/main" id="{00000000-0008-0000-0400-000042000000}"/>
            </a:ext>
          </a:extLst>
        </xdr:cNvPr>
        <xdr:cNvSpPr txBox="1"/>
      </xdr:nvSpPr>
      <xdr:spPr>
        <a:xfrm>
          <a:off x="64198477" y="20164427"/>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90,6%</a:t>
          </a:r>
        </a:p>
      </xdr:txBody>
    </xdr:sp>
    <xdr:clientData/>
  </xdr:twoCellAnchor>
  <xdr:twoCellAnchor>
    <xdr:from>
      <xdr:col>65</xdr:col>
      <xdr:colOff>4324363</xdr:colOff>
      <xdr:row>103</xdr:row>
      <xdr:rowOff>133370</xdr:rowOff>
    </xdr:from>
    <xdr:to>
      <xdr:col>65</xdr:col>
      <xdr:colOff>5067279</xdr:colOff>
      <xdr:row>105</xdr:row>
      <xdr:rowOff>9528</xdr:rowOff>
    </xdr:to>
    <xdr:sp macro="" textlink="">
      <xdr:nvSpPr>
        <xdr:cNvPr id="67" name="CuadroTexto 31">
          <a:extLst>
            <a:ext uri="{FF2B5EF4-FFF2-40B4-BE49-F238E27FC236}">
              <a16:creationId xmlns:a16="http://schemas.microsoft.com/office/drawing/2014/main" id="{00000000-0008-0000-0400-000043000000}"/>
            </a:ext>
          </a:extLst>
        </xdr:cNvPr>
        <xdr:cNvSpPr txBox="1"/>
      </xdr:nvSpPr>
      <xdr:spPr>
        <a:xfrm>
          <a:off x="64970038" y="20173970"/>
          <a:ext cx="742916"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93,0%</a:t>
          </a:r>
        </a:p>
      </xdr:txBody>
    </xdr:sp>
    <xdr:clientData/>
  </xdr:twoCellAnchor>
  <xdr:twoCellAnchor>
    <xdr:from>
      <xdr:col>65</xdr:col>
      <xdr:colOff>5067279</xdr:colOff>
      <xdr:row>103</xdr:row>
      <xdr:rowOff>142884</xdr:rowOff>
    </xdr:from>
    <xdr:to>
      <xdr:col>65</xdr:col>
      <xdr:colOff>5810251</xdr:colOff>
      <xdr:row>105</xdr:row>
      <xdr:rowOff>19072</xdr:rowOff>
    </xdr:to>
    <xdr:sp macro="" textlink="">
      <xdr:nvSpPr>
        <xdr:cNvPr id="68" name="CuadroTexto 32">
          <a:extLst>
            <a:ext uri="{FF2B5EF4-FFF2-40B4-BE49-F238E27FC236}">
              <a16:creationId xmlns:a16="http://schemas.microsoft.com/office/drawing/2014/main" id="{00000000-0008-0000-0400-000044000000}"/>
            </a:ext>
          </a:extLst>
        </xdr:cNvPr>
        <xdr:cNvSpPr txBox="1"/>
      </xdr:nvSpPr>
      <xdr:spPr>
        <a:xfrm>
          <a:off x="65712954" y="20183484"/>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95,4%</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0.11017</cdr:x>
      <cdr:y>0.34492</cdr:y>
    </cdr:from>
    <cdr:to>
      <cdr:x>0.2095</cdr:x>
      <cdr:y>0.42771</cdr:y>
    </cdr:to>
    <cdr:sp macro="" textlink="">
      <cdr:nvSpPr>
        <cdr:cNvPr id="2" name="CuadroTexto 60"/>
        <cdr:cNvSpPr txBox="1"/>
      </cdr:nvSpPr>
      <cdr:spPr>
        <a:xfrm xmlns:a="http://schemas.openxmlformats.org/drawingml/2006/main">
          <a:off x="612775" y="1031875"/>
          <a:ext cx="552473" cy="2476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000" b="1">
              <a:solidFill>
                <a:schemeClr val="bg1"/>
              </a:solidFill>
              <a:latin typeface="Arial Narrow" panose="020B0606020202030204" pitchFamily="34" charset="0"/>
            </a:rPr>
            <a:t>15,1%</a:t>
          </a:r>
        </a:p>
      </cdr:txBody>
    </cdr:sp>
  </cdr:relSizeAnchor>
  <cdr:relSizeAnchor xmlns:cdr="http://schemas.openxmlformats.org/drawingml/2006/chartDrawing">
    <cdr:from>
      <cdr:x>0.34993</cdr:x>
      <cdr:y>0.35766</cdr:y>
    </cdr:from>
    <cdr:to>
      <cdr:x>0.44925</cdr:x>
      <cdr:y>0.44044</cdr:y>
    </cdr:to>
    <cdr:sp macro="" textlink="">
      <cdr:nvSpPr>
        <cdr:cNvPr id="3" name="CuadroTexto 64"/>
        <cdr:cNvSpPr txBox="1"/>
      </cdr:nvSpPr>
      <cdr:spPr>
        <a:xfrm xmlns:a="http://schemas.openxmlformats.org/drawingml/2006/main">
          <a:off x="1946320" y="1069988"/>
          <a:ext cx="552418" cy="2476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000" b="1">
              <a:solidFill>
                <a:schemeClr val="bg1"/>
              </a:solidFill>
              <a:latin typeface="Arial Narrow" panose="020B0606020202030204" pitchFamily="34" charset="0"/>
            </a:rPr>
            <a:t>10,9%</a:t>
          </a:r>
        </a:p>
      </cdr:txBody>
    </cdr:sp>
  </cdr:relSizeAnchor>
  <cdr:relSizeAnchor xmlns:cdr="http://schemas.openxmlformats.org/drawingml/2006/chartDrawing">
    <cdr:from>
      <cdr:x>0.58797</cdr:x>
      <cdr:y>0.3704</cdr:y>
    </cdr:from>
    <cdr:to>
      <cdr:x>0.68729</cdr:x>
      <cdr:y>0.45318</cdr:y>
    </cdr:to>
    <cdr:sp macro="" textlink="">
      <cdr:nvSpPr>
        <cdr:cNvPr id="4" name="CuadroTexto 65"/>
        <cdr:cNvSpPr txBox="1"/>
      </cdr:nvSpPr>
      <cdr:spPr>
        <a:xfrm xmlns:a="http://schemas.openxmlformats.org/drawingml/2006/main">
          <a:off x="3270284" y="1108101"/>
          <a:ext cx="552418" cy="2476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000" b="1">
              <a:solidFill>
                <a:schemeClr val="bg1"/>
              </a:solidFill>
              <a:latin typeface="Arial Narrow" panose="020B0606020202030204" pitchFamily="34" charset="0"/>
            </a:rPr>
            <a:t>6,8%</a:t>
          </a:r>
        </a:p>
      </cdr:txBody>
    </cdr:sp>
  </cdr:relSizeAnchor>
  <cdr:relSizeAnchor xmlns:cdr="http://schemas.openxmlformats.org/drawingml/2006/chartDrawing">
    <cdr:from>
      <cdr:x>0.82258</cdr:x>
      <cdr:y>0.42134</cdr:y>
    </cdr:from>
    <cdr:to>
      <cdr:x>0.92191</cdr:x>
      <cdr:y>0.50412</cdr:y>
    </cdr:to>
    <cdr:sp macro="" textlink="">
      <cdr:nvSpPr>
        <cdr:cNvPr id="5" name="CuadroTexto 66"/>
        <cdr:cNvSpPr txBox="1"/>
      </cdr:nvSpPr>
      <cdr:spPr>
        <a:xfrm xmlns:a="http://schemas.openxmlformats.org/drawingml/2006/main">
          <a:off x="4575199" y="1260493"/>
          <a:ext cx="552473" cy="2476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000" b="1">
              <a:solidFill>
                <a:schemeClr val="bg1"/>
              </a:solidFill>
              <a:latin typeface="Arial Narrow" panose="020B0606020202030204" pitchFamily="34" charset="0"/>
            </a:rPr>
            <a:t>2,4%</a:t>
          </a:r>
        </a:p>
      </cdr:txBody>
    </cdr:sp>
  </cdr:relSizeAnchor>
</c:userShapes>
</file>

<file path=xl/drawings/drawing4.xml><?xml version="1.0" encoding="utf-8"?>
<c:userShapes xmlns:c="http://schemas.openxmlformats.org/drawingml/2006/chart">
  <cdr:relSizeAnchor xmlns:cdr="http://schemas.openxmlformats.org/drawingml/2006/chartDrawing">
    <cdr:from>
      <cdr:x>0.10332</cdr:x>
      <cdr:y>0.51685</cdr:y>
    </cdr:from>
    <cdr:to>
      <cdr:x>0.22149</cdr:x>
      <cdr:y>0.60918</cdr:y>
    </cdr:to>
    <cdr:sp macro="" textlink="">
      <cdr:nvSpPr>
        <cdr:cNvPr id="2" name="CuadroTexto 78"/>
        <cdr:cNvSpPr txBox="1"/>
      </cdr:nvSpPr>
      <cdr:spPr>
        <a:xfrm xmlns:a="http://schemas.openxmlformats.org/drawingml/2006/main">
          <a:off x="574675" y="1546221"/>
          <a:ext cx="657261" cy="2762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4.217,5</a:t>
          </a:r>
        </a:p>
      </cdr:txBody>
    </cdr:sp>
  </cdr:relSizeAnchor>
  <cdr:relSizeAnchor xmlns:cdr="http://schemas.openxmlformats.org/drawingml/2006/chartDrawing">
    <cdr:from>
      <cdr:x>0.36191</cdr:x>
      <cdr:y>0.39905</cdr:y>
    </cdr:from>
    <cdr:to>
      <cdr:x>0.48007</cdr:x>
      <cdr:y>0.49138</cdr:y>
    </cdr:to>
    <cdr:sp macro="" textlink="">
      <cdr:nvSpPr>
        <cdr:cNvPr id="3" name="CuadroTexto 79"/>
        <cdr:cNvSpPr txBox="1"/>
      </cdr:nvSpPr>
      <cdr:spPr>
        <a:xfrm xmlns:a="http://schemas.openxmlformats.org/drawingml/2006/main">
          <a:off x="2012958" y="1193797"/>
          <a:ext cx="657206" cy="2762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6.646,1</a:t>
          </a:r>
        </a:p>
      </cdr:txBody>
    </cdr:sp>
  </cdr:relSizeAnchor>
  <cdr:relSizeAnchor xmlns:cdr="http://schemas.openxmlformats.org/drawingml/2006/chartDrawing">
    <cdr:from>
      <cdr:x>0.23347</cdr:x>
      <cdr:y>0.29398</cdr:y>
    </cdr:from>
    <cdr:to>
      <cdr:x>0.35164</cdr:x>
      <cdr:y>0.38631</cdr:y>
    </cdr:to>
    <cdr:sp macro="" textlink="">
      <cdr:nvSpPr>
        <cdr:cNvPr id="4" name="CuadroTexto 80"/>
        <cdr:cNvSpPr txBox="1"/>
      </cdr:nvSpPr>
      <cdr:spPr>
        <a:xfrm xmlns:a="http://schemas.openxmlformats.org/drawingml/2006/main">
          <a:off x="1298574" y="879463"/>
          <a:ext cx="657262" cy="2762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9.009,9</a:t>
          </a:r>
        </a:p>
      </cdr:txBody>
    </cdr:sp>
  </cdr:relSizeAnchor>
  <cdr:relSizeAnchor xmlns:cdr="http://schemas.openxmlformats.org/drawingml/2006/chartDrawing">
    <cdr:from>
      <cdr:x>0.48522</cdr:x>
      <cdr:y>0.38312</cdr:y>
    </cdr:from>
    <cdr:to>
      <cdr:x>0.60338</cdr:x>
      <cdr:y>0.47546</cdr:y>
    </cdr:to>
    <cdr:sp macro="" textlink="">
      <cdr:nvSpPr>
        <cdr:cNvPr id="5" name="CuadroTexto 81"/>
        <cdr:cNvSpPr txBox="1"/>
      </cdr:nvSpPr>
      <cdr:spPr>
        <a:xfrm xmlns:a="http://schemas.openxmlformats.org/drawingml/2006/main">
          <a:off x="2698766" y="1146152"/>
          <a:ext cx="657206" cy="2762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7.035,0</a:t>
          </a:r>
        </a:p>
      </cdr:txBody>
    </cdr:sp>
  </cdr:relSizeAnchor>
  <cdr:relSizeAnchor xmlns:cdr="http://schemas.openxmlformats.org/drawingml/2006/chartDrawing">
    <cdr:from>
      <cdr:x>0.61708</cdr:x>
      <cdr:y>0.70152</cdr:y>
    </cdr:from>
    <cdr:to>
      <cdr:x>0.73524</cdr:x>
      <cdr:y>0.79385</cdr:y>
    </cdr:to>
    <cdr:sp macro="" textlink="">
      <cdr:nvSpPr>
        <cdr:cNvPr id="6" name="CuadroTexto 82"/>
        <cdr:cNvSpPr txBox="1"/>
      </cdr:nvSpPr>
      <cdr:spPr>
        <a:xfrm xmlns:a="http://schemas.openxmlformats.org/drawingml/2006/main">
          <a:off x="3432208" y="2098679"/>
          <a:ext cx="657206" cy="2762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227,6</a:t>
          </a:r>
        </a:p>
      </cdr:txBody>
    </cdr:sp>
  </cdr:relSizeAnchor>
  <cdr:relSizeAnchor xmlns:cdr="http://schemas.openxmlformats.org/drawingml/2006/chartDrawing">
    <cdr:from>
      <cdr:x>0.7438</cdr:x>
      <cdr:y>0.7047</cdr:y>
    </cdr:from>
    <cdr:to>
      <cdr:x>0.86197</cdr:x>
      <cdr:y>0.79703</cdr:y>
    </cdr:to>
    <cdr:sp macro="" textlink="">
      <cdr:nvSpPr>
        <cdr:cNvPr id="7" name="CuadroTexto 83"/>
        <cdr:cNvSpPr txBox="1"/>
      </cdr:nvSpPr>
      <cdr:spPr>
        <a:xfrm xmlns:a="http://schemas.openxmlformats.org/drawingml/2006/main">
          <a:off x="4137025" y="2108193"/>
          <a:ext cx="657261" cy="2762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122,7</a:t>
          </a:r>
        </a:p>
      </cdr:txBody>
    </cdr:sp>
  </cdr:relSizeAnchor>
  <cdr:relSizeAnchor xmlns:cdr="http://schemas.openxmlformats.org/drawingml/2006/chartDrawing">
    <cdr:from>
      <cdr:x>0.88423</cdr:x>
      <cdr:y>0.70151</cdr:y>
    </cdr:from>
    <cdr:to>
      <cdr:x>0.96643</cdr:x>
      <cdr:y>0.79703</cdr:y>
    </cdr:to>
    <cdr:sp macro="" textlink="">
      <cdr:nvSpPr>
        <cdr:cNvPr id="8" name="CuadroTexto 84"/>
        <cdr:cNvSpPr txBox="1"/>
      </cdr:nvSpPr>
      <cdr:spPr>
        <a:xfrm xmlns:a="http://schemas.openxmlformats.org/drawingml/2006/main">
          <a:off x="4918087" y="2098650"/>
          <a:ext cx="457197" cy="285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34,1</a:t>
          </a:r>
        </a:p>
      </cdr:txBody>
    </cdr:sp>
  </cdr:relSizeAnchor>
</c:userShapes>
</file>

<file path=xl/drawings/drawing5.xml><?xml version="1.0" encoding="utf-8"?>
<c:userShapes xmlns:c="http://schemas.openxmlformats.org/drawingml/2006/chart">
  <cdr:relSizeAnchor xmlns:cdr="http://schemas.openxmlformats.org/drawingml/2006/chartDrawing">
    <cdr:from>
      <cdr:x>0.15983</cdr:x>
      <cdr:y>0.37995</cdr:y>
    </cdr:from>
    <cdr:to>
      <cdr:x>0.25402</cdr:x>
      <cdr:y>0.47865</cdr:y>
    </cdr:to>
    <cdr:sp macro="" textlink="">
      <cdr:nvSpPr>
        <cdr:cNvPr id="2" name="CuadroTexto 85"/>
        <cdr:cNvSpPr txBox="1"/>
      </cdr:nvSpPr>
      <cdr:spPr>
        <a:xfrm xmlns:a="http://schemas.openxmlformats.org/drawingml/2006/main">
          <a:off x="889000" y="1136650"/>
          <a:ext cx="523885" cy="2952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69,9</a:t>
          </a:r>
        </a:p>
      </cdr:txBody>
    </cdr:sp>
  </cdr:relSizeAnchor>
  <cdr:relSizeAnchor xmlns:cdr="http://schemas.openxmlformats.org/drawingml/2006/chartDrawing">
    <cdr:from>
      <cdr:x>0.38588</cdr:x>
      <cdr:y>0.39587</cdr:y>
    </cdr:from>
    <cdr:to>
      <cdr:x>0.48007</cdr:x>
      <cdr:y>0.49457</cdr:y>
    </cdr:to>
    <cdr:sp macro="" textlink="">
      <cdr:nvSpPr>
        <cdr:cNvPr id="3" name="CuadroTexto 86"/>
        <cdr:cNvSpPr txBox="1"/>
      </cdr:nvSpPr>
      <cdr:spPr>
        <a:xfrm xmlns:a="http://schemas.openxmlformats.org/drawingml/2006/main">
          <a:off x="2146290" y="1184277"/>
          <a:ext cx="523885" cy="2952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66,6</a:t>
          </a:r>
        </a:p>
      </cdr:txBody>
    </cdr:sp>
  </cdr:relSizeAnchor>
  <cdr:relSizeAnchor xmlns:cdr="http://schemas.openxmlformats.org/drawingml/2006/chartDrawing">
    <cdr:from>
      <cdr:x>0.60337</cdr:x>
      <cdr:y>0.40542</cdr:y>
    </cdr:from>
    <cdr:to>
      <cdr:x>0.69756</cdr:x>
      <cdr:y>0.50412</cdr:y>
    </cdr:to>
    <cdr:sp macro="" textlink="">
      <cdr:nvSpPr>
        <cdr:cNvPr id="4" name="CuadroTexto 87"/>
        <cdr:cNvSpPr txBox="1"/>
      </cdr:nvSpPr>
      <cdr:spPr>
        <a:xfrm xmlns:a="http://schemas.openxmlformats.org/drawingml/2006/main">
          <a:off x="3355970" y="1212846"/>
          <a:ext cx="523884" cy="2952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63,6</a:t>
          </a:r>
        </a:p>
      </cdr:txBody>
    </cdr:sp>
  </cdr:relSizeAnchor>
  <cdr:relSizeAnchor xmlns:cdr="http://schemas.openxmlformats.org/drawingml/2006/chartDrawing">
    <cdr:from>
      <cdr:x>0.826</cdr:x>
      <cdr:y>0.44681</cdr:y>
    </cdr:from>
    <cdr:to>
      <cdr:x>0.92019</cdr:x>
      <cdr:y>0.54551</cdr:y>
    </cdr:to>
    <cdr:sp macro="" textlink="">
      <cdr:nvSpPr>
        <cdr:cNvPr id="5" name="CuadroTexto 88"/>
        <cdr:cNvSpPr txBox="1"/>
      </cdr:nvSpPr>
      <cdr:spPr>
        <a:xfrm xmlns:a="http://schemas.openxmlformats.org/drawingml/2006/main">
          <a:off x="4594238" y="1336669"/>
          <a:ext cx="523884" cy="2952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55,7</a:t>
          </a:r>
        </a:p>
      </cdr:txBody>
    </cdr:sp>
  </cdr:relSizeAnchor>
</c:userShapes>
</file>

<file path=xl/drawings/drawing6.xml><?xml version="1.0" encoding="utf-8"?>
<c:userShapes xmlns:c="http://schemas.openxmlformats.org/drawingml/2006/chart">
  <cdr:relSizeAnchor xmlns:cdr="http://schemas.openxmlformats.org/drawingml/2006/chartDrawing">
    <cdr:from>
      <cdr:x>0.10846</cdr:x>
      <cdr:y>0.62829</cdr:y>
    </cdr:from>
    <cdr:to>
      <cdr:x>0.20094</cdr:x>
      <cdr:y>0.70789</cdr:y>
    </cdr:to>
    <cdr:sp macro="" textlink="">
      <cdr:nvSpPr>
        <cdr:cNvPr id="2" name="CuadroTexto 71"/>
        <cdr:cNvSpPr txBox="1"/>
      </cdr:nvSpPr>
      <cdr:spPr>
        <a:xfrm xmlns:a="http://schemas.openxmlformats.org/drawingml/2006/main">
          <a:off x="603250" y="1879600"/>
          <a:ext cx="514374" cy="23813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45,5</a:t>
          </a:r>
        </a:p>
      </cdr:txBody>
    </cdr:sp>
  </cdr:relSizeAnchor>
  <cdr:relSizeAnchor xmlns:cdr="http://schemas.openxmlformats.org/drawingml/2006/chartDrawing">
    <cdr:from>
      <cdr:x>0.21977</cdr:x>
      <cdr:y>0.59327</cdr:y>
    </cdr:from>
    <cdr:to>
      <cdr:x>0.31225</cdr:x>
      <cdr:y>0.67287</cdr:y>
    </cdr:to>
    <cdr:sp macro="" textlink="">
      <cdr:nvSpPr>
        <cdr:cNvPr id="3" name="CuadroTexto 72"/>
        <cdr:cNvSpPr txBox="1"/>
      </cdr:nvSpPr>
      <cdr:spPr>
        <a:xfrm xmlns:a="http://schemas.openxmlformats.org/drawingml/2006/main">
          <a:off x="1222384" y="1774841"/>
          <a:ext cx="514373" cy="23813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65,1</a:t>
          </a:r>
        </a:p>
      </cdr:txBody>
    </cdr:sp>
  </cdr:relSizeAnchor>
  <cdr:relSizeAnchor xmlns:cdr="http://schemas.openxmlformats.org/drawingml/2006/chartDrawing">
    <cdr:from>
      <cdr:x>0.33109</cdr:x>
      <cdr:y>0.329</cdr:y>
    </cdr:from>
    <cdr:to>
      <cdr:x>0.42357</cdr:x>
      <cdr:y>0.4086</cdr:y>
    </cdr:to>
    <cdr:sp macro="" textlink="">
      <cdr:nvSpPr>
        <cdr:cNvPr id="4" name="CuadroTexto 73"/>
        <cdr:cNvSpPr txBox="1"/>
      </cdr:nvSpPr>
      <cdr:spPr>
        <a:xfrm xmlns:a="http://schemas.openxmlformats.org/drawingml/2006/main">
          <a:off x="1841503" y="984250"/>
          <a:ext cx="514374" cy="2381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233,1</a:t>
          </a:r>
        </a:p>
      </cdr:txBody>
    </cdr:sp>
  </cdr:relSizeAnchor>
  <cdr:relSizeAnchor xmlns:cdr="http://schemas.openxmlformats.org/drawingml/2006/chartDrawing">
    <cdr:from>
      <cdr:x>0.43727</cdr:x>
      <cdr:y>0.36085</cdr:y>
    </cdr:from>
    <cdr:to>
      <cdr:x>0.52975</cdr:x>
      <cdr:y>0.44045</cdr:y>
    </cdr:to>
    <cdr:sp macro="" textlink="">
      <cdr:nvSpPr>
        <cdr:cNvPr id="5" name="CuadroTexto 74"/>
        <cdr:cNvSpPr txBox="1"/>
      </cdr:nvSpPr>
      <cdr:spPr>
        <a:xfrm xmlns:a="http://schemas.openxmlformats.org/drawingml/2006/main">
          <a:off x="2432075" y="1079508"/>
          <a:ext cx="514374" cy="2381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217,9</a:t>
          </a:r>
        </a:p>
      </cdr:txBody>
    </cdr:sp>
  </cdr:relSizeAnchor>
  <cdr:relSizeAnchor xmlns:cdr="http://schemas.openxmlformats.org/drawingml/2006/chartDrawing">
    <cdr:from>
      <cdr:x>0.54686</cdr:x>
      <cdr:y>0.37358</cdr:y>
    </cdr:from>
    <cdr:to>
      <cdr:x>0.63934</cdr:x>
      <cdr:y>0.45318</cdr:y>
    </cdr:to>
    <cdr:sp macro="" textlink="">
      <cdr:nvSpPr>
        <cdr:cNvPr id="6" name="CuadroTexto 75"/>
        <cdr:cNvSpPr txBox="1"/>
      </cdr:nvSpPr>
      <cdr:spPr>
        <a:xfrm xmlns:a="http://schemas.openxmlformats.org/drawingml/2006/main">
          <a:off x="3041656" y="1117604"/>
          <a:ext cx="514374" cy="2381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202,7</a:t>
          </a:r>
        </a:p>
      </cdr:txBody>
    </cdr:sp>
  </cdr:relSizeAnchor>
  <cdr:relSizeAnchor xmlns:cdr="http://schemas.openxmlformats.org/drawingml/2006/chartDrawing">
    <cdr:from>
      <cdr:x>0.66503</cdr:x>
      <cdr:y>0.66969</cdr:y>
    </cdr:from>
    <cdr:to>
      <cdr:x>0.7575</cdr:x>
      <cdr:y>0.74929</cdr:y>
    </cdr:to>
    <cdr:sp macro="" textlink="">
      <cdr:nvSpPr>
        <cdr:cNvPr id="7" name="CuadroTexto 76"/>
        <cdr:cNvSpPr txBox="1"/>
      </cdr:nvSpPr>
      <cdr:spPr>
        <a:xfrm xmlns:a="http://schemas.openxmlformats.org/drawingml/2006/main">
          <a:off x="3698903" y="2003440"/>
          <a:ext cx="514318" cy="2381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18,0</a:t>
          </a:r>
        </a:p>
      </cdr:txBody>
    </cdr:sp>
  </cdr:relSizeAnchor>
  <cdr:relSizeAnchor xmlns:cdr="http://schemas.openxmlformats.org/drawingml/2006/chartDrawing">
    <cdr:from>
      <cdr:x>0.88423</cdr:x>
      <cdr:y>0.68879</cdr:y>
    </cdr:from>
    <cdr:to>
      <cdr:x>0.97671</cdr:x>
      <cdr:y>0.76839</cdr:y>
    </cdr:to>
    <cdr:sp macro="" textlink="">
      <cdr:nvSpPr>
        <cdr:cNvPr id="8" name="CuadroTexto 77"/>
        <cdr:cNvSpPr txBox="1"/>
      </cdr:nvSpPr>
      <cdr:spPr>
        <a:xfrm xmlns:a="http://schemas.openxmlformats.org/drawingml/2006/main">
          <a:off x="4918084" y="2060592"/>
          <a:ext cx="514373" cy="23813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7,1</a:t>
          </a:r>
        </a:p>
      </cdr:txBody>
    </cdr:sp>
  </cdr:relSizeAnchor>
  <cdr:relSizeAnchor xmlns:cdr="http://schemas.openxmlformats.org/drawingml/2006/chartDrawing">
    <cdr:from>
      <cdr:x>0.77634</cdr:x>
      <cdr:y>0.67287</cdr:y>
    </cdr:from>
    <cdr:to>
      <cdr:x>0.86882</cdr:x>
      <cdr:y>0.75247</cdr:y>
    </cdr:to>
    <cdr:sp macro="" textlink="">
      <cdr:nvSpPr>
        <cdr:cNvPr id="9" name="CuadroTexto 77"/>
        <cdr:cNvSpPr txBox="1"/>
      </cdr:nvSpPr>
      <cdr:spPr>
        <a:xfrm xmlns:a="http://schemas.openxmlformats.org/drawingml/2006/main">
          <a:off x="4318000" y="2012950"/>
          <a:ext cx="514373" cy="23813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AR" sz="1100" b="1">
              <a:solidFill>
                <a:schemeClr val="tx1"/>
              </a:solidFill>
              <a:latin typeface="Arial Narrow" panose="020B0606020202030204" pitchFamily="34" charset="0"/>
            </a:rPr>
            <a:t>12,8</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59"/>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5.28515625" style="29" customWidth="1"/>
    <col min="2" max="2" width="46.140625" customWidth="1"/>
    <col min="3" max="3" width="12.85546875" customWidth="1"/>
    <col min="4" max="4" width="15.140625" customWidth="1"/>
    <col min="5" max="5" width="21.7109375" customWidth="1"/>
    <col min="6" max="9" width="16.7109375" customWidth="1"/>
    <col min="10" max="10" width="17.85546875" customWidth="1"/>
    <col min="11" max="96" width="16.7109375" customWidth="1"/>
  </cols>
  <sheetData>
    <row r="2" spans="2:93" ht="20.25" x14ac:dyDescent="0.3">
      <c r="B2" s="136" t="s">
        <v>85</v>
      </c>
      <c r="C2" s="136"/>
      <c r="D2" s="136"/>
      <c r="E2" s="136"/>
      <c r="F2" s="136"/>
      <c r="G2" s="136"/>
      <c r="H2" s="136"/>
      <c r="I2" s="136"/>
      <c r="J2" s="136"/>
      <c r="K2" s="136"/>
      <c r="L2" s="136"/>
      <c r="M2" s="136"/>
      <c r="N2" s="136"/>
      <c r="O2" s="136"/>
      <c r="P2" s="136"/>
      <c r="Q2" s="136"/>
      <c r="R2" s="136"/>
      <c r="S2" s="136"/>
      <c r="T2" s="136"/>
      <c r="U2" s="136"/>
    </row>
    <row r="3" spans="2:93" ht="20.25" x14ac:dyDescent="0.3">
      <c r="B3" s="5" t="s">
        <v>83</v>
      </c>
      <c r="C3" s="8"/>
      <c r="D3" s="8"/>
      <c r="E3" s="8"/>
      <c r="F3" s="8"/>
      <c r="G3" s="8"/>
      <c r="H3" s="8"/>
      <c r="I3" s="8"/>
      <c r="J3" s="8"/>
      <c r="K3" s="8"/>
      <c r="L3" s="8"/>
      <c r="M3" s="8"/>
      <c r="N3" s="8"/>
      <c r="O3" s="8"/>
      <c r="P3" s="8"/>
      <c r="Q3" s="8"/>
      <c r="R3" s="8"/>
      <c r="S3" s="8"/>
      <c r="T3" s="8"/>
      <c r="U3" s="8"/>
    </row>
    <row r="4" spans="2:93" ht="17.25" x14ac:dyDescent="0.3">
      <c r="B4" s="5" t="s">
        <v>87</v>
      </c>
      <c r="C4" s="2"/>
      <c r="D4" s="2"/>
      <c r="E4" s="2"/>
      <c r="F4" s="2"/>
      <c r="G4" s="2"/>
      <c r="H4" s="2"/>
      <c r="I4" s="2"/>
      <c r="J4" s="2"/>
      <c r="K4" s="2"/>
      <c r="L4" s="2"/>
      <c r="M4" s="2"/>
      <c r="N4" s="2"/>
      <c r="O4" s="2"/>
      <c r="P4" s="2"/>
      <c r="Q4" s="2"/>
      <c r="R4" s="1"/>
    </row>
    <row r="5" spans="2:93" ht="17.25" x14ac:dyDescent="0.3">
      <c r="B5" s="5"/>
      <c r="C5" s="2"/>
      <c r="D5" s="2"/>
      <c r="E5" s="2"/>
      <c r="F5" s="2"/>
      <c r="G5" s="2"/>
      <c r="H5" s="2"/>
      <c r="I5" s="2"/>
      <c r="J5" s="2"/>
      <c r="K5" s="2"/>
      <c r="L5" s="2"/>
      <c r="M5" s="2"/>
      <c r="N5" s="2"/>
      <c r="O5" s="2"/>
      <c r="P5" s="2"/>
      <c r="Q5" s="2"/>
      <c r="R5" s="1"/>
    </row>
    <row r="6" spans="2:93" ht="30" customHeight="1" x14ac:dyDescent="0.3">
      <c r="B6" s="137" t="s">
        <v>0</v>
      </c>
      <c r="C6" s="137" t="s">
        <v>1</v>
      </c>
      <c r="D6" s="138" t="s">
        <v>124</v>
      </c>
      <c r="E6" s="142" t="s">
        <v>146</v>
      </c>
      <c r="F6" s="142" t="s">
        <v>147</v>
      </c>
      <c r="G6" s="137" t="s">
        <v>88</v>
      </c>
      <c r="H6" s="139" t="s">
        <v>95</v>
      </c>
      <c r="I6" s="139" t="s">
        <v>94</v>
      </c>
      <c r="J6" s="137" t="s">
        <v>93</v>
      </c>
      <c r="K6" s="139" t="s">
        <v>96</v>
      </c>
      <c r="L6" s="139" t="s">
        <v>97</v>
      </c>
      <c r="M6" s="139" t="s">
        <v>98</v>
      </c>
      <c r="N6" s="139" t="s">
        <v>99</v>
      </c>
      <c r="O6" s="2"/>
      <c r="P6" s="2"/>
      <c r="Q6" s="2"/>
      <c r="R6" s="1"/>
    </row>
    <row r="7" spans="2:93" ht="32.25" customHeight="1" x14ac:dyDescent="0.3">
      <c r="B7" s="137"/>
      <c r="C7" s="137"/>
      <c r="D7" s="138"/>
      <c r="E7" s="143"/>
      <c r="F7" s="143"/>
      <c r="G7" s="137"/>
      <c r="H7" s="140"/>
      <c r="I7" s="140"/>
      <c r="J7" s="137"/>
      <c r="K7" s="140"/>
      <c r="L7" s="140"/>
      <c r="M7" s="140"/>
      <c r="N7" s="140"/>
      <c r="P7" s="92">
        <v>2020</v>
      </c>
      <c r="Q7" s="92">
        <v>2020</v>
      </c>
      <c r="R7" s="92">
        <v>2020</v>
      </c>
      <c r="S7" s="92">
        <f t="shared" ref="S7:AG7" si="0">+P7+1</f>
        <v>2021</v>
      </c>
      <c r="T7" s="92">
        <f t="shared" si="0"/>
        <v>2021</v>
      </c>
      <c r="U7" s="92">
        <f t="shared" si="0"/>
        <v>2021</v>
      </c>
      <c r="V7" s="92">
        <f t="shared" si="0"/>
        <v>2022</v>
      </c>
      <c r="W7" s="92">
        <f t="shared" si="0"/>
        <v>2022</v>
      </c>
      <c r="X7" s="92">
        <f t="shared" si="0"/>
        <v>2022</v>
      </c>
      <c r="Y7" s="92">
        <f t="shared" si="0"/>
        <v>2023</v>
      </c>
      <c r="Z7" s="92">
        <f t="shared" si="0"/>
        <v>2023</v>
      </c>
      <c r="AA7" s="92">
        <f t="shared" si="0"/>
        <v>2023</v>
      </c>
      <c r="AB7" s="92">
        <f>+Y7+1</f>
        <v>2024</v>
      </c>
      <c r="AC7" s="92">
        <f>+Z7+1</f>
        <v>2024</v>
      </c>
      <c r="AD7" s="92">
        <f>+AA7+1</f>
        <v>2024</v>
      </c>
      <c r="AE7" s="92">
        <f t="shared" si="0"/>
        <v>2025</v>
      </c>
      <c r="AF7" s="92">
        <f t="shared" si="0"/>
        <v>2025</v>
      </c>
      <c r="AG7" s="92">
        <f t="shared" si="0"/>
        <v>2025</v>
      </c>
      <c r="AH7" s="92">
        <f t="shared" ref="AH7" si="1">+AE7+1</f>
        <v>2026</v>
      </c>
      <c r="AI7" s="92">
        <f t="shared" ref="AI7" si="2">+AF7+1</f>
        <v>2026</v>
      </c>
      <c r="AJ7" s="92">
        <f t="shared" ref="AJ7" si="3">+AG7+1</f>
        <v>2026</v>
      </c>
      <c r="AK7" s="95" t="s">
        <v>181</v>
      </c>
      <c r="AL7" s="95" t="s">
        <v>181</v>
      </c>
      <c r="AM7" s="95" t="s">
        <v>181</v>
      </c>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row>
    <row r="8" spans="2:93" ht="21" customHeight="1" x14ac:dyDescent="0.3">
      <c r="B8" s="137"/>
      <c r="C8" s="137"/>
      <c r="D8" s="138"/>
      <c r="E8" s="34">
        <v>44012</v>
      </c>
      <c r="F8" s="34">
        <f>+E8</f>
        <v>44012</v>
      </c>
      <c r="G8" s="137"/>
      <c r="H8" s="141"/>
      <c r="I8" s="141"/>
      <c r="J8" s="137"/>
      <c r="K8" s="141"/>
      <c r="L8" s="141"/>
      <c r="M8" s="141"/>
      <c r="N8" s="141"/>
      <c r="O8" s="38"/>
      <c r="P8" s="26" t="s">
        <v>2</v>
      </c>
      <c r="Q8" s="37" t="s">
        <v>149</v>
      </c>
      <c r="R8" s="26" t="s">
        <v>80</v>
      </c>
      <c r="S8" s="26" t="s">
        <v>2</v>
      </c>
      <c r="T8" s="37" t="s">
        <v>149</v>
      </c>
      <c r="U8" s="26" t="s">
        <v>80</v>
      </c>
      <c r="V8" s="26" t="s">
        <v>2</v>
      </c>
      <c r="W8" s="37" t="s">
        <v>149</v>
      </c>
      <c r="X8" s="26" t="s">
        <v>80</v>
      </c>
      <c r="Y8" s="26" t="s">
        <v>2</v>
      </c>
      <c r="Z8" s="37" t="s">
        <v>149</v>
      </c>
      <c r="AA8" s="26" t="s">
        <v>80</v>
      </c>
      <c r="AB8" s="26" t="s">
        <v>2</v>
      </c>
      <c r="AC8" s="37" t="s">
        <v>149</v>
      </c>
      <c r="AD8" s="26" t="s">
        <v>80</v>
      </c>
      <c r="AE8" s="26" t="s">
        <v>2</v>
      </c>
      <c r="AF8" s="37" t="s">
        <v>149</v>
      </c>
      <c r="AG8" s="26" t="s">
        <v>80</v>
      </c>
      <c r="AH8" s="26" t="s">
        <v>2</v>
      </c>
      <c r="AI8" s="37" t="s">
        <v>149</v>
      </c>
      <c r="AJ8" s="26" t="s">
        <v>80</v>
      </c>
      <c r="AK8" s="26" t="s">
        <v>2</v>
      </c>
      <c r="AL8" s="37" t="s">
        <v>149</v>
      </c>
      <c r="AM8" s="26" t="s">
        <v>80</v>
      </c>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row>
    <row r="9" spans="2:93" ht="27.95" customHeight="1" x14ac:dyDescent="0.3">
      <c r="B9" s="24" t="s">
        <v>138</v>
      </c>
      <c r="C9" s="24"/>
      <c r="D9" s="24"/>
      <c r="E9" s="24"/>
      <c r="F9" s="43">
        <f>+SUM(F10:F23)</f>
        <v>195.67363854573284</v>
      </c>
      <c r="G9" s="46">
        <f>+F9/$F$51</f>
        <v>0.16952736884379724</v>
      </c>
      <c r="H9" s="24"/>
      <c r="I9" s="24"/>
      <c r="J9" s="24"/>
      <c r="K9" s="24"/>
      <c r="L9" s="24"/>
      <c r="M9" s="24"/>
      <c r="N9" s="24"/>
      <c r="O9" s="39"/>
      <c r="P9" s="60">
        <f t="shared" ref="P9:AM9" si="4">+SUM(P10:P23)</f>
        <v>2334.640044947173</v>
      </c>
      <c r="Q9" s="60">
        <f t="shared" si="4"/>
        <v>0</v>
      </c>
      <c r="R9" s="60">
        <f t="shared" si="4"/>
        <v>0</v>
      </c>
      <c r="S9" s="60">
        <f t="shared" si="4"/>
        <v>2849.9918278794876</v>
      </c>
      <c r="T9" s="60">
        <f t="shared" si="4"/>
        <v>0</v>
      </c>
      <c r="U9" s="60">
        <f t="shared" si="4"/>
        <v>0</v>
      </c>
      <c r="V9" s="60">
        <f t="shared" si="4"/>
        <v>6631.1001657512461</v>
      </c>
      <c r="W9" s="60">
        <f t="shared" si="4"/>
        <v>0</v>
      </c>
      <c r="X9" s="60">
        <f t="shared" si="4"/>
        <v>0</v>
      </c>
      <c r="Y9" s="60">
        <f t="shared" si="4"/>
        <v>7023.0525826880657</v>
      </c>
      <c r="Z9" s="60">
        <f t="shared" si="4"/>
        <v>0</v>
      </c>
      <c r="AA9" s="60">
        <f t="shared" si="4"/>
        <v>0</v>
      </c>
      <c r="AB9" s="60">
        <f t="shared" si="4"/>
        <v>218.09893016295135</v>
      </c>
      <c r="AC9" s="60">
        <f t="shared" si="4"/>
        <v>0</v>
      </c>
      <c r="AD9" s="60">
        <f t="shared" si="4"/>
        <v>0</v>
      </c>
      <c r="AE9" s="60">
        <f t="shared" si="4"/>
        <v>114.77428970659497</v>
      </c>
      <c r="AF9" s="60">
        <f t="shared" si="4"/>
        <v>0</v>
      </c>
      <c r="AG9" s="60">
        <f t="shared" si="4"/>
        <v>0</v>
      </c>
      <c r="AH9" s="60">
        <f t="shared" si="4"/>
        <v>34.100131988260472</v>
      </c>
      <c r="AI9" s="60">
        <f t="shared" si="4"/>
        <v>0</v>
      </c>
      <c r="AJ9" s="60">
        <f t="shared" si="4"/>
        <v>0</v>
      </c>
      <c r="AK9" s="60">
        <f t="shared" si="4"/>
        <v>0</v>
      </c>
      <c r="AL9" s="60">
        <f t="shared" si="4"/>
        <v>0</v>
      </c>
      <c r="AM9" s="60">
        <f t="shared" si="4"/>
        <v>0</v>
      </c>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row>
    <row r="10" spans="2:93" ht="27.95" customHeight="1" x14ac:dyDescent="0.3">
      <c r="B10" s="9" t="s">
        <v>3</v>
      </c>
      <c r="C10" s="9" t="s">
        <v>4</v>
      </c>
      <c r="D10" s="9" t="s">
        <v>2</v>
      </c>
      <c r="E10" s="10">
        <v>7663.963252809609</v>
      </c>
      <c r="F10" s="14">
        <f t="shared" ref="F10:F23" si="5">+IF($D10="USD",$E10,$E10/$C$54)</f>
        <v>108.77813147128819</v>
      </c>
      <c r="G10" s="9"/>
      <c r="H10" s="53" t="s">
        <v>195</v>
      </c>
      <c r="I10" s="35">
        <v>43769</v>
      </c>
      <c r="J10" s="56">
        <v>0.25</v>
      </c>
      <c r="K10" s="36">
        <v>48</v>
      </c>
      <c r="L10" s="10" t="s">
        <v>198</v>
      </c>
      <c r="M10" s="35">
        <v>45229</v>
      </c>
      <c r="N10" s="10" t="s">
        <v>184</v>
      </c>
      <c r="O10" s="16"/>
      <c r="P10" s="93">
        <v>0</v>
      </c>
      <c r="Q10" s="93">
        <v>0</v>
      </c>
      <c r="R10" s="93">
        <v>0</v>
      </c>
      <c r="S10" s="93">
        <v>1286.0760253002427</v>
      </c>
      <c r="T10" s="93">
        <v>0</v>
      </c>
      <c r="U10" s="93">
        <v>0</v>
      </c>
      <c r="V10" s="93">
        <v>5072.2721786954917</v>
      </c>
      <c r="W10" s="93">
        <v>0</v>
      </c>
      <c r="X10" s="93">
        <v>0</v>
      </c>
      <c r="Y10" s="93">
        <v>4743.0250511299637</v>
      </c>
      <c r="Z10" s="93">
        <v>0</v>
      </c>
      <c r="AA10" s="93">
        <v>0</v>
      </c>
      <c r="AB10" s="93">
        <v>0</v>
      </c>
      <c r="AC10" s="93">
        <v>0</v>
      </c>
      <c r="AD10" s="93">
        <v>0</v>
      </c>
      <c r="AE10" s="93">
        <v>0</v>
      </c>
      <c r="AF10" s="93">
        <v>0</v>
      </c>
      <c r="AG10" s="93">
        <v>0</v>
      </c>
      <c r="AH10" s="93">
        <v>0</v>
      </c>
      <c r="AI10" s="93">
        <v>0</v>
      </c>
      <c r="AJ10" s="93">
        <v>0</v>
      </c>
      <c r="AK10" s="15">
        <v>0</v>
      </c>
      <c r="AL10" s="15">
        <v>0</v>
      </c>
      <c r="AM10" s="15">
        <v>0</v>
      </c>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row>
    <row r="11" spans="2:93" ht="27.95" customHeight="1" x14ac:dyDescent="0.3">
      <c r="B11" s="9" t="s">
        <v>5</v>
      </c>
      <c r="C11" s="9" t="s">
        <v>6</v>
      </c>
      <c r="D11" s="9" t="s">
        <v>2</v>
      </c>
      <c r="E11" s="10">
        <v>1915.1399280000001</v>
      </c>
      <c r="F11" s="14">
        <f t="shared" si="5"/>
        <v>27.18245586544603</v>
      </c>
      <c r="G11" s="9"/>
      <c r="H11" s="53" t="s">
        <v>195</v>
      </c>
      <c r="I11" s="35">
        <v>43466</v>
      </c>
      <c r="J11" s="56">
        <v>0.12</v>
      </c>
      <c r="K11" s="36">
        <v>48</v>
      </c>
      <c r="L11" s="10" t="s">
        <v>200</v>
      </c>
      <c r="M11" s="35">
        <v>44927</v>
      </c>
      <c r="N11" s="10" t="s">
        <v>184</v>
      </c>
      <c r="O11" s="16"/>
      <c r="P11" s="93">
        <v>229.81679136000002</v>
      </c>
      <c r="Q11" s="93">
        <v>0</v>
      </c>
      <c r="R11" s="93">
        <v>0</v>
      </c>
      <c r="S11" s="93">
        <v>229.81679136000002</v>
      </c>
      <c r="T11" s="93">
        <v>0</v>
      </c>
      <c r="U11" s="93">
        <v>0</v>
      </c>
      <c r="V11" s="93">
        <v>229.81679136000002</v>
      </c>
      <c r="W11" s="93">
        <v>0</v>
      </c>
      <c r="X11" s="93">
        <v>0</v>
      </c>
      <c r="Y11" s="93">
        <v>2030.0483236800001</v>
      </c>
      <c r="Z11" s="93">
        <v>0</v>
      </c>
      <c r="AA11" s="93">
        <v>0</v>
      </c>
      <c r="AB11" s="93">
        <v>0</v>
      </c>
      <c r="AC11" s="93">
        <v>0</v>
      </c>
      <c r="AD11" s="93">
        <v>0</v>
      </c>
      <c r="AE11" s="93">
        <v>0</v>
      </c>
      <c r="AF11" s="93">
        <v>0</v>
      </c>
      <c r="AG11" s="93">
        <v>0</v>
      </c>
      <c r="AH11" s="93">
        <v>0</v>
      </c>
      <c r="AI11" s="93">
        <v>0</v>
      </c>
      <c r="AJ11" s="93">
        <v>0</v>
      </c>
      <c r="AK11" s="15">
        <v>0</v>
      </c>
      <c r="AL11" s="15">
        <v>0</v>
      </c>
      <c r="AM11" s="15">
        <v>0</v>
      </c>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row>
    <row r="12" spans="2:93" ht="27.95" customHeight="1" x14ac:dyDescent="0.3">
      <c r="B12" s="9" t="s">
        <v>7</v>
      </c>
      <c r="C12" s="9" t="s">
        <v>8</v>
      </c>
      <c r="D12" s="9" t="s">
        <v>2</v>
      </c>
      <c r="E12" s="10">
        <v>1179</v>
      </c>
      <c r="F12" s="14">
        <f t="shared" si="5"/>
        <v>16.734085586544602</v>
      </c>
      <c r="G12" s="9"/>
      <c r="H12" s="53" t="s">
        <v>195</v>
      </c>
      <c r="I12" s="35">
        <v>42606</v>
      </c>
      <c r="J12" s="56">
        <v>0.15</v>
      </c>
      <c r="K12" s="36">
        <v>48</v>
      </c>
      <c r="L12" s="10" t="s">
        <v>200</v>
      </c>
      <c r="M12" s="35">
        <v>44067</v>
      </c>
      <c r="N12" s="10" t="s">
        <v>184</v>
      </c>
      <c r="O12" s="16"/>
      <c r="P12" s="93">
        <v>1355.85</v>
      </c>
      <c r="Q12" s="93">
        <v>0</v>
      </c>
      <c r="R12" s="93">
        <v>0</v>
      </c>
      <c r="S12" s="93">
        <v>0</v>
      </c>
      <c r="T12" s="93">
        <v>0</v>
      </c>
      <c r="U12" s="93">
        <v>0</v>
      </c>
      <c r="V12" s="93">
        <v>0</v>
      </c>
      <c r="W12" s="93">
        <v>0</v>
      </c>
      <c r="X12" s="93">
        <v>0</v>
      </c>
      <c r="Y12" s="93">
        <v>0</v>
      </c>
      <c r="Z12" s="93">
        <v>0</v>
      </c>
      <c r="AA12" s="93">
        <v>0</v>
      </c>
      <c r="AB12" s="93">
        <v>0</v>
      </c>
      <c r="AC12" s="93">
        <v>0</v>
      </c>
      <c r="AD12" s="93">
        <v>0</v>
      </c>
      <c r="AE12" s="93">
        <v>0</v>
      </c>
      <c r="AF12" s="93">
        <v>0</v>
      </c>
      <c r="AG12" s="93">
        <v>0</v>
      </c>
      <c r="AH12" s="93">
        <v>0</v>
      </c>
      <c r="AI12" s="93">
        <v>0</v>
      </c>
      <c r="AJ12" s="93">
        <v>0</v>
      </c>
      <c r="AK12" s="15">
        <v>0</v>
      </c>
      <c r="AL12" s="15">
        <v>0</v>
      </c>
      <c r="AM12" s="15">
        <v>0</v>
      </c>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row>
    <row r="13" spans="2:93" ht="27.95" customHeight="1" x14ac:dyDescent="0.3">
      <c r="B13" s="9" t="s">
        <v>9</v>
      </c>
      <c r="C13" s="9" t="s">
        <v>10</v>
      </c>
      <c r="D13" s="9" t="s">
        <v>2</v>
      </c>
      <c r="E13" s="10">
        <v>947.62602900000002</v>
      </c>
      <c r="F13" s="14">
        <f t="shared" si="5"/>
        <v>13.450089120715351</v>
      </c>
      <c r="G13" s="9"/>
      <c r="H13" s="53" t="s">
        <v>195</v>
      </c>
      <c r="I13" s="35">
        <v>43114</v>
      </c>
      <c r="J13" s="56">
        <v>0.12</v>
      </c>
      <c r="K13" s="36">
        <v>48</v>
      </c>
      <c r="L13" s="10" t="s">
        <v>200</v>
      </c>
      <c r="M13" s="35">
        <v>44575</v>
      </c>
      <c r="N13" s="10" t="s">
        <v>184</v>
      </c>
      <c r="O13" s="16"/>
      <c r="P13" s="93">
        <v>113.71512348</v>
      </c>
      <c r="Q13" s="93">
        <v>0</v>
      </c>
      <c r="R13" s="93">
        <v>0</v>
      </c>
      <c r="S13" s="93">
        <v>113.71512348</v>
      </c>
      <c r="T13" s="93">
        <v>0</v>
      </c>
      <c r="U13" s="93">
        <v>0</v>
      </c>
      <c r="V13" s="93">
        <v>1004.4835907400001</v>
      </c>
      <c r="W13" s="93">
        <v>0</v>
      </c>
      <c r="X13" s="93">
        <v>0</v>
      </c>
      <c r="Y13" s="93">
        <v>0</v>
      </c>
      <c r="Z13" s="93">
        <v>0</v>
      </c>
      <c r="AA13" s="93">
        <v>0</v>
      </c>
      <c r="AB13" s="93">
        <v>0</v>
      </c>
      <c r="AC13" s="93">
        <v>0</v>
      </c>
      <c r="AD13" s="93">
        <v>0</v>
      </c>
      <c r="AE13" s="93">
        <v>0</v>
      </c>
      <c r="AF13" s="93">
        <v>0</v>
      </c>
      <c r="AG13" s="93">
        <v>0</v>
      </c>
      <c r="AH13" s="93">
        <v>0</v>
      </c>
      <c r="AI13" s="93">
        <v>0</v>
      </c>
      <c r="AJ13" s="93">
        <v>0</v>
      </c>
      <c r="AK13" s="15">
        <v>0</v>
      </c>
      <c r="AL13" s="15">
        <v>0</v>
      </c>
      <c r="AM13" s="15">
        <v>0</v>
      </c>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row>
    <row r="14" spans="2:93" ht="27.95" customHeight="1" x14ac:dyDescent="0.3">
      <c r="B14" s="9" t="s">
        <v>11</v>
      </c>
      <c r="C14" s="9" t="s">
        <v>12</v>
      </c>
      <c r="D14" s="9" t="s">
        <v>2</v>
      </c>
      <c r="E14" s="10">
        <v>785.68355199999996</v>
      </c>
      <c r="F14" s="14">
        <f t="shared" si="5"/>
        <v>11.151565566673764</v>
      </c>
      <c r="G14" s="9"/>
      <c r="H14" s="53" t="s">
        <v>195</v>
      </c>
      <c r="I14" s="35">
        <v>42761</v>
      </c>
      <c r="J14" s="56">
        <v>0.15</v>
      </c>
      <c r="K14" s="36">
        <v>48</v>
      </c>
      <c r="L14" s="10" t="s">
        <v>200</v>
      </c>
      <c r="M14" s="35">
        <v>44222</v>
      </c>
      <c r="N14" s="10" t="s">
        <v>184</v>
      </c>
      <c r="O14" s="16"/>
      <c r="P14" s="93">
        <v>117.85253279999999</v>
      </c>
      <c r="Q14" s="93">
        <v>0</v>
      </c>
      <c r="R14" s="93">
        <v>0</v>
      </c>
      <c r="S14" s="93">
        <v>844.60981839999999</v>
      </c>
      <c r="T14" s="93">
        <v>0</v>
      </c>
      <c r="U14" s="93">
        <v>0</v>
      </c>
      <c r="V14" s="93">
        <v>0</v>
      </c>
      <c r="W14" s="93">
        <v>0</v>
      </c>
      <c r="X14" s="93">
        <v>0</v>
      </c>
      <c r="Y14" s="93">
        <v>0</v>
      </c>
      <c r="Z14" s="93">
        <v>0</v>
      </c>
      <c r="AA14" s="93">
        <v>0</v>
      </c>
      <c r="AB14" s="93">
        <v>0</v>
      </c>
      <c r="AC14" s="93">
        <v>0</v>
      </c>
      <c r="AD14" s="93">
        <v>0</v>
      </c>
      <c r="AE14" s="93">
        <v>0</v>
      </c>
      <c r="AF14" s="93">
        <v>0</v>
      </c>
      <c r="AG14" s="93">
        <v>0</v>
      </c>
      <c r="AH14" s="93">
        <v>0</v>
      </c>
      <c r="AI14" s="93">
        <v>0</v>
      </c>
      <c r="AJ14" s="93">
        <v>0</v>
      </c>
      <c r="AK14" s="15">
        <v>0</v>
      </c>
      <c r="AL14" s="15">
        <v>0</v>
      </c>
      <c r="AM14" s="15">
        <v>0</v>
      </c>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row>
    <row r="15" spans="2:93" ht="27.95" customHeight="1" x14ac:dyDescent="0.3">
      <c r="B15" s="9" t="s">
        <v>13</v>
      </c>
      <c r="C15" s="9" t="s">
        <v>14</v>
      </c>
      <c r="D15" s="9" t="s">
        <v>2</v>
      </c>
      <c r="E15" s="17">
        <v>489.12152166999999</v>
      </c>
      <c r="F15" s="14">
        <f t="shared" si="5"/>
        <v>6.9423251957987366</v>
      </c>
      <c r="G15" s="9"/>
      <c r="H15" s="53" t="s">
        <v>195</v>
      </c>
      <c r="I15" s="35">
        <v>41699</v>
      </c>
      <c r="J15" s="56" t="s">
        <v>185</v>
      </c>
      <c r="K15" s="36">
        <v>127</v>
      </c>
      <c r="L15" s="10" t="s">
        <v>198</v>
      </c>
      <c r="M15" s="35">
        <v>45566</v>
      </c>
      <c r="N15" s="10" t="s">
        <v>184</v>
      </c>
      <c r="O15" s="16"/>
      <c r="P15" s="93">
        <v>132.09261930413109</v>
      </c>
      <c r="Q15" s="93">
        <v>0</v>
      </c>
      <c r="R15" s="93">
        <v>0</v>
      </c>
      <c r="S15" s="93">
        <v>129.82732689851932</v>
      </c>
      <c r="T15" s="93">
        <v>0</v>
      </c>
      <c r="U15" s="93">
        <v>0</v>
      </c>
      <c r="V15" s="93">
        <v>124.80332772851932</v>
      </c>
      <c r="W15" s="93">
        <v>0</v>
      </c>
      <c r="X15" s="93">
        <v>0</v>
      </c>
      <c r="Y15" s="93">
        <v>119.77932855851932</v>
      </c>
      <c r="Z15" s="93">
        <v>0</v>
      </c>
      <c r="AA15" s="93">
        <v>0</v>
      </c>
      <c r="AB15" s="93">
        <v>95.98655037209943</v>
      </c>
      <c r="AC15" s="93">
        <v>0</v>
      </c>
      <c r="AD15" s="93">
        <v>0</v>
      </c>
      <c r="AE15" s="93">
        <v>0</v>
      </c>
      <c r="AF15" s="93">
        <v>0</v>
      </c>
      <c r="AG15" s="93">
        <v>0</v>
      </c>
      <c r="AH15" s="93">
        <v>0</v>
      </c>
      <c r="AI15" s="93">
        <v>0</v>
      </c>
      <c r="AJ15" s="93">
        <v>0</v>
      </c>
      <c r="AK15" s="15">
        <v>0</v>
      </c>
      <c r="AL15" s="15">
        <v>0</v>
      </c>
      <c r="AM15" s="15">
        <v>0</v>
      </c>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row>
    <row r="16" spans="2:93" ht="27.95" customHeight="1" x14ac:dyDescent="0.3">
      <c r="B16" s="9" t="s">
        <v>15</v>
      </c>
      <c r="C16" s="9" t="s">
        <v>16</v>
      </c>
      <c r="D16" s="9" t="s">
        <v>2</v>
      </c>
      <c r="E16" s="10">
        <v>424.00831541999997</v>
      </c>
      <c r="F16" s="14">
        <f t="shared" si="5"/>
        <v>6.0181437147115178</v>
      </c>
      <c r="G16" s="9"/>
      <c r="H16" s="53" t="s">
        <v>195</v>
      </c>
      <c r="I16" s="35">
        <v>43158</v>
      </c>
      <c r="J16" s="119" t="s">
        <v>185</v>
      </c>
      <c r="K16" s="36">
        <v>96</v>
      </c>
      <c r="L16" s="10" t="s">
        <v>198</v>
      </c>
      <c r="M16" s="35">
        <v>46080</v>
      </c>
      <c r="N16" s="10" t="s">
        <v>184</v>
      </c>
      <c r="O16" s="16"/>
      <c r="P16" s="93">
        <v>92.305858099635344</v>
      </c>
      <c r="Q16" s="93">
        <v>0</v>
      </c>
      <c r="R16" s="93">
        <v>0</v>
      </c>
      <c r="S16" s="93">
        <v>90.333916083016021</v>
      </c>
      <c r="T16" s="93">
        <v>0</v>
      </c>
      <c r="U16" s="93">
        <v>0</v>
      </c>
      <c r="V16" s="93">
        <v>87.004281240981399</v>
      </c>
      <c r="W16" s="93">
        <v>0</v>
      </c>
      <c r="X16" s="93">
        <v>0</v>
      </c>
      <c r="Y16" s="93">
        <v>83.675237849119995</v>
      </c>
      <c r="Z16" s="93">
        <v>0</v>
      </c>
      <c r="AA16" s="93">
        <v>0</v>
      </c>
      <c r="AB16" s="93">
        <v>80.365637675405523</v>
      </c>
      <c r="AC16" s="93">
        <v>0</v>
      </c>
      <c r="AD16" s="93">
        <v>0</v>
      </c>
      <c r="AE16" s="93">
        <v>77.030554177714436</v>
      </c>
      <c r="AF16" s="93">
        <v>0</v>
      </c>
      <c r="AG16" s="93">
        <v>0</v>
      </c>
      <c r="AH16" s="93">
        <v>12.531750996871647</v>
      </c>
      <c r="AI16" s="93">
        <v>0</v>
      </c>
      <c r="AJ16" s="93">
        <v>0</v>
      </c>
      <c r="AK16" s="15">
        <v>0</v>
      </c>
      <c r="AL16" s="15">
        <v>0</v>
      </c>
      <c r="AM16" s="15">
        <v>0</v>
      </c>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row>
    <row r="17" spans="1:98" ht="27.95" customHeight="1" x14ac:dyDescent="0.3">
      <c r="A17" s="48"/>
      <c r="B17" s="9" t="s">
        <v>17</v>
      </c>
      <c r="C17" s="9" t="s">
        <v>18</v>
      </c>
      <c r="D17" s="9" t="s">
        <v>2</v>
      </c>
      <c r="E17" s="10">
        <v>163.40901012999998</v>
      </c>
      <c r="F17" s="14">
        <f t="shared" si="5"/>
        <v>2.3193387286920726</v>
      </c>
      <c r="G17" s="9"/>
      <c r="H17" s="53" t="s">
        <v>195</v>
      </c>
      <c r="I17" s="35">
        <v>42583</v>
      </c>
      <c r="J17" s="56">
        <v>0.11409999999999999</v>
      </c>
      <c r="K17" s="36">
        <v>72</v>
      </c>
      <c r="L17" s="10" t="s">
        <v>198</v>
      </c>
      <c r="M17" s="35">
        <v>44774</v>
      </c>
      <c r="N17" s="10" t="s">
        <v>184</v>
      </c>
      <c r="O17" s="16"/>
      <c r="P17" s="93">
        <v>85.481931119999999</v>
      </c>
      <c r="Q17" s="93">
        <v>0</v>
      </c>
      <c r="R17" s="93">
        <v>0</v>
      </c>
      <c r="S17" s="93">
        <v>85.481931120000013</v>
      </c>
      <c r="T17" s="93">
        <v>0</v>
      </c>
      <c r="U17" s="93">
        <v>0</v>
      </c>
      <c r="V17" s="93">
        <v>56.987954080000009</v>
      </c>
      <c r="W17" s="93">
        <v>0</v>
      </c>
      <c r="X17" s="93">
        <v>0</v>
      </c>
      <c r="Y17" s="93">
        <v>0</v>
      </c>
      <c r="Z17" s="93">
        <v>0</v>
      </c>
      <c r="AA17" s="93">
        <v>0</v>
      </c>
      <c r="AB17" s="93">
        <v>0</v>
      </c>
      <c r="AC17" s="93">
        <v>0</v>
      </c>
      <c r="AD17" s="93">
        <v>0</v>
      </c>
      <c r="AE17" s="93">
        <v>0</v>
      </c>
      <c r="AF17" s="93">
        <v>0</v>
      </c>
      <c r="AG17" s="93">
        <v>0</v>
      </c>
      <c r="AH17" s="93">
        <v>0</v>
      </c>
      <c r="AI17" s="93">
        <v>0</v>
      </c>
      <c r="AJ17" s="93">
        <v>0</v>
      </c>
      <c r="AK17" s="15">
        <v>0</v>
      </c>
      <c r="AL17" s="15">
        <v>0</v>
      </c>
      <c r="AM17" s="15">
        <v>0</v>
      </c>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6"/>
      <c r="CH17" s="126"/>
      <c r="CI17" s="126"/>
      <c r="CJ17" s="126"/>
      <c r="CK17" s="126"/>
      <c r="CL17" s="126"/>
      <c r="CM17" s="126"/>
      <c r="CN17" s="126"/>
      <c r="CO17" s="126"/>
    </row>
    <row r="18" spans="1:98" ht="27.95" customHeight="1" x14ac:dyDescent="0.3">
      <c r="B18" s="9" t="s">
        <v>19</v>
      </c>
      <c r="C18" s="9" t="s">
        <v>20</v>
      </c>
      <c r="D18" s="9" t="s">
        <v>2</v>
      </c>
      <c r="E18" s="10">
        <v>125.50542867000038</v>
      </c>
      <c r="F18" s="14">
        <f t="shared" si="5"/>
        <v>1.7813558820523794</v>
      </c>
      <c r="G18" s="9"/>
      <c r="H18" s="53" t="s">
        <v>196</v>
      </c>
      <c r="I18" s="35">
        <v>40603</v>
      </c>
      <c r="J18" s="56" t="s">
        <v>186</v>
      </c>
      <c r="K18" s="36">
        <v>187</v>
      </c>
      <c r="L18" s="10" t="s">
        <v>199</v>
      </c>
      <c r="M18" s="35">
        <v>46296</v>
      </c>
      <c r="N18" s="10" t="s">
        <v>184</v>
      </c>
      <c r="O18" s="16"/>
      <c r="P18" s="93">
        <v>49.595245390000002</v>
      </c>
      <c r="Q18" s="93">
        <v>0</v>
      </c>
      <c r="R18" s="93">
        <v>0</v>
      </c>
      <c r="S18" s="93">
        <v>50.781860690000002</v>
      </c>
      <c r="T18" s="93">
        <v>0</v>
      </c>
      <c r="U18" s="93">
        <v>0</v>
      </c>
      <c r="V18" s="93">
        <v>46.216432890000007</v>
      </c>
      <c r="W18" s="93">
        <v>0</v>
      </c>
      <c r="X18" s="93">
        <v>0</v>
      </c>
      <c r="Y18" s="93">
        <v>37.497795620000005</v>
      </c>
      <c r="Z18" s="93">
        <v>0</v>
      </c>
      <c r="AA18" s="93">
        <v>0</v>
      </c>
      <c r="AB18" s="93">
        <v>33.077765240000005</v>
      </c>
      <c r="AC18" s="93">
        <v>0</v>
      </c>
      <c r="AD18" s="93">
        <v>0</v>
      </c>
      <c r="AE18" s="93">
        <v>29.436405910000001</v>
      </c>
      <c r="AF18" s="93">
        <v>0</v>
      </c>
      <c r="AG18" s="93">
        <v>0</v>
      </c>
      <c r="AH18" s="93">
        <v>20.892277579999998</v>
      </c>
      <c r="AI18" s="93">
        <v>0</v>
      </c>
      <c r="AJ18" s="93">
        <v>0</v>
      </c>
      <c r="AK18" s="15">
        <v>0</v>
      </c>
      <c r="AL18" s="15">
        <v>0</v>
      </c>
      <c r="AM18" s="15">
        <v>0</v>
      </c>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row>
    <row r="19" spans="1:98" ht="27.95" customHeight="1" x14ac:dyDescent="0.3">
      <c r="B19" s="9" t="s">
        <v>21</v>
      </c>
      <c r="C19" s="9" t="s">
        <v>22</v>
      </c>
      <c r="D19" s="9" t="s">
        <v>2</v>
      </c>
      <c r="E19" s="17">
        <v>9.1291017599999993</v>
      </c>
      <c r="F19" s="14">
        <f t="shared" si="5"/>
        <v>0.12957351160315095</v>
      </c>
      <c r="G19" s="9"/>
      <c r="H19" s="53" t="s">
        <v>195</v>
      </c>
      <c r="I19" s="35">
        <v>40188</v>
      </c>
      <c r="J19" s="56" t="s">
        <v>185</v>
      </c>
      <c r="K19" s="36">
        <v>126</v>
      </c>
      <c r="L19" s="10" t="s">
        <v>198</v>
      </c>
      <c r="M19" s="35">
        <v>44022</v>
      </c>
      <c r="N19" s="10" t="s">
        <v>184</v>
      </c>
      <c r="O19" s="16"/>
      <c r="P19" s="93">
        <v>61.368067473649241</v>
      </c>
      <c r="Q19" s="93">
        <v>0</v>
      </c>
      <c r="R19" s="93">
        <v>0</v>
      </c>
      <c r="S19" s="93">
        <v>0</v>
      </c>
      <c r="T19" s="93">
        <v>0</v>
      </c>
      <c r="U19" s="93">
        <v>0</v>
      </c>
      <c r="V19" s="93">
        <v>0</v>
      </c>
      <c r="W19" s="93">
        <v>0</v>
      </c>
      <c r="X19" s="93">
        <v>0</v>
      </c>
      <c r="Y19" s="93">
        <v>0</v>
      </c>
      <c r="Z19" s="93">
        <v>0</v>
      </c>
      <c r="AA19" s="93">
        <v>0</v>
      </c>
      <c r="AB19" s="93">
        <v>0</v>
      </c>
      <c r="AC19" s="93">
        <v>0</v>
      </c>
      <c r="AD19" s="93">
        <v>0</v>
      </c>
      <c r="AE19" s="93">
        <v>0</v>
      </c>
      <c r="AF19" s="93">
        <v>0</v>
      </c>
      <c r="AG19" s="93">
        <v>0</v>
      </c>
      <c r="AH19" s="93">
        <v>0</v>
      </c>
      <c r="AI19" s="93">
        <v>0</v>
      </c>
      <c r="AJ19" s="93">
        <v>0</v>
      </c>
      <c r="AK19" s="15">
        <v>0</v>
      </c>
      <c r="AL19" s="15">
        <v>0</v>
      </c>
      <c r="AM19" s="15">
        <v>0</v>
      </c>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row>
    <row r="20" spans="1:98" ht="27.95" customHeight="1" x14ac:dyDescent="0.3">
      <c r="B20" s="9" t="s">
        <v>23</v>
      </c>
      <c r="C20" s="9" t="s">
        <v>24</v>
      </c>
      <c r="D20" s="9" t="s">
        <v>2</v>
      </c>
      <c r="E20" s="10">
        <v>14.393761250000001</v>
      </c>
      <c r="F20" s="14">
        <f t="shared" si="5"/>
        <v>0.20429722872755662</v>
      </c>
      <c r="G20" s="9"/>
      <c r="H20" s="53" t="s">
        <v>195</v>
      </c>
      <c r="I20" s="35">
        <v>40277</v>
      </c>
      <c r="J20" s="56" t="s">
        <v>185</v>
      </c>
      <c r="K20" s="36">
        <v>130</v>
      </c>
      <c r="L20" s="10" t="s">
        <v>198</v>
      </c>
      <c r="M20" s="35">
        <v>44236</v>
      </c>
      <c r="N20" s="10" t="s">
        <v>184</v>
      </c>
      <c r="O20" s="16"/>
      <c r="P20" s="93">
        <v>46.176810699999976</v>
      </c>
      <c r="Q20" s="93">
        <v>0</v>
      </c>
      <c r="R20" s="93">
        <v>0</v>
      </c>
      <c r="S20" s="93">
        <v>3.6188448100000001</v>
      </c>
      <c r="T20" s="93">
        <v>0</v>
      </c>
      <c r="U20" s="93">
        <v>0</v>
      </c>
      <c r="V20" s="93">
        <v>0</v>
      </c>
      <c r="W20" s="93">
        <v>0</v>
      </c>
      <c r="X20" s="93">
        <v>0</v>
      </c>
      <c r="Y20" s="93">
        <v>0</v>
      </c>
      <c r="Z20" s="93">
        <v>0</v>
      </c>
      <c r="AA20" s="93">
        <v>0</v>
      </c>
      <c r="AB20" s="93">
        <v>0</v>
      </c>
      <c r="AC20" s="93">
        <v>0</v>
      </c>
      <c r="AD20" s="93">
        <v>0</v>
      </c>
      <c r="AE20" s="93">
        <v>0</v>
      </c>
      <c r="AF20" s="93">
        <v>0</v>
      </c>
      <c r="AG20" s="93">
        <v>0</v>
      </c>
      <c r="AH20" s="93">
        <v>0</v>
      </c>
      <c r="AI20" s="93">
        <v>0</v>
      </c>
      <c r="AJ20" s="93">
        <v>0</v>
      </c>
      <c r="AK20" s="15">
        <v>0</v>
      </c>
      <c r="AL20" s="15">
        <v>0</v>
      </c>
      <c r="AM20" s="15">
        <v>0</v>
      </c>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row>
    <row r="21" spans="1:98" ht="27.95" customHeight="1" x14ac:dyDescent="0.3">
      <c r="B21" s="9" t="s">
        <v>25</v>
      </c>
      <c r="C21" s="9" t="s">
        <v>26</v>
      </c>
      <c r="D21" s="9" t="s">
        <v>2</v>
      </c>
      <c r="E21" s="10">
        <v>45.128330929999997</v>
      </c>
      <c r="F21" s="14">
        <f t="shared" si="5"/>
        <v>0.64052701625150799</v>
      </c>
      <c r="G21" s="9"/>
      <c r="H21" s="53" t="s">
        <v>195</v>
      </c>
      <c r="I21" s="35">
        <v>43104</v>
      </c>
      <c r="J21" s="56" t="s">
        <v>185</v>
      </c>
      <c r="K21" s="36">
        <v>96</v>
      </c>
      <c r="L21" s="10" t="s">
        <v>198</v>
      </c>
      <c r="M21" s="35">
        <v>46026</v>
      </c>
      <c r="N21" s="10" t="s">
        <v>184</v>
      </c>
      <c r="O21" s="16"/>
      <c r="P21" s="93">
        <v>10.166897961570603</v>
      </c>
      <c r="Q21" s="93">
        <v>0</v>
      </c>
      <c r="R21" s="93">
        <v>0</v>
      </c>
      <c r="S21" s="93">
        <v>9.7463620820445271</v>
      </c>
      <c r="T21" s="93">
        <v>0</v>
      </c>
      <c r="U21" s="93">
        <v>0</v>
      </c>
      <c r="V21" s="93">
        <v>9.3866039662535279</v>
      </c>
      <c r="W21" s="93">
        <v>0</v>
      </c>
      <c r="X21" s="93">
        <v>0</v>
      </c>
      <c r="Y21" s="93">
        <v>9.0268458504625269</v>
      </c>
      <c r="Z21" s="93">
        <v>0</v>
      </c>
      <c r="AA21" s="93">
        <v>0</v>
      </c>
      <c r="AB21" s="93">
        <v>8.6689768754463579</v>
      </c>
      <c r="AC21" s="93">
        <v>0</v>
      </c>
      <c r="AD21" s="93">
        <v>0</v>
      </c>
      <c r="AE21" s="93">
        <v>8.3073296188805266</v>
      </c>
      <c r="AF21" s="93">
        <v>0</v>
      </c>
      <c r="AG21" s="93">
        <v>0</v>
      </c>
      <c r="AH21" s="93">
        <v>0.67610341138882291</v>
      </c>
      <c r="AI21" s="93">
        <v>0</v>
      </c>
      <c r="AJ21" s="93">
        <v>0</v>
      </c>
      <c r="AK21" s="15">
        <v>0</v>
      </c>
      <c r="AL21" s="15">
        <v>0</v>
      </c>
      <c r="AM21" s="15">
        <v>0</v>
      </c>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row>
    <row r="22" spans="1:98" ht="27.95" customHeight="1" x14ac:dyDescent="0.3">
      <c r="B22" s="9" t="s">
        <v>27</v>
      </c>
      <c r="C22" s="9" t="s">
        <v>28</v>
      </c>
      <c r="D22" s="9" t="s">
        <v>2</v>
      </c>
      <c r="E22" s="10">
        <v>19.873583320000002</v>
      </c>
      <c r="F22" s="14">
        <f t="shared" si="5"/>
        <v>0.28207484663969912</v>
      </c>
      <c r="G22" s="9"/>
      <c r="H22" s="53" t="s">
        <v>195</v>
      </c>
      <c r="I22" s="35">
        <v>40450</v>
      </c>
      <c r="J22" s="56" t="s">
        <v>185</v>
      </c>
      <c r="K22" s="36">
        <v>140</v>
      </c>
      <c r="L22" s="10" t="s">
        <v>198</v>
      </c>
      <c r="M22" s="35">
        <v>44710</v>
      </c>
      <c r="N22" s="10" t="s">
        <v>184</v>
      </c>
      <c r="O22" s="16"/>
      <c r="P22" s="93">
        <v>30.033755898187064</v>
      </c>
      <c r="Q22" s="93">
        <v>0</v>
      </c>
      <c r="R22" s="93">
        <v>0</v>
      </c>
      <c r="S22" s="93">
        <v>5.1862591556645921</v>
      </c>
      <c r="T22" s="93">
        <v>0</v>
      </c>
      <c r="U22" s="93">
        <v>0</v>
      </c>
      <c r="V22" s="93">
        <v>0.12900505000000001</v>
      </c>
      <c r="W22" s="93">
        <v>0</v>
      </c>
      <c r="X22" s="93">
        <v>0</v>
      </c>
      <c r="Y22" s="93">
        <v>0</v>
      </c>
      <c r="Z22" s="93">
        <v>0</v>
      </c>
      <c r="AA22" s="93">
        <v>0</v>
      </c>
      <c r="AB22" s="93">
        <v>0</v>
      </c>
      <c r="AC22" s="93">
        <v>0</v>
      </c>
      <c r="AD22" s="93">
        <v>0</v>
      </c>
      <c r="AE22" s="93">
        <v>0</v>
      </c>
      <c r="AF22" s="93">
        <v>0</v>
      </c>
      <c r="AG22" s="93">
        <v>0</v>
      </c>
      <c r="AH22" s="93">
        <v>0</v>
      </c>
      <c r="AI22" s="93">
        <v>0</v>
      </c>
      <c r="AJ22" s="93">
        <v>0</v>
      </c>
      <c r="AK22" s="15">
        <v>0</v>
      </c>
      <c r="AL22" s="15">
        <v>0</v>
      </c>
      <c r="AM22" s="15">
        <v>0</v>
      </c>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row>
    <row r="23" spans="1:98" ht="27.95" customHeight="1" x14ac:dyDescent="0.3">
      <c r="B23" s="9" t="s">
        <v>29</v>
      </c>
      <c r="C23" s="9" t="s">
        <v>30</v>
      </c>
      <c r="D23" s="9" t="s">
        <v>2</v>
      </c>
      <c r="E23" s="10">
        <v>4.2043887800000004</v>
      </c>
      <c r="F23" s="14">
        <f t="shared" si="5"/>
        <v>5.9674810588318791E-2</v>
      </c>
      <c r="G23" s="9"/>
      <c r="H23" s="53" t="s">
        <v>195</v>
      </c>
      <c r="I23" s="35">
        <v>42248</v>
      </c>
      <c r="J23" s="56">
        <v>0.15</v>
      </c>
      <c r="K23" s="36">
        <v>67</v>
      </c>
      <c r="L23" s="10" t="s">
        <v>198</v>
      </c>
      <c r="M23" s="35">
        <v>44287</v>
      </c>
      <c r="N23" s="10" t="s">
        <v>184</v>
      </c>
      <c r="O23" s="16"/>
      <c r="P23" s="93">
        <v>10.184411360000002</v>
      </c>
      <c r="Q23" s="93">
        <v>0</v>
      </c>
      <c r="R23" s="93">
        <v>0</v>
      </c>
      <c r="S23" s="93">
        <v>0.79756850000000001</v>
      </c>
      <c r="T23" s="93">
        <v>0</v>
      </c>
      <c r="U23" s="93">
        <v>0</v>
      </c>
      <c r="V23" s="93">
        <v>0</v>
      </c>
      <c r="W23" s="93">
        <v>0</v>
      </c>
      <c r="X23" s="93">
        <v>0</v>
      </c>
      <c r="Y23" s="93">
        <v>0</v>
      </c>
      <c r="Z23" s="93">
        <v>0</v>
      </c>
      <c r="AA23" s="93">
        <v>0</v>
      </c>
      <c r="AB23" s="93">
        <v>0</v>
      </c>
      <c r="AC23" s="93">
        <v>0</v>
      </c>
      <c r="AD23" s="93">
        <v>0</v>
      </c>
      <c r="AE23" s="93">
        <v>0</v>
      </c>
      <c r="AF23" s="93">
        <v>0</v>
      </c>
      <c r="AG23" s="93">
        <v>0</v>
      </c>
      <c r="AH23" s="93">
        <v>0</v>
      </c>
      <c r="AI23" s="93">
        <v>0</v>
      </c>
      <c r="AJ23" s="93">
        <v>0</v>
      </c>
      <c r="AK23" s="15">
        <v>0</v>
      </c>
      <c r="AL23" s="15">
        <v>0</v>
      </c>
      <c r="AM23" s="15">
        <v>0</v>
      </c>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row>
    <row r="24" spans="1:98" ht="27.95" customHeight="1" x14ac:dyDescent="0.3">
      <c r="B24" s="24" t="s">
        <v>139</v>
      </c>
      <c r="C24" s="24"/>
      <c r="D24" s="24"/>
      <c r="E24" s="24"/>
      <c r="F24" s="43">
        <f>+SUM(F25:F25)</f>
        <v>158.3658430476639</v>
      </c>
      <c r="G24" s="46">
        <f>+F24/$F$51</f>
        <v>0.13720470926044268</v>
      </c>
      <c r="H24" s="54"/>
      <c r="I24" s="24"/>
      <c r="J24" s="57"/>
      <c r="K24" s="24"/>
      <c r="L24" s="24"/>
      <c r="M24" s="24"/>
      <c r="N24" s="24"/>
      <c r="O24" s="39"/>
      <c r="P24" s="60">
        <f>+SUM(P25)</f>
        <v>0</v>
      </c>
      <c r="Q24" s="60">
        <f t="shared" ref="Q24:AJ24" si="6">+SUM(Q25)</f>
        <v>0</v>
      </c>
      <c r="R24" s="60">
        <f t="shared" si="6"/>
        <v>69.869984708414421</v>
      </c>
      <c r="S24" s="60">
        <f t="shared" si="6"/>
        <v>0</v>
      </c>
      <c r="T24" s="60">
        <f t="shared" si="6"/>
        <v>0</v>
      </c>
      <c r="U24" s="60">
        <f t="shared" si="6"/>
        <v>66.599506133207825</v>
      </c>
      <c r="V24" s="60">
        <f t="shared" si="6"/>
        <v>0</v>
      </c>
      <c r="W24" s="60">
        <f t="shared" si="6"/>
        <v>0</v>
      </c>
      <c r="X24" s="60">
        <f t="shared" si="6"/>
        <v>63.633961103507822</v>
      </c>
      <c r="Y24" s="60">
        <f t="shared" si="6"/>
        <v>0</v>
      </c>
      <c r="Z24" s="60">
        <f t="shared" si="6"/>
        <v>0</v>
      </c>
      <c r="AA24" s="60">
        <f t="shared" si="6"/>
        <v>55.725841023707169</v>
      </c>
      <c r="AB24" s="60">
        <f t="shared" si="6"/>
        <v>0</v>
      </c>
      <c r="AC24" s="60">
        <f t="shared" si="6"/>
        <v>0</v>
      </c>
      <c r="AD24" s="60">
        <f t="shared" si="6"/>
        <v>0</v>
      </c>
      <c r="AE24" s="60">
        <f t="shared" si="6"/>
        <v>0</v>
      </c>
      <c r="AF24" s="60">
        <f t="shared" si="6"/>
        <v>0</v>
      </c>
      <c r="AG24" s="60">
        <f t="shared" si="6"/>
        <v>0</v>
      </c>
      <c r="AH24" s="60">
        <f t="shared" si="6"/>
        <v>0</v>
      </c>
      <c r="AI24" s="60">
        <f t="shared" si="6"/>
        <v>0</v>
      </c>
      <c r="AJ24" s="60">
        <f t="shared" si="6"/>
        <v>0</v>
      </c>
      <c r="AK24" s="60">
        <f>+SUM(AK25)</f>
        <v>0</v>
      </c>
      <c r="AL24" s="60">
        <f>+SUM(AL25)</f>
        <v>0</v>
      </c>
      <c r="AM24" s="60">
        <f>+SUM(AM25)</f>
        <v>0</v>
      </c>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row>
    <row r="25" spans="1:98" ht="27.95" customHeight="1" x14ac:dyDescent="0.3">
      <c r="B25" s="9" t="s">
        <v>31</v>
      </c>
      <c r="C25" s="9" t="s">
        <v>32</v>
      </c>
      <c r="D25" s="9" t="s">
        <v>80</v>
      </c>
      <c r="E25" s="47">
        <v>202.64557704182999</v>
      </c>
      <c r="F25" s="14">
        <f>+IF($D25="USD",$E25,$E25*$C$56/$C$54)</f>
        <v>158.3658430476639</v>
      </c>
      <c r="G25" s="9"/>
      <c r="H25" s="53" t="s">
        <v>195</v>
      </c>
      <c r="I25" s="35">
        <v>43416</v>
      </c>
      <c r="J25" s="56" t="s">
        <v>187</v>
      </c>
      <c r="K25" s="36">
        <v>60</v>
      </c>
      <c r="L25" s="10" t="s">
        <v>198</v>
      </c>
      <c r="M25" s="35">
        <v>45242</v>
      </c>
      <c r="N25" s="10" t="s">
        <v>188</v>
      </c>
      <c r="O25" s="16"/>
      <c r="P25" s="93">
        <v>0</v>
      </c>
      <c r="Q25" s="93">
        <v>0</v>
      </c>
      <c r="R25" s="93">
        <v>69.869984708414421</v>
      </c>
      <c r="S25" s="93">
        <v>0</v>
      </c>
      <c r="T25" s="93">
        <v>0</v>
      </c>
      <c r="U25" s="93">
        <v>66.599506133207825</v>
      </c>
      <c r="V25" s="93">
        <v>0</v>
      </c>
      <c r="W25" s="93">
        <v>0</v>
      </c>
      <c r="X25" s="93">
        <v>63.633961103507822</v>
      </c>
      <c r="Y25" s="93">
        <v>0</v>
      </c>
      <c r="Z25" s="93">
        <v>0</v>
      </c>
      <c r="AA25" s="93">
        <v>55.725841023707169</v>
      </c>
      <c r="AB25" s="93">
        <v>0</v>
      </c>
      <c r="AC25" s="93">
        <v>0</v>
      </c>
      <c r="AD25" s="93">
        <v>0</v>
      </c>
      <c r="AE25" s="93">
        <v>0</v>
      </c>
      <c r="AF25" s="93">
        <v>0</v>
      </c>
      <c r="AG25" s="93">
        <v>0</v>
      </c>
      <c r="AH25" s="93">
        <v>0</v>
      </c>
      <c r="AI25" s="93">
        <v>0</v>
      </c>
      <c r="AJ25" s="93">
        <v>0</v>
      </c>
      <c r="AK25" s="15">
        <v>0</v>
      </c>
      <c r="AL25" s="15">
        <v>0</v>
      </c>
      <c r="AM25" s="15">
        <v>0</v>
      </c>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row>
    <row r="26" spans="1:98" ht="27.95" customHeight="1" x14ac:dyDescent="0.3">
      <c r="B26" s="24" t="s">
        <v>144</v>
      </c>
      <c r="C26" s="24"/>
      <c r="D26" s="24"/>
      <c r="E26" s="24"/>
      <c r="F26" s="43">
        <f>+SUM(F27:F27)</f>
        <v>1.5680000000000001</v>
      </c>
      <c r="G26" s="46">
        <f>+F26/$F$51</f>
        <v>1.3584809702659405E-3</v>
      </c>
      <c r="H26" s="54"/>
      <c r="I26" s="24"/>
      <c r="J26" s="57"/>
      <c r="K26" s="24"/>
      <c r="L26" s="24"/>
      <c r="M26" s="24"/>
      <c r="N26" s="24"/>
      <c r="O26" s="39"/>
      <c r="P26" s="60">
        <f>+SUM(P27)</f>
        <v>0</v>
      </c>
      <c r="Q26" s="60">
        <f t="shared" ref="Q26:AJ26" si="7">+SUM(Q27)</f>
        <v>1.6418861500000004</v>
      </c>
      <c r="R26" s="60">
        <f t="shared" si="7"/>
        <v>0</v>
      </c>
      <c r="S26" s="60">
        <f t="shared" si="7"/>
        <v>0</v>
      </c>
      <c r="T26" s="60">
        <f t="shared" si="7"/>
        <v>0.79290937999999989</v>
      </c>
      <c r="U26" s="60">
        <f t="shared" si="7"/>
        <v>0</v>
      </c>
      <c r="V26" s="60">
        <f t="shared" si="7"/>
        <v>0</v>
      </c>
      <c r="W26" s="60">
        <f t="shared" si="7"/>
        <v>0</v>
      </c>
      <c r="X26" s="60">
        <f t="shared" si="7"/>
        <v>0</v>
      </c>
      <c r="Y26" s="60">
        <f t="shared" si="7"/>
        <v>0</v>
      </c>
      <c r="Z26" s="60">
        <f t="shared" si="7"/>
        <v>0</v>
      </c>
      <c r="AA26" s="60">
        <f t="shared" si="7"/>
        <v>0</v>
      </c>
      <c r="AB26" s="60">
        <f t="shared" si="7"/>
        <v>0</v>
      </c>
      <c r="AC26" s="60">
        <f t="shared" si="7"/>
        <v>0</v>
      </c>
      <c r="AD26" s="60">
        <f t="shared" si="7"/>
        <v>0</v>
      </c>
      <c r="AE26" s="60">
        <f t="shared" si="7"/>
        <v>0</v>
      </c>
      <c r="AF26" s="60">
        <f t="shared" si="7"/>
        <v>0</v>
      </c>
      <c r="AG26" s="60">
        <f t="shared" si="7"/>
        <v>0</v>
      </c>
      <c r="AH26" s="60">
        <f t="shared" si="7"/>
        <v>0</v>
      </c>
      <c r="AI26" s="60">
        <f t="shared" si="7"/>
        <v>0</v>
      </c>
      <c r="AJ26" s="60">
        <f t="shared" si="7"/>
        <v>0</v>
      </c>
      <c r="AK26" s="60">
        <f>+SUM(AK27)</f>
        <v>0</v>
      </c>
      <c r="AL26" s="60">
        <f>+SUM(AL27)</f>
        <v>0</v>
      </c>
      <c r="AM26" s="60">
        <f>+SUM(AM27)</f>
        <v>0</v>
      </c>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c r="CD26" s="125"/>
      <c r="CE26" s="125"/>
      <c r="CF26" s="125"/>
      <c r="CG26" s="125"/>
      <c r="CH26" s="125"/>
      <c r="CI26" s="125"/>
      <c r="CJ26" s="125"/>
      <c r="CK26" s="125"/>
      <c r="CL26" s="125"/>
      <c r="CM26" s="125"/>
      <c r="CN26" s="125"/>
      <c r="CO26" s="125"/>
    </row>
    <row r="27" spans="1:98" ht="27.95" customHeight="1" x14ac:dyDescent="0.3">
      <c r="B27" s="9" t="s">
        <v>33</v>
      </c>
      <c r="C27" s="9" t="s">
        <v>34</v>
      </c>
      <c r="D27" s="9" t="s">
        <v>149</v>
      </c>
      <c r="E27" s="13">
        <v>1.5680000000000001</v>
      </c>
      <c r="F27" s="14">
        <f>+IF($D27="USD",$E27,$E27/$C$54)</f>
        <v>1.5680000000000001</v>
      </c>
      <c r="G27" s="9"/>
      <c r="H27" s="53" t="s">
        <v>195</v>
      </c>
      <c r="I27" s="35">
        <v>42536</v>
      </c>
      <c r="J27" s="56" t="s">
        <v>189</v>
      </c>
      <c r="K27" s="36">
        <v>60</v>
      </c>
      <c r="L27" s="10" t="s">
        <v>198</v>
      </c>
      <c r="M27" s="35">
        <v>44362</v>
      </c>
      <c r="N27" s="10" t="s">
        <v>190</v>
      </c>
      <c r="O27" s="16"/>
      <c r="P27" s="93">
        <v>0</v>
      </c>
      <c r="Q27" s="93">
        <v>1.6418861500000004</v>
      </c>
      <c r="R27" s="93">
        <v>0</v>
      </c>
      <c r="S27" s="93">
        <v>0</v>
      </c>
      <c r="T27" s="93">
        <v>0.79290937999999989</v>
      </c>
      <c r="U27" s="93">
        <v>0</v>
      </c>
      <c r="V27" s="93">
        <v>0</v>
      </c>
      <c r="W27" s="93">
        <v>0</v>
      </c>
      <c r="X27" s="93">
        <v>0</v>
      </c>
      <c r="Y27" s="93">
        <v>0</v>
      </c>
      <c r="Z27" s="93">
        <v>0</v>
      </c>
      <c r="AA27" s="93">
        <v>0</v>
      </c>
      <c r="AB27" s="93">
        <v>0</v>
      </c>
      <c r="AC27" s="93">
        <v>0</v>
      </c>
      <c r="AD27" s="93">
        <v>0</v>
      </c>
      <c r="AE27" s="93">
        <v>0</v>
      </c>
      <c r="AF27" s="93">
        <v>0</v>
      </c>
      <c r="AG27" s="93">
        <v>0</v>
      </c>
      <c r="AH27" s="93">
        <v>0</v>
      </c>
      <c r="AI27" s="93">
        <v>0</v>
      </c>
      <c r="AJ27" s="93">
        <v>0</v>
      </c>
      <c r="AK27" s="15">
        <v>0</v>
      </c>
      <c r="AL27" s="15">
        <v>0</v>
      </c>
      <c r="AM27" s="15">
        <v>0</v>
      </c>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row>
    <row r="28" spans="1:98" ht="27.95" customHeight="1" x14ac:dyDescent="0.3">
      <c r="B28" s="24" t="s">
        <v>35</v>
      </c>
      <c r="C28" s="24"/>
      <c r="D28" s="24"/>
      <c r="E28" s="24"/>
      <c r="F28" s="43">
        <f>+SUM(F29,F40)</f>
        <v>194.04072411178799</v>
      </c>
      <c r="G28" s="46">
        <f>+F28/$F$51</f>
        <v>0.16811264742505574</v>
      </c>
      <c r="H28" s="54"/>
      <c r="I28" s="24"/>
      <c r="J28" s="57"/>
      <c r="K28" s="24"/>
      <c r="L28" s="24"/>
      <c r="M28" s="24"/>
      <c r="N28" s="24"/>
      <c r="O28" s="39"/>
      <c r="P28" s="60">
        <f>+SUM(P29,P40)</f>
        <v>0</v>
      </c>
      <c r="Q28" s="60">
        <f t="shared" ref="Q28:AJ28" si="8">+SUM(Q29,Q40)</f>
        <v>21.67938767697445</v>
      </c>
      <c r="R28" s="60">
        <f t="shared" si="8"/>
        <v>0</v>
      </c>
      <c r="S28" s="60">
        <f t="shared" si="8"/>
        <v>0</v>
      </c>
      <c r="T28" s="60">
        <f t="shared" si="8"/>
        <v>19.954474331305498</v>
      </c>
      <c r="U28" s="60">
        <f t="shared" si="8"/>
        <v>0</v>
      </c>
      <c r="V28" s="60">
        <f t="shared" si="8"/>
        <v>0</v>
      </c>
      <c r="W28" s="60">
        <f t="shared" si="8"/>
        <v>19.502904894147449</v>
      </c>
      <c r="X28" s="60">
        <f t="shared" si="8"/>
        <v>0</v>
      </c>
      <c r="Y28" s="60">
        <f t="shared" si="8"/>
        <v>0</v>
      </c>
      <c r="Z28" s="60">
        <f t="shared" si="8"/>
        <v>19.033934760957976</v>
      </c>
      <c r="AA28" s="60">
        <f t="shared" si="8"/>
        <v>0</v>
      </c>
      <c r="AB28" s="60">
        <f t="shared" si="8"/>
        <v>0</v>
      </c>
      <c r="AC28" s="60">
        <f t="shared" si="8"/>
        <v>18.611997552836037</v>
      </c>
      <c r="AD28" s="60">
        <f t="shared" si="8"/>
        <v>0</v>
      </c>
      <c r="AE28" s="60">
        <f t="shared" si="8"/>
        <v>0</v>
      </c>
      <c r="AF28" s="60">
        <f t="shared" si="8"/>
        <v>18.012576049145128</v>
      </c>
      <c r="AG28" s="60">
        <f t="shared" si="8"/>
        <v>0</v>
      </c>
      <c r="AH28" s="60">
        <f t="shared" si="8"/>
        <v>0</v>
      </c>
      <c r="AI28" s="60">
        <f t="shared" si="8"/>
        <v>12.819493150914507</v>
      </c>
      <c r="AJ28" s="60">
        <f t="shared" si="8"/>
        <v>0</v>
      </c>
      <c r="AK28" s="60">
        <f t="shared" ref="AK28:AM28" si="9">+SUM(AK29,AK40)</f>
        <v>0</v>
      </c>
      <c r="AL28" s="60">
        <f t="shared" si="9"/>
        <v>11.082786426533763</v>
      </c>
      <c r="AM28" s="60">
        <f t="shared" si="9"/>
        <v>0</v>
      </c>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row>
    <row r="29" spans="1:98" ht="27.95" customHeight="1" x14ac:dyDescent="0.3">
      <c r="B29" s="25" t="s">
        <v>36</v>
      </c>
      <c r="C29" s="25"/>
      <c r="D29" s="25"/>
      <c r="E29" s="25"/>
      <c r="F29" s="44">
        <f>+SUM(F30:F39)</f>
        <v>159.19357343757767</v>
      </c>
      <c r="G29" s="25"/>
      <c r="H29" s="55"/>
      <c r="I29" s="25"/>
      <c r="J29" s="58"/>
      <c r="K29" s="25"/>
      <c r="L29" s="25"/>
      <c r="M29" s="25"/>
      <c r="N29" s="25"/>
      <c r="O29" s="40"/>
      <c r="P29" s="94">
        <f>+SUM(P30:P39)</f>
        <v>0</v>
      </c>
      <c r="Q29" s="94">
        <f t="shared" ref="Q29:AJ29" si="10">+SUM(Q30:Q39)</f>
        <v>16.639061349611548</v>
      </c>
      <c r="R29" s="94">
        <f t="shared" si="10"/>
        <v>0</v>
      </c>
      <c r="S29" s="94">
        <f t="shared" si="10"/>
        <v>0</v>
      </c>
      <c r="T29" s="94">
        <f t="shared" si="10"/>
        <v>16.804825440505475</v>
      </c>
      <c r="U29" s="94">
        <f t="shared" si="10"/>
        <v>0</v>
      </c>
      <c r="V29" s="94">
        <f t="shared" si="10"/>
        <v>0</v>
      </c>
      <c r="W29" s="94">
        <f t="shared" si="10"/>
        <v>16.635323163321726</v>
      </c>
      <c r="X29" s="94">
        <f t="shared" si="10"/>
        <v>0</v>
      </c>
      <c r="Y29" s="94">
        <f t="shared" si="10"/>
        <v>0</v>
      </c>
      <c r="Z29" s="94">
        <f t="shared" si="10"/>
        <v>16.43680575233606</v>
      </c>
      <c r="AA29" s="94">
        <f t="shared" si="10"/>
        <v>0</v>
      </c>
      <c r="AB29" s="94">
        <f t="shared" si="10"/>
        <v>0</v>
      </c>
      <c r="AC29" s="94">
        <f t="shared" si="10"/>
        <v>16.064104576684421</v>
      </c>
      <c r="AD29" s="94">
        <f t="shared" si="10"/>
        <v>0</v>
      </c>
      <c r="AE29" s="94">
        <f t="shared" si="10"/>
        <v>0</v>
      </c>
      <c r="AF29" s="94">
        <f t="shared" si="10"/>
        <v>15.518139336818411</v>
      </c>
      <c r="AG29" s="94">
        <f t="shared" si="10"/>
        <v>0</v>
      </c>
      <c r="AH29" s="94">
        <f t="shared" si="10"/>
        <v>0</v>
      </c>
      <c r="AI29" s="94">
        <f t="shared" si="10"/>
        <v>10.376402586735392</v>
      </c>
      <c r="AJ29" s="94">
        <f t="shared" si="10"/>
        <v>0</v>
      </c>
      <c r="AK29" s="94">
        <f t="shared" ref="AK29:AM29" si="11">+SUM(AK30:AK39)</f>
        <v>0</v>
      </c>
      <c r="AL29" s="94">
        <f t="shared" si="11"/>
        <v>8.9731996451516967</v>
      </c>
      <c r="AM29" s="94">
        <f t="shared" si="11"/>
        <v>0</v>
      </c>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row>
    <row r="30" spans="1:98" ht="27.95" customHeight="1" x14ac:dyDescent="0.3">
      <c r="B30" s="9" t="s">
        <v>37</v>
      </c>
      <c r="C30" s="9" t="s">
        <v>38</v>
      </c>
      <c r="D30" s="9" t="s">
        <v>149</v>
      </c>
      <c r="E30" s="14">
        <v>47.050279556492598</v>
      </c>
      <c r="F30" s="14">
        <f t="shared" ref="F30:F39" si="12">+IF($D30="USD",$E30,$E30/$C$54)</f>
        <v>47.050279556492598</v>
      </c>
      <c r="G30" s="9"/>
      <c r="H30" s="53" t="s">
        <v>195</v>
      </c>
      <c r="I30" s="35">
        <v>39557</v>
      </c>
      <c r="J30" s="56" t="s">
        <v>191</v>
      </c>
      <c r="K30" s="36">
        <v>344</v>
      </c>
      <c r="L30" s="10" t="s">
        <v>200</v>
      </c>
      <c r="M30" s="35">
        <v>50028</v>
      </c>
      <c r="N30" s="10" t="s">
        <v>184</v>
      </c>
      <c r="O30" s="16"/>
      <c r="P30" s="93">
        <v>0</v>
      </c>
      <c r="Q30" s="93">
        <v>4.3092310370862288</v>
      </c>
      <c r="R30" s="93">
        <v>0</v>
      </c>
      <c r="S30" s="93">
        <v>0</v>
      </c>
      <c r="T30" s="93">
        <v>4.2183997841489838</v>
      </c>
      <c r="U30" s="93">
        <v>0</v>
      </c>
      <c r="V30" s="93">
        <v>0</v>
      </c>
      <c r="W30" s="93">
        <v>4.1316107597455964</v>
      </c>
      <c r="X30" s="93">
        <v>0</v>
      </c>
      <c r="Y30" s="93">
        <v>0</v>
      </c>
      <c r="Z30" s="93">
        <v>4.0448217353422082</v>
      </c>
      <c r="AA30" s="93">
        <v>0</v>
      </c>
      <c r="AB30" s="93">
        <v>0</v>
      </c>
      <c r="AC30" s="93">
        <v>3.961123826876475</v>
      </c>
      <c r="AD30" s="93">
        <v>0</v>
      </c>
      <c r="AE30" s="93">
        <v>0</v>
      </c>
      <c r="AF30" s="93">
        <v>3.8712436865354318</v>
      </c>
      <c r="AG30" s="93">
        <v>0</v>
      </c>
      <c r="AH30" s="93">
        <v>0</v>
      </c>
      <c r="AI30" s="93">
        <v>3.7844546621320436</v>
      </c>
      <c r="AJ30" s="93">
        <v>0</v>
      </c>
      <c r="AK30" s="15">
        <v>0</v>
      </c>
      <c r="AL30" s="15">
        <v>3.3074716951369849</v>
      </c>
      <c r="AM30" s="15">
        <v>0</v>
      </c>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c r="BS30" s="126"/>
      <c r="BT30" s="126"/>
      <c r="BU30" s="126"/>
      <c r="BV30" s="126"/>
      <c r="BW30" s="126"/>
      <c r="BX30" s="126"/>
      <c r="BY30" s="126"/>
      <c r="BZ30" s="126"/>
      <c r="CA30" s="126"/>
      <c r="CB30" s="126"/>
      <c r="CC30" s="126"/>
      <c r="CD30" s="126"/>
      <c r="CE30" s="126"/>
      <c r="CF30" s="126"/>
      <c r="CG30" s="126"/>
      <c r="CH30" s="126"/>
      <c r="CI30" s="126"/>
      <c r="CJ30" s="126"/>
      <c r="CK30" s="126"/>
      <c r="CL30" s="126"/>
      <c r="CM30" s="126"/>
      <c r="CN30" s="126"/>
      <c r="CO30" s="126"/>
      <c r="CS30" s="96"/>
      <c r="CT30" s="68"/>
    </row>
    <row r="31" spans="1:98" ht="27.95" customHeight="1" x14ac:dyDescent="0.3">
      <c r="B31" s="9" t="s">
        <v>39</v>
      </c>
      <c r="C31" s="9" t="s">
        <v>40</v>
      </c>
      <c r="D31" s="9" t="s">
        <v>149</v>
      </c>
      <c r="E31" s="13">
        <v>37.597962412674271</v>
      </c>
      <c r="F31" s="14">
        <f t="shared" si="12"/>
        <v>37.597962412674271</v>
      </c>
      <c r="G31" s="9"/>
      <c r="H31" s="53" t="s">
        <v>195</v>
      </c>
      <c r="I31" s="35">
        <v>39555</v>
      </c>
      <c r="J31" s="56" t="s">
        <v>191</v>
      </c>
      <c r="K31" s="36">
        <v>300</v>
      </c>
      <c r="L31" s="10" t="s">
        <v>200</v>
      </c>
      <c r="M31" s="35">
        <v>48686</v>
      </c>
      <c r="N31" s="10" t="s">
        <v>184</v>
      </c>
      <c r="O31" s="16"/>
      <c r="P31" s="93">
        <v>0</v>
      </c>
      <c r="Q31" s="93">
        <v>4.0229661867022752</v>
      </c>
      <c r="R31" s="93">
        <v>0</v>
      </c>
      <c r="S31" s="93">
        <v>0</v>
      </c>
      <c r="T31" s="93">
        <v>3.9346938936040452</v>
      </c>
      <c r="U31" s="93">
        <v>0</v>
      </c>
      <c r="V31" s="93">
        <v>0</v>
      </c>
      <c r="W31" s="93">
        <v>3.8495702193329069</v>
      </c>
      <c r="X31" s="93">
        <v>0</v>
      </c>
      <c r="Y31" s="93">
        <v>0</v>
      </c>
      <c r="Z31" s="93">
        <v>3.7644465450617686</v>
      </c>
      <c r="AA31" s="93">
        <v>0</v>
      </c>
      <c r="AB31" s="93">
        <v>0</v>
      </c>
      <c r="AC31" s="93">
        <v>3.6815386965904748</v>
      </c>
      <c r="AD31" s="93">
        <v>0</v>
      </c>
      <c r="AE31" s="93">
        <v>0</v>
      </c>
      <c r="AF31" s="93">
        <v>3.5941991965194919</v>
      </c>
      <c r="AG31" s="93">
        <v>0</v>
      </c>
      <c r="AH31" s="93">
        <v>0</v>
      </c>
      <c r="AI31" s="93">
        <v>3.5090755222483536</v>
      </c>
      <c r="AJ31" s="93">
        <v>0</v>
      </c>
      <c r="AK31" s="15">
        <v>0</v>
      </c>
      <c r="AL31" s="15">
        <v>2.9627362261080243</v>
      </c>
      <c r="AM31" s="15">
        <v>0</v>
      </c>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S31" s="126"/>
      <c r="BT31" s="126"/>
      <c r="BU31" s="126"/>
      <c r="BV31" s="126"/>
      <c r="BW31" s="126"/>
      <c r="BX31" s="126"/>
      <c r="BY31" s="126"/>
      <c r="BZ31" s="126"/>
      <c r="CA31" s="126"/>
      <c r="CB31" s="126"/>
      <c r="CC31" s="126"/>
      <c r="CD31" s="126"/>
      <c r="CE31" s="126"/>
      <c r="CF31" s="126"/>
      <c r="CG31" s="126"/>
      <c r="CH31" s="126"/>
      <c r="CI31" s="126"/>
      <c r="CJ31" s="126"/>
      <c r="CK31" s="126"/>
      <c r="CL31" s="126"/>
      <c r="CM31" s="126"/>
      <c r="CN31" s="126"/>
      <c r="CO31" s="126"/>
      <c r="CS31" s="96"/>
      <c r="CT31" s="68"/>
    </row>
    <row r="32" spans="1:98" ht="27.95" customHeight="1" x14ac:dyDescent="0.3">
      <c r="B32" s="9" t="s">
        <v>41</v>
      </c>
      <c r="C32" s="9" t="s">
        <v>42</v>
      </c>
      <c r="D32" s="9" t="s">
        <v>149</v>
      </c>
      <c r="E32" s="13">
        <v>26.789454139999968</v>
      </c>
      <c r="F32" s="14">
        <f t="shared" si="12"/>
        <v>26.789454139999968</v>
      </c>
      <c r="G32" s="9"/>
      <c r="H32" s="53" t="s">
        <v>195</v>
      </c>
      <c r="I32" s="35">
        <v>38588</v>
      </c>
      <c r="J32" s="56" t="s">
        <v>191</v>
      </c>
      <c r="K32" s="36">
        <v>240</v>
      </c>
      <c r="L32" s="10" t="s">
        <v>200</v>
      </c>
      <c r="M32" s="35">
        <v>45893</v>
      </c>
      <c r="N32" s="10" t="s">
        <v>184</v>
      </c>
      <c r="O32" s="16"/>
      <c r="P32" s="93">
        <v>0</v>
      </c>
      <c r="Q32" s="93">
        <v>5.4899375370194807</v>
      </c>
      <c r="R32" s="93">
        <v>0</v>
      </c>
      <c r="S32" s="93">
        <v>0</v>
      </c>
      <c r="T32" s="93">
        <v>5.202623984595065</v>
      </c>
      <c r="U32" s="93">
        <v>0</v>
      </c>
      <c r="V32" s="93">
        <v>0</v>
      </c>
      <c r="W32" s="93">
        <v>5.1327985847979365</v>
      </c>
      <c r="X32" s="93">
        <v>0</v>
      </c>
      <c r="Y32" s="93">
        <v>0</v>
      </c>
      <c r="Z32" s="93">
        <v>5.0629731850008088</v>
      </c>
      <c r="AA32" s="93">
        <v>0</v>
      </c>
      <c r="AB32" s="93">
        <v>0</v>
      </c>
      <c r="AC32" s="93">
        <v>4.9934347388979416</v>
      </c>
      <c r="AD32" s="93">
        <v>0</v>
      </c>
      <c r="AE32" s="93">
        <v>0</v>
      </c>
      <c r="AF32" s="93">
        <v>4.9233223854065518</v>
      </c>
      <c r="AG32" s="93">
        <v>0</v>
      </c>
      <c r="AH32" s="93">
        <v>0</v>
      </c>
      <c r="AI32" s="93">
        <v>0</v>
      </c>
      <c r="AJ32" s="93">
        <v>0</v>
      </c>
      <c r="AK32" s="15">
        <v>0</v>
      </c>
      <c r="AL32" s="15">
        <v>0</v>
      </c>
      <c r="AM32" s="15">
        <v>0</v>
      </c>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S32" s="126"/>
      <c r="BT32" s="126"/>
      <c r="BU32" s="126"/>
      <c r="BV32" s="126"/>
      <c r="BW32" s="126"/>
      <c r="BX32" s="126"/>
      <c r="BY32" s="126"/>
      <c r="BZ32" s="126"/>
      <c r="CA32" s="126"/>
      <c r="CB32" s="126"/>
      <c r="CC32" s="126"/>
      <c r="CD32" s="126"/>
      <c r="CE32" s="126"/>
      <c r="CF32" s="126"/>
      <c r="CG32" s="126"/>
      <c r="CH32" s="126"/>
      <c r="CI32" s="126"/>
      <c r="CJ32" s="126"/>
      <c r="CK32" s="126"/>
      <c r="CL32" s="126"/>
      <c r="CM32" s="126"/>
      <c r="CN32" s="126"/>
      <c r="CO32" s="126"/>
      <c r="CS32" s="96"/>
      <c r="CT32" s="68"/>
    </row>
    <row r="33" spans="2:98" ht="27.95" customHeight="1" x14ac:dyDescent="0.3">
      <c r="B33" s="9" t="s">
        <v>43</v>
      </c>
      <c r="C33" s="9" t="s">
        <v>44</v>
      </c>
      <c r="D33" s="9" t="s">
        <v>149</v>
      </c>
      <c r="E33" s="14">
        <v>31.653098359999998</v>
      </c>
      <c r="F33" s="14">
        <f t="shared" si="12"/>
        <v>31.653098359999998</v>
      </c>
      <c r="G33" s="9"/>
      <c r="H33" s="53" t="s">
        <v>195</v>
      </c>
      <c r="I33" s="35">
        <v>42050</v>
      </c>
      <c r="J33" s="56" t="s">
        <v>191</v>
      </c>
      <c r="K33" s="36">
        <v>300</v>
      </c>
      <c r="L33" s="10" t="s">
        <v>200</v>
      </c>
      <c r="M33" s="35">
        <v>51181</v>
      </c>
      <c r="N33" s="10" t="s">
        <v>184</v>
      </c>
      <c r="O33" s="16"/>
      <c r="P33" s="93">
        <v>0</v>
      </c>
      <c r="Q33" s="93">
        <v>1.4865123225796257</v>
      </c>
      <c r="R33" s="93">
        <v>0</v>
      </c>
      <c r="S33" s="93">
        <v>0</v>
      </c>
      <c r="T33" s="93">
        <v>2.0194478228769479</v>
      </c>
      <c r="U33" s="93">
        <v>0</v>
      </c>
      <c r="V33" s="93">
        <v>0</v>
      </c>
      <c r="W33" s="93">
        <v>1.9967597041520173</v>
      </c>
      <c r="X33" s="93">
        <v>0</v>
      </c>
      <c r="Y33" s="93">
        <v>0</v>
      </c>
      <c r="Z33" s="93">
        <v>1.9740715854270869</v>
      </c>
      <c r="AA33" s="93">
        <v>0</v>
      </c>
      <c r="AB33" s="93">
        <v>0</v>
      </c>
      <c r="AC33" s="93">
        <v>1.9523780143722904</v>
      </c>
      <c r="AD33" s="93">
        <v>0</v>
      </c>
      <c r="AE33" s="93">
        <v>0</v>
      </c>
      <c r="AF33" s="93">
        <v>1.928695347977226</v>
      </c>
      <c r="AG33" s="93">
        <v>0</v>
      </c>
      <c r="AH33" s="93">
        <v>0</v>
      </c>
      <c r="AI33" s="93">
        <v>1.9060072292522956</v>
      </c>
      <c r="AJ33" s="93">
        <v>0</v>
      </c>
      <c r="AK33" s="15">
        <v>0</v>
      </c>
      <c r="AL33" s="15">
        <v>1.6794295075656891</v>
      </c>
      <c r="AM33" s="15">
        <v>0</v>
      </c>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6"/>
      <c r="CE33" s="126"/>
      <c r="CF33" s="126"/>
      <c r="CG33" s="126"/>
      <c r="CH33" s="126"/>
      <c r="CI33" s="126"/>
      <c r="CJ33" s="126"/>
      <c r="CK33" s="126"/>
      <c r="CL33" s="126"/>
      <c r="CM33" s="126"/>
      <c r="CN33" s="126"/>
      <c r="CO33" s="126"/>
      <c r="CS33" s="96"/>
      <c r="CT33" s="68"/>
    </row>
    <row r="34" spans="2:98" ht="27.95" customHeight="1" x14ac:dyDescent="0.3">
      <c r="B34" s="9" t="s">
        <v>45</v>
      </c>
      <c r="C34" s="9" t="s">
        <v>46</v>
      </c>
      <c r="D34" s="9" t="s">
        <v>149</v>
      </c>
      <c r="E34" s="13">
        <v>5.9253556899999955</v>
      </c>
      <c r="F34" s="14">
        <f t="shared" si="12"/>
        <v>5.9253556899999955</v>
      </c>
      <c r="G34" s="9"/>
      <c r="H34" s="53" t="s">
        <v>195</v>
      </c>
      <c r="I34" s="35">
        <v>40852</v>
      </c>
      <c r="J34" s="56" t="s">
        <v>191</v>
      </c>
      <c r="K34" s="36">
        <v>252</v>
      </c>
      <c r="L34" s="10" t="s">
        <v>200</v>
      </c>
      <c r="M34" s="35">
        <v>48523</v>
      </c>
      <c r="N34" s="10" t="s">
        <v>184</v>
      </c>
      <c r="O34" s="16"/>
      <c r="P34" s="93">
        <v>0</v>
      </c>
      <c r="Q34" s="93">
        <v>0.5888764466930585</v>
      </c>
      <c r="R34" s="93">
        <v>0</v>
      </c>
      <c r="S34" s="93">
        <v>0</v>
      </c>
      <c r="T34" s="93">
        <v>0.61690058651784141</v>
      </c>
      <c r="U34" s="93">
        <v>0</v>
      </c>
      <c r="V34" s="93">
        <v>0</v>
      </c>
      <c r="W34" s="93">
        <v>0.60473912944437769</v>
      </c>
      <c r="X34" s="93">
        <v>0</v>
      </c>
      <c r="Y34" s="93">
        <v>0</v>
      </c>
      <c r="Z34" s="93">
        <v>0.59257767237091408</v>
      </c>
      <c r="AA34" s="93">
        <v>0</v>
      </c>
      <c r="AB34" s="93">
        <v>0</v>
      </c>
      <c r="AC34" s="93">
        <v>0.5807160868417276</v>
      </c>
      <c r="AD34" s="93">
        <v>0</v>
      </c>
      <c r="AE34" s="93">
        <v>0</v>
      </c>
      <c r="AF34" s="93">
        <v>0.56825475822398674</v>
      </c>
      <c r="AG34" s="93">
        <v>0</v>
      </c>
      <c r="AH34" s="93">
        <v>0</v>
      </c>
      <c r="AI34" s="93">
        <v>0.55609330115052313</v>
      </c>
      <c r="AJ34" s="93">
        <v>0</v>
      </c>
      <c r="AK34" s="15">
        <v>0</v>
      </c>
      <c r="AL34" s="15">
        <v>0.51356152045387549</v>
      </c>
      <c r="AM34" s="15">
        <v>0</v>
      </c>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S34" s="96"/>
      <c r="CT34" s="68"/>
    </row>
    <row r="35" spans="2:98" ht="27.95" customHeight="1" x14ac:dyDescent="0.3">
      <c r="B35" s="9" t="s">
        <v>47</v>
      </c>
      <c r="C35" s="9" t="s">
        <v>48</v>
      </c>
      <c r="D35" s="9" t="s">
        <v>149</v>
      </c>
      <c r="E35" s="14">
        <v>7.9305218984107881</v>
      </c>
      <c r="F35" s="14">
        <f t="shared" si="12"/>
        <v>7.9305218984107881</v>
      </c>
      <c r="G35" s="9"/>
      <c r="H35" s="53" t="s">
        <v>195</v>
      </c>
      <c r="I35" s="35">
        <v>43084</v>
      </c>
      <c r="J35" s="56" t="s">
        <v>191</v>
      </c>
      <c r="K35" s="36">
        <v>292</v>
      </c>
      <c r="L35" s="10" t="s">
        <v>200</v>
      </c>
      <c r="M35" s="35">
        <v>51971</v>
      </c>
      <c r="N35" s="10" t="s">
        <v>184</v>
      </c>
      <c r="O35" s="16"/>
      <c r="P35" s="93">
        <v>0</v>
      </c>
      <c r="Q35" s="93">
        <v>0.20760555582367402</v>
      </c>
      <c r="R35" s="93">
        <v>0</v>
      </c>
      <c r="S35" s="93">
        <v>0</v>
      </c>
      <c r="T35" s="93">
        <v>0.22404480407097743</v>
      </c>
      <c r="U35" s="93">
        <v>0</v>
      </c>
      <c r="V35" s="93">
        <v>0</v>
      </c>
      <c r="W35" s="93">
        <v>0.42230785153124717</v>
      </c>
      <c r="X35" s="93">
        <v>0</v>
      </c>
      <c r="Y35" s="93">
        <v>0</v>
      </c>
      <c r="Z35" s="93">
        <v>0.61216154607159246</v>
      </c>
      <c r="AA35" s="93">
        <v>0</v>
      </c>
      <c r="AB35" s="93">
        <v>0</v>
      </c>
      <c r="AC35" s="93">
        <v>0.60152709064548371</v>
      </c>
      <c r="AD35" s="93">
        <v>0</v>
      </c>
      <c r="AE35" s="93">
        <v>0</v>
      </c>
      <c r="AF35" s="93">
        <v>0.58975706566449471</v>
      </c>
      <c r="AG35" s="93">
        <v>0</v>
      </c>
      <c r="AH35" s="93">
        <v>0</v>
      </c>
      <c r="AI35" s="93">
        <v>0.57855482546094583</v>
      </c>
      <c r="AJ35" s="93">
        <v>0</v>
      </c>
      <c r="AK35" s="15">
        <v>0</v>
      </c>
      <c r="AL35" s="15">
        <v>0.47100956178624648</v>
      </c>
      <c r="AM35" s="15">
        <v>0</v>
      </c>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126"/>
      <c r="CN35" s="126"/>
      <c r="CO35" s="126"/>
      <c r="CS35" s="96"/>
      <c r="CT35" s="68"/>
    </row>
    <row r="36" spans="2:98" ht="27.95" customHeight="1" x14ac:dyDescent="0.3">
      <c r="B36" s="9" t="s">
        <v>49</v>
      </c>
      <c r="C36" s="9" t="s">
        <v>50</v>
      </c>
      <c r="D36" s="9" t="s">
        <v>149</v>
      </c>
      <c r="E36" s="13">
        <v>1.0823398500000014</v>
      </c>
      <c r="F36" s="14">
        <f t="shared" si="12"/>
        <v>1.0823398500000014</v>
      </c>
      <c r="G36" s="9"/>
      <c r="H36" s="53" t="s">
        <v>195</v>
      </c>
      <c r="I36" s="35">
        <v>38643</v>
      </c>
      <c r="J36" s="56" t="s">
        <v>191</v>
      </c>
      <c r="K36" s="36">
        <v>228</v>
      </c>
      <c r="L36" s="10" t="s">
        <v>200</v>
      </c>
      <c r="M36" s="35">
        <v>45583</v>
      </c>
      <c r="N36" s="10" t="s">
        <v>184</v>
      </c>
      <c r="O36" s="16"/>
      <c r="P36" s="93">
        <v>0</v>
      </c>
      <c r="Q36" s="93">
        <v>0.30226789292634759</v>
      </c>
      <c r="R36" s="93">
        <v>0</v>
      </c>
      <c r="S36" s="93">
        <v>0</v>
      </c>
      <c r="T36" s="93">
        <v>0.28912626963198385</v>
      </c>
      <c r="U36" s="93">
        <v>0</v>
      </c>
      <c r="V36" s="93">
        <v>0</v>
      </c>
      <c r="W36" s="93">
        <v>0.27616223579352506</v>
      </c>
      <c r="X36" s="93">
        <v>0</v>
      </c>
      <c r="Y36" s="93">
        <v>0</v>
      </c>
      <c r="Z36" s="93">
        <v>0.26319820195506621</v>
      </c>
      <c r="AA36" s="93">
        <v>0</v>
      </c>
      <c r="AB36" s="93">
        <v>0</v>
      </c>
      <c r="AC36" s="93">
        <v>0.25026935596880356</v>
      </c>
      <c r="AD36" s="93">
        <v>0</v>
      </c>
      <c r="AE36" s="93">
        <v>0</v>
      </c>
      <c r="AF36" s="93">
        <v>0</v>
      </c>
      <c r="AG36" s="93">
        <v>0</v>
      </c>
      <c r="AH36" s="93">
        <v>0</v>
      </c>
      <c r="AI36" s="93">
        <v>0</v>
      </c>
      <c r="AJ36" s="93">
        <v>0</v>
      </c>
      <c r="AK36" s="15">
        <v>0</v>
      </c>
      <c r="AL36" s="15">
        <v>0</v>
      </c>
      <c r="AM36" s="15">
        <v>0</v>
      </c>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S36" s="96"/>
      <c r="CT36" s="68"/>
    </row>
    <row r="37" spans="2:98" ht="27.95" customHeight="1" x14ac:dyDescent="0.3">
      <c r="B37" s="9" t="s">
        <v>51</v>
      </c>
      <c r="C37" s="9" t="s">
        <v>52</v>
      </c>
      <c r="D37" s="9" t="s">
        <v>149</v>
      </c>
      <c r="E37" s="13">
        <v>0.54790504000000018</v>
      </c>
      <c r="F37" s="14">
        <f t="shared" si="12"/>
        <v>0.54790504000000018</v>
      </c>
      <c r="G37" s="9"/>
      <c r="H37" s="53" t="s">
        <v>195</v>
      </c>
      <c r="I37" s="35">
        <v>40360</v>
      </c>
      <c r="J37" s="56" t="s">
        <v>191</v>
      </c>
      <c r="K37" s="36">
        <v>290</v>
      </c>
      <c r="L37" s="10" t="s">
        <v>199</v>
      </c>
      <c r="M37" s="35">
        <v>49188</v>
      </c>
      <c r="N37" s="10" t="s">
        <v>184</v>
      </c>
      <c r="O37" s="16"/>
      <c r="P37" s="93">
        <v>0</v>
      </c>
      <c r="Q37" s="93">
        <v>2.2401868245614041E-2</v>
      </c>
      <c r="R37" s="93">
        <v>0</v>
      </c>
      <c r="S37" s="93">
        <v>0</v>
      </c>
      <c r="T37" s="93">
        <v>4.4466336491228081E-2</v>
      </c>
      <c r="U37" s="93">
        <v>0</v>
      </c>
      <c r="V37" s="93">
        <v>0</v>
      </c>
      <c r="W37" s="93">
        <v>4.401648649122808E-2</v>
      </c>
      <c r="X37" s="93">
        <v>0</v>
      </c>
      <c r="Y37" s="93">
        <v>0</v>
      </c>
      <c r="Z37" s="93">
        <v>4.3566616491228081E-2</v>
      </c>
      <c r="AA37" s="93">
        <v>0</v>
      </c>
      <c r="AB37" s="93">
        <v>0</v>
      </c>
      <c r="AC37" s="93">
        <v>4.311676649122808E-2</v>
      </c>
      <c r="AD37" s="93">
        <v>0</v>
      </c>
      <c r="AE37" s="93">
        <v>0</v>
      </c>
      <c r="AF37" s="93">
        <v>4.2666896491228082E-2</v>
      </c>
      <c r="AG37" s="93">
        <v>0</v>
      </c>
      <c r="AH37" s="93">
        <v>0</v>
      </c>
      <c r="AI37" s="93">
        <v>4.221704649122808E-2</v>
      </c>
      <c r="AJ37" s="93">
        <v>0</v>
      </c>
      <c r="AK37" s="15">
        <v>0</v>
      </c>
      <c r="AL37" s="15">
        <v>3.8991134100877206E-2</v>
      </c>
      <c r="AM37" s="15">
        <v>0</v>
      </c>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S37" s="96"/>
      <c r="CT37" s="68"/>
    </row>
    <row r="38" spans="2:98" ht="27.95" customHeight="1" x14ac:dyDescent="0.3">
      <c r="B38" s="9" t="s">
        <v>53</v>
      </c>
      <c r="C38" s="9" t="s">
        <v>54</v>
      </c>
      <c r="D38" s="9" t="s">
        <v>149</v>
      </c>
      <c r="E38" s="13">
        <v>0.27636300999999869</v>
      </c>
      <c r="F38" s="14">
        <f t="shared" si="12"/>
        <v>0.27636300999999869</v>
      </c>
      <c r="G38" s="9"/>
      <c r="H38" s="53" t="s">
        <v>195</v>
      </c>
      <c r="I38" s="35">
        <v>37672</v>
      </c>
      <c r="J38" s="56" t="s">
        <v>191</v>
      </c>
      <c r="K38" s="36">
        <v>228</v>
      </c>
      <c r="L38" s="10" t="s">
        <v>200</v>
      </c>
      <c r="M38" s="35">
        <v>44612</v>
      </c>
      <c r="N38" s="10" t="s">
        <v>184</v>
      </c>
      <c r="O38" s="16"/>
      <c r="P38" s="93">
        <v>0</v>
      </c>
      <c r="Q38" s="93">
        <v>0.15499550945832005</v>
      </c>
      <c r="R38" s="93">
        <v>0</v>
      </c>
      <c r="S38" s="93">
        <v>0</v>
      </c>
      <c r="T38" s="93">
        <v>0.14750676241455091</v>
      </c>
      <c r="U38" s="93">
        <v>0</v>
      </c>
      <c r="V38" s="93">
        <v>0</v>
      </c>
      <c r="W38" s="93">
        <v>7.0968055879046588E-2</v>
      </c>
      <c r="X38" s="93">
        <v>0</v>
      </c>
      <c r="Y38" s="93">
        <v>0</v>
      </c>
      <c r="Z38" s="93">
        <v>0</v>
      </c>
      <c r="AA38" s="93">
        <v>0</v>
      </c>
      <c r="AB38" s="93">
        <v>0</v>
      </c>
      <c r="AC38" s="93">
        <v>0</v>
      </c>
      <c r="AD38" s="93">
        <v>0</v>
      </c>
      <c r="AE38" s="93">
        <v>0</v>
      </c>
      <c r="AF38" s="93">
        <v>0</v>
      </c>
      <c r="AG38" s="93">
        <v>0</v>
      </c>
      <c r="AH38" s="93">
        <v>0</v>
      </c>
      <c r="AI38" s="93">
        <v>0</v>
      </c>
      <c r="AJ38" s="93">
        <v>0</v>
      </c>
      <c r="AK38" s="15">
        <v>0</v>
      </c>
      <c r="AL38" s="15">
        <v>0</v>
      </c>
      <c r="AM38" s="15">
        <v>0</v>
      </c>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c r="CN38" s="126"/>
      <c r="CO38" s="126"/>
      <c r="CS38" s="96"/>
      <c r="CT38" s="68"/>
    </row>
    <row r="39" spans="2:98" ht="27.95" customHeight="1" x14ac:dyDescent="0.3">
      <c r="B39" s="9" t="s">
        <v>55</v>
      </c>
      <c r="C39" s="9" t="s">
        <v>56</v>
      </c>
      <c r="D39" s="9" t="s">
        <v>149</v>
      </c>
      <c r="E39" s="13">
        <v>0.34029347999999998</v>
      </c>
      <c r="F39" s="14">
        <f t="shared" si="12"/>
        <v>0.34029347999999998</v>
      </c>
      <c r="G39" s="9"/>
      <c r="H39" s="53" t="s">
        <v>195</v>
      </c>
      <c r="I39" s="35">
        <v>40360</v>
      </c>
      <c r="J39" s="56" t="s">
        <v>191</v>
      </c>
      <c r="K39" s="36">
        <v>158</v>
      </c>
      <c r="L39" s="10" t="s">
        <v>199</v>
      </c>
      <c r="M39" s="35">
        <v>45170</v>
      </c>
      <c r="N39" s="10" t="s">
        <v>184</v>
      </c>
      <c r="O39" s="16"/>
      <c r="P39" s="93">
        <v>0</v>
      </c>
      <c r="Q39" s="93">
        <v>5.4266993076923078E-2</v>
      </c>
      <c r="R39" s="93">
        <v>0</v>
      </c>
      <c r="S39" s="93">
        <v>0</v>
      </c>
      <c r="T39" s="93">
        <v>0.10761519615384615</v>
      </c>
      <c r="U39" s="93">
        <v>0</v>
      </c>
      <c r="V39" s="93">
        <v>0</v>
      </c>
      <c r="W39" s="93">
        <v>0.10639013615384615</v>
      </c>
      <c r="X39" s="93">
        <v>0</v>
      </c>
      <c r="Y39" s="93">
        <v>0</v>
      </c>
      <c r="Z39" s="93">
        <v>7.8988664615384618E-2</v>
      </c>
      <c r="AA39" s="93">
        <v>0</v>
      </c>
      <c r="AB39" s="93">
        <v>0</v>
      </c>
      <c r="AC39" s="93">
        <v>0</v>
      </c>
      <c r="AD39" s="93">
        <v>0</v>
      </c>
      <c r="AE39" s="93">
        <v>0</v>
      </c>
      <c r="AF39" s="93">
        <v>0</v>
      </c>
      <c r="AG39" s="93">
        <v>0</v>
      </c>
      <c r="AH39" s="93">
        <v>0</v>
      </c>
      <c r="AI39" s="93">
        <v>0</v>
      </c>
      <c r="AJ39" s="93">
        <v>0</v>
      </c>
      <c r="AK39" s="15">
        <v>0</v>
      </c>
      <c r="AL39" s="15">
        <v>0</v>
      </c>
      <c r="AM39" s="15">
        <v>0</v>
      </c>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S39" s="96"/>
      <c r="CT39" s="68"/>
    </row>
    <row r="40" spans="2:98" ht="27.95" customHeight="1" x14ac:dyDescent="0.3">
      <c r="B40" s="25" t="s">
        <v>57</v>
      </c>
      <c r="C40" s="25"/>
      <c r="D40" s="25"/>
      <c r="E40" s="25"/>
      <c r="F40" s="44">
        <f>+SUM(F41:F44)</f>
        <v>34.847150674210333</v>
      </c>
      <c r="G40" s="25"/>
      <c r="H40" s="55"/>
      <c r="I40" s="25"/>
      <c r="J40" s="58"/>
      <c r="K40" s="25"/>
      <c r="L40" s="25"/>
      <c r="M40" s="25"/>
      <c r="N40" s="25"/>
      <c r="O40" s="40"/>
      <c r="P40" s="94">
        <f>+SUM(P41:P44)</f>
        <v>0</v>
      </c>
      <c r="Q40" s="94">
        <f t="shared" ref="Q40:AJ40" si="13">+SUM(Q41:Q44)</f>
        <v>5.0403263273629015</v>
      </c>
      <c r="R40" s="94">
        <f t="shared" si="13"/>
        <v>0</v>
      </c>
      <c r="S40" s="94">
        <f t="shared" si="13"/>
        <v>0</v>
      </c>
      <c r="T40" s="94">
        <f t="shared" si="13"/>
        <v>3.1496488908000213</v>
      </c>
      <c r="U40" s="94">
        <f t="shared" si="13"/>
        <v>0</v>
      </c>
      <c r="V40" s="94">
        <f t="shared" si="13"/>
        <v>0</v>
      </c>
      <c r="W40" s="94">
        <f t="shared" si="13"/>
        <v>2.867581730825723</v>
      </c>
      <c r="X40" s="94">
        <f t="shared" si="13"/>
        <v>0</v>
      </c>
      <c r="Y40" s="94">
        <f t="shared" si="13"/>
        <v>0</v>
      </c>
      <c r="Z40" s="94">
        <f t="shared" si="13"/>
        <v>2.5971290086219168</v>
      </c>
      <c r="AA40" s="94">
        <f t="shared" si="13"/>
        <v>0</v>
      </c>
      <c r="AB40" s="94">
        <f t="shared" si="13"/>
        <v>0</v>
      </c>
      <c r="AC40" s="94">
        <f t="shared" si="13"/>
        <v>2.5478929761516151</v>
      </c>
      <c r="AD40" s="94">
        <f t="shared" si="13"/>
        <v>0</v>
      </c>
      <c r="AE40" s="94">
        <f t="shared" si="13"/>
        <v>0</v>
      </c>
      <c r="AF40" s="94">
        <f t="shared" si="13"/>
        <v>2.4944367123267166</v>
      </c>
      <c r="AG40" s="94">
        <f t="shared" si="13"/>
        <v>0</v>
      </c>
      <c r="AH40" s="94">
        <f t="shared" si="13"/>
        <v>0</v>
      </c>
      <c r="AI40" s="94">
        <f t="shared" si="13"/>
        <v>2.4430905641791165</v>
      </c>
      <c r="AJ40" s="94">
        <f t="shared" si="13"/>
        <v>0</v>
      </c>
      <c r="AK40" s="94">
        <f t="shared" ref="AK40:AM40" si="14">+SUM(AK41:AK44)</f>
        <v>0</v>
      </c>
      <c r="AL40" s="94">
        <f t="shared" si="14"/>
        <v>2.1095867813820668</v>
      </c>
      <c r="AM40" s="94">
        <f t="shared" si="14"/>
        <v>0</v>
      </c>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27"/>
      <c r="CJ40" s="127"/>
      <c r="CK40" s="127"/>
      <c r="CL40" s="127"/>
      <c r="CM40" s="127"/>
      <c r="CN40" s="127"/>
      <c r="CO40" s="127"/>
      <c r="CS40" s="96"/>
      <c r="CT40" s="68"/>
    </row>
    <row r="41" spans="2:98" ht="27.95" customHeight="1" x14ac:dyDescent="0.3">
      <c r="B41" s="9" t="s">
        <v>58</v>
      </c>
      <c r="C41" s="9" t="s">
        <v>59</v>
      </c>
      <c r="D41" s="9" t="s">
        <v>149</v>
      </c>
      <c r="E41" s="14">
        <v>33.087854599999964</v>
      </c>
      <c r="F41" s="14">
        <f t="shared" ref="F41:F44" si="15">+IF($D41="USD",$E41,$E41/$C$54)</f>
        <v>33.087854599999964</v>
      </c>
      <c r="G41" s="9"/>
      <c r="H41" s="53" t="s">
        <v>195</v>
      </c>
      <c r="I41" s="35">
        <v>39706</v>
      </c>
      <c r="J41" s="56" t="s">
        <v>191</v>
      </c>
      <c r="K41" s="36">
        <v>360</v>
      </c>
      <c r="L41" s="10" t="s">
        <v>200</v>
      </c>
      <c r="M41" s="35">
        <v>50663</v>
      </c>
      <c r="N41" s="10" t="s">
        <v>184</v>
      </c>
      <c r="O41" s="16"/>
      <c r="P41" s="93">
        <v>0</v>
      </c>
      <c r="Q41" s="93">
        <v>2.7518243249088434</v>
      </c>
      <c r="R41" s="93">
        <v>0</v>
      </c>
      <c r="S41" s="93">
        <v>0</v>
      </c>
      <c r="T41" s="93">
        <v>2.6998213049171174</v>
      </c>
      <c r="U41" s="93">
        <v>0</v>
      </c>
      <c r="V41" s="93">
        <v>0</v>
      </c>
      <c r="W41" s="93">
        <v>2.6484751567695168</v>
      </c>
      <c r="X41" s="93">
        <v>0</v>
      </c>
      <c r="Y41" s="93">
        <v>0</v>
      </c>
      <c r="Z41" s="93">
        <v>2.5971290086219168</v>
      </c>
      <c r="AA41" s="93">
        <v>0</v>
      </c>
      <c r="AB41" s="93">
        <v>0</v>
      </c>
      <c r="AC41" s="93">
        <v>2.5478929761516151</v>
      </c>
      <c r="AD41" s="93">
        <v>0</v>
      </c>
      <c r="AE41" s="93">
        <v>0</v>
      </c>
      <c r="AF41" s="93">
        <v>2.4944367123267166</v>
      </c>
      <c r="AG41" s="93">
        <v>0</v>
      </c>
      <c r="AH41" s="93">
        <v>0</v>
      </c>
      <c r="AI41" s="93">
        <v>2.4430905641791165</v>
      </c>
      <c r="AJ41" s="93">
        <v>0</v>
      </c>
      <c r="AK41" s="15">
        <v>0</v>
      </c>
      <c r="AL41" s="15">
        <v>2.1095867813820668</v>
      </c>
      <c r="AM41" s="15">
        <v>0</v>
      </c>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S41" s="96"/>
      <c r="CT41" s="68"/>
    </row>
    <row r="42" spans="2:98" ht="27.95" customHeight="1" x14ac:dyDescent="0.3">
      <c r="B42" s="9" t="s">
        <v>60</v>
      </c>
      <c r="C42" s="9" t="s">
        <v>61</v>
      </c>
      <c r="D42" s="9" t="s">
        <v>149</v>
      </c>
      <c r="E42" s="13">
        <v>0.86099689714285499</v>
      </c>
      <c r="F42" s="14">
        <f t="shared" si="15"/>
        <v>0.86099689714285499</v>
      </c>
      <c r="G42" s="9"/>
      <c r="H42" s="53" t="s">
        <v>195</v>
      </c>
      <c r="I42" s="35">
        <v>39066</v>
      </c>
      <c r="J42" s="56" t="s">
        <v>191</v>
      </c>
      <c r="K42" s="36">
        <v>186</v>
      </c>
      <c r="L42" s="10" t="s">
        <v>200</v>
      </c>
      <c r="M42" s="35">
        <v>44727</v>
      </c>
      <c r="N42" s="10" t="s">
        <v>184</v>
      </c>
      <c r="O42" s="16"/>
      <c r="P42" s="93">
        <v>0</v>
      </c>
      <c r="Q42" s="93">
        <v>0.46540534457142868</v>
      </c>
      <c r="R42" s="93">
        <v>0</v>
      </c>
      <c r="S42" s="93">
        <v>0</v>
      </c>
      <c r="T42" s="93">
        <v>0.44982758588290406</v>
      </c>
      <c r="U42" s="93">
        <v>0</v>
      </c>
      <c r="V42" s="93">
        <v>0</v>
      </c>
      <c r="W42" s="93">
        <v>0.21910657405620609</v>
      </c>
      <c r="X42" s="93">
        <v>0</v>
      </c>
      <c r="Y42" s="93">
        <v>0</v>
      </c>
      <c r="Z42" s="93">
        <v>0</v>
      </c>
      <c r="AA42" s="93">
        <v>0</v>
      </c>
      <c r="AB42" s="93">
        <v>0</v>
      </c>
      <c r="AC42" s="93">
        <v>0</v>
      </c>
      <c r="AD42" s="93">
        <v>0</v>
      </c>
      <c r="AE42" s="93">
        <v>0</v>
      </c>
      <c r="AF42" s="93">
        <v>0</v>
      </c>
      <c r="AG42" s="93">
        <v>0</v>
      </c>
      <c r="AH42" s="93">
        <v>0</v>
      </c>
      <c r="AI42" s="93">
        <v>0</v>
      </c>
      <c r="AJ42" s="93">
        <v>0</v>
      </c>
      <c r="AK42" s="15">
        <v>0</v>
      </c>
      <c r="AL42" s="15">
        <v>0</v>
      </c>
      <c r="AM42" s="15">
        <v>0</v>
      </c>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6"/>
      <c r="CN42" s="126"/>
      <c r="CO42" s="126"/>
      <c r="CS42" s="96"/>
      <c r="CT42" s="68"/>
    </row>
    <row r="43" spans="2:98" ht="27.95" customHeight="1" x14ac:dyDescent="0.3">
      <c r="B43" s="9" t="s">
        <v>62</v>
      </c>
      <c r="C43" s="9" t="s">
        <v>63</v>
      </c>
      <c r="D43" s="9" t="s">
        <v>149</v>
      </c>
      <c r="E43" s="13">
        <v>0.50071080706751059</v>
      </c>
      <c r="F43" s="14">
        <f t="shared" si="15"/>
        <v>0.50071080706751059</v>
      </c>
      <c r="G43" s="9"/>
      <c r="H43" s="53" t="s">
        <v>195</v>
      </c>
      <c r="I43" s="35">
        <v>39918</v>
      </c>
      <c r="J43" s="56" t="s">
        <v>191</v>
      </c>
      <c r="K43" s="36">
        <v>138</v>
      </c>
      <c r="L43" s="10" t="s">
        <v>200</v>
      </c>
      <c r="M43" s="35">
        <v>44119</v>
      </c>
      <c r="N43" s="10" t="s">
        <v>184</v>
      </c>
      <c r="O43" s="16"/>
      <c r="P43" s="93">
        <v>0</v>
      </c>
      <c r="Q43" s="93">
        <v>1.018295943293541</v>
      </c>
      <c r="R43" s="93">
        <v>0</v>
      </c>
      <c r="S43" s="93">
        <v>0</v>
      </c>
      <c r="T43" s="93">
        <v>0</v>
      </c>
      <c r="U43" s="93">
        <v>0</v>
      </c>
      <c r="V43" s="93">
        <v>0</v>
      </c>
      <c r="W43" s="93">
        <v>0</v>
      </c>
      <c r="X43" s="93">
        <v>0</v>
      </c>
      <c r="Y43" s="93">
        <v>0</v>
      </c>
      <c r="Z43" s="93">
        <v>0</v>
      </c>
      <c r="AA43" s="93">
        <v>0</v>
      </c>
      <c r="AB43" s="93">
        <v>0</v>
      </c>
      <c r="AC43" s="93">
        <v>0</v>
      </c>
      <c r="AD43" s="93">
        <v>0</v>
      </c>
      <c r="AE43" s="93">
        <v>0</v>
      </c>
      <c r="AF43" s="93">
        <v>0</v>
      </c>
      <c r="AG43" s="93">
        <v>0</v>
      </c>
      <c r="AH43" s="93">
        <v>0</v>
      </c>
      <c r="AI43" s="93">
        <v>0</v>
      </c>
      <c r="AJ43" s="93">
        <v>0</v>
      </c>
      <c r="AK43" s="15">
        <v>0</v>
      </c>
      <c r="AL43" s="15">
        <v>0</v>
      </c>
      <c r="AM43" s="15">
        <v>0</v>
      </c>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S43" s="96"/>
      <c r="CT43" s="68"/>
    </row>
    <row r="44" spans="2:98" ht="27.95" customHeight="1" x14ac:dyDescent="0.3">
      <c r="B44" s="9" t="s">
        <v>64</v>
      </c>
      <c r="C44" s="9" t="s">
        <v>65</v>
      </c>
      <c r="D44" s="9" t="s">
        <v>149</v>
      </c>
      <c r="E44" s="13">
        <v>0.39758837000000014</v>
      </c>
      <c r="F44" s="14">
        <f t="shared" si="15"/>
        <v>0.39758837000000014</v>
      </c>
      <c r="G44" s="9"/>
      <c r="H44" s="53" t="s">
        <v>195</v>
      </c>
      <c r="I44" s="35">
        <v>39156</v>
      </c>
      <c r="J44" s="56" t="s">
        <v>191</v>
      </c>
      <c r="K44" s="36">
        <v>162</v>
      </c>
      <c r="L44" s="10" t="s">
        <v>200</v>
      </c>
      <c r="M44" s="35">
        <v>44089</v>
      </c>
      <c r="N44" s="10" t="s">
        <v>184</v>
      </c>
      <c r="O44" s="16"/>
      <c r="P44" s="93">
        <v>0</v>
      </c>
      <c r="Q44" s="93">
        <v>0.80480071458908831</v>
      </c>
      <c r="R44" s="93">
        <v>0</v>
      </c>
      <c r="S44" s="93">
        <v>0</v>
      </c>
      <c r="T44" s="93">
        <v>0</v>
      </c>
      <c r="U44" s="93">
        <v>0</v>
      </c>
      <c r="V44" s="93">
        <v>0</v>
      </c>
      <c r="W44" s="93">
        <v>0</v>
      </c>
      <c r="X44" s="93">
        <v>0</v>
      </c>
      <c r="Y44" s="93">
        <v>0</v>
      </c>
      <c r="Z44" s="93">
        <v>0</v>
      </c>
      <c r="AA44" s="93">
        <v>0</v>
      </c>
      <c r="AB44" s="93">
        <v>0</v>
      </c>
      <c r="AC44" s="93">
        <v>0</v>
      </c>
      <c r="AD44" s="93">
        <v>0</v>
      </c>
      <c r="AE44" s="93">
        <v>0</v>
      </c>
      <c r="AF44" s="93">
        <v>0</v>
      </c>
      <c r="AG44" s="93">
        <v>0</v>
      </c>
      <c r="AH44" s="93">
        <v>0</v>
      </c>
      <c r="AI44" s="93">
        <v>0</v>
      </c>
      <c r="AJ44" s="93">
        <v>0</v>
      </c>
      <c r="AK44" s="15">
        <v>0</v>
      </c>
      <c r="AL44" s="15">
        <v>0</v>
      </c>
      <c r="AM44" s="15">
        <v>0</v>
      </c>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S44" s="96"/>
      <c r="CT44" s="68"/>
    </row>
    <row r="45" spans="2:98" ht="27.95" customHeight="1" x14ac:dyDescent="0.3">
      <c r="B45" s="24" t="s">
        <v>142</v>
      </c>
      <c r="C45" s="24"/>
      <c r="D45" s="24"/>
      <c r="E45" s="24"/>
      <c r="F45" s="43">
        <f>+SUM(F46:F49)</f>
        <v>604.58216948589597</v>
      </c>
      <c r="G45" s="46">
        <f>+F45/$F$51</f>
        <v>0.52379679350043828</v>
      </c>
      <c r="H45" s="54"/>
      <c r="I45" s="24"/>
      <c r="J45" s="57"/>
      <c r="K45" s="24"/>
      <c r="L45" s="24"/>
      <c r="M45" s="24"/>
      <c r="N45" s="24"/>
      <c r="O45" s="39"/>
      <c r="P45" s="60">
        <f>+SUM(P46:P49)</f>
        <v>1882.8513081551168</v>
      </c>
      <c r="Q45" s="60">
        <f t="shared" ref="Q45:AJ45" si="16">+SUM(Q46:Q49)</f>
        <v>22.192074999999999</v>
      </c>
      <c r="R45" s="60">
        <f t="shared" si="16"/>
        <v>0</v>
      </c>
      <c r="S45" s="60">
        <f t="shared" si="16"/>
        <v>6159.8611547490573</v>
      </c>
      <c r="T45" s="60">
        <f t="shared" si="16"/>
        <v>44.384149999999998</v>
      </c>
      <c r="U45" s="60">
        <f t="shared" si="16"/>
        <v>0</v>
      </c>
      <c r="V45" s="60">
        <f t="shared" si="16"/>
        <v>15.001210459456683</v>
      </c>
      <c r="W45" s="60">
        <f t="shared" si="16"/>
        <v>213.62319940250001</v>
      </c>
      <c r="X45" s="60">
        <f t="shared" si="16"/>
        <v>0</v>
      </c>
      <c r="Y45" s="60">
        <f t="shared" si="16"/>
        <v>11.933372948329644</v>
      </c>
      <c r="Z45" s="60">
        <f t="shared" si="16"/>
        <v>198.82996220750002</v>
      </c>
      <c r="AA45" s="60">
        <f t="shared" si="16"/>
        <v>0</v>
      </c>
      <c r="AB45" s="60">
        <f t="shared" si="16"/>
        <v>9.4550247490591435</v>
      </c>
      <c r="AC45" s="60">
        <f t="shared" si="16"/>
        <v>184.08750180499999</v>
      </c>
      <c r="AD45" s="60">
        <f t="shared" si="16"/>
        <v>0</v>
      </c>
      <c r="AE45" s="60">
        <f t="shared" si="16"/>
        <v>7.9393540242246514</v>
      </c>
      <c r="AF45" s="60">
        <f t="shared" si="16"/>
        <v>0</v>
      </c>
      <c r="AG45" s="60">
        <f t="shared" si="16"/>
        <v>0</v>
      </c>
      <c r="AH45" s="60">
        <f t="shared" si="16"/>
        <v>0</v>
      </c>
      <c r="AI45" s="60">
        <f t="shared" si="16"/>
        <v>0</v>
      </c>
      <c r="AJ45" s="60">
        <f t="shared" si="16"/>
        <v>0</v>
      </c>
      <c r="AK45" s="60">
        <f t="shared" ref="AK45:AM45" si="17">+SUM(AK46:AK49)</f>
        <v>0</v>
      </c>
      <c r="AL45" s="60">
        <f t="shared" si="17"/>
        <v>0</v>
      </c>
      <c r="AM45" s="60">
        <f t="shared" si="17"/>
        <v>0</v>
      </c>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row>
    <row r="46" spans="2:98" ht="27.95" customHeight="1" x14ac:dyDescent="0.3">
      <c r="B46" s="9" t="s">
        <v>66</v>
      </c>
      <c r="C46" s="9" t="s">
        <v>67</v>
      </c>
      <c r="D46" s="9" t="s">
        <v>149</v>
      </c>
      <c r="E46" s="13">
        <v>500</v>
      </c>
      <c r="F46" s="14">
        <f>+IF($D46="USD",$E46,$E46/$C$54)</f>
        <v>500</v>
      </c>
      <c r="G46" s="9"/>
      <c r="H46" s="53" t="s">
        <v>197</v>
      </c>
      <c r="I46" s="35">
        <v>42491</v>
      </c>
      <c r="J46" s="56">
        <v>8.3750000000000005E-2</v>
      </c>
      <c r="K46" s="36">
        <v>96</v>
      </c>
      <c r="L46" s="10" t="s">
        <v>200</v>
      </c>
      <c r="M46" s="35">
        <v>45413</v>
      </c>
      <c r="N46" s="10" t="s">
        <v>190</v>
      </c>
      <c r="O46" s="16"/>
      <c r="P46" s="93">
        <v>0</v>
      </c>
      <c r="Q46" s="93">
        <v>20.9375</v>
      </c>
      <c r="R46" s="93">
        <v>0</v>
      </c>
      <c r="S46" s="93">
        <v>0</v>
      </c>
      <c r="T46" s="93">
        <v>41.875</v>
      </c>
      <c r="U46" s="93">
        <v>0</v>
      </c>
      <c r="V46" s="93">
        <v>0</v>
      </c>
      <c r="W46" s="93">
        <v>201.54653125000002</v>
      </c>
      <c r="X46" s="93">
        <v>0</v>
      </c>
      <c r="Y46" s="93">
        <v>0</v>
      </c>
      <c r="Z46" s="93">
        <v>187.58959375000001</v>
      </c>
      <c r="AA46" s="93">
        <v>0</v>
      </c>
      <c r="AB46" s="93">
        <v>0</v>
      </c>
      <c r="AC46" s="93">
        <v>173.68056249999998</v>
      </c>
      <c r="AD46" s="93">
        <v>0</v>
      </c>
      <c r="AE46" s="93">
        <v>0</v>
      </c>
      <c r="AF46" s="93">
        <v>0</v>
      </c>
      <c r="AG46" s="93">
        <v>0</v>
      </c>
      <c r="AH46" s="93">
        <v>0</v>
      </c>
      <c r="AI46" s="93">
        <v>0</v>
      </c>
      <c r="AJ46" s="93">
        <v>0</v>
      </c>
      <c r="AK46" s="15">
        <v>0</v>
      </c>
      <c r="AL46" s="15">
        <v>0</v>
      </c>
      <c r="AM46" s="15">
        <v>0</v>
      </c>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CF46" s="126"/>
      <c r="CG46" s="126"/>
      <c r="CH46" s="126"/>
      <c r="CI46" s="126"/>
      <c r="CJ46" s="126"/>
      <c r="CK46" s="126"/>
      <c r="CL46" s="126"/>
      <c r="CM46" s="126"/>
      <c r="CN46" s="126"/>
      <c r="CO46" s="126"/>
    </row>
    <row r="47" spans="2:98" ht="27.95" customHeight="1" x14ac:dyDescent="0.3">
      <c r="B47" s="9" t="s">
        <v>68</v>
      </c>
      <c r="C47" s="9" t="s">
        <v>69</v>
      </c>
      <c r="D47" s="9" t="s">
        <v>2</v>
      </c>
      <c r="E47" s="17">
        <v>5218.7524999999996</v>
      </c>
      <c r="F47" s="14">
        <f>+IF($D47="USD",$E47,$E47/$C$54)</f>
        <v>74.072138244269382</v>
      </c>
      <c r="G47" s="9"/>
      <c r="H47" s="53" t="s">
        <v>195</v>
      </c>
      <c r="I47" s="35">
        <v>42895</v>
      </c>
      <c r="J47" s="56" t="s">
        <v>192</v>
      </c>
      <c r="K47" s="36">
        <v>48</v>
      </c>
      <c r="L47" s="10" t="s">
        <v>199</v>
      </c>
      <c r="M47" s="35">
        <v>44356</v>
      </c>
      <c r="N47" s="10" t="s">
        <v>190</v>
      </c>
      <c r="O47" s="16"/>
      <c r="P47" s="93">
        <v>1857.5191381876864</v>
      </c>
      <c r="Q47" s="93">
        <v>0</v>
      </c>
      <c r="R47" s="93">
        <v>0</v>
      </c>
      <c r="S47" s="93">
        <v>6142.6681494201775</v>
      </c>
      <c r="T47" s="93">
        <v>0</v>
      </c>
      <c r="U47" s="93">
        <v>0</v>
      </c>
      <c r="V47" s="93">
        <v>0</v>
      </c>
      <c r="W47" s="93">
        <v>0</v>
      </c>
      <c r="X47" s="93">
        <v>0</v>
      </c>
      <c r="Y47" s="93">
        <v>0</v>
      </c>
      <c r="Z47" s="93">
        <v>0</v>
      </c>
      <c r="AA47" s="93">
        <v>0</v>
      </c>
      <c r="AB47" s="93">
        <v>0</v>
      </c>
      <c r="AC47" s="93">
        <v>0</v>
      </c>
      <c r="AD47" s="93">
        <v>0</v>
      </c>
      <c r="AE47" s="93">
        <v>0</v>
      </c>
      <c r="AF47" s="93">
        <v>0</v>
      </c>
      <c r="AG47" s="93">
        <v>0</v>
      </c>
      <c r="AH47" s="93">
        <v>0</v>
      </c>
      <c r="AI47" s="93">
        <v>0</v>
      </c>
      <c r="AJ47" s="93">
        <v>0</v>
      </c>
      <c r="AK47" s="15">
        <v>0</v>
      </c>
      <c r="AL47" s="15">
        <v>0</v>
      </c>
      <c r="AM47" s="15">
        <v>0</v>
      </c>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H47" s="126"/>
      <c r="CI47" s="126"/>
      <c r="CJ47" s="126"/>
      <c r="CK47" s="126"/>
      <c r="CL47" s="126"/>
      <c r="CM47" s="126"/>
      <c r="CN47" s="126"/>
      <c r="CO47" s="126"/>
    </row>
    <row r="48" spans="2:98" ht="27.95" customHeight="1" x14ac:dyDescent="0.3">
      <c r="B48" s="9" t="s">
        <v>70</v>
      </c>
      <c r="C48" s="9" t="s">
        <v>71</v>
      </c>
      <c r="D48" s="9" t="s">
        <v>149</v>
      </c>
      <c r="E48" s="13">
        <v>29.959999999999997</v>
      </c>
      <c r="F48" s="14">
        <f>+IF($D48="USD",$E48,$E48/$C$54)</f>
        <v>29.959999999999997</v>
      </c>
      <c r="G48" s="9"/>
      <c r="H48" s="53" t="s">
        <v>197</v>
      </c>
      <c r="I48" s="35">
        <v>42491</v>
      </c>
      <c r="J48" s="56">
        <v>8.3750000000000005E-2</v>
      </c>
      <c r="K48" s="36">
        <v>74</v>
      </c>
      <c r="L48" s="10" t="s">
        <v>200</v>
      </c>
      <c r="M48" s="35">
        <v>44743</v>
      </c>
      <c r="N48" s="10" t="s">
        <v>190</v>
      </c>
      <c r="O48" s="16"/>
      <c r="P48" s="93">
        <v>0</v>
      </c>
      <c r="Q48" s="93">
        <v>1.254575</v>
      </c>
      <c r="R48" s="93">
        <v>0</v>
      </c>
      <c r="S48" s="93">
        <v>0</v>
      </c>
      <c r="T48" s="93">
        <v>2.50915</v>
      </c>
      <c r="U48" s="93">
        <v>0</v>
      </c>
      <c r="V48" s="93">
        <v>0</v>
      </c>
      <c r="W48" s="93">
        <v>12.076668152499998</v>
      </c>
      <c r="X48" s="93">
        <v>0</v>
      </c>
      <c r="Y48" s="93">
        <v>0</v>
      </c>
      <c r="Z48" s="93">
        <v>11.240368457499999</v>
      </c>
      <c r="AA48" s="93">
        <v>0</v>
      </c>
      <c r="AB48" s="93">
        <v>0</v>
      </c>
      <c r="AC48" s="93">
        <v>10.406939304999998</v>
      </c>
      <c r="AD48" s="93">
        <v>0</v>
      </c>
      <c r="AE48" s="93">
        <v>0</v>
      </c>
      <c r="AF48" s="93">
        <v>0</v>
      </c>
      <c r="AG48" s="93">
        <v>0</v>
      </c>
      <c r="AH48" s="93">
        <v>0</v>
      </c>
      <c r="AI48" s="93">
        <v>0</v>
      </c>
      <c r="AJ48" s="93">
        <v>0</v>
      </c>
      <c r="AK48" s="15">
        <v>0</v>
      </c>
      <c r="AL48" s="15">
        <v>0</v>
      </c>
      <c r="AM48" s="15">
        <v>0</v>
      </c>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6"/>
      <c r="CO48" s="126"/>
    </row>
    <row r="49" spans="2:96" ht="27.95" customHeight="1" x14ac:dyDescent="0.3">
      <c r="B49" s="9" t="s">
        <v>72</v>
      </c>
      <c r="C49" s="9" t="s">
        <v>73</v>
      </c>
      <c r="D49" s="9" t="s">
        <v>2</v>
      </c>
      <c r="E49" s="13">
        <v>38.752451128799997</v>
      </c>
      <c r="F49" s="14">
        <f>+IF($D49="USD",$E49,$E49/$C$54)</f>
        <v>0.55003124162657013</v>
      </c>
      <c r="G49" s="9"/>
      <c r="H49" s="53" t="s">
        <v>197</v>
      </c>
      <c r="I49" s="35">
        <v>43494</v>
      </c>
      <c r="J49" s="56" t="s">
        <v>193</v>
      </c>
      <c r="K49" s="36">
        <v>84</v>
      </c>
      <c r="L49" s="10" t="s">
        <v>200</v>
      </c>
      <c r="M49" s="35">
        <v>45870</v>
      </c>
      <c r="N49" s="10" t="s">
        <v>190</v>
      </c>
      <c r="O49" s="16"/>
      <c r="P49" s="93">
        <v>25.33216996743046</v>
      </c>
      <c r="Q49" s="93">
        <v>0</v>
      </c>
      <c r="R49" s="93">
        <v>0</v>
      </c>
      <c r="S49" s="93">
        <v>17.193005328879568</v>
      </c>
      <c r="T49" s="93">
        <v>0</v>
      </c>
      <c r="U49" s="93">
        <v>0</v>
      </c>
      <c r="V49" s="93">
        <v>15.001210459456683</v>
      </c>
      <c r="W49" s="93">
        <v>0</v>
      </c>
      <c r="X49" s="93">
        <v>0</v>
      </c>
      <c r="Y49" s="93">
        <v>11.933372948329644</v>
      </c>
      <c r="Z49" s="93">
        <v>0</v>
      </c>
      <c r="AA49" s="93">
        <v>0</v>
      </c>
      <c r="AB49" s="93">
        <v>9.4550247490591435</v>
      </c>
      <c r="AC49" s="93">
        <v>0</v>
      </c>
      <c r="AD49" s="93">
        <v>0</v>
      </c>
      <c r="AE49" s="93">
        <v>7.9393540242246514</v>
      </c>
      <c r="AF49" s="93">
        <v>0</v>
      </c>
      <c r="AG49" s="93">
        <v>0</v>
      </c>
      <c r="AH49" s="93">
        <v>0</v>
      </c>
      <c r="AI49" s="93">
        <v>0</v>
      </c>
      <c r="AJ49" s="93">
        <v>0</v>
      </c>
      <c r="AK49" s="15">
        <v>0</v>
      </c>
      <c r="AL49" s="15">
        <v>0</v>
      </c>
      <c r="AM49" s="15">
        <v>0</v>
      </c>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c r="CB49" s="126"/>
      <c r="CC49" s="126"/>
      <c r="CD49" s="126"/>
      <c r="CE49" s="126"/>
      <c r="CF49" s="126"/>
      <c r="CG49" s="126"/>
      <c r="CH49" s="126"/>
      <c r="CI49" s="126"/>
      <c r="CJ49" s="126"/>
      <c r="CK49" s="126"/>
      <c r="CL49" s="126"/>
      <c r="CM49" s="126"/>
      <c r="CN49" s="126"/>
      <c r="CO49" s="126"/>
    </row>
    <row r="50" spans="2:96" ht="6.75" customHeight="1" x14ac:dyDescent="0.3">
      <c r="B50" s="27"/>
      <c r="C50" s="16"/>
      <c r="D50" s="16"/>
      <c r="E50" s="16"/>
      <c r="F50" s="16"/>
      <c r="G50" s="16"/>
      <c r="H50" s="16"/>
      <c r="I50" s="16"/>
      <c r="J50" s="16"/>
      <c r="K50" s="16"/>
      <c r="L50" s="16"/>
      <c r="M50" s="16"/>
      <c r="N50" s="16"/>
      <c r="O50" s="16"/>
      <c r="P50" s="63"/>
      <c r="Q50" s="63"/>
      <c r="R50" s="63"/>
      <c r="S50" s="63"/>
      <c r="T50" s="63"/>
      <c r="U50" s="63"/>
      <c r="V50" s="63"/>
      <c r="W50" s="63"/>
      <c r="X50" s="63"/>
      <c r="Y50" s="63"/>
      <c r="Z50" s="63"/>
      <c r="AA50" s="63"/>
      <c r="AB50" s="63"/>
      <c r="AC50" s="63"/>
      <c r="AD50" s="63"/>
      <c r="AE50" s="63"/>
      <c r="AF50" s="63"/>
      <c r="AG50" s="63"/>
      <c r="AH50" s="63"/>
      <c r="AI50" s="63"/>
      <c r="AJ50" s="63"/>
    </row>
    <row r="51" spans="2:96" ht="29.25" customHeight="1" x14ac:dyDescent="0.3">
      <c r="B51" s="146" t="s">
        <v>89</v>
      </c>
      <c r="C51" s="147"/>
      <c r="D51" s="147"/>
      <c r="E51" s="41"/>
      <c r="F51" s="42">
        <f>+SUM(F9,F24,F26,F28,F45)</f>
        <v>1154.2303751910808</v>
      </c>
      <c r="G51" s="134"/>
      <c r="H51" s="41"/>
      <c r="I51" s="41"/>
      <c r="J51" s="41"/>
      <c r="K51" s="41"/>
      <c r="L51" s="41"/>
      <c r="M51" s="41"/>
      <c r="N51" s="41"/>
      <c r="O51" s="41"/>
      <c r="P51" s="64">
        <f t="shared" ref="P51:AM51" si="18">+SUM(P9,P24,P26,P28,P45)</f>
        <v>4217.4913531022903</v>
      </c>
      <c r="Q51" s="64">
        <f t="shared" si="18"/>
        <v>45.51334882697445</v>
      </c>
      <c r="R51" s="64">
        <f t="shared" si="18"/>
        <v>69.869984708414421</v>
      </c>
      <c r="S51" s="64">
        <f t="shared" si="18"/>
        <v>9009.8529826285449</v>
      </c>
      <c r="T51" s="64">
        <f t="shared" si="18"/>
        <v>65.131533711305494</v>
      </c>
      <c r="U51" s="64">
        <f t="shared" si="18"/>
        <v>66.599506133207825</v>
      </c>
      <c r="V51" s="64">
        <f t="shared" si="18"/>
        <v>6646.1013762107032</v>
      </c>
      <c r="W51" s="64">
        <f t="shared" si="18"/>
        <v>233.12610429664744</v>
      </c>
      <c r="X51" s="64">
        <f t="shared" si="18"/>
        <v>63.633961103507822</v>
      </c>
      <c r="Y51" s="64">
        <f t="shared" si="18"/>
        <v>7034.9859556363954</v>
      </c>
      <c r="Z51" s="64">
        <f t="shared" si="18"/>
        <v>217.86389696845799</v>
      </c>
      <c r="AA51" s="64">
        <f t="shared" si="18"/>
        <v>55.725841023707169</v>
      </c>
      <c r="AB51" s="64">
        <f t="shared" si="18"/>
        <v>227.55395491201048</v>
      </c>
      <c r="AC51" s="64">
        <f t="shared" si="18"/>
        <v>202.69949935783603</v>
      </c>
      <c r="AD51" s="64">
        <f t="shared" si="18"/>
        <v>0</v>
      </c>
      <c r="AE51" s="64">
        <f t="shared" si="18"/>
        <v>122.71364373081963</v>
      </c>
      <c r="AF51" s="64">
        <f t="shared" si="18"/>
        <v>18.012576049145128</v>
      </c>
      <c r="AG51" s="64">
        <f t="shared" si="18"/>
        <v>0</v>
      </c>
      <c r="AH51" s="64">
        <f t="shared" si="18"/>
        <v>34.100131988260472</v>
      </c>
      <c r="AI51" s="64">
        <f t="shared" si="18"/>
        <v>12.819493150914507</v>
      </c>
      <c r="AJ51" s="64">
        <f t="shared" si="18"/>
        <v>0</v>
      </c>
      <c r="AK51" s="64">
        <f t="shared" si="18"/>
        <v>0</v>
      </c>
      <c r="AL51" s="64">
        <f t="shared" si="18"/>
        <v>11.082786426533763</v>
      </c>
      <c r="AM51" s="64">
        <f t="shared" si="18"/>
        <v>0</v>
      </c>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row>
    <row r="52" spans="2:96" x14ac:dyDescent="0.3">
      <c r="B52" s="144" t="s">
        <v>123</v>
      </c>
      <c r="C52" s="144"/>
      <c r="D52" s="144"/>
      <c r="E52" s="144"/>
      <c r="F52" s="144"/>
      <c r="G52" s="144"/>
      <c r="H52" s="144"/>
      <c r="I52" s="144"/>
      <c r="J52" s="144"/>
      <c r="K52" s="144"/>
      <c r="L52" s="144"/>
      <c r="M52" s="144"/>
      <c r="N52" s="144"/>
      <c r="O52" s="71"/>
      <c r="P52" s="71"/>
      <c r="Q52" s="70"/>
      <c r="R52" s="70"/>
      <c r="S52" s="70"/>
      <c r="T52" s="70"/>
      <c r="U52" s="70"/>
      <c r="V52" s="70"/>
      <c r="W52" s="70"/>
      <c r="X52" s="70"/>
      <c r="Y52" s="70"/>
      <c r="Z52" s="70"/>
    </row>
    <row r="53" spans="2:96" x14ac:dyDescent="0.3">
      <c r="B53" s="45"/>
      <c r="C53" s="45"/>
      <c r="D53" s="45"/>
      <c r="E53" s="45"/>
      <c r="F53" s="45"/>
      <c r="G53" s="45"/>
      <c r="H53" s="45"/>
      <c r="I53" s="45"/>
      <c r="J53" s="45"/>
      <c r="K53" s="45"/>
      <c r="L53" s="45"/>
      <c r="M53" s="45"/>
      <c r="N53" s="45"/>
      <c r="O53" s="4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row>
    <row r="54" spans="2:96" x14ac:dyDescent="0.3">
      <c r="B54" s="49" t="s">
        <v>92</v>
      </c>
      <c r="C54" s="50">
        <v>70.454999999999998</v>
      </c>
      <c r="D54" s="45"/>
      <c r="E54" s="45"/>
      <c r="F54" s="45"/>
      <c r="G54" s="45"/>
      <c r="H54" s="45"/>
      <c r="I54" s="45"/>
      <c r="J54" s="45"/>
      <c r="K54" s="45"/>
      <c r="L54" s="45"/>
      <c r="M54" s="45"/>
      <c r="N54" s="45"/>
      <c r="O54" s="45"/>
      <c r="P54" s="45"/>
      <c r="Q54" s="45"/>
      <c r="R54" s="45"/>
      <c r="S54" s="45"/>
      <c r="T54" s="45"/>
      <c r="U54" s="45"/>
      <c r="V54" s="45"/>
      <c r="W54" s="45"/>
      <c r="X54" s="45"/>
      <c r="Y54" s="45"/>
      <c r="Z54" s="45"/>
    </row>
    <row r="55" spans="2:96" x14ac:dyDescent="0.3">
      <c r="B55" s="49" t="s">
        <v>91</v>
      </c>
      <c r="C55" s="51">
        <v>0.296875</v>
      </c>
      <c r="D55" s="45"/>
      <c r="E55" s="118"/>
      <c r="F55" s="45"/>
      <c r="G55" s="45"/>
      <c r="H55" s="45"/>
      <c r="I55" s="45"/>
      <c r="J55" s="45"/>
      <c r="K55" s="45"/>
      <c r="L55" s="45"/>
      <c r="M55" s="45"/>
      <c r="N55" s="45"/>
      <c r="O55" s="45"/>
      <c r="P55" s="45"/>
      <c r="Q55" s="45"/>
      <c r="R55" s="45"/>
      <c r="S55" s="45"/>
      <c r="T55" s="45"/>
      <c r="U55" s="45"/>
      <c r="V55" s="45"/>
      <c r="W55" s="45"/>
      <c r="X55" s="45"/>
      <c r="Y55" s="45"/>
      <c r="Z55" s="45"/>
    </row>
    <row r="56" spans="2:96" x14ac:dyDescent="0.3">
      <c r="B56" s="49" t="s">
        <v>90</v>
      </c>
      <c r="C56" s="50">
        <v>55.06</v>
      </c>
      <c r="D56" s="45"/>
      <c r="E56" s="45"/>
      <c r="F56" s="45"/>
      <c r="G56" s="45"/>
      <c r="H56" s="45"/>
      <c r="I56" s="45"/>
      <c r="J56" s="45"/>
      <c r="K56" s="45"/>
      <c r="L56" s="45"/>
      <c r="M56" s="45"/>
      <c r="N56" s="45"/>
      <c r="O56" s="45"/>
      <c r="P56" s="45"/>
      <c r="Q56" s="45"/>
      <c r="R56" s="45"/>
      <c r="S56" s="45"/>
      <c r="T56" s="45"/>
      <c r="U56" s="45"/>
      <c r="V56" s="45"/>
      <c r="W56" s="45"/>
      <c r="X56" s="45"/>
      <c r="Y56" s="45"/>
      <c r="Z56" s="45"/>
    </row>
    <row r="57" spans="2:96" x14ac:dyDescent="0.3">
      <c r="Q57" s="33"/>
      <c r="R57" s="33"/>
      <c r="S57" s="33"/>
      <c r="T57" s="33"/>
      <c r="U57" s="33"/>
      <c r="V57" s="33"/>
      <c r="W57" s="33"/>
      <c r="X57" s="33"/>
      <c r="Y57" s="33"/>
      <c r="Z57" s="33"/>
      <c r="AA57" s="33"/>
      <c r="AB57" s="33"/>
      <c r="AC57" s="33"/>
      <c r="AD57" s="33"/>
      <c r="AE57" s="33"/>
      <c r="AF57" s="33"/>
      <c r="AG57" s="33"/>
      <c r="AH57" s="33"/>
      <c r="AI57" s="33"/>
      <c r="AJ57" s="33"/>
      <c r="AK57" s="33"/>
    </row>
    <row r="59" spans="2:96" ht="20.25" x14ac:dyDescent="0.3">
      <c r="B59" s="136" t="s">
        <v>81</v>
      </c>
      <c r="C59" s="136"/>
      <c r="D59" s="136"/>
      <c r="E59" s="136"/>
      <c r="F59" s="136"/>
      <c r="G59" s="136"/>
      <c r="H59" s="136"/>
      <c r="I59" s="136"/>
      <c r="J59" s="136"/>
      <c r="K59" s="136"/>
      <c r="L59" s="136"/>
      <c r="M59" s="136"/>
      <c r="N59" s="136"/>
      <c r="O59" s="136"/>
      <c r="P59" s="136"/>
      <c r="Q59" s="136"/>
      <c r="R59" s="136"/>
      <c r="S59" s="136"/>
      <c r="T59" s="136"/>
      <c r="U59" s="136"/>
    </row>
    <row r="60" spans="2:96" ht="17.25" x14ac:dyDescent="0.3">
      <c r="B60" s="5" t="s">
        <v>87</v>
      </c>
      <c r="C60" s="2"/>
      <c r="D60" s="2"/>
      <c r="E60" s="2"/>
      <c r="F60" s="2"/>
      <c r="G60" s="2"/>
      <c r="H60" s="2"/>
      <c r="I60" s="2"/>
      <c r="J60" s="2"/>
      <c r="K60" s="2"/>
      <c r="L60" s="2"/>
      <c r="M60" s="2"/>
      <c r="N60" s="2"/>
      <c r="O60" s="2"/>
      <c r="P60" s="2"/>
      <c r="Q60" s="2"/>
      <c r="R60" s="1"/>
    </row>
    <row r="62" spans="2:96" ht="32.25" customHeight="1" x14ac:dyDescent="0.3">
      <c r="F62" s="92">
        <v>2020</v>
      </c>
      <c r="G62" s="92">
        <v>2020</v>
      </c>
      <c r="H62" s="92">
        <v>2020</v>
      </c>
      <c r="I62" s="92">
        <f t="shared" ref="I62" si="19">+F62+1</f>
        <v>2021</v>
      </c>
      <c r="J62" s="92">
        <f t="shared" ref="J62" si="20">+G62+1</f>
        <v>2021</v>
      </c>
      <c r="K62" s="92">
        <f t="shared" ref="K62" si="21">+H62+1</f>
        <v>2021</v>
      </c>
      <c r="L62" s="92">
        <f t="shared" ref="L62" si="22">+I62+1</f>
        <v>2022</v>
      </c>
      <c r="M62" s="92">
        <f t="shared" ref="M62" si="23">+J62+1</f>
        <v>2022</v>
      </c>
      <c r="N62" s="92">
        <f t="shared" ref="N62" si="24">+K62+1</f>
        <v>2022</v>
      </c>
      <c r="O62" s="92">
        <f t="shared" ref="O62" si="25">+L62+1</f>
        <v>2023</v>
      </c>
      <c r="P62" s="92">
        <f t="shared" ref="P62" si="26">+M62+1</f>
        <v>2023</v>
      </c>
      <c r="Q62" s="92">
        <f t="shared" ref="Q62" si="27">+N62+1</f>
        <v>2023</v>
      </c>
      <c r="R62" s="92">
        <f t="shared" ref="R62" si="28">+O62+1</f>
        <v>2024</v>
      </c>
      <c r="S62" s="92">
        <f t="shared" ref="S62" si="29">+P62+1</f>
        <v>2024</v>
      </c>
      <c r="T62" s="92">
        <f t="shared" ref="T62" si="30">+Q62+1</f>
        <v>2024</v>
      </c>
      <c r="U62" s="92">
        <f t="shared" ref="U62" si="31">+R62+1</f>
        <v>2025</v>
      </c>
      <c r="V62" s="92">
        <f t="shared" ref="V62" si="32">+S62+1</f>
        <v>2025</v>
      </c>
      <c r="W62" s="92">
        <f t="shared" ref="W62" si="33">+T62+1</f>
        <v>2025</v>
      </c>
      <c r="X62" s="92">
        <f t="shared" ref="X62" si="34">+U62+1</f>
        <v>2026</v>
      </c>
      <c r="Y62" s="92">
        <f t="shared" ref="Y62" si="35">+V62+1</f>
        <v>2026</v>
      </c>
      <c r="Z62" s="92">
        <f t="shared" ref="Z62" si="36">+W62+1</f>
        <v>2026</v>
      </c>
      <c r="AA62" s="95" t="s">
        <v>181</v>
      </c>
      <c r="AB62" s="95" t="s">
        <v>181</v>
      </c>
      <c r="AC62" s="95" t="s">
        <v>181</v>
      </c>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c r="BW62" s="124"/>
      <c r="BX62" s="124"/>
      <c r="BY62" s="124"/>
      <c r="BZ62" s="124"/>
      <c r="CA62" s="124"/>
      <c r="CB62" s="124"/>
      <c r="CC62" s="124"/>
      <c r="CD62" s="124"/>
      <c r="CE62" s="124"/>
    </row>
    <row r="63" spans="2:96" ht="33.75" customHeight="1" x14ac:dyDescent="0.3">
      <c r="B63" s="26" t="s">
        <v>0</v>
      </c>
      <c r="C63" s="26" t="s">
        <v>1</v>
      </c>
      <c r="D63" s="52" t="s">
        <v>124</v>
      </c>
      <c r="E63" s="52" t="s">
        <v>145</v>
      </c>
      <c r="F63" s="26" t="s">
        <v>2</v>
      </c>
      <c r="G63" s="37" t="s">
        <v>149</v>
      </c>
      <c r="H63" s="26" t="s">
        <v>80</v>
      </c>
      <c r="I63" s="26" t="s">
        <v>2</v>
      </c>
      <c r="J63" s="37" t="s">
        <v>149</v>
      </c>
      <c r="K63" s="26" t="s">
        <v>80</v>
      </c>
      <c r="L63" s="26" t="s">
        <v>2</v>
      </c>
      <c r="M63" s="37" t="s">
        <v>149</v>
      </c>
      <c r="N63" s="26" t="s">
        <v>80</v>
      </c>
      <c r="O63" s="26" t="s">
        <v>2</v>
      </c>
      <c r="P63" s="37" t="s">
        <v>149</v>
      </c>
      <c r="Q63" s="26" t="s">
        <v>80</v>
      </c>
      <c r="R63" s="26" t="s">
        <v>2</v>
      </c>
      <c r="S63" s="37" t="s">
        <v>149</v>
      </c>
      <c r="T63" s="26" t="s">
        <v>80</v>
      </c>
      <c r="U63" s="26" t="s">
        <v>2</v>
      </c>
      <c r="V63" s="37" t="s">
        <v>149</v>
      </c>
      <c r="W63" s="26" t="s">
        <v>80</v>
      </c>
      <c r="X63" s="26" t="s">
        <v>2</v>
      </c>
      <c r="Y63" s="37" t="s">
        <v>149</v>
      </c>
      <c r="Z63" s="26" t="s">
        <v>80</v>
      </c>
      <c r="AA63" s="26" t="s">
        <v>2</v>
      </c>
      <c r="AB63" s="37" t="s">
        <v>149</v>
      </c>
      <c r="AC63" s="26" t="s">
        <v>80</v>
      </c>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row>
    <row r="64" spans="2:96" ht="27.95" customHeight="1" x14ac:dyDescent="0.3">
      <c r="B64" s="24" t="s">
        <v>138</v>
      </c>
      <c r="C64" s="24"/>
      <c r="D64" s="24"/>
      <c r="E64" s="24"/>
      <c r="F64" s="60">
        <f t="shared" ref="F64:AC64" si="37">+SUM(F65:F78)</f>
        <v>1590.7696213915856</v>
      </c>
      <c r="G64" s="60">
        <f t="shared" si="37"/>
        <v>0</v>
      </c>
      <c r="H64" s="60">
        <f t="shared" si="37"/>
        <v>0</v>
      </c>
      <c r="I64" s="60">
        <f t="shared" si="37"/>
        <v>1080.7373877070959</v>
      </c>
      <c r="J64" s="60">
        <f t="shared" si="37"/>
        <v>0</v>
      </c>
      <c r="K64" s="60">
        <f t="shared" si="37"/>
        <v>0</v>
      </c>
      <c r="L64" s="60">
        <f t="shared" si="37"/>
        <v>4622.0844978668183</v>
      </c>
      <c r="M64" s="60">
        <f t="shared" si="37"/>
        <v>0</v>
      </c>
      <c r="N64" s="60">
        <f t="shared" si="37"/>
        <v>0</v>
      </c>
      <c r="O64" s="60">
        <f t="shared" si="37"/>
        <v>6388.8471683614262</v>
      </c>
      <c r="P64" s="60">
        <f t="shared" si="37"/>
        <v>0</v>
      </c>
      <c r="Q64" s="60">
        <f t="shared" si="37"/>
        <v>0</v>
      </c>
      <c r="R64" s="60">
        <f t="shared" si="37"/>
        <v>199.0469628630016</v>
      </c>
      <c r="S64" s="60">
        <f t="shared" si="37"/>
        <v>0</v>
      </c>
      <c r="T64" s="60">
        <f t="shared" si="37"/>
        <v>0</v>
      </c>
      <c r="U64" s="60">
        <f t="shared" si="37"/>
        <v>107.10688965090213</v>
      </c>
      <c r="V64" s="60">
        <f t="shared" si="37"/>
        <v>0</v>
      </c>
      <c r="W64" s="60">
        <f t="shared" si="37"/>
        <v>0</v>
      </c>
      <c r="X64" s="60">
        <f t="shared" si="37"/>
        <v>32.540559964843062</v>
      </c>
      <c r="Y64" s="60">
        <f t="shared" si="37"/>
        <v>0</v>
      </c>
      <c r="Z64" s="60">
        <f t="shared" si="37"/>
        <v>0</v>
      </c>
      <c r="AA64" s="60">
        <f t="shared" si="37"/>
        <v>0</v>
      </c>
      <c r="AB64" s="60">
        <f t="shared" si="37"/>
        <v>0</v>
      </c>
      <c r="AC64" s="60">
        <f t="shared" si="37"/>
        <v>0</v>
      </c>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c r="BY64" s="125"/>
      <c r="BZ64" s="125"/>
      <c r="CA64" s="125"/>
      <c r="CB64" s="125"/>
      <c r="CC64" s="125"/>
      <c r="CD64" s="125"/>
      <c r="CE64" s="125"/>
    </row>
    <row r="65" spans="2:88" ht="27.95" customHeight="1" x14ac:dyDescent="0.3">
      <c r="B65" s="9" t="s">
        <v>3</v>
      </c>
      <c r="C65" s="9" t="s">
        <v>4</v>
      </c>
      <c r="D65" s="9" t="str">
        <f t="shared" ref="D65:D78" si="38">+VLOOKUP($C65,$C$10:$D$49,2,FALSE)</f>
        <v>Pesos</v>
      </c>
      <c r="E65" s="9" t="s">
        <v>138</v>
      </c>
      <c r="F65" s="15">
        <v>0</v>
      </c>
      <c r="G65" s="15">
        <v>0</v>
      </c>
      <c r="H65" s="15">
        <v>0</v>
      </c>
      <c r="I65" s="15">
        <v>0</v>
      </c>
      <c r="J65" s="15">
        <v>0</v>
      </c>
      <c r="K65" s="15">
        <v>0</v>
      </c>
      <c r="L65" s="15">
        <v>3406.2058901376035</v>
      </c>
      <c r="M65" s="15">
        <v>0</v>
      </c>
      <c r="N65" s="15">
        <v>0</v>
      </c>
      <c r="O65" s="15">
        <v>4257.7573626720041</v>
      </c>
      <c r="P65" s="15">
        <v>0</v>
      </c>
      <c r="Q65" s="15">
        <v>0</v>
      </c>
      <c r="R65" s="15">
        <v>0</v>
      </c>
      <c r="S65" s="15">
        <v>0</v>
      </c>
      <c r="T65" s="15">
        <v>0</v>
      </c>
      <c r="U65" s="15">
        <v>0</v>
      </c>
      <c r="V65" s="15">
        <v>0</v>
      </c>
      <c r="W65" s="15">
        <v>0</v>
      </c>
      <c r="X65" s="15">
        <v>0</v>
      </c>
      <c r="Y65" s="15">
        <v>0</v>
      </c>
      <c r="Z65" s="15">
        <v>0</v>
      </c>
      <c r="AA65" s="15">
        <v>0</v>
      </c>
      <c r="AB65" s="15">
        <v>0</v>
      </c>
      <c r="AC65" s="15">
        <v>0</v>
      </c>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129"/>
      <c r="BR65" s="129"/>
      <c r="BS65" s="129"/>
      <c r="BT65" s="129"/>
      <c r="BU65" s="129"/>
      <c r="BV65" s="129"/>
      <c r="BW65" s="129"/>
      <c r="BX65" s="129"/>
      <c r="BY65" s="129"/>
      <c r="BZ65" s="129"/>
      <c r="CA65" s="129"/>
      <c r="CB65" s="129"/>
      <c r="CC65" s="129"/>
      <c r="CD65" s="129"/>
      <c r="CE65" s="129"/>
    </row>
    <row r="66" spans="2:88" ht="27.95" customHeight="1" x14ac:dyDescent="0.3">
      <c r="B66" s="9" t="s">
        <v>5</v>
      </c>
      <c r="C66" s="9" t="s">
        <v>6</v>
      </c>
      <c r="D66" s="9" t="str">
        <f t="shared" si="38"/>
        <v>Pesos</v>
      </c>
      <c r="E66" s="9" t="s">
        <v>138</v>
      </c>
      <c r="F66" s="15">
        <v>0</v>
      </c>
      <c r="G66" s="15">
        <v>0</v>
      </c>
      <c r="H66" s="15">
        <v>0</v>
      </c>
      <c r="I66" s="15">
        <v>0</v>
      </c>
      <c r="J66" s="15">
        <v>0</v>
      </c>
      <c r="K66" s="15">
        <v>0</v>
      </c>
      <c r="L66" s="15">
        <v>0</v>
      </c>
      <c r="M66" s="15">
        <v>0</v>
      </c>
      <c r="N66" s="15">
        <v>0</v>
      </c>
      <c r="O66" s="15">
        <v>1915.1399280000001</v>
      </c>
      <c r="P66" s="15">
        <v>0</v>
      </c>
      <c r="Q66" s="15">
        <v>0</v>
      </c>
      <c r="R66" s="15">
        <v>0</v>
      </c>
      <c r="S66" s="15">
        <v>0</v>
      </c>
      <c r="T66" s="15">
        <v>0</v>
      </c>
      <c r="U66" s="15">
        <v>0</v>
      </c>
      <c r="V66" s="15">
        <v>0</v>
      </c>
      <c r="W66" s="15">
        <v>0</v>
      </c>
      <c r="X66" s="15">
        <v>0</v>
      </c>
      <c r="Y66" s="15">
        <v>0</v>
      </c>
      <c r="Z66" s="15">
        <v>0</v>
      </c>
      <c r="AA66" s="15">
        <v>0</v>
      </c>
      <c r="AB66" s="15">
        <v>0</v>
      </c>
      <c r="AC66" s="15">
        <v>0</v>
      </c>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c r="BI66" s="129"/>
      <c r="BJ66" s="129"/>
      <c r="BK66" s="129"/>
      <c r="BL66" s="129"/>
      <c r="BM66" s="129"/>
      <c r="BN66" s="129"/>
      <c r="BO66" s="129"/>
      <c r="BP66" s="129"/>
      <c r="BQ66" s="129"/>
      <c r="BR66" s="129"/>
      <c r="BS66" s="129"/>
      <c r="BT66" s="129"/>
      <c r="BU66" s="129"/>
      <c r="BV66" s="129"/>
      <c r="BW66" s="129"/>
      <c r="BX66" s="129"/>
      <c r="BY66" s="129"/>
      <c r="BZ66" s="129"/>
      <c r="CA66" s="129"/>
      <c r="CB66" s="129"/>
      <c r="CC66" s="129"/>
      <c r="CD66" s="129"/>
      <c r="CE66" s="129"/>
    </row>
    <row r="67" spans="2:88" ht="27.95" customHeight="1" x14ac:dyDescent="0.3">
      <c r="B67" s="9" t="s">
        <v>7</v>
      </c>
      <c r="C67" s="9" t="s">
        <v>8</v>
      </c>
      <c r="D67" s="9" t="str">
        <f t="shared" si="38"/>
        <v>Pesos</v>
      </c>
      <c r="E67" s="9" t="s">
        <v>138</v>
      </c>
      <c r="F67" s="15">
        <v>1179</v>
      </c>
      <c r="G67" s="15">
        <v>0</v>
      </c>
      <c r="H67" s="15">
        <v>0</v>
      </c>
      <c r="I67" s="15">
        <v>0</v>
      </c>
      <c r="J67" s="15">
        <v>0</v>
      </c>
      <c r="K67" s="15">
        <v>0</v>
      </c>
      <c r="L67" s="15">
        <v>0</v>
      </c>
      <c r="M67" s="15">
        <v>0</v>
      </c>
      <c r="N67" s="15">
        <v>0</v>
      </c>
      <c r="O67" s="15">
        <v>0</v>
      </c>
      <c r="P67" s="15">
        <v>0</v>
      </c>
      <c r="Q67" s="15">
        <v>0</v>
      </c>
      <c r="R67" s="15">
        <v>0</v>
      </c>
      <c r="S67" s="15">
        <v>0</v>
      </c>
      <c r="T67" s="15">
        <v>0</v>
      </c>
      <c r="U67" s="15">
        <v>0</v>
      </c>
      <c r="V67" s="15">
        <v>0</v>
      </c>
      <c r="W67" s="15">
        <v>0</v>
      </c>
      <c r="X67" s="15">
        <v>0</v>
      </c>
      <c r="Y67" s="15">
        <v>0</v>
      </c>
      <c r="Z67" s="15">
        <v>0</v>
      </c>
      <c r="AA67" s="15">
        <v>0</v>
      </c>
      <c r="AB67" s="15">
        <v>0</v>
      </c>
      <c r="AC67" s="15">
        <v>0</v>
      </c>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c r="BH67" s="129"/>
      <c r="BI67" s="129"/>
      <c r="BJ67" s="129"/>
      <c r="BK67" s="129"/>
      <c r="BL67" s="129"/>
      <c r="BM67" s="129"/>
      <c r="BN67" s="129"/>
      <c r="BO67" s="129"/>
      <c r="BP67" s="129"/>
      <c r="BQ67" s="129"/>
      <c r="BR67" s="129"/>
      <c r="BS67" s="129"/>
      <c r="BT67" s="129"/>
      <c r="BU67" s="129"/>
      <c r="BV67" s="129"/>
      <c r="BW67" s="129"/>
      <c r="BX67" s="129"/>
      <c r="BY67" s="129"/>
      <c r="BZ67" s="129"/>
      <c r="CA67" s="129"/>
      <c r="CB67" s="129"/>
      <c r="CC67" s="129"/>
      <c r="CD67" s="129"/>
      <c r="CE67" s="129"/>
    </row>
    <row r="68" spans="2:88" ht="27.95" customHeight="1" x14ac:dyDescent="0.3">
      <c r="B68" s="9" t="s">
        <v>9</v>
      </c>
      <c r="C68" s="9" t="s">
        <v>10</v>
      </c>
      <c r="D68" s="9" t="str">
        <f t="shared" si="38"/>
        <v>Pesos</v>
      </c>
      <c r="E68" s="9" t="s">
        <v>138</v>
      </c>
      <c r="F68" s="15">
        <v>0</v>
      </c>
      <c r="G68" s="15">
        <v>0</v>
      </c>
      <c r="H68" s="15">
        <v>0</v>
      </c>
      <c r="I68" s="15">
        <v>0</v>
      </c>
      <c r="J68" s="15">
        <v>0</v>
      </c>
      <c r="K68" s="15">
        <v>0</v>
      </c>
      <c r="L68" s="15">
        <v>947.62602900000002</v>
      </c>
      <c r="M68" s="15">
        <v>0</v>
      </c>
      <c r="N68" s="15">
        <v>0</v>
      </c>
      <c r="O68" s="15">
        <v>0</v>
      </c>
      <c r="P68" s="15">
        <v>0</v>
      </c>
      <c r="Q68" s="15">
        <v>0</v>
      </c>
      <c r="R68" s="15">
        <v>0</v>
      </c>
      <c r="S68" s="15">
        <v>0</v>
      </c>
      <c r="T68" s="15">
        <v>0</v>
      </c>
      <c r="U68" s="15">
        <v>0</v>
      </c>
      <c r="V68" s="15">
        <v>0</v>
      </c>
      <c r="W68" s="15">
        <v>0</v>
      </c>
      <c r="X68" s="15">
        <v>0</v>
      </c>
      <c r="Y68" s="15">
        <v>0</v>
      </c>
      <c r="Z68" s="15">
        <v>0</v>
      </c>
      <c r="AA68" s="15">
        <v>0</v>
      </c>
      <c r="AB68" s="15">
        <v>0</v>
      </c>
      <c r="AC68" s="15">
        <v>0</v>
      </c>
      <c r="AD68" s="129"/>
      <c r="AE68" s="129"/>
      <c r="AF68" s="129"/>
      <c r="AG68" s="129"/>
      <c r="AH68" s="129"/>
      <c r="AI68" s="129"/>
      <c r="AJ68" s="129"/>
      <c r="AK68" s="129"/>
      <c r="AL68" s="129"/>
      <c r="AM68" s="129"/>
      <c r="AN68" s="129"/>
      <c r="AO68" s="129"/>
      <c r="AP68" s="129"/>
      <c r="AQ68" s="129"/>
      <c r="AR68" s="129"/>
      <c r="AS68" s="129"/>
      <c r="AT68" s="129"/>
      <c r="AU68" s="129"/>
      <c r="AV68" s="129"/>
      <c r="AW68" s="129"/>
      <c r="AX68" s="129"/>
      <c r="AY68" s="129"/>
      <c r="AZ68" s="129"/>
      <c r="BA68" s="129"/>
      <c r="BB68" s="129"/>
      <c r="BC68" s="129"/>
      <c r="BD68" s="129"/>
      <c r="BE68" s="129"/>
      <c r="BF68" s="129"/>
      <c r="BG68" s="129"/>
      <c r="BH68" s="129"/>
      <c r="BI68" s="129"/>
      <c r="BJ68" s="129"/>
      <c r="BK68" s="129"/>
      <c r="BL68" s="129"/>
      <c r="BM68" s="129"/>
      <c r="BN68" s="129"/>
      <c r="BO68" s="129"/>
      <c r="BP68" s="129"/>
      <c r="BQ68" s="129"/>
      <c r="BR68" s="129"/>
      <c r="BS68" s="129"/>
      <c r="BT68" s="129"/>
      <c r="BU68" s="129"/>
      <c r="BV68" s="129"/>
      <c r="BW68" s="129"/>
      <c r="BX68" s="129"/>
      <c r="BY68" s="129"/>
      <c r="BZ68" s="129"/>
      <c r="CA68" s="129"/>
      <c r="CB68" s="129"/>
      <c r="CC68" s="129"/>
      <c r="CD68" s="129"/>
      <c r="CE68" s="129"/>
    </row>
    <row r="69" spans="2:88" ht="27.95" customHeight="1" x14ac:dyDescent="0.3">
      <c r="B69" s="9" t="s">
        <v>11</v>
      </c>
      <c r="C69" s="9" t="s">
        <v>12</v>
      </c>
      <c r="D69" s="9" t="str">
        <f t="shared" si="38"/>
        <v>Pesos</v>
      </c>
      <c r="E69" s="9" t="s">
        <v>138</v>
      </c>
      <c r="F69" s="15">
        <v>0</v>
      </c>
      <c r="G69" s="15">
        <v>0</v>
      </c>
      <c r="H69" s="15">
        <v>0</v>
      </c>
      <c r="I69" s="15">
        <v>785.68355199999996</v>
      </c>
      <c r="J69" s="15">
        <v>0</v>
      </c>
      <c r="K69" s="15">
        <v>0</v>
      </c>
      <c r="L69" s="15">
        <v>0</v>
      </c>
      <c r="M69" s="15">
        <v>0</v>
      </c>
      <c r="N69" s="15">
        <v>0</v>
      </c>
      <c r="O69" s="15">
        <v>0</v>
      </c>
      <c r="P69" s="15">
        <v>0</v>
      </c>
      <c r="Q69" s="15">
        <v>0</v>
      </c>
      <c r="R69" s="15">
        <v>0</v>
      </c>
      <c r="S69" s="15">
        <v>0</v>
      </c>
      <c r="T69" s="15">
        <v>0</v>
      </c>
      <c r="U69" s="15">
        <v>0</v>
      </c>
      <c r="V69" s="15">
        <v>0</v>
      </c>
      <c r="W69" s="15">
        <v>0</v>
      </c>
      <c r="X69" s="15">
        <v>0</v>
      </c>
      <c r="Y69" s="15">
        <v>0</v>
      </c>
      <c r="Z69" s="15">
        <v>0</v>
      </c>
      <c r="AA69" s="15">
        <v>0</v>
      </c>
      <c r="AB69" s="15">
        <v>0</v>
      </c>
      <c r="AC69" s="15">
        <v>0</v>
      </c>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129"/>
      <c r="BS69" s="129"/>
      <c r="BT69" s="129"/>
      <c r="BU69" s="129"/>
      <c r="BV69" s="129"/>
      <c r="BW69" s="129"/>
      <c r="BX69" s="129"/>
      <c r="BY69" s="129"/>
      <c r="BZ69" s="129"/>
      <c r="CA69" s="129"/>
      <c r="CB69" s="129"/>
      <c r="CC69" s="129"/>
      <c r="CD69" s="129"/>
      <c r="CE69" s="129"/>
    </row>
    <row r="70" spans="2:88" ht="27.95" customHeight="1" x14ac:dyDescent="0.3">
      <c r="B70" s="9" t="s">
        <v>13</v>
      </c>
      <c r="C70" s="9" t="s">
        <v>14</v>
      </c>
      <c r="D70" s="9" t="str">
        <f t="shared" si="38"/>
        <v>Pesos</v>
      </c>
      <c r="E70" s="9" t="s">
        <v>138</v>
      </c>
      <c r="F70" s="15">
        <v>109.13794421413108</v>
      </c>
      <c r="G70" s="15">
        <v>0</v>
      </c>
      <c r="H70" s="15">
        <v>0</v>
      </c>
      <c r="I70" s="15">
        <v>112.87419729851932</v>
      </c>
      <c r="J70" s="15">
        <v>0</v>
      </c>
      <c r="K70" s="15">
        <v>0</v>
      </c>
      <c r="L70" s="15">
        <v>112.87419729851932</v>
      </c>
      <c r="M70" s="15">
        <v>0</v>
      </c>
      <c r="N70" s="15">
        <v>0</v>
      </c>
      <c r="O70" s="15">
        <v>112.87419729851932</v>
      </c>
      <c r="P70" s="15">
        <v>0</v>
      </c>
      <c r="Q70" s="15">
        <v>0</v>
      </c>
      <c r="R70" s="15">
        <v>94.061831082099431</v>
      </c>
      <c r="S70" s="15">
        <v>0</v>
      </c>
      <c r="T70" s="15">
        <v>0</v>
      </c>
      <c r="U70" s="15">
        <v>0</v>
      </c>
      <c r="V70" s="15">
        <v>0</v>
      </c>
      <c r="W70" s="15">
        <v>0</v>
      </c>
      <c r="X70" s="15">
        <v>0</v>
      </c>
      <c r="Y70" s="15">
        <v>0</v>
      </c>
      <c r="Z70" s="15">
        <v>0</v>
      </c>
      <c r="AA70" s="15">
        <v>0</v>
      </c>
      <c r="AB70" s="15">
        <v>0</v>
      </c>
      <c r="AC70" s="15">
        <v>0</v>
      </c>
      <c r="AD70" s="129"/>
      <c r="AE70" s="129"/>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29"/>
      <c r="BM70" s="129"/>
      <c r="BN70" s="129"/>
      <c r="BO70" s="129"/>
      <c r="BP70" s="129"/>
      <c r="BQ70" s="129"/>
      <c r="BR70" s="129"/>
      <c r="BS70" s="129"/>
      <c r="BT70" s="129"/>
      <c r="BU70" s="129"/>
      <c r="BV70" s="129"/>
      <c r="BW70" s="129"/>
      <c r="BX70" s="129"/>
      <c r="BY70" s="129"/>
      <c r="BZ70" s="129"/>
      <c r="CA70" s="129"/>
      <c r="CB70" s="129"/>
      <c r="CC70" s="129"/>
      <c r="CD70" s="129"/>
      <c r="CE70" s="129"/>
    </row>
    <row r="71" spans="2:88" ht="27.95" customHeight="1" x14ac:dyDescent="0.3">
      <c r="B71" s="9" t="s">
        <v>15</v>
      </c>
      <c r="C71" s="9" t="s">
        <v>16</v>
      </c>
      <c r="D71" s="9" t="str">
        <f t="shared" si="38"/>
        <v>Pesos</v>
      </c>
      <c r="E71" s="9" t="s">
        <v>138</v>
      </c>
      <c r="F71" s="15">
        <v>72.445086283681619</v>
      </c>
      <c r="G71" s="15">
        <v>0</v>
      </c>
      <c r="H71" s="15">
        <v>0</v>
      </c>
      <c r="I71" s="15">
        <v>74.82499683721457</v>
      </c>
      <c r="J71" s="15">
        <v>0</v>
      </c>
      <c r="K71" s="15">
        <v>0</v>
      </c>
      <c r="L71" s="15">
        <v>74.824996837214556</v>
      </c>
      <c r="M71" s="15">
        <v>0</v>
      </c>
      <c r="N71" s="15">
        <v>0</v>
      </c>
      <c r="O71" s="15">
        <v>74.824996837214513</v>
      </c>
      <c r="P71" s="15">
        <v>0</v>
      </c>
      <c r="Q71" s="15">
        <v>0</v>
      </c>
      <c r="R71" s="15">
        <v>74.824996837214442</v>
      </c>
      <c r="S71" s="15">
        <v>0</v>
      </c>
      <c r="T71" s="15">
        <v>0</v>
      </c>
      <c r="U71" s="15">
        <v>74.824996837214428</v>
      </c>
      <c r="V71" s="15">
        <v>0</v>
      </c>
      <c r="W71" s="15">
        <v>0</v>
      </c>
      <c r="X71" s="15">
        <v>12.470832806202424</v>
      </c>
      <c r="Y71" s="15">
        <v>0</v>
      </c>
      <c r="Z71" s="15">
        <v>0</v>
      </c>
      <c r="AA71" s="15">
        <v>0</v>
      </c>
      <c r="AB71" s="15">
        <v>0</v>
      </c>
      <c r="AC71" s="15">
        <v>0</v>
      </c>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29"/>
      <c r="AZ71" s="129"/>
      <c r="BA71" s="129"/>
      <c r="BB71" s="129"/>
      <c r="BC71" s="129"/>
      <c r="BD71" s="129"/>
      <c r="BE71" s="129"/>
      <c r="BF71" s="129"/>
      <c r="BG71" s="129"/>
      <c r="BH71" s="129"/>
      <c r="BI71" s="129"/>
      <c r="BJ71" s="129"/>
      <c r="BK71" s="129"/>
      <c r="BL71" s="129"/>
      <c r="BM71" s="129"/>
      <c r="BN71" s="129"/>
      <c r="BO71" s="129"/>
      <c r="BP71" s="129"/>
      <c r="BQ71" s="129"/>
      <c r="BR71" s="129"/>
      <c r="BS71" s="129"/>
      <c r="BT71" s="129"/>
      <c r="BU71" s="129"/>
      <c r="BV71" s="129"/>
      <c r="BW71" s="129"/>
      <c r="BX71" s="129"/>
      <c r="BY71" s="129"/>
      <c r="BZ71" s="129"/>
      <c r="CA71" s="129"/>
      <c r="CB71" s="129"/>
      <c r="CC71" s="129"/>
      <c r="CD71" s="129"/>
      <c r="CE71" s="129"/>
      <c r="CJ71" s="68"/>
    </row>
    <row r="72" spans="2:88" ht="27.95" customHeight="1" x14ac:dyDescent="0.3">
      <c r="B72" s="9" t="s">
        <v>17</v>
      </c>
      <c r="C72" s="9" t="s">
        <v>18</v>
      </c>
      <c r="D72" s="9" t="str">
        <f t="shared" si="38"/>
        <v>Pesos</v>
      </c>
      <c r="E72" s="9" t="s">
        <v>138</v>
      </c>
      <c r="F72" s="15">
        <v>66.556959037044479</v>
      </c>
      <c r="G72" s="15">
        <v>0</v>
      </c>
      <c r="H72" s="15">
        <v>0</v>
      </c>
      <c r="I72" s="15">
        <v>74.561111052009721</v>
      </c>
      <c r="J72" s="15">
        <v>0</v>
      </c>
      <c r="K72" s="15">
        <v>0</v>
      </c>
      <c r="L72" s="15">
        <v>54.624889239793227</v>
      </c>
      <c r="M72" s="15">
        <v>0</v>
      </c>
      <c r="N72" s="15">
        <v>0</v>
      </c>
      <c r="O72" s="15">
        <v>0</v>
      </c>
      <c r="P72" s="15">
        <v>0</v>
      </c>
      <c r="Q72" s="15">
        <v>0</v>
      </c>
      <c r="R72" s="15">
        <v>0</v>
      </c>
      <c r="S72" s="15">
        <v>0</v>
      </c>
      <c r="T72" s="15">
        <v>0</v>
      </c>
      <c r="U72" s="15">
        <v>0</v>
      </c>
      <c r="V72" s="15">
        <v>0</v>
      </c>
      <c r="W72" s="15">
        <v>0</v>
      </c>
      <c r="X72" s="15">
        <v>0</v>
      </c>
      <c r="Y72" s="15">
        <v>0</v>
      </c>
      <c r="Z72" s="15">
        <v>0</v>
      </c>
      <c r="AA72" s="15">
        <v>0</v>
      </c>
      <c r="AB72" s="15">
        <v>0</v>
      </c>
      <c r="AC72" s="15">
        <v>0</v>
      </c>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29"/>
      <c r="BB72" s="129"/>
      <c r="BC72" s="129"/>
      <c r="BD72" s="129"/>
      <c r="BE72" s="129"/>
      <c r="BF72" s="129"/>
      <c r="BG72" s="129"/>
      <c r="BH72" s="129"/>
      <c r="BI72" s="129"/>
      <c r="BJ72" s="129"/>
      <c r="BK72" s="129"/>
      <c r="BL72" s="129"/>
      <c r="BM72" s="129"/>
      <c r="BN72" s="129"/>
      <c r="BO72" s="129"/>
      <c r="BP72" s="129"/>
      <c r="BQ72" s="129"/>
      <c r="BR72" s="129"/>
      <c r="BS72" s="129"/>
      <c r="BT72" s="129"/>
      <c r="BU72" s="129"/>
      <c r="BV72" s="129"/>
      <c r="BW72" s="129"/>
      <c r="BX72" s="129"/>
      <c r="BY72" s="129"/>
      <c r="BZ72" s="129"/>
      <c r="CA72" s="129"/>
      <c r="CB72" s="129"/>
      <c r="CC72" s="129"/>
      <c r="CD72" s="129"/>
      <c r="CE72" s="129"/>
    </row>
    <row r="73" spans="2:88" ht="27.95" customHeight="1" x14ac:dyDescent="0.3">
      <c r="B73" s="9" t="s">
        <v>19</v>
      </c>
      <c r="C73" s="9" t="s">
        <v>20</v>
      </c>
      <c r="D73" s="9" t="str">
        <f t="shared" si="38"/>
        <v>Pesos</v>
      </c>
      <c r="E73" s="9" t="s">
        <v>138</v>
      </c>
      <c r="F73" s="15">
        <v>12.54426986</v>
      </c>
      <c r="G73" s="15">
        <v>0</v>
      </c>
      <c r="H73" s="15">
        <v>0</v>
      </c>
      <c r="I73" s="15">
        <v>15.22743857</v>
      </c>
      <c r="J73" s="15">
        <v>0</v>
      </c>
      <c r="K73" s="15">
        <v>0</v>
      </c>
      <c r="L73" s="15">
        <v>17.71822001</v>
      </c>
      <c r="M73" s="15">
        <v>0</v>
      </c>
      <c r="N73" s="15">
        <v>0</v>
      </c>
      <c r="O73" s="15">
        <v>20.167997410000002</v>
      </c>
      <c r="P73" s="15">
        <v>0</v>
      </c>
      <c r="Q73" s="15">
        <v>0</v>
      </c>
      <c r="R73" s="15">
        <v>22.077448800000003</v>
      </c>
      <c r="S73" s="15">
        <v>0</v>
      </c>
      <c r="T73" s="15">
        <v>0</v>
      </c>
      <c r="U73" s="15">
        <v>24.199206670000002</v>
      </c>
      <c r="V73" s="15">
        <v>0</v>
      </c>
      <c r="W73" s="15">
        <v>0</v>
      </c>
      <c r="X73" s="15">
        <v>19.39616998</v>
      </c>
      <c r="Y73" s="15">
        <v>0</v>
      </c>
      <c r="Z73" s="15">
        <v>0</v>
      </c>
      <c r="AA73" s="15">
        <v>0</v>
      </c>
      <c r="AB73" s="15">
        <v>0</v>
      </c>
      <c r="AC73" s="15">
        <v>0</v>
      </c>
      <c r="AD73" s="129"/>
      <c r="AE73" s="129"/>
      <c r="AF73" s="129"/>
      <c r="AG73" s="129"/>
      <c r="AH73" s="129"/>
      <c r="AI73" s="129"/>
      <c r="AJ73" s="129"/>
      <c r="AK73" s="129"/>
      <c r="AL73" s="129"/>
      <c r="AM73" s="129"/>
      <c r="AN73" s="129"/>
      <c r="AO73" s="129"/>
      <c r="AP73" s="129"/>
      <c r="AQ73" s="129"/>
      <c r="AR73" s="129"/>
      <c r="AS73" s="129"/>
      <c r="AT73" s="129"/>
      <c r="AU73" s="129"/>
      <c r="AV73" s="129"/>
      <c r="AW73" s="129"/>
      <c r="AX73" s="129"/>
      <c r="AY73" s="129"/>
      <c r="AZ73" s="129"/>
      <c r="BA73" s="129"/>
      <c r="BB73" s="129"/>
      <c r="BC73" s="129"/>
      <c r="BD73" s="129"/>
      <c r="BE73" s="129"/>
      <c r="BF73" s="129"/>
      <c r="BG73" s="129"/>
      <c r="BH73" s="129"/>
      <c r="BI73" s="129"/>
      <c r="BJ73" s="129"/>
      <c r="BK73" s="129"/>
      <c r="BL73" s="129"/>
      <c r="BM73" s="129"/>
      <c r="BN73" s="129"/>
      <c r="BO73" s="129"/>
      <c r="BP73" s="129"/>
      <c r="BQ73" s="129"/>
      <c r="BR73" s="129"/>
      <c r="BS73" s="129"/>
      <c r="BT73" s="129"/>
      <c r="BU73" s="129"/>
      <c r="BV73" s="129"/>
      <c r="BW73" s="129"/>
      <c r="BX73" s="129"/>
      <c r="BY73" s="129"/>
      <c r="BZ73" s="129"/>
      <c r="CA73" s="129"/>
      <c r="CB73" s="129"/>
      <c r="CC73" s="129"/>
      <c r="CD73" s="129"/>
      <c r="CE73" s="129"/>
    </row>
    <row r="74" spans="2:88" ht="27.95" customHeight="1" x14ac:dyDescent="0.3">
      <c r="B74" s="9" t="s">
        <v>21</v>
      </c>
      <c r="C74" s="9" t="s">
        <v>22</v>
      </c>
      <c r="D74" s="9" t="str">
        <f t="shared" si="38"/>
        <v>Pesos</v>
      </c>
      <c r="E74" s="9" t="s">
        <v>138</v>
      </c>
      <c r="F74" s="15">
        <v>60.277518513649241</v>
      </c>
      <c r="G74" s="15">
        <v>0</v>
      </c>
      <c r="H74" s="15">
        <v>0</v>
      </c>
      <c r="I74" s="15">
        <v>0</v>
      </c>
      <c r="J74" s="15">
        <v>0</v>
      </c>
      <c r="K74" s="15">
        <v>0</v>
      </c>
      <c r="L74" s="15">
        <v>0</v>
      </c>
      <c r="M74" s="15">
        <v>0</v>
      </c>
      <c r="N74" s="15">
        <v>0</v>
      </c>
      <c r="O74" s="15">
        <v>0</v>
      </c>
      <c r="P74" s="15">
        <v>0</v>
      </c>
      <c r="Q74" s="15">
        <v>0</v>
      </c>
      <c r="R74" s="15">
        <v>0</v>
      </c>
      <c r="S74" s="15">
        <v>0</v>
      </c>
      <c r="T74" s="15">
        <v>0</v>
      </c>
      <c r="U74" s="15">
        <v>0</v>
      </c>
      <c r="V74" s="15">
        <v>0</v>
      </c>
      <c r="W74" s="15">
        <v>0</v>
      </c>
      <c r="X74" s="15">
        <v>0</v>
      </c>
      <c r="Y74" s="15">
        <v>0</v>
      </c>
      <c r="Z74" s="15">
        <v>0</v>
      </c>
      <c r="AA74" s="15">
        <v>0</v>
      </c>
      <c r="AB74" s="15">
        <v>0</v>
      </c>
      <c r="AC74" s="15">
        <v>0</v>
      </c>
      <c r="AD74" s="129"/>
      <c r="AE74" s="129"/>
      <c r="AF74" s="129"/>
      <c r="AG74" s="129"/>
      <c r="AH74" s="129"/>
      <c r="AI74" s="129"/>
      <c r="AJ74" s="129"/>
      <c r="AK74" s="129"/>
      <c r="AL74" s="129"/>
      <c r="AM74" s="129"/>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29"/>
      <c r="BQ74" s="129"/>
      <c r="BR74" s="129"/>
      <c r="BS74" s="129"/>
      <c r="BT74" s="129"/>
      <c r="BU74" s="129"/>
      <c r="BV74" s="129"/>
      <c r="BW74" s="129"/>
      <c r="BX74" s="129"/>
      <c r="BY74" s="129"/>
      <c r="BZ74" s="129"/>
      <c r="CA74" s="129"/>
      <c r="CB74" s="129"/>
      <c r="CC74" s="129"/>
      <c r="CD74" s="129"/>
      <c r="CE74" s="129"/>
    </row>
    <row r="75" spans="2:88" ht="27.95" customHeight="1" x14ac:dyDescent="0.3">
      <c r="B75" s="9" t="s">
        <v>23</v>
      </c>
      <c r="C75" s="9" t="s">
        <v>24</v>
      </c>
      <c r="D75" s="9" t="str">
        <f t="shared" si="38"/>
        <v>Pesos</v>
      </c>
      <c r="E75" s="9" t="s">
        <v>138</v>
      </c>
      <c r="F75" s="15">
        <v>45.142601579999976</v>
      </c>
      <c r="G75" s="15">
        <v>0</v>
      </c>
      <c r="H75" s="15">
        <v>0</v>
      </c>
      <c r="I75" s="15">
        <v>3.59844016</v>
      </c>
      <c r="J75" s="15">
        <v>0</v>
      </c>
      <c r="K75" s="15">
        <v>0</v>
      </c>
      <c r="L75" s="15">
        <v>0</v>
      </c>
      <c r="M75" s="15">
        <v>0</v>
      </c>
      <c r="N75" s="15">
        <v>0</v>
      </c>
      <c r="O75" s="15">
        <v>0</v>
      </c>
      <c r="P75" s="15">
        <v>0</v>
      </c>
      <c r="Q75" s="15">
        <v>0</v>
      </c>
      <c r="R75" s="15">
        <v>0</v>
      </c>
      <c r="S75" s="15">
        <v>0</v>
      </c>
      <c r="T75" s="15">
        <v>0</v>
      </c>
      <c r="U75" s="15">
        <v>0</v>
      </c>
      <c r="V75" s="15">
        <v>0</v>
      </c>
      <c r="W75" s="15">
        <v>0</v>
      </c>
      <c r="X75" s="15">
        <v>0</v>
      </c>
      <c r="Y75" s="15">
        <v>0</v>
      </c>
      <c r="Z75" s="15">
        <v>0</v>
      </c>
      <c r="AA75" s="15">
        <v>0</v>
      </c>
      <c r="AB75" s="15">
        <v>0</v>
      </c>
      <c r="AC75" s="15">
        <v>0</v>
      </c>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row>
    <row r="76" spans="2:88" ht="27.95" customHeight="1" x14ac:dyDescent="0.3">
      <c r="B76" s="9" t="s">
        <v>25</v>
      </c>
      <c r="C76" s="9" t="s">
        <v>26</v>
      </c>
      <c r="D76" s="9" t="str">
        <f t="shared" si="38"/>
        <v>Pesos</v>
      </c>
      <c r="E76" s="9" t="s">
        <v>138</v>
      </c>
      <c r="F76" s="15">
        <v>7.9536114948920273</v>
      </c>
      <c r="G76" s="15">
        <v>0</v>
      </c>
      <c r="H76" s="15">
        <v>0</v>
      </c>
      <c r="I76" s="15">
        <v>8.0826861436877078</v>
      </c>
      <c r="J76" s="15">
        <v>0</v>
      </c>
      <c r="K76" s="15">
        <v>0</v>
      </c>
      <c r="L76" s="15">
        <v>8.0826861436877078</v>
      </c>
      <c r="M76" s="15">
        <v>0</v>
      </c>
      <c r="N76" s="15">
        <v>0</v>
      </c>
      <c r="O76" s="15">
        <v>8.0826861436877078</v>
      </c>
      <c r="P76" s="15">
        <v>0</v>
      </c>
      <c r="Q76" s="15">
        <v>0</v>
      </c>
      <c r="R76" s="15">
        <v>8.0826861436877078</v>
      </c>
      <c r="S76" s="15">
        <v>0</v>
      </c>
      <c r="T76" s="15">
        <v>0</v>
      </c>
      <c r="U76" s="15">
        <v>8.0826861436877078</v>
      </c>
      <c r="V76" s="15">
        <v>0</v>
      </c>
      <c r="W76" s="15">
        <v>0</v>
      </c>
      <c r="X76" s="15">
        <v>0.67355717864064235</v>
      </c>
      <c r="Y76" s="15">
        <v>0</v>
      </c>
      <c r="Z76" s="15">
        <v>0</v>
      </c>
      <c r="AA76" s="15">
        <v>0</v>
      </c>
      <c r="AB76" s="15">
        <v>0</v>
      </c>
      <c r="AC76" s="15">
        <v>0</v>
      </c>
      <c r="AD76" s="129"/>
      <c r="AE76" s="129"/>
      <c r="AF76" s="129"/>
      <c r="AG76" s="129"/>
      <c r="AH76" s="129"/>
      <c r="AI76" s="129"/>
      <c r="AJ76" s="129"/>
      <c r="AK76" s="129"/>
      <c r="AL76" s="129"/>
      <c r="AM76" s="129"/>
      <c r="AN76" s="129"/>
      <c r="AO76" s="129"/>
      <c r="AP76" s="129"/>
      <c r="AQ76" s="129"/>
      <c r="AR76" s="129"/>
      <c r="AS76" s="129"/>
      <c r="AT76" s="129"/>
      <c r="AU76" s="129"/>
      <c r="AV76" s="129"/>
      <c r="AW76" s="129"/>
      <c r="AX76" s="129"/>
      <c r="AY76" s="129"/>
      <c r="AZ76" s="129"/>
      <c r="BA76" s="129"/>
      <c r="BB76" s="129"/>
      <c r="BC76" s="129"/>
      <c r="BD76" s="129"/>
      <c r="BE76" s="129"/>
      <c r="BF76" s="129"/>
      <c r="BG76" s="129"/>
      <c r="BH76" s="129"/>
      <c r="BI76" s="129"/>
      <c r="BJ76" s="129"/>
      <c r="BK76" s="129"/>
      <c r="BL76" s="129"/>
      <c r="BM76" s="129"/>
      <c r="BN76" s="129"/>
      <c r="BO76" s="129"/>
      <c r="BP76" s="129"/>
      <c r="BQ76" s="129"/>
      <c r="BR76" s="129"/>
      <c r="BS76" s="129"/>
      <c r="BT76" s="129"/>
      <c r="BU76" s="129"/>
      <c r="BV76" s="129"/>
      <c r="BW76" s="129"/>
      <c r="BX76" s="129"/>
      <c r="BY76" s="129"/>
      <c r="BZ76" s="129"/>
      <c r="CA76" s="129"/>
      <c r="CB76" s="129"/>
      <c r="CC76" s="129"/>
      <c r="CD76" s="129"/>
      <c r="CE76" s="129"/>
    </row>
    <row r="77" spans="2:88" ht="27.95" customHeight="1" x14ac:dyDescent="0.3">
      <c r="B77" s="9" t="s">
        <v>27</v>
      </c>
      <c r="C77" s="9" t="s">
        <v>28</v>
      </c>
      <c r="D77" s="9" t="str">
        <f t="shared" si="38"/>
        <v>Pesos</v>
      </c>
      <c r="E77" s="9" t="s">
        <v>138</v>
      </c>
      <c r="F77" s="15">
        <v>28.993711628187064</v>
      </c>
      <c r="G77" s="15">
        <v>0</v>
      </c>
      <c r="H77" s="15">
        <v>0</v>
      </c>
      <c r="I77" s="15">
        <v>5.1344863956645916</v>
      </c>
      <c r="J77" s="15">
        <v>0</v>
      </c>
      <c r="K77" s="15">
        <v>0</v>
      </c>
      <c r="L77" s="15">
        <v>0.12758920000000001</v>
      </c>
      <c r="M77" s="15">
        <v>0</v>
      </c>
      <c r="N77" s="15">
        <v>0</v>
      </c>
      <c r="O77" s="15">
        <v>0</v>
      </c>
      <c r="P77" s="15">
        <v>0</v>
      </c>
      <c r="Q77" s="15">
        <v>0</v>
      </c>
      <c r="R77" s="15">
        <v>0</v>
      </c>
      <c r="S77" s="15">
        <v>0</v>
      </c>
      <c r="T77" s="15">
        <v>0</v>
      </c>
      <c r="U77" s="15">
        <v>0</v>
      </c>
      <c r="V77" s="15">
        <v>0</v>
      </c>
      <c r="W77" s="15">
        <v>0</v>
      </c>
      <c r="X77" s="15">
        <v>0</v>
      </c>
      <c r="Y77" s="15">
        <v>0</v>
      </c>
      <c r="Z77" s="15">
        <v>0</v>
      </c>
      <c r="AA77" s="15">
        <v>0</v>
      </c>
      <c r="AB77" s="15">
        <v>0</v>
      </c>
      <c r="AC77" s="15">
        <v>0</v>
      </c>
      <c r="AD77" s="129"/>
      <c r="AE77" s="129"/>
      <c r="AF77" s="129"/>
      <c r="AG77" s="129"/>
      <c r="AH77" s="129"/>
      <c r="AI77" s="129"/>
      <c r="AJ77" s="129"/>
      <c r="AK77" s="129"/>
      <c r="AL77" s="129"/>
      <c r="AM77" s="129"/>
      <c r="AN77" s="129"/>
      <c r="AO77" s="129"/>
      <c r="AP77" s="129"/>
      <c r="AQ77" s="129"/>
      <c r="AR77" s="129"/>
      <c r="AS77" s="129"/>
      <c r="AT77" s="129"/>
      <c r="AU77" s="129"/>
      <c r="AV77" s="129"/>
      <c r="AW77" s="129"/>
      <c r="AX77" s="129"/>
      <c r="AY77" s="129"/>
      <c r="AZ77" s="129"/>
      <c r="BA77" s="129"/>
      <c r="BB77" s="129"/>
      <c r="BC77" s="129"/>
      <c r="BD77" s="129"/>
      <c r="BE77" s="129"/>
      <c r="BF77" s="129"/>
      <c r="BG77" s="129"/>
      <c r="BH77" s="129"/>
      <c r="BI77" s="129"/>
      <c r="BJ77" s="129"/>
      <c r="BK77" s="129"/>
      <c r="BL77" s="129"/>
      <c r="BM77" s="129"/>
      <c r="BN77" s="129"/>
      <c r="BO77" s="129"/>
      <c r="BP77" s="129"/>
      <c r="BQ77" s="129"/>
      <c r="BR77" s="129"/>
      <c r="BS77" s="129"/>
      <c r="BT77" s="129"/>
      <c r="BU77" s="129"/>
      <c r="BV77" s="129"/>
      <c r="BW77" s="129"/>
      <c r="BX77" s="129"/>
      <c r="BY77" s="129"/>
      <c r="BZ77" s="129"/>
      <c r="CA77" s="129"/>
      <c r="CB77" s="129"/>
      <c r="CC77" s="129"/>
      <c r="CD77" s="129"/>
      <c r="CE77" s="129"/>
    </row>
    <row r="78" spans="2:88" ht="27.95" customHeight="1" x14ac:dyDescent="0.3">
      <c r="B78" s="9" t="s">
        <v>29</v>
      </c>
      <c r="C78" s="9" t="s">
        <v>30</v>
      </c>
      <c r="D78" s="9" t="str">
        <f t="shared" si="38"/>
        <v>Pesos</v>
      </c>
      <c r="E78" s="9" t="s">
        <v>138</v>
      </c>
      <c r="F78" s="15">
        <v>8.7179187800000015</v>
      </c>
      <c r="G78" s="15">
        <v>0</v>
      </c>
      <c r="H78" s="15">
        <v>0</v>
      </c>
      <c r="I78" s="15">
        <v>0.75047925000000004</v>
      </c>
      <c r="J78" s="15">
        <v>0</v>
      </c>
      <c r="K78" s="15">
        <v>0</v>
      </c>
      <c r="L78" s="15">
        <v>0</v>
      </c>
      <c r="M78" s="15">
        <v>0</v>
      </c>
      <c r="N78" s="15">
        <v>0</v>
      </c>
      <c r="O78" s="15">
        <v>0</v>
      </c>
      <c r="P78" s="15">
        <v>0</v>
      </c>
      <c r="Q78" s="15">
        <v>0</v>
      </c>
      <c r="R78" s="15">
        <v>0</v>
      </c>
      <c r="S78" s="15">
        <v>0</v>
      </c>
      <c r="T78" s="15">
        <v>0</v>
      </c>
      <c r="U78" s="15">
        <v>0</v>
      </c>
      <c r="V78" s="15">
        <v>0</v>
      </c>
      <c r="W78" s="15">
        <v>0</v>
      </c>
      <c r="X78" s="15">
        <v>0</v>
      </c>
      <c r="Y78" s="15">
        <v>0</v>
      </c>
      <c r="Z78" s="15">
        <v>0</v>
      </c>
      <c r="AA78" s="15">
        <v>0</v>
      </c>
      <c r="AB78" s="15">
        <v>0</v>
      </c>
      <c r="AC78" s="15">
        <v>0</v>
      </c>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29"/>
      <c r="CA78" s="129"/>
      <c r="CB78" s="129"/>
      <c r="CC78" s="129"/>
      <c r="CD78" s="129"/>
      <c r="CE78" s="129"/>
    </row>
    <row r="79" spans="2:88" ht="27.95" customHeight="1" x14ac:dyDescent="0.3">
      <c r="B79" s="24" t="s">
        <v>139</v>
      </c>
      <c r="C79" s="24"/>
      <c r="D79" s="24"/>
      <c r="E79" s="24"/>
      <c r="F79" s="60">
        <f t="shared" ref="F79:Z79" si="39">+SUM(F80)</f>
        <v>0</v>
      </c>
      <c r="G79" s="60">
        <f t="shared" si="39"/>
        <v>0</v>
      </c>
      <c r="H79" s="60">
        <f t="shared" si="39"/>
        <v>59.310900597607819</v>
      </c>
      <c r="I79" s="60">
        <f t="shared" si="39"/>
        <v>0</v>
      </c>
      <c r="J79" s="60">
        <f t="shared" si="39"/>
        <v>0</v>
      </c>
      <c r="K79" s="60">
        <f t="shared" si="39"/>
        <v>59.310900597607819</v>
      </c>
      <c r="L79" s="60">
        <f t="shared" si="39"/>
        <v>0</v>
      </c>
      <c r="M79" s="60">
        <f t="shared" si="39"/>
        <v>0</v>
      </c>
      <c r="N79" s="60">
        <f t="shared" si="39"/>
        <v>59.310900597607819</v>
      </c>
      <c r="O79" s="60">
        <f t="shared" si="39"/>
        <v>0</v>
      </c>
      <c r="P79" s="60">
        <f t="shared" si="39"/>
        <v>0</v>
      </c>
      <c r="Q79" s="60">
        <f t="shared" si="39"/>
        <v>54.368325547807167</v>
      </c>
      <c r="R79" s="60">
        <f t="shared" si="39"/>
        <v>0</v>
      </c>
      <c r="S79" s="60">
        <f t="shared" si="39"/>
        <v>0</v>
      </c>
      <c r="T79" s="60">
        <f t="shared" si="39"/>
        <v>0</v>
      </c>
      <c r="U79" s="60">
        <f t="shared" si="39"/>
        <v>0</v>
      </c>
      <c r="V79" s="60">
        <f t="shared" si="39"/>
        <v>0</v>
      </c>
      <c r="W79" s="60">
        <f t="shared" si="39"/>
        <v>0</v>
      </c>
      <c r="X79" s="60">
        <f t="shared" si="39"/>
        <v>0</v>
      </c>
      <c r="Y79" s="60">
        <f t="shared" si="39"/>
        <v>0</v>
      </c>
      <c r="Z79" s="60">
        <f t="shared" si="39"/>
        <v>0</v>
      </c>
      <c r="AA79" s="60">
        <f t="shared" ref="AA79" si="40">+SUM(AA80)</f>
        <v>0</v>
      </c>
      <c r="AB79" s="60">
        <f t="shared" ref="AB79" si="41">+SUM(AB80)</f>
        <v>0</v>
      </c>
      <c r="AC79" s="60">
        <f t="shared" ref="AC79" si="42">+SUM(AC80)</f>
        <v>0</v>
      </c>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c r="BY79" s="125"/>
      <c r="BZ79" s="125"/>
      <c r="CA79" s="125"/>
      <c r="CB79" s="125"/>
      <c r="CC79" s="125"/>
      <c r="CD79" s="125"/>
      <c r="CE79" s="125"/>
    </row>
    <row r="80" spans="2:88" ht="27.95" customHeight="1" x14ac:dyDescent="0.3">
      <c r="B80" s="9" t="s">
        <v>31</v>
      </c>
      <c r="C80" s="9" t="s">
        <v>32</v>
      </c>
      <c r="D80" s="9" t="str">
        <f>+VLOOKUP($C80,$C$10:$D$49,2,FALSE)</f>
        <v>UVA</v>
      </c>
      <c r="E80" s="9" t="s">
        <v>139</v>
      </c>
      <c r="F80" s="15">
        <v>0</v>
      </c>
      <c r="G80" s="15">
        <v>0</v>
      </c>
      <c r="H80" s="15">
        <v>59.310900597607819</v>
      </c>
      <c r="I80" s="15">
        <v>0</v>
      </c>
      <c r="J80" s="15">
        <v>0</v>
      </c>
      <c r="K80" s="15">
        <v>59.310900597607819</v>
      </c>
      <c r="L80" s="15">
        <v>0</v>
      </c>
      <c r="M80" s="15">
        <v>0</v>
      </c>
      <c r="N80" s="15">
        <v>59.310900597607819</v>
      </c>
      <c r="O80" s="15">
        <v>0</v>
      </c>
      <c r="P80" s="15">
        <v>0</v>
      </c>
      <c r="Q80" s="15">
        <v>54.368325547807167</v>
      </c>
      <c r="R80" s="15">
        <v>0</v>
      </c>
      <c r="S80" s="15">
        <v>0</v>
      </c>
      <c r="T80" s="15">
        <v>0</v>
      </c>
      <c r="U80" s="15">
        <v>0</v>
      </c>
      <c r="V80" s="15">
        <v>0</v>
      </c>
      <c r="W80" s="15">
        <v>0</v>
      </c>
      <c r="X80" s="15">
        <v>0</v>
      </c>
      <c r="Y80" s="15">
        <v>0</v>
      </c>
      <c r="Z80" s="15">
        <v>0</v>
      </c>
      <c r="AA80" s="15">
        <v>0</v>
      </c>
      <c r="AB80" s="15">
        <v>0</v>
      </c>
      <c r="AC80" s="15">
        <v>0</v>
      </c>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c r="BB80" s="129"/>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129"/>
      <c r="CE80" s="129"/>
    </row>
    <row r="81" spans="2:83" ht="27.95" customHeight="1" x14ac:dyDescent="0.3">
      <c r="B81" s="24" t="s">
        <v>144</v>
      </c>
      <c r="C81" s="24"/>
      <c r="D81" s="24"/>
      <c r="E81" s="24"/>
      <c r="F81" s="60">
        <f t="shared" ref="F81:Z81" si="43">+SUM(F82)</f>
        <v>0</v>
      </c>
      <c r="G81" s="60">
        <f t="shared" si="43"/>
        <v>1.5680000400000003</v>
      </c>
      <c r="H81" s="60">
        <f t="shared" si="43"/>
        <v>0</v>
      </c>
      <c r="I81" s="60">
        <f t="shared" si="43"/>
        <v>0</v>
      </c>
      <c r="J81" s="60">
        <f t="shared" si="43"/>
        <v>0.78400001999999991</v>
      </c>
      <c r="K81" s="60">
        <f t="shared" si="43"/>
        <v>0</v>
      </c>
      <c r="L81" s="60">
        <f t="shared" si="43"/>
        <v>0</v>
      </c>
      <c r="M81" s="60">
        <f t="shared" si="43"/>
        <v>0</v>
      </c>
      <c r="N81" s="60">
        <f t="shared" si="43"/>
        <v>0</v>
      </c>
      <c r="O81" s="60">
        <f t="shared" si="43"/>
        <v>0</v>
      </c>
      <c r="P81" s="60">
        <f t="shared" si="43"/>
        <v>0</v>
      </c>
      <c r="Q81" s="60">
        <f t="shared" si="43"/>
        <v>0</v>
      </c>
      <c r="R81" s="60">
        <f t="shared" si="43"/>
        <v>0</v>
      </c>
      <c r="S81" s="60">
        <f t="shared" si="43"/>
        <v>0</v>
      </c>
      <c r="T81" s="60">
        <f t="shared" si="43"/>
        <v>0</v>
      </c>
      <c r="U81" s="60">
        <f t="shared" si="43"/>
        <v>0</v>
      </c>
      <c r="V81" s="60">
        <f t="shared" si="43"/>
        <v>0</v>
      </c>
      <c r="W81" s="60">
        <f t="shared" si="43"/>
        <v>0</v>
      </c>
      <c r="X81" s="60">
        <f t="shared" si="43"/>
        <v>0</v>
      </c>
      <c r="Y81" s="60">
        <f t="shared" si="43"/>
        <v>0</v>
      </c>
      <c r="Z81" s="60">
        <f t="shared" si="43"/>
        <v>0</v>
      </c>
      <c r="AA81" s="60">
        <f t="shared" ref="AA81" si="44">+SUM(AA82)</f>
        <v>0</v>
      </c>
      <c r="AB81" s="60">
        <f t="shared" ref="AB81" si="45">+SUM(AB82)</f>
        <v>0</v>
      </c>
      <c r="AC81" s="60">
        <f t="shared" ref="AC81" si="46">+SUM(AC82)</f>
        <v>0</v>
      </c>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row>
    <row r="82" spans="2:83" ht="27.95" customHeight="1" x14ac:dyDescent="0.3">
      <c r="B82" s="9" t="s">
        <v>33</v>
      </c>
      <c r="C82" s="9" t="s">
        <v>34</v>
      </c>
      <c r="D82" s="9" t="str">
        <f>+VLOOKUP($C82,$C$10:$D$49,2,FALSE)</f>
        <v>USD</v>
      </c>
      <c r="E82" s="9" t="s">
        <v>140</v>
      </c>
      <c r="F82" s="15">
        <v>0</v>
      </c>
      <c r="G82" s="15">
        <v>1.5680000400000003</v>
      </c>
      <c r="H82" s="15">
        <v>0</v>
      </c>
      <c r="I82" s="15">
        <v>0</v>
      </c>
      <c r="J82" s="15">
        <v>0.78400001999999991</v>
      </c>
      <c r="K82" s="15">
        <v>0</v>
      </c>
      <c r="L82" s="15">
        <v>0</v>
      </c>
      <c r="M82" s="15">
        <v>0</v>
      </c>
      <c r="N82" s="15">
        <v>0</v>
      </c>
      <c r="O82" s="15">
        <v>0</v>
      </c>
      <c r="P82" s="15">
        <v>0</v>
      </c>
      <c r="Q82" s="15">
        <v>0</v>
      </c>
      <c r="R82" s="15">
        <v>0</v>
      </c>
      <c r="S82" s="15">
        <v>0</v>
      </c>
      <c r="T82" s="15">
        <v>0</v>
      </c>
      <c r="U82" s="15">
        <v>0</v>
      </c>
      <c r="V82" s="15">
        <v>0</v>
      </c>
      <c r="W82" s="15">
        <v>0</v>
      </c>
      <c r="X82" s="15">
        <v>0</v>
      </c>
      <c r="Y82" s="15">
        <v>0</v>
      </c>
      <c r="Z82" s="15">
        <v>0</v>
      </c>
      <c r="AA82" s="15">
        <v>0</v>
      </c>
      <c r="AB82" s="15">
        <v>0</v>
      </c>
      <c r="AC82" s="15">
        <v>0</v>
      </c>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row>
    <row r="83" spans="2:83" ht="27.95" customHeight="1" x14ac:dyDescent="0.3">
      <c r="B83" s="24" t="s">
        <v>35</v>
      </c>
      <c r="C83" s="24"/>
      <c r="D83" s="24"/>
      <c r="E83" s="24"/>
      <c r="F83" s="60">
        <f t="shared" ref="F83:Z83" si="47">+SUM(F84,F95)</f>
        <v>0</v>
      </c>
      <c r="G83" s="60">
        <f t="shared" si="47"/>
        <v>16.303398903653189</v>
      </c>
      <c r="H83" s="60">
        <f t="shared" si="47"/>
        <v>0</v>
      </c>
      <c r="I83" s="60">
        <f t="shared" si="47"/>
        <v>0</v>
      </c>
      <c r="J83" s="60">
        <f t="shared" si="47"/>
        <v>15.411798836132023</v>
      </c>
      <c r="K83" s="60">
        <f t="shared" si="47"/>
        <v>0</v>
      </c>
      <c r="L83" s="60">
        <f t="shared" si="47"/>
        <v>0</v>
      </c>
      <c r="M83" s="60">
        <f t="shared" si="47"/>
        <v>15.325721919306577</v>
      </c>
      <c r="N83" s="60">
        <f t="shared" si="47"/>
        <v>0</v>
      </c>
      <c r="O83" s="60">
        <f t="shared" si="47"/>
        <v>0</v>
      </c>
      <c r="P83" s="60">
        <f t="shared" si="47"/>
        <v>15.213468560942673</v>
      </c>
      <c r="Q83" s="60">
        <f t="shared" si="47"/>
        <v>0</v>
      </c>
      <c r="R83" s="60">
        <f t="shared" si="47"/>
        <v>0</v>
      </c>
      <c r="S83" s="60">
        <f t="shared" si="47"/>
        <v>15.134938966327288</v>
      </c>
      <c r="T83" s="60">
        <f t="shared" si="47"/>
        <v>0</v>
      </c>
      <c r="U83" s="60">
        <f t="shared" si="47"/>
        <v>0</v>
      </c>
      <c r="V83" s="60">
        <f t="shared" si="47"/>
        <v>14.894419256327287</v>
      </c>
      <c r="W83" s="60">
        <f t="shared" si="47"/>
        <v>0</v>
      </c>
      <c r="X83" s="60">
        <f t="shared" si="47"/>
        <v>0</v>
      </c>
      <c r="Y83" s="60">
        <f t="shared" si="47"/>
        <v>10.02360939632729</v>
      </c>
      <c r="Z83" s="60">
        <f t="shared" si="47"/>
        <v>0</v>
      </c>
      <c r="AA83" s="60">
        <f t="shared" ref="AA83" si="48">+SUM(AA84,AA95)</f>
        <v>0</v>
      </c>
      <c r="AB83" s="60">
        <f t="shared" ref="AB83" si="49">+SUM(AB84,AB95)</f>
        <v>9.7474223964066251</v>
      </c>
      <c r="AC83" s="60">
        <f t="shared" ref="AC83" si="50">+SUM(AC84,AC95)</f>
        <v>0</v>
      </c>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row>
    <row r="84" spans="2:83" ht="27.95" customHeight="1" x14ac:dyDescent="0.3">
      <c r="B84" s="25" t="s">
        <v>36</v>
      </c>
      <c r="C84" s="25"/>
      <c r="D84" s="25"/>
      <c r="E84" s="25"/>
      <c r="F84" s="61">
        <f t="shared" ref="F84:Z84" si="51">+SUM(F85:F94)</f>
        <v>0</v>
      </c>
      <c r="G84" s="61">
        <f t="shared" si="51"/>
        <v>12.289756900406202</v>
      </c>
      <c r="H84" s="61">
        <f t="shared" si="51"/>
        <v>0</v>
      </c>
      <c r="I84" s="61">
        <f t="shared" si="51"/>
        <v>0</v>
      </c>
      <c r="J84" s="61">
        <f t="shared" si="51"/>
        <v>13.192767706479515</v>
      </c>
      <c r="K84" s="61">
        <f t="shared" si="51"/>
        <v>0</v>
      </c>
      <c r="L84" s="61">
        <f t="shared" si="51"/>
        <v>0</v>
      </c>
      <c r="M84" s="61">
        <f t="shared" si="51"/>
        <v>13.321940013939784</v>
      </c>
      <c r="N84" s="61">
        <f t="shared" si="51"/>
        <v>0</v>
      </c>
      <c r="O84" s="61">
        <f t="shared" si="51"/>
        <v>0</v>
      </c>
      <c r="P84" s="61">
        <f t="shared" si="51"/>
        <v>13.424935879861593</v>
      </c>
      <c r="Q84" s="61">
        <f t="shared" si="51"/>
        <v>0</v>
      </c>
      <c r="R84" s="61">
        <f t="shared" si="51"/>
        <v>0</v>
      </c>
      <c r="S84" s="61">
        <f t="shared" si="51"/>
        <v>13.346406285246209</v>
      </c>
      <c r="T84" s="61">
        <f t="shared" si="51"/>
        <v>0</v>
      </c>
      <c r="U84" s="61">
        <f t="shared" si="51"/>
        <v>0</v>
      </c>
      <c r="V84" s="61">
        <f t="shared" si="51"/>
        <v>13.105886575246208</v>
      </c>
      <c r="W84" s="61">
        <f t="shared" si="51"/>
        <v>0</v>
      </c>
      <c r="X84" s="61">
        <f t="shared" si="51"/>
        <v>0</v>
      </c>
      <c r="Y84" s="61">
        <f t="shared" si="51"/>
        <v>8.2350767152462101</v>
      </c>
      <c r="Z84" s="61">
        <f t="shared" si="51"/>
        <v>0</v>
      </c>
      <c r="AA84" s="61">
        <f t="shared" ref="AA84" si="52">+SUM(AA85:AA94)</f>
        <v>0</v>
      </c>
      <c r="AB84" s="61">
        <f t="shared" ref="AB84" si="53">+SUM(AB85:AB94)</f>
        <v>7.9588897153255465</v>
      </c>
      <c r="AC84" s="61">
        <f t="shared" ref="AC84" si="54">+SUM(AC85:AC94)</f>
        <v>0</v>
      </c>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c r="BH84" s="130"/>
      <c r="BI84" s="130"/>
      <c r="BJ84" s="130"/>
      <c r="BK84" s="130"/>
      <c r="BL84" s="130"/>
      <c r="BM84" s="130"/>
      <c r="BN84" s="130"/>
      <c r="BO84" s="130"/>
      <c r="BP84" s="130"/>
      <c r="BQ84" s="130"/>
      <c r="BR84" s="130"/>
      <c r="BS84" s="130"/>
      <c r="BT84" s="130"/>
      <c r="BU84" s="130"/>
      <c r="BV84" s="130"/>
      <c r="BW84" s="130"/>
      <c r="BX84" s="130"/>
      <c r="BY84" s="130"/>
      <c r="BZ84" s="130"/>
      <c r="CA84" s="130"/>
      <c r="CB84" s="130"/>
      <c r="CC84" s="130"/>
      <c r="CD84" s="130"/>
      <c r="CE84" s="130"/>
    </row>
    <row r="85" spans="2:83" ht="27.95" customHeight="1" x14ac:dyDescent="0.3">
      <c r="B85" s="9" t="s">
        <v>37</v>
      </c>
      <c r="C85" s="9" t="s">
        <v>38</v>
      </c>
      <c r="D85" s="9" t="str">
        <f t="shared" ref="D85:D94" si="55">+VLOOKUP($C85,$C$10:$D$49,2,FALSE)</f>
        <v>USD</v>
      </c>
      <c r="E85" s="9" t="s">
        <v>141</v>
      </c>
      <c r="F85" s="15">
        <v>0</v>
      </c>
      <c r="G85" s="15">
        <v>2.8515320943328861</v>
      </c>
      <c r="H85" s="15">
        <v>0</v>
      </c>
      <c r="I85" s="15">
        <v>0</v>
      </c>
      <c r="J85" s="15">
        <v>2.8515320943328861</v>
      </c>
      <c r="K85" s="15">
        <v>0</v>
      </c>
      <c r="L85" s="15">
        <v>0</v>
      </c>
      <c r="M85" s="15">
        <v>2.8515320943328861</v>
      </c>
      <c r="N85" s="15">
        <v>0</v>
      </c>
      <c r="O85" s="15">
        <v>0</v>
      </c>
      <c r="P85" s="15">
        <v>2.8515320943328861</v>
      </c>
      <c r="Q85" s="15">
        <v>0</v>
      </c>
      <c r="R85" s="15">
        <v>0</v>
      </c>
      <c r="S85" s="15">
        <v>2.8515320943328861</v>
      </c>
      <c r="T85" s="15">
        <v>0</v>
      </c>
      <c r="U85" s="15">
        <v>0</v>
      </c>
      <c r="V85" s="15">
        <v>2.8515320943328861</v>
      </c>
      <c r="W85" s="15">
        <v>0</v>
      </c>
      <c r="X85" s="15">
        <v>0</v>
      </c>
      <c r="Y85" s="15">
        <v>2.8515320943328861</v>
      </c>
      <c r="Z85" s="15">
        <v>0</v>
      </c>
      <c r="AA85" s="15">
        <v>0</v>
      </c>
      <c r="AB85" s="15">
        <v>2.8515320943328857</v>
      </c>
      <c r="AC85" s="15">
        <v>0</v>
      </c>
      <c r="AD85" s="129"/>
      <c r="AE85" s="129"/>
      <c r="AF85" s="129"/>
      <c r="AG85" s="129"/>
      <c r="AH85" s="129"/>
      <c r="AI85" s="129"/>
      <c r="AJ85" s="129"/>
      <c r="AK85" s="129"/>
      <c r="AL85" s="129"/>
      <c r="AM85" s="129"/>
      <c r="AN85" s="129"/>
      <c r="AO85" s="129"/>
      <c r="AP85" s="129"/>
      <c r="AQ85" s="129"/>
      <c r="AR85" s="129"/>
      <c r="AS85" s="129"/>
      <c r="AT85" s="129"/>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29"/>
      <c r="BR85" s="129"/>
      <c r="BS85" s="129"/>
      <c r="BT85" s="129"/>
      <c r="BU85" s="129"/>
      <c r="BV85" s="129"/>
      <c r="BW85" s="129"/>
      <c r="BX85" s="129"/>
      <c r="BY85" s="129"/>
      <c r="BZ85" s="129"/>
      <c r="CA85" s="129"/>
      <c r="CB85" s="129"/>
      <c r="CC85" s="129"/>
      <c r="CD85" s="129"/>
      <c r="CE85" s="129"/>
    </row>
    <row r="86" spans="2:83" ht="27.95" customHeight="1" x14ac:dyDescent="0.3">
      <c r="B86" s="9" t="s">
        <v>39</v>
      </c>
      <c r="C86" s="9" t="s">
        <v>40</v>
      </c>
      <c r="D86" s="9" t="str">
        <f t="shared" si="55"/>
        <v>USD</v>
      </c>
      <c r="E86" s="9" t="s">
        <v>141</v>
      </c>
      <c r="F86" s="15">
        <v>0</v>
      </c>
      <c r="G86" s="15">
        <v>2.891885608150778</v>
      </c>
      <c r="H86" s="15">
        <v>0</v>
      </c>
      <c r="I86" s="15">
        <v>0</v>
      </c>
      <c r="J86" s="15">
        <v>2.8918856763015555</v>
      </c>
      <c r="K86" s="15">
        <v>0</v>
      </c>
      <c r="L86" s="15">
        <v>0</v>
      </c>
      <c r="M86" s="15">
        <v>2.8918856763015555</v>
      </c>
      <c r="N86" s="15">
        <v>0</v>
      </c>
      <c r="O86" s="15">
        <v>0</v>
      </c>
      <c r="P86" s="15">
        <v>2.8918856763015555</v>
      </c>
      <c r="Q86" s="15">
        <v>0</v>
      </c>
      <c r="R86" s="15">
        <v>0</v>
      </c>
      <c r="S86" s="15">
        <v>2.8918856763015555</v>
      </c>
      <c r="T86" s="15">
        <v>0</v>
      </c>
      <c r="U86" s="15">
        <v>0</v>
      </c>
      <c r="V86" s="15">
        <v>2.8918856763015555</v>
      </c>
      <c r="W86" s="15">
        <v>0</v>
      </c>
      <c r="X86" s="15">
        <v>0</v>
      </c>
      <c r="Y86" s="15">
        <v>2.8918856763015555</v>
      </c>
      <c r="Z86" s="15">
        <v>0</v>
      </c>
      <c r="AA86" s="15">
        <v>0</v>
      </c>
      <c r="AB86" s="15">
        <v>2.6858150529160829</v>
      </c>
      <c r="AC86" s="15">
        <v>0</v>
      </c>
      <c r="AD86" s="129"/>
      <c r="AE86" s="129"/>
      <c r="AF86" s="129"/>
      <c r="AG86" s="129"/>
      <c r="AH86" s="129"/>
      <c r="AI86" s="129"/>
      <c r="AJ86" s="129"/>
      <c r="AK86" s="129"/>
      <c r="AL86" s="129"/>
      <c r="AM86" s="129"/>
      <c r="AN86" s="129"/>
      <c r="AO86" s="129"/>
      <c r="AP86" s="129"/>
      <c r="AQ86" s="129"/>
      <c r="AR86" s="129"/>
      <c r="AS86" s="129"/>
      <c r="AT86" s="129"/>
      <c r="AU86" s="129"/>
      <c r="AV86" s="129"/>
      <c r="AW86" s="129"/>
      <c r="AX86" s="129"/>
      <c r="AY86" s="129"/>
      <c r="AZ86" s="129"/>
      <c r="BA86" s="129"/>
      <c r="BB86" s="129"/>
      <c r="BC86" s="129"/>
      <c r="BD86" s="129"/>
      <c r="BE86" s="129"/>
      <c r="BF86" s="129"/>
      <c r="BG86" s="129"/>
      <c r="BH86" s="129"/>
      <c r="BI86" s="129"/>
      <c r="BJ86" s="129"/>
      <c r="BK86" s="129"/>
      <c r="BL86" s="129"/>
      <c r="BM86" s="129"/>
      <c r="BN86" s="129"/>
      <c r="BO86" s="129"/>
      <c r="BP86" s="129"/>
      <c r="BQ86" s="129"/>
      <c r="BR86" s="129"/>
      <c r="BS86" s="129"/>
      <c r="BT86" s="129"/>
      <c r="BU86" s="129"/>
      <c r="BV86" s="129"/>
      <c r="BW86" s="129"/>
      <c r="BX86" s="129"/>
      <c r="BY86" s="129"/>
      <c r="BZ86" s="129"/>
      <c r="CA86" s="129"/>
      <c r="CB86" s="129"/>
      <c r="CC86" s="129"/>
      <c r="CD86" s="129"/>
      <c r="CE86" s="129"/>
    </row>
    <row r="87" spans="2:83" ht="27.95" customHeight="1" x14ac:dyDescent="0.3">
      <c r="B87" s="9" t="s">
        <v>41</v>
      </c>
      <c r="C87" s="9" t="s">
        <v>42</v>
      </c>
      <c r="D87" s="9" t="str">
        <f t="shared" si="55"/>
        <v>USD</v>
      </c>
      <c r="E87" s="9" t="s">
        <v>141</v>
      </c>
      <c r="F87" s="15">
        <v>0</v>
      </c>
      <c r="G87" s="15">
        <v>4.8708098600000005</v>
      </c>
      <c r="H87" s="15">
        <v>0</v>
      </c>
      <c r="I87" s="15">
        <v>0</v>
      </c>
      <c r="J87" s="15">
        <v>4.8708098600000005</v>
      </c>
      <c r="K87" s="15">
        <v>0</v>
      </c>
      <c r="L87" s="15">
        <v>0</v>
      </c>
      <c r="M87" s="15">
        <v>4.8708098600000005</v>
      </c>
      <c r="N87" s="15">
        <v>0</v>
      </c>
      <c r="O87" s="15">
        <v>0</v>
      </c>
      <c r="P87" s="15">
        <v>4.8708098600000005</v>
      </c>
      <c r="Q87" s="15">
        <v>0</v>
      </c>
      <c r="R87" s="15">
        <v>0</v>
      </c>
      <c r="S87" s="15">
        <v>4.8708098600000005</v>
      </c>
      <c r="T87" s="15">
        <v>0</v>
      </c>
      <c r="U87" s="15">
        <v>0</v>
      </c>
      <c r="V87" s="15">
        <v>4.8708098600000005</v>
      </c>
      <c r="W87" s="15">
        <v>0</v>
      </c>
      <c r="X87" s="15">
        <v>0</v>
      </c>
      <c r="Y87" s="15">
        <v>0</v>
      </c>
      <c r="Z87" s="15">
        <v>0</v>
      </c>
      <c r="AA87" s="15">
        <v>0</v>
      </c>
      <c r="AB87" s="15">
        <v>0</v>
      </c>
      <c r="AC87" s="15">
        <v>0</v>
      </c>
      <c r="AD87" s="129"/>
      <c r="AE87" s="129"/>
      <c r="AF87" s="129"/>
      <c r="AG87" s="129"/>
      <c r="AH87" s="129"/>
      <c r="AI87" s="129"/>
      <c r="AJ87" s="129"/>
      <c r="AK87" s="129"/>
      <c r="AL87" s="129"/>
      <c r="AM87" s="129"/>
      <c r="AN87" s="129"/>
      <c r="AO87" s="129"/>
      <c r="AP87" s="129"/>
      <c r="AQ87" s="129"/>
      <c r="AR87" s="129"/>
      <c r="AS87" s="129"/>
      <c r="AT87" s="129"/>
      <c r="AU87" s="129"/>
      <c r="AV87" s="129"/>
      <c r="AW87" s="129"/>
      <c r="AX87" s="129"/>
      <c r="AY87" s="129"/>
      <c r="AZ87" s="129"/>
      <c r="BA87" s="129"/>
      <c r="BB87" s="129"/>
      <c r="BC87" s="129"/>
      <c r="BD87" s="129"/>
      <c r="BE87" s="129"/>
      <c r="BF87" s="129"/>
      <c r="BG87" s="129"/>
      <c r="BH87" s="129"/>
      <c r="BI87" s="129"/>
      <c r="BJ87" s="129"/>
      <c r="BK87" s="129"/>
      <c r="BL87" s="129"/>
      <c r="BM87" s="129"/>
      <c r="BN87" s="129"/>
      <c r="BO87" s="129"/>
      <c r="BP87" s="129"/>
      <c r="BQ87" s="129"/>
      <c r="BR87" s="129"/>
      <c r="BS87" s="129"/>
      <c r="BT87" s="129"/>
      <c r="BU87" s="129"/>
      <c r="BV87" s="129"/>
      <c r="BW87" s="129"/>
      <c r="BX87" s="129"/>
      <c r="BY87" s="129"/>
      <c r="BZ87" s="129"/>
      <c r="CA87" s="129"/>
      <c r="CB87" s="129"/>
      <c r="CC87" s="129"/>
      <c r="CD87" s="129"/>
      <c r="CE87" s="129"/>
    </row>
    <row r="88" spans="2:83" ht="27.95" customHeight="1" x14ac:dyDescent="0.3">
      <c r="B88" s="9" t="s">
        <v>43</v>
      </c>
      <c r="C88" s="9" t="s">
        <v>44</v>
      </c>
      <c r="D88" s="9" t="str">
        <f t="shared" si="55"/>
        <v>USD</v>
      </c>
      <c r="E88" s="9" t="s">
        <v>141</v>
      </c>
      <c r="F88" s="15">
        <v>0</v>
      </c>
      <c r="G88" s="15">
        <v>0.79132745900000001</v>
      </c>
      <c r="H88" s="15">
        <v>0</v>
      </c>
      <c r="I88" s="15">
        <v>0</v>
      </c>
      <c r="J88" s="15">
        <v>1.582654918</v>
      </c>
      <c r="K88" s="15">
        <v>0</v>
      </c>
      <c r="L88" s="15">
        <v>0</v>
      </c>
      <c r="M88" s="15">
        <v>1.582654918</v>
      </c>
      <c r="N88" s="15">
        <v>0</v>
      </c>
      <c r="O88" s="15">
        <v>0</v>
      </c>
      <c r="P88" s="15">
        <v>1.582654918</v>
      </c>
      <c r="Q88" s="15">
        <v>0</v>
      </c>
      <c r="R88" s="15">
        <v>0</v>
      </c>
      <c r="S88" s="15">
        <v>1.582654918</v>
      </c>
      <c r="T88" s="15">
        <v>0</v>
      </c>
      <c r="U88" s="15">
        <v>0</v>
      </c>
      <c r="V88" s="15">
        <v>1.582654918</v>
      </c>
      <c r="W88" s="15">
        <v>0</v>
      </c>
      <c r="X88" s="15">
        <v>0</v>
      </c>
      <c r="Y88" s="15">
        <v>1.582654918</v>
      </c>
      <c r="Z88" s="15">
        <v>0</v>
      </c>
      <c r="AA88" s="15">
        <v>0</v>
      </c>
      <c r="AB88" s="15">
        <v>1.5261315280714283</v>
      </c>
      <c r="AC88" s="15">
        <v>0</v>
      </c>
      <c r="AD88" s="129"/>
      <c r="AE88" s="129"/>
      <c r="AF88" s="129"/>
      <c r="AG88" s="129"/>
      <c r="AH88" s="129"/>
      <c r="AI88" s="129"/>
      <c r="AJ88" s="129"/>
      <c r="AK88" s="129"/>
      <c r="AL88" s="129"/>
      <c r="AM88" s="129"/>
      <c r="AN88" s="129"/>
      <c r="AO88" s="129"/>
      <c r="AP88" s="129"/>
      <c r="AQ88" s="129"/>
      <c r="AR88" s="129"/>
      <c r="AS88" s="129"/>
      <c r="AT88" s="129"/>
      <c r="AU88" s="129"/>
      <c r="AV88" s="129"/>
      <c r="AW88" s="129"/>
      <c r="AX88" s="129"/>
      <c r="AY88" s="129"/>
      <c r="AZ88" s="129"/>
      <c r="BA88" s="129"/>
      <c r="BB88" s="129"/>
      <c r="BC88" s="129"/>
      <c r="BD88" s="129"/>
      <c r="BE88" s="129"/>
      <c r="BF88" s="129"/>
      <c r="BG88" s="129"/>
      <c r="BH88" s="129"/>
      <c r="BI88" s="129"/>
      <c r="BJ88" s="129"/>
      <c r="BK88" s="129"/>
      <c r="BL88" s="129"/>
      <c r="BM88" s="129"/>
      <c r="BN88" s="129"/>
      <c r="BO88" s="129"/>
      <c r="BP88" s="129"/>
      <c r="BQ88" s="129"/>
      <c r="BR88" s="129"/>
      <c r="BS88" s="129"/>
      <c r="BT88" s="129"/>
      <c r="BU88" s="129"/>
      <c r="BV88" s="129"/>
      <c r="BW88" s="129"/>
      <c r="BX88" s="129"/>
      <c r="BY88" s="129"/>
      <c r="BZ88" s="129"/>
      <c r="CA88" s="129"/>
      <c r="CB88" s="129"/>
      <c r="CC88" s="129"/>
      <c r="CD88" s="129"/>
      <c r="CE88" s="129"/>
    </row>
    <row r="89" spans="2:83" ht="27.95" customHeight="1" x14ac:dyDescent="0.3">
      <c r="B89" s="9" t="s">
        <v>45</v>
      </c>
      <c r="C89" s="9" t="s">
        <v>46</v>
      </c>
      <c r="D89" s="9" t="str">
        <f t="shared" si="55"/>
        <v>USD</v>
      </c>
      <c r="E89" s="9" t="s">
        <v>141</v>
      </c>
      <c r="F89" s="15">
        <v>0</v>
      </c>
      <c r="G89" s="15">
        <v>0.43392276759999987</v>
      </c>
      <c r="H89" s="15">
        <v>0</v>
      </c>
      <c r="I89" s="15">
        <v>0</v>
      </c>
      <c r="J89" s="15">
        <v>0.4740284551999997</v>
      </c>
      <c r="K89" s="15">
        <v>0</v>
      </c>
      <c r="L89" s="15">
        <v>0</v>
      </c>
      <c r="M89" s="15">
        <v>0.4740284551999997</v>
      </c>
      <c r="N89" s="15">
        <v>0</v>
      </c>
      <c r="O89" s="15">
        <v>0</v>
      </c>
      <c r="P89" s="15">
        <v>0.4740284551999997</v>
      </c>
      <c r="Q89" s="15">
        <v>0</v>
      </c>
      <c r="R89" s="15">
        <v>0</v>
      </c>
      <c r="S89" s="15">
        <v>0.4740284551999997</v>
      </c>
      <c r="T89" s="15">
        <v>0</v>
      </c>
      <c r="U89" s="15">
        <v>0</v>
      </c>
      <c r="V89" s="15">
        <v>0.4740284551999997</v>
      </c>
      <c r="W89" s="15">
        <v>0</v>
      </c>
      <c r="X89" s="15">
        <v>0</v>
      </c>
      <c r="Y89" s="15">
        <v>0.4740284551999997</v>
      </c>
      <c r="Z89" s="15">
        <v>0</v>
      </c>
      <c r="AA89" s="15">
        <v>0</v>
      </c>
      <c r="AB89" s="15">
        <v>0.47402845519999964</v>
      </c>
      <c r="AC89" s="15">
        <v>0</v>
      </c>
      <c r="AD89" s="129"/>
      <c r="AE89" s="129"/>
      <c r="AF89" s="129"/>
      <c r="AG89" s="129"/>
      <c r="AH89" s="129"/>
      <c r="AI89" s="129"/>
      <c r="AJ89" s="129"/>
      <c r="AK89" s="129"/>
      <c r="AL89" s="129"/>
      <c r="AM89" s="129"/>
      <c r="AN89" s="129"/>
      <c r="AO89" s="129"/>
      <c r="AP89" s="129"/>
      <c r="AQ89" s="129"/>
      <c r="AR89" s="129"/>
      <c r="AS89" s="129"/>
      <c r="AT89" s="129"/>
      <c r="AU89" s="129"/>
      <c r="AV89" s="129"/>
      <c r="AW89" s="129"/>
      <c r="AX89" s="129"/>
      <c r="AY89" s="129"/>
      <c r="AZ89" s="129"/>
      <c r="BA89" s="129"/>
      <c r="BB89" s="129"/>
      <c r="BC89" s="129"/>
      <c r="BD89" s="129"/>
      <c r="BE89" s="129"/>
      <c r="BF89" s="129"/>
      <c r="BG89" s="129"/>
      <c r="BH89" s="129"/>
      <c r="BI89" s="129"/>
      <c r="BJ89" s="129"/>
      <c r="BK89" s="129"/>
      <c r="BL89" s="129"/>
      <c r="BM89" s="129"/>
      <c r="BN89" s="129"/>
      <c r="BO89" s="129"/>
      <c r="BP89" s="129"/>
      <c r="BQ89" s="129"/>
      <c r="BR89" s="129"/>
      <c r="BS89" s="129"/>
      <c r="BT89" s="129"/>
      <c r="BU89" s="129"/>
      <c r="BV89" s="129"/>
      <c r="BW89" s="129"/>
      <c r="BX89" s="129"/>
      <c r="BY89" s="129"/>
      <c r="BZ89" s="129"/>
      <c r="CA89" s="129"/>
      <c r="CB89" s="129"/>
      <c r="CC89" s="129"/>
      <c r="CD89" s="129"/>
      <c r="CE89" s="129"/>
    </row>
    <row r="90" spans="2:83" ht="27.95" customHeight="1" x14ac:dyDescent="0.3">
      <c r="B90" s="9" t="s">
        <v>47</v>
      </c>
      <c r="C90" s="9" t="s">
        <v>48</v>
      </c>
      <c r="D90" s="9" t="str">
        <f t="shared" si="55"/>
        <v>USD</v>
      </c>
      <c r="E90" s="9" t="s">
        <v>141</v>
      </c>
      <c r="F90" s="15">
        <v>0</v>
      </c>
      <c r="G90" s="15">
        <v>0</v>
      </c>
      <c r="H90" s="15">
        <v>0</v>
      </c>
      <c r="I90" s="15">
        <v>0</v>
      </c>
      <c r="J90" s="15">
        <v>0</v>
      </c>
      <c r="K90" s="15">
        <v>0</v>
      </c>
      <c r="L90" s="15">
        <v>0</v>
      </c>
      <c r="M90" s="15">
        <v>0.19826304746026971</v>
      </c>
      <c r="N90" s="15">
        <v>0</v>
      </c>
      <c r="O90" s="15">
        <v>0</v>
      </c>
      <c r="P90" s="15">
        <v>0.39652609492053942</v>
      </c>
      <c r="Q90" s="15">
        <v>0</v>
      </c>
      <c r="R90" s="15">
        <v>0</v>
      </c>
      <c r="S90" s="15">
        <v>0.39652609492053942</v>
      </c>
      <c r="T90" s="15">
        <v>0</v>
      </c>
      <c r="U90" s="15">
        <v>0</v>
      </c>
      <c r="V90" s="15">
        <v>0.39652609492053942</v>
      </c>
      <c r="W90" s="15">
        <v>0</v>
      </c>
      <c r="X90" s="15">
        <v>0</v>
      </c>
      <c r="Y90" s="15">
        <v>0.39652609492053942</v>
      </c>
      <c r="Z90" s="15">
        <v>0</v>
      </c>
      <c r="AA90" s="15">
        <v>0</v>
      </c>
      <c r="AB90" s="15">
        <v>0.38413465445427264</v>
      </c>
      <c r="AC90" s="15">
        <v>0</v>
      </c>
      <c r="AD90" s="129"/>
      <c r="AE90" s="129"/>
      <c r="AF90" s="129"/>
      <c r="AG90" s="129"/>
      <c r="AH90" s="129"/>
      <c r="AI90" s="129"/>
      <c r="AJ90" s="129"/>
      <c r="AK90" s="129"/>
      <c r="AL90" s="129"/>
      <c r="AM90" s="129"/>
      <c r="AN90" s="129"/>
      <c r="AO90" s="129"/>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29"/>
      <c r="BR90" s="129"/>
      <c r="BS90" s="129"/>
      <c r="BT90" s="129"/>
      <c r="BU90" s="129"/>
      <c r="BV90" s="129"/>
      <c r="BW90" s="129"/>
      <c r="BX90" s="129"/>
      <c r="BY90" s="129"/>
      <c r="BZ90" s="129"/>
      <c r="CA90" s="129"/>
      <c r="CB90" s="129"/>
      <c r="CC90" s="129"/>
      <c r="CD90" s="129"/>
      <c r="CE90" s="129"/>
    </row>
    <row r="91" spans="2:83" ht="27.95" customHeight="1" x14ac:dyDescent="0.3">
      <c r="B91" s="9" t="s">
        <v>49</v>
      </c>
      <c r="C91" s="9" t="s">
        <v>50</v>
      </c>
      <c r="D91" s="9" t="str">
        <f t="shared" si="55"/>
        <v>USD</v>
      </c>
      <c r="E91" s="9" t="s">
        <v>141</v>
      </c>
      <c r="F91" s="15">
        <v>0</v>
      </c>
      <c r="G91" s="15">
        <v>0.24052004000000002</v>
      </c>
      <c r="H91" s="15">
        <v>0</v>
      </c>
      <c r="I91" s="15">
        <v>0</v>
      </c>
      <c r="J91" s="15">
        <v>0.24052004000000002</v>
      </c>
      <c r="K91" s="15">
        <v>0</v>
      </c>
      <c r="L91" s="15">
        <v>0</v>
      </c>
      <c r="M91" s="15">
        <v>0.24052004000000002</v>
      </c>
      <c r="N91" s="15">
        <v>0</v>
      </c>
      <c r="O91" s="15">
        <v>0</v>
      </c>
      <c r="P91" s="15">
        <v>0.24052004000000002</v>
      </c>
      <c r="Q91" s="15">
        <v>0</v>
      </c>
      <c r="R91" s="15">
        <v>0</v>
      </c>
      <c r="S91" s="15">
        <v>0.24051971000000044</v>
      </c>
      <c r="T91" s="15">
        <v>0</v>
      </c>
      <c r="U91" s="15">
        <v>0</v>
      </c>
      <c r="V91" s="15">
        <v>0</v>
      </c>
      <c r="W91" s="15">
        <v>0</v>
      </c>
      <c r="X91" s="15">
        <v>0</v>
      </c>
      <c r="Y91" s="15">
        <v>0</v>
      </c>
      <c r="Z91" s="15">
        <v>0</v>
      </c>
      <c r="AA91" s="15">
        <v>0</v>
      </c>
      <c r="AB91" s="15">
        <v>0</v>
      </c>
      <c r="AC91" s="15">
        <v>0</v>
      </c>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29"/>
      <c r="BX91" s="129"/>
      <c r="BY91" s="129"/>
      <c r="BZ91" s="129"/>
      <c r="CA91" s="129"/>
      <c r="CB91" s="129"/>
      <c r="CC91" s="129"/>
      <c r="CD91" s="129"/>
      <c r="CE91" s="129"/>
    </row>
    <row r="92" spans="2:83" ht="27.95" customHeight="1" x14ac:dyDescent="0.3">
      <c r="B92" s="9" t="s">
        <v>51</v>
      </c>
      <c r="C92" s="9" t="s">
        <v>52</v>
      </c>
      <c r="D92" s="9" t="str">
        <f t="shared" si="55"/>
        <v>USD</v>
      </c>
      <c r="E92" s="9" t="s">
        <v>141</v>
      </c>
      <c r="F92" s="15">
        <v>0</v>
      </c>
      <c r="G92" s="15">
        <v>1.9224738245614041E-2</v>
      </c>
      <c r="H92" s="15">
        <v>0</v>
      </c>
      <c r="I92" s="15">
        <v>0</v>
      </c>
      <c r="J92" s="15">
        <v>3.8449476491228082E-2</v>
      </c>
      <c r="K92" s="15">
        <v>0</v>
      </c>
      <c r="L92" s="15">
        <v>0</v>
      </c>
      <c r="M92" s="15">
        <v>3.8449476491228082E-2</v>
      </c>
      <c r="N92" s="15">
        <v>0</v>
      </c>
      <c r="O92" s="15">
        <v>0</v>
      </c>
      <c r="P92" s="15">
        <v>3.8449476491228082E-2</v>
      </c>
      <c r="Q92" s="15">
        <v>0</v>
      </c>
      <c r="R92" s="15">
        <v>0</v>
      </c>
      <c r="S92" s="15">
        <v>3.8449476491228082E-2</v>
      </c>
      <c r="T92" s="15">
        <v>0</v>
      </c>
      <c r="U92" s="15">
        <v>0</v>
      </c>
      <c r="V92" s="15">
        <v>3.8449476491228082E-2</v>
      </c>
      <c r="W92" s="15">
        <v>0</v>
      </c>
      <c r="X92" s="15">
        <v>0</v>
      </c>
      <c r="Y92" s="15">
        <v>3.8449476491228082E-2</v>
      </c>
      <c r="Z92" s="15">
        <v>0</v>
      </c>
      <c r="AA92" s="15">
        <v>0</v>
      </c>
      <c r="AB92" s="15">
        <v>3.7247930350877208E-2</v>
      </c>
      <c r="AC92" s="15">
        <v>0</v>
      </c>
      <c r="AD92" s="129"/>
      <c r="AE92" s="129"/>
      <c r="AF92" s="129"/>
      <c r="AG92" s="129"/>
      <c r="AH92" s="129"/>
      <c r="AI92" s="129"/>
      <c r="AJ92" s="129"/>
      <c r="AK92" s="129"/>
      <c r="AL92" s="129"/>
      <c r="AM92" s="129"/>
      <c r="AN92" s="129"/>
      <c r="AO92" s="129"/>
      <c r="AP92" s="129"/>
      <c r="AQ92" s="129"/>
      <c r="AR92" s="129"/>
      <c r="AS92" s="129"/>
      <c r="AT92" s="129"/>
      <c r="AU92" s="129"/>
      <c r="AV92" s="129"/>
      <c r="AW92" s="129"/>
      <c r="AX92" s="129"/>
      <c r="AY92" s="129"/>
      <c r="AZ92" s="129"/>
      <c r="BA92" s="129"/>
      <c r="BB92" s="129"/>
      <c r="BC92" s="129"/>
      <c r="BD92" s="129"/>
      <c r="BE92" s="129"/>
      <c r="BF92" s="129"/>
      <c r="BG92" s="129"/>
      <c r="BH92" s="129"/>
      <c r="BI92" s="129"/>
      <c r="BJ92" s="129"/>
      <c r="BK92" s="129"/>
      <c r="BL92" s="129"/>
      <c r="BM92" s="129"/>
      <c r="BN92" s="129"/>
      <c r="BO92" s="129"/>
      <c r="BP92" s="129"/>
      <c r="BQ92" s="129"/>
      <c r="BR92" s="129"/>
      <c r="BS92" s="129"/>
      <c r="BT92" s="129"/>
      <c r="BU92" s="129"/>
      <c r="BV92" s="129"/>
      <c r="BW92" s="129"/>
      <c r="BX92" s="129"/>
      <c r="BY92" s="129"/>
      <c r="BZ92" s="129"/>
      <c r="CA92" s="129"/>
      <c r="CB92" s="129"/>
      <c r="CC92" s="129"/>
      <c r="CD92" s="129"/>
      <c r="CE92" s="129"/>
    </row>
    <row r="93" spans="2:83" ht="27.95" customHeight="1" x14ac:dyDescent="0.3">
      <c r="B93" s="9" t="s">
        <v>53</v>
      </c>
      <c r="C93" s="9" t="s">
        <v>54</v>
      </c>
      <c r="D93" s="9" t="str">
        <f t="shared" si="55"/>
        <v>USD</v>
      </c>
      <c r="E93" s="9" t="s">
        <v>141</v>
      </c>
      <c r="F93" s="15">
        <v>0</v>
      </c>
      <c r="G93" s="15">
        <v>0.13818149000000002</v>
      </c>
      <c r="H93" s="15">
        <v>0</v>
      </c>
      <c r="I93" s="15">
        <v>0</v>
      </c>
      <c r="J93" s="15">
        <v>0.13818150000000001</v>
      </c>
      <c r="K93" s="15">
        <v>0</v>
      </c>
      <c r="L93" s="15">
        <v>0</v>
      </c>
      <c r="M93" s="15">
        <v>6.9090760000000001E-2</v>
      </c>
      <c r="N93" s="15">
        <v>0</v>
      </c>
      <c r="O93" s="15">
        <v>0</v>
      </c>
      <c r="P93" s="15">
        <v>0</v>
      </c>
      <c r="Q93" s="15">
        <v>0</v>
      </c>
      <c r="R93" s="15">
        <v>0</v>
      </c>
      <c r="S93" s="15">
        <v>0</v>
      </c>
      <c r="T93" s="15">
        <v>0</v>
      </c>
      <c r="U93" s="15">
        <v>0</v>
      </c>
      <c r="V93" s="15">
        <v>0</v>
      </c>
      <c r="W93" s="15">
        <v>0</v>
      </c>
      <c r="X93" s="15">
        <v>0</v>
      </c>
      <c r="Y93" s="15">
        <v>0</v>
      </c>
      <c r="Z93" s="15">
        <v>0</v>
      </c>
      <c r="AA93" s="15">
        <v>0</v>
      </c>
      <c r="AB93" s="15">
        <v>0</v>
      </c>
      <c r="AC93" s="15">
        <v>0</v>
      </c>
      <c r="AD93" s="129"/>
      <c r="AE93" s="129"/>
      <c r="AF93" s="129"/>
      <c r="AG93" s="129"/>
      <c r="AH93" s="129"/>
      <c r="AI93" s="129"/>
      <c r="AJ93" s="129"/>
      <c r="AK93" s="129"/>
      <c r="AL93" s="129"/>
      <c r="AM93" s="129"/>
      <c r="AN93" s="129"/>
      <c r="AO93" s="129"/>
      <c r="AP93" s="129"/>
      <c r="AQ93" s="129"/>
      <c r="AR93" s="129"/>
      <c r="AS93" s="129"/>
      <c r="AT93" s="129"/>
      <c r="AU93" s="129"/>
      <c r="AV93" s="129"/>
      <c r="AW93" s="129"/>
      <c r="AX93" s="129"/>
      <c r="AY93" s="129"/>
      <c r="AZ93" s="129"/>
      <c r="BA93" s="129"/>
      <c r="BB93" s="129"/>
      <c r="BC93" s="129"/>
      <c r="BD93" s="129"/>
      <c r="BE93" s="129"/>
      <c r="BF93" s="129"/>
      <c r="BG93" s="129"/>
      <c r="BH93" s="129"/>
      <c r="BI93" s="129"/>
      <c r="BJ93" s="129"/>
      <c r="BK93" s="129"/>
      <c r="BL93" s="129"/>
      <c r="BM93" s="129"/>
      <c r="BN93" s="129"/>
      <c r="BO93" s="129"/>
      <c r="BP93" s="129"/>
      <c r="BQ93" s="129"/>
      <c r="BR93" s="129"/>
      <c r="BS93" s="129"/>
      <c r="BT93" s="129"/>
      <c r="BU93" s="129"/>
      <c r="BV93" s="129"/>
      <c r="BW93" s="129"/>
      <c r="BX93" s="129"/>
      <c r="BY93" s="129"/>
      <c r="BZ93" s="129"/>
      <c r="CA93" s="129"/>
      <c r="CB93" s="129"/>
      <c r="CC93" s="129"/>
      <c r="CD93" s="129"/>
      <c r="CE93" s="129"/>
    </row>
    <row r="94" spans="2:83" ht="27.95" customHeight="1" x14ac:dyDescent="0.3">
      <c r="B94" s="9" t="s">
        <v>55</v>
      </c>
      <c r="C94" s="9" t="s">
        <v>56</v>
      </c>
      <c r="D94" s="9" t="str">
        <f t="shared" si="55"/>
        <v>USD</v>
      </c>
      <c r="E94" s="9" t="s">
        <v>141</v>
      </c>
      <c r="F94" s="15">
        <v>0</v>
      </c>
      <c r="G94" s="15">
        <v>5.2352843076923075E-2</v>
      </c>
      <c r="H94" s="15">
        <v>0</v>
      </c>
      <c r="I94" s="15">
        <v>0</v>
      </c>
      <c r="J94" s="15">
        <v>0.10470568615384615</v>
      </c>
      <c r="K94" s="15">
        <v>0</v>
      </c>
      <c r="L94" s="15">
        <v>0</v>
      </c>
      <c r="M94" s="15">
        <v>0.10470568615384615</v>
      </c>
      <c r="N94" s="15">
        <v>0</v>
      </c>
      <c r="O94" s="15">
        <v>0</v>
      </c>
      <c r="P94" s="15">
        <v>7.852926461538462E-2</v>
      </c>
      <c r="Q94" s="15">
        <v>0</v>
      </c>
      <c r="R94" s="15">
        <v>0</v>
      </c>
      <c r="S94" s="15">
        <v>0</v>
      </c>
      <c r="T94" s="15">
        <v>0</v>
      </c>
      <c r="U94" s="15">
        <v>0</v>
      </c>
      <c r="V94" s="15">
        <v>0</v>
      </c>
      <c r="W94" s="15">
        <v>0</v>
      </c>
      <c r="X94" s="15">
        <v>0</v>
      </c>
      <c r="Y94" s="15">
        <v>0</v>
      </c>
      <c r="Z94" s="15">
        <v>0</v>
      </c>
      <c r="AA94" s="15">
        <v>0</v>
      </c>
      <c r="AB94" s="15">
        <v>0</v>
      </c>
      <c r="AC94" s="15">
        <v>0</v>
      </c>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row>
    <row r="95" spans="2:83" ht="27.95" customHeight="1" x14ac:dyDescent="0.3">
      <c r="B95" s="25" t="s">
        <v>57</v>
      </c>
      <c r="C95" s="25"/>
      <c r="D95" s="25"/>
      <c r="E95" s="25"/>
      <c r="F95" s="61">
        <f t="shared" ref="F95:Z95" si="56">+SUM(F96:F99)</f>
        <v>0</v>
      </c>
      <c r="G95" s="61">
        <f t="shared" si="56"/>
        <v>4.0136420032469893</v>
      </c>
      <c r="H95" s="61">
        <f t="shared" si="56"/>
        <v>0</v>
      </c>
      <c r="I95" s="61">
        <f t="shared" si="56"/>
        <v>0</v>
      </c>
      <c r="J95" s="61">
        <f t="shared" si="56"/>
        <v>2.219031129652508</v>
      </c>
      <c r="K95" s="61">
        <f t="shared" si="56"/>
        <v>0</v>
      </c>
      <c r="L95" s="61">
        <f t="shared" si="56"/>
        <v>0</v>
      </c>
      <c r="M95" s="61">
        <f t="shared" si="56"/>
        <v>2.0037819053667936</v>
      </c>
      <c r="N95" s="61">
        <f t="shared" si="56"/>
        <v>0</v>
      </c>
      <c r="O95" s="61">
        <f t="shared" si="56"/>
        <v>0</v>
      </c>
      <c r="P95" s="61">
        <f t="shared" si="56"/>
        <v>1.7885326810810793</v>
      </c>
      <c r="Q95" s="61">
        <f t="shared" si="56"/>
        <v>0</v>
      </c>
      <c r="R95" s="61">
        <f t="shared" si="56"/>
        <v>0</v>
      </c>
      <c r="S95" s="61">
        <f t="shared" si="56"/>
        <v>1.7885326810810793</v>
      </c>
      <c r="T95" s="61">
        <f t="shared" si="56"/>
        <v>0</v>
      </c>
      <c r="U95" s="61">
        <f t="shared" si="56"/>
        <v>0</v>
      </c>
      <c r="V95" s="61">
        <f t="shared" si="56"/>
        <v>1.7885326810810793</v>
      </c>
      <c r="W95" s="61">
        <f t="shared" si="56"/>
        <v>0</v>
      </c>
      <c r="X95" s="61">
        <f t="shared" si="56"/>
        <v>0</v>
      </c>
      <c r="Y95" s="61">
        <f t="shared" si="56"/>
        <v>1.7885326810810793</v>
      </c>
      <c r="Z95" s="61">
        <f t="shared" si="56"/>
        <v>0</v>
      </c>
      <c r="AA95" s="61">
        <f t="shared" ref="AA95" si="57">+SUM(AA96:AA99)</f>
        <v>0</v>
      </c>
      <c r="AB95" s="61">
        <f t="shared" ref="AB95" si="58">+SUM(AB96:AB99)</f>
        <v>1.7885326810810793</v>
      </c>
      <c r="AC95" s="61">
        <f t="shared" ref="AC95" si="59">+SUM(AC96:AC99)</f>
        <v>0</v>
      </c>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c r="BZ95" s="130"/>
      <c r="CA95" s="130"/>
      <c r="CB95" s="130"/>
      <c r="CC95" s="130"/>
      <c r="CD95" s="130"/>
      <c r="CE95" s="130"/>
    </row>
    <row r="96" spans="2:83" ht="27.95" customHeight="1" x14ac:dyDescent="0.3">
      <c r="B96" s="9" t="s">
        <v>58</v>
      </c>
      <c r="C96" s="9" t="s">
        <v>59</v>
      </c>
      <c r="D96" s="9" t="str">
        <f>+VLOOKUP($C96,$C$10:$D$49,2,FALSE)</f>
        <v>USD</v>
      </c>
      <c r="E96" s="9" t="s">
        <v>141</v>
      </c>
      <c r="F96" s="15">
        <v>0</v>
      </c>
      <c r="G96" s="15">
        <v>1.7865451905405396</v>
      </c>
      <c r="H96" s="15">
        <v>0</v>
      </c>
      <c r="I96" s="15">
        <v>0</v>
      </c>
      <c r="J96" s="15">
        <v>1.7885326810810793</v>
      </c>
      <c r="K96" s="15">
        <v>0</v>
      </c>
      <c r="L96" s="15">
        <v>0</v>
      </c>
      <c r="M96" s="15">
        <v>1.7885326810810793</v>
      </c>
      <c r="N96" s="15">
        <v>0</v>
      </c>
      <c r="O96" s="15">
        <v>0</v>
      </c>
      <c r="P96" s="15">
        <v>1.7885326810810793</v>
      </c>
      <c r="Q96" s="15">
        <v>0</v>
      </c>
      <c r="R96" s="15">
        <v>0</v>
      </c>
      <c r="S96" s="15">
        <v>1.7885326810810793</v>
      </c>
      <c r="T96" s="15">
        <v>0</v>
      </c>
      <c r="U96" s="15">
        <v>0</v>
      </c>
      <c r="V96" s="15">
        <v>1.7885326810810793</v>
      </c>
      <c r="W96" s="15">
        <v>0</v>
      </c>
      <c r="X96" s="15">
        <v>0</v>
      </c>
      <c r="Y96" s="15">
        <v>1.7885326810810793</v>
      </c>
      <c r="Z96" s="15">
        <v>0</v>
      </c>
      <c r="AA96" s="15">
        <v>0</v>
      </c>
      <c r="AB96" s="15">
        <v>1.7885326810810793</v>
      </c>
      <c r="AC96" s="15">
        <v>0</v>
      </c>
      <c r="AD96" s="129"/>
      <c r="AE96" s="129"/>
      <c r="AF96" s="129"/>
      <c r="AG96" s="129"/>
      <c r="AH96" s="129"/>
      <c r="AI96" s="129"/>
      <c r="AJ96" s="129"/>
      <c r="AK96" s="129"/>
      <c r="AL96" s="129"/>
      <c r="AM96" s="129"/>
      <c r="AN96" s="129"/>
      <c r="AO96" s="129"/>
      <c r="AP96" s="129"/>
      <c r="AQ96" s="129"/>
      <c r="AR96" s="129"/>
      <c r="AS96" s="129"/>
      <c r="AT96" s="129"/>
      <c r="AU96" s="129"/>
      <c r="AV96" s="129"/>
      <c r="AW96" s="129"/>
      <c r="AX96" s="129"/>
      <c r="AY96" s="129"/>
      <c r="AZ96" s="129"/>
      <c r="BA96" s="129"/>
      <c r="BB96" s="129"/>
      <c r="BC96" s="129"/>
      <c r="BD96" s="129"/>
      <c r="BE96" s="129"/>
      <c r="BF96" s="129"/>
      <c r="BG96" s="129"/>
      <c r="BH96" s="129"/>
      <c r="BI96" s="129"/>
      <c r="BJ96" s="129"/>
      <c r="BK96" s="129"/>
      <c r="BL96" s="129"/>
      <c r="BM96" s="129"/>
      <c r="BN96" s="129"/>
      <c r="BO96" s="129"/>
      <c r="BP96" s="129"/>
      <c r="BQ96" s="129"/>
      <c r="BR96" s="129"/>
      <c r="BS96" s="129"/>
      <c r="BT96" s="129"/>
      <c r="BU96" s="129"/>
      <c r="BV96" s="129"/>
      <c r="BW96" s="129"/>
      <c r="BX96" s="129"/>
      <c r="BY96" s="129"/>
      <c r="BZ96" s="129"/>
      <c r="CA96" s="129"/>
      <c r="CB96" s="129"/>
      <c r="CC96" s="129"/>
      <c r="CD96" s="129"/>
      <c r="CE96" s="129"/>
    </row>
    <row r="97" spans="2:83" ht="27.95" customHeight="1" x14ac:dyDescent="0.3">
      <c r="B97" s="9" t="s">
        <v>60</v>
      </c>
      <c r="C97" s="9" t="s">
        <v>61</v>
      </c>
      <c r="D97" s="9" t="str">
        <f>+VLOOKUP($C97,$C$10:$D$49,2,FALSE)</f>
        <v>USD</v>
      </c>
      <c r="E97" s="9" t="s">
        <v>141</v>
      </c>
      <c r="F97" s="15">
        <v>0</v>
      </c>
      <c r="G97" s="15">
        <v>0.43049844857142866</v>
      </c>
      <c r="H97" s="15">
        <v>0</v>
      </c>
      <c r="I97" s="15">
        <v>0</v>
      </c>
      <c r="J97" s="15">
        <v>0.43049844857142866</v>
      </c>
      <c r="K97" s="15">
        <v>0</v>
      </c>
      <c r="L97" s="15">
        <v>0</v>
      </c>
      <c r="M97" s="15">
        <v>0.21524922428571433</v>
      </c>
      <c r="N97" s="15">
        <v>0</v>
      </c>
      <c r="O97" s="15">
        <v>0</v>
      </c>
      <c r="P97" s="15">
        <v>0</v>
      </c>
      <c r="Q97" s="15">
        <v>0</v>
      </c>
      <c r="R97" s="15">
        <v>0</v>
      </c>
      <c r="S97" s="15">
        <v>0</v>
      </c>
      <c r="T97" s="15">
        <v>0</v>
      </c>
      <c r="U97" s="15">
        <v>0</v>
      </c>
      <c r="V97" s="15">
        <v>0</v>
      </c>
      <c r="W97" s="15">
        <v>0</v>
      </c>
      <c r="X97" s="15">
        <v>0</v>
      </c>
      <c r="Y97" s="15">
        <v>0</v>
      </c>
      <c r="Z97" s="15">
        <v>0</v>
      </c>
      <c r="AA97" s="15">
        <v>0</v>
      </c>
      <c r="AB97" s="15">
        <v>0</v>
      </c>
      <c r="AC97" s="15">
        <v>0</v>
      </c>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29"/>
      <c r="BE97" s="129"/>
      <c r="BF97" s="129"/>
      <c r="BG97" s="129"/>
      <c r="BH97" s="129"/>
      <c r="BI97" s="129"/>
      <c r="BJ97" s="129"/>
      <c r="BK97" s="129"/>
      <c r="BL97" s="129"/>
      <c r="BM97" s="129"/>
      <c r="BN97" s="129"/>
      <c r="BO97" s="129"/>
      <c r="BP97" s="129"/>
      <c r="BQ97" s="129"/>
      <c r="BR97" s="129"/>
      <c r="BS97" s="129"/>
      <c r="BT97" s="129"/>
      <c r="BU97" s="129"/>
      <c r="BV97" s="129"/>
      <c r="BW97" s="129"/>
      <c r="BX97" s="129"/>
      <c r="BY97" s="129"/>
      <c r="BZ97" s="129"/>
      <c r="CA97" s="129"/>
      <c r="CB97" s="129"/>
      <c r="CC97" s="129"/>
      <c r="CD97" s="129"/>
      <c r="CE97" s="129"/>
    </row>
    <row r="98" spans="2:83" ht="27.95" customHeight="1" x14ac:dyDescent="0.3">
      <c r="B98" s="9" t="s">
        <v>62</v>
      </c>
      <c r="C98" s="9" t="s">
        <v>63</v>
      </c>
      <c r="D98" s="9" t="str">
        <f>+VLOOKUP($C98,$C$10:$D$49,2,FALSE)</f>
        <v>USD</v>
      </c>
      <c r="E98" s="9" t="s">
        <v>141</v>
      </c>
      <c r="F98" s="15">
        <v>0</v>
      </c>
      <c r="G98" s="15">
        <v>1.0014216241350211</v>
      </c>
      <c r="H98" s="15">
        <v>0</v>
      </c>
      <c r="I98" s="15">
        <v>0</v>
      </c>
      <c r="J98" s="15">
        <v>0</v>
      </c>
      <c r="K98" s="15">
        <v>0</v>
      </c>
      <c r="L98" s="15">
        <v>0</v>
      </c>
      <c r="M98" s="15">
        <v>0</v>
      </c>
      <c r="N98" s="15">
        <v>0</v>
      </c>
      <c r="O98" s="15">
        <v>0</v>
      </c>
      <c r="P98" s="15">
        <v>0</v>
      </c>
      <c r="Q98" s="15">
        <v>0</v>
      </c>
      <c r="R98" s="15">
        <v>0</v>
      </c>
      <c r="S98" s="15">
        <v>0</v>
      </c>
      <c r="T98" s="15">
        <v>0</v>
      </c>
      <c r="U98" s="15">
        <v>0</v>
      </c>
      <c r="V98" s="15">
        <v>0</v>
      </c>
      <c r="W98" s="15">
        <v>0</v>
      </c>
      <c r="X98" s="15">
        <v>0</v>
      </c>
      <c r="Y98" s="15">
        <v>0</v>
      </c>
      <c r="Z98" s="15">
        <v>0</v>
      </c>
      <c r="AA98" s="15">
        <v>0</v>
      </c>
      <c r="AB98" s="15">
        <v>0</v>
      </c>
      <c r="AC98" s="15">
        <v>0</v>
      </c>
      <c r="AD98" s="129"/>
      <c r="AE98" s="129"/>
      <c r="AF98" s="129"/>
      <c r="AG98" s="129"/>
      <c r="AH98" s="129"/>
      <c r="AI98" s="129"/>
      <c r="AJ98" s="129"/>
      <c r="AK98" s="129"/>
      <c r="AL98" s="129"/>
      <c r="AM98" s="129"/>
      <c r="AN98" s="129"/>
      <c r="AO98" s="129"/>
      <c r="AP98" s="129"/>
      <c r="AQ98" s="129"/>
      <c r="AR98" s="129"/>
      <c r="AS98" s="129"/>
      <c r="AT98" s="129"/>
      <c r="AU98" s="129"/>
      <c r="AV98" s="129"/>
      <c r="AW98" s="129"/>
      <c r="AX98" s="129"/>
      <c r="AY98" s="129"/>
      <c r="AZ98" s="129"/>
      <c r="BA98" s="129"/>
      <c r="BB98" s="129"/>
      <c r="BC98" s="129"/>
      <c r="BD98" s="129"/>
      <c r="BE98" s="129"/>
      <c r="BF98" s="129"/>
      <c r="BG98" s="129"/>
      <c r="BH98" s="129"/>
      <c r="BI98" s="129"/>
      <c r="BJ98" s="129"/>
      <c r="BK98" s="129"/>
      <c r="BL98" s="129"/>
      <c r="BM98" s="129"/>
      <c r="BN98" s="129"/>
      <c r="BO98" s="129"/>
      <c r="BP98" s="129"/>
      <c r="BQ98" s="129"/>
      <c r="BR98" s="129"/>
      <c r="BS98" s="129"/>
      <c r="BT98" s="129"/>
      <c r="BU98" s="129"/>
      <c r="BV98" s="129"/>
      <c r="BW98" s="129"/>
      <c r="BX98" s="129"/>
      <c r="BY98" s="129"/>
      <c r="BZ98" s="129"/>
      <c r="CA98" s="129"/>
      <c r="CB98" s="129"/>
      <c r="CC98" s="129"/>
      <c r="CD98" s="129"/>
      <c r="CE98" s="129"/>
    </row>
    <row r="99" spans="2:83" ht="27.95" customHeight="1" x14ac:dyDescent="0.3">
      <c r="B99" s="9" t="s">
        <v>64</v>
      </c>
      <c r="C99" s="9" t="s">
        <v>65</v>
      </c>
      <c r="D99" s="9" t="str">
        <f>+VLOOKUP($C99,$C$10:$D$49,2,FALSE)</f>
        <v>USD</v>
      </c>
      <c r="E99" s="9" t="s">
        <v>141</v>
      </c>
      <c r="F99" s="15">
        <v>0</v>
      </c>
      <c r="G99" s="15">
        <v>0.79517674000000027</v>
      </c>
      <c r="H99" s="15">
        <v>0</v>
      </c>
      <c r="I99" s="15">
        <v>0</v>
      </c>
      <c r="J99" s="15">
        <v>0</v>
      </c>
      <c r="K99" s="15">
        <v>0</v>
      </c>
      <c r="L99" s="15">
        <v>0</v>
      </c>
      <c r="M99" s="15">
        <v>0</v>
      </c>
      <c r="N99" s="15">
        <v>0</v>
      </c>
      <c r="O99" s="15">
        <v>0</v>
      </c>
      <c r="P99" s="15">
        <v>0</v>
      </c>
      <c r="Q99" s="15">
        <v>0</v>
      </c>
      <c r="R99" s="15">
        <v>0</v>
      </c>
      <c r="S99" s="15">
        <v>0</v>
      </c>
      <c r="T99" s="15">
        <v>0</v>
      </c>
      <c r="U99" s="15">
        <v>0</v>
      </c>
      <c r="V99" s="15">
        <v>0</v>
      </c>
      <c r="W99" s="15">
        <v>0</v>
      </c>
      <c r="X99" s="15">
        <v>0</v>
      </c>
      <c r="Y99" s="15">
        <v>0</v>
      </c>
      <c r="Z99" s="15">
        <v>0</v>
      </c>
      <c r="AA99" s="15">
        <v>0</v>
      </c>
      <c r="AB99" s="15">
        <v>0</v>
      </c>
      <c r="AC99" s="15">
        <v>0</v>
      </c>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29"/>
      <c r="BR99" s="129"/>
      <c r="BS99" s="129"/>
      <c r="BT99" s="129"/>
      <c r="BU99" s="129"/>
      <c r="BV99" s="129"/>
      <c r="BW99" s="129"/>
      <c r="BX99" s="129"/>
      <c r="BY99" s="129"/>
      <c r="BZ99" s="129"/>
      <c r="CA99" s="129"/>
      <c r="CB99" s="129"/>
      <c r="CC99" s="129"/>
      <c r="CD99" s="129"/>
      <c r="CE99" s="129"/>
    </row>
    <row r="100" spans="2:83" ht="27.95" customHeight="1" x14ac:dyDescent="0.3">
      <c r="B100" s="24" t="s">
        <v>142</v>
      </c>
      <c r="C100" s="24"/>
      <c r="D100" s="24"/>
      <c r="E100" s="24"/>
      <c r="F100" s="60">
        <f t="shared" ref="F100:Z100" si="60">+SUM(F101:F104)</f>
        <v>7.0428257423999998</v>
      </c>
      <c r="G100" s="60">
        <f t="shared" si="60"/>
        <v>0</v>
      </c>
      <c r="H100" s="60">
        <f t="shared" si="60"/>
        <v>0</v>
      </c>
      <c r="I100" s="60">
        <f t="shared" si="60"/>
        <v>5225.7953257423997</v>
      </c>
      <c r="J100" s="60">
        <f t="shared" si="60"/>
        <v>0</v>
      </c>
      <c r="K100" s="60">
        <f t="shared" si="60"/>
        <v>0</v>
      </c>
      <c r="L100" s="60">
        <f t="shared" si="60"/>
        <v>7.0428257423999998</v>
      </c>
      <c r="M100" s="60">
        <f t="shared" si="60"/>
        <v>176.63566800000001</v>
      </c>
      <c r="N100" s="60">
        <f t="shared" si="60"/>
        <v>0</v>
      </c>
      <c r="O100" s="60">
        <f t="shared" si="60"/>
        <v>7.0428257423999998</v>
      </c>
      <c r="P100" s="60">
        <f t="shared" si="60"/>
        <v>176.63566800000001</v>
      </c>
      <c r="Q100" s="60">
        <f t="shared" si="60"/>
        <v>0</v>
      </c>
      <c r="R100" s="60">
        <f t="shared" si="60"/>
        <v>7.0428257423999998</v>
      </c>
      <c r="S100" s="60">
        <f t="shared" si="60"/>
        <v>176.68866399999999</v>
      </c>
      <c r="T100" s="60">
        <f t="shared" si="60"/>
        <v>0</v>
      </c>
      <c r="U100" s="60">
        <f t="shared" si="60"/>
        <v>7.0597352879999997</v>
      </c>
      <c r="V100" s="60">
        <f t="shared" si="60"/>
        <v>0</v>
      </c>
      <c r="W100" s="60">
        <f t="shared" si="60"/>
        <v>0</v>
      </c>
      <c r="X100" s="60">
        <f t="shared" si="60"/>
        <v>0</v>
      </c>
      <c r="Y100" s="60">
        <f t="shared" si="60"/>
        <v>0</v>
      </c>
      <c r="Z100" s="60">
        <f t="shared" si="60"/>
        <v>0</v>
      </c>
      <c r="AA100" s="60">
        <f t="shared" ref="AA100" si="61">+SUM(AA101:AA104)</f>
        <v>0</v>
      </c>
      <c r="AB100" s="60">
        <f t="shared" ref="AB100" si="62">+SUM(AB101:AB104)</f>
        <v>0</v>
      </c>
      <c r="AC100" s="60">
        <f t="shared" ref="AC100" si="63">+SUM(AC101:AC104)</f>
        <v>0</v>
      </c>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c r="BY100" s="125"/>
      <c r="BZ100" s="125"/>
      <c r="CA100" s="125"/>
      <c r="CB100" s="125"/>
      <c r="CC100" s="125"/>
      <c r="CD100" s="125"/>
      <c r="CE100" s="125"/>
    </row>
    <row r="101" spans="2:83" ht="27.95" customHeight="1" x14ac:dyDescent="0.3">
      <c r="B101" s="9" t="s">
        <v>66</v>
      </c>
      <c r="C101" s="9" t="s">
        <v>67</v>
      </c>
      <c r="D101" s="9" t="str">
        <f>+VLOOKUP($C101,$C$10:$D$49,2,FALSE)</f>
        <v>USD</v>
      </c>
      <c r="E101" s="9" t="s">
        <v>142</v>
      </c>
      <c r="F101" s="15">
        <v>0</v>
      </c>
      <c r="G101" s="15">
        <v>0</v>
      </c>
      <c r="H101" s="15">
        <v>0</v>
      </c>
      <c r="I101" s="15">
        <v>0</v>
      </c>
      <c r="J101" s="15">
        <v>0</v>
      </c>
      <c r="K101" s="15">
        <v>0</v>
      </c>
      <c r="L101" s="15">
        <v>0</v>
      </c>
      <c r="M101" s="15">
        <v>166.65</v>
      </c>
      <c r="N101" s="15">
        <v>0</v>
      </c>
      <c r="O101" s="15">
        <v>0</v>
      </c>
      <c r="P101" s="15">
        <v>166.65</v>
      </c>
      <c r="Q101" s="15">
        <v>0</v>
      </c>
      <c r="R101" s="15">
        <v>0</v>
      </c>
      <c r="S101" s="15">
        <v>166.7</v>
      </c>
      <c r="T101" s="15">
        <v>0</v>
      </c>
      <c r="U101" s="15">
        <v>0</v>
      </c>
      <c r="V101" s="15">
        <v>0</v>
      </c>
      <c r="W101" s="15">
        <v>0</v>
      </c>
      <c r="X101" s="15">
        <v>0</v>
      </c>
      <c r="Y101" s="15">
        <v>0</v>
      </c>
      <c r="Z101" s="15">
        <v>0</v>
      </c>
      <c r="AA101" s="15">
        <v>0</v>
      </c>
      <c r="AB101" s="15">
        <v>0</v>
      </c>
      <c r="AC101" s="15">
        <v>0</v>
      </c>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c r="BT101" s="129"/>
      <c r="BU101" s="129"/>
      <c r="BV101" s="129"/>
      <c r="BW101" s="129"/>
      <c r="BX101" s="129"/>
      <c r="BY101" s="129"/>
      <c r="BZ101" s="129"/>
      <c r="CA101" s="129"/>
      <c r="CB101" s="129"/>
      <c r="CC101" s="129"/>
      <c r="CD101" s="129"/>
      <c r="CE101" s="129"/>
    </row>
    <row r="102" spans="2:83" ht="27.95" customHeight="1" x14ac:dyDescent="0.3">
      <c r="B102" s="9" t="s">
        <v>68</v>
      </c>
      <c r="C102" s="9" t="s">
        <v>69</v>
      </c>
      <c r="D102" s="9" t="str">
        <f>+VLOOKUP($C102,$C$10:$D$49,2,FALSE)</f>
        <v>Pesos</v>
      </c>
      <c r="E102" s="9" t="s">
        <v>142</v>
      </c>
      <c r="F102" s="15">
        <v>0</v>
      </c>
      <c r="G102" s="15">
        <v>0</v>
      </c>
      <c r="H102" s="15">
        <v>0</v>
      </c>
      <c r="I102" s="15">
        <v>5218.7524999999996</v>
      </c>
      <c r="J102" s="15">
        <v>0</v>
      </c>
      <c r="K102" s="15">
        <v>0</v>
      </c>
      <c r="L102" s="15">
        <v>0</v>
      </c>
      <c r="M102" s="15">
        <v>0</v>
      </c>
      <c r="N102" s="15">
        <v>0</v>
      </c>
      <c r="O102" s="15">
        <v>0</v>
      </c>
      <c r="P102" s="15">
        <v>0</v>
      </c>
      <c r="Q102" s="15">
        <v>0</v>
      </c>
      <c r="R102" s="15">
        <v>0</v>
      </c>
      <c r="S102" s="15">
        <v>0</v>
      </c>
      <c r="T102" s="15">
        <v>0</v>
      </c>
      <c r="U102" s="15">
        <v>0</v>
      </c>
      <c r="V102" s="15">
        <v>0</v>
      </c>
      <c r="W102" s="15">
        <v>0</v>
      </c>
      <c r="X102" s="15">
        <v>0</v>
      </c>
      <c r="Y102" s="15">
        <v>0</v>
      </c>
      <c r="Z102" s="15">
        <v>0</v>
      </c>
      <c r="AA102" s="15">
        <v>0</v>
      </c>
      <c r="AB102" s="15">
        <v>0</v>
      </c>
      <c r="AC102" s="15">
        <v>0</v>
      </c>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E102" s="129"/>
    </row>
    <row r="103" spans="2:83" ht="27.95" customHeight="1" x14ac:dyDescent="0.3">
      <c r="B103" s="9" t="s">
        <v>70</v>
      </c>
      <c r="C103" s="9" t="s">
        <v>71</v>
      </c>
      <c r="D103" s="9" t="str">
        <f>+VLOOKUP($C103,$C$10:$D$49,2,FALSE)</f>
        <v>USD</v>
      </c>
      <c r="E103" s="9" t="s">
        <v>142</v>
      </c>
      <c r="F103" s="15">
        <v>0</v>
      </c>
      <c r="G103" s="15">
        <v>0</v>
      </c>
      <c r="H103" s="15">
        <v>0</v>
      </c>
      <c r="I103" s="15">
        <v>0</v>
      </c>
      <c r="J103" s="15">
        <v>0</v>
      </c>
      <c r="K103" s="15">
        <v>0</v>
      </c>
      <c r="L103" s="15">
        <v>0</v>
      </c>
      <c r="M103" s="15">
        <v>9.9856679999999987</v>
      </c>
      <c r="N103" s="15">
        <v>0</v>
      </c>
      <c r="O103" s="15">
        <v>0</v>
      </c>
      <c r="P103" s="15">
        <v>9.9856679999999987</v>
      </c>
      <c r="Q103" s="15">
        <v>0</v>
      </c>
      <c r="R103" s="15">
        <v>0</v>
      </c>
      <c r="S103" s="15">
        <v>9.9886639999999982</v>
      </c>
      <c r="T103" s="15">
        <v>0</v>
      </c>
      <c r="U103" s="15">
        <v>0</v>
      </c>
      <c r="V103" s="15">
        <v>0</v>
      </c>
      <c r="W103" s="15">
        <v>0</v>
      </c>
      <c r="X103" s="15">
        <v>0</v>
      </c>
      <c r="Y103" s="15">
        <v>0</v>
      </c>
      <c r="Z103" s="15">
        <v>0</v>
      </c>
      <c r="AA103" s="15">
        <v>0</v>
      </c>
      <c r="AB103" s="15">
        <v>0</v>
      </c>
      <c r="AC103" s="15">
        <v>0</v>
      </c>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9"/>
      <c r="BW103" s="129"/>
      <c r="BX103" s="129"/>
      <c r="BY103" s="129"/>
      <c r="BZ103" s="129"/>
      <c r="CA103" s="129"/>
      <c r="CB103" s="129"/>
      <c r="CC103" s="129"/>
      <c r="CD103" s="129"/>
      <c r="CE103" s="129"/>
    </row>
    <row r="104" spans="2:83" ht="27.95" customHeight="1" x14ac:dyDescent="0.3">
      <c r="B104" s="11" t="s">
        <v>72</v>
      </c>
      <c r="C104" s="9" t="s">
        <v>73</v>
      </c>
      <c r="D104" s="9" t="str">
        <f>+VLOOKUP($C104,$C$10:$D$49,2,FALSE)</f>
        <v>Pesos</v>
      </c>
      <c r="E104" s="9" t="s">
        <v>142</v>
      </c>
      <c r="F104" s="15">
        <v>7.0428257423999998</v>
      </c>
      <c r="G104" s="15">
        <v>0</v>
      </c>
      <c r="H104" s="15">
        <v>0</v>
      </c>
      <c r="I104" s="15">
        <v>7.0428257423999998</v>
      </c>
      <c r="J104" s="15">
        <v>0</v>
      </c>
      <c r="K104" s="15">
        <v>0</v>
      </c>
      <c r="L104" s="15">
        <v>7.0428257423999998</v>
      </c>
      <c r="M104" s="15">
        <v>0</v>
      </c>
      <c r="N104" s="15">
        <v>0</v>
      </c>
      <c r="O104" s="15">
        <v>7.0428257423999998</v>
      </c>
      <c r="P104" s="15">
        <v>0</v>
      </c>
      <c r="Q104" s="15">
        <v>0</v>
      </c>
      <c r="R104" s="15">
        <v>7.0428257423999998</v>
      </c>
      <c r="S104" s="15">
        <v>0</v>
      </c>
      <c r="T104" s="15">
        <v>0</v>
      </c>
      <c r="U104" s="15">
        <v>7.0597352879999997</v>
      </c>
      <c r="V104" s="15">
        <v>0</v>
      </c>
      <c r="W104" s="15">
        <v>0</v>
      </c>
      <c r="X104" s="15">
        <v>0</v>
      </c>
      <c r="Y104" s="15">
        <v>0</v>
      </c>
      <c r="Z104" s="15">
        <v>0</v>
      </c>
      <c r="AA104" s="15">
        <v>0</v>
      </c>
      <c r="AB104" s="15">
        <v>0</v>
      </c>
      <c r="AC104" s="15">
        <v>0</v>
      </c>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c r="BA104" s="129"/>
      <c r="BB104" s="129"/>
      <c r="BC104" s="129"/>
      <c r="BD104" s="129"/>
      <c r="BE104" s="129"/>
      <c r="BF104" s="129"/>
      <c r="BG104" s="129"/>
      <c r="BH104" s="129"/>
      <c r="BI104" s="129"/>
      <c r="BJ104" s="129"/>
      <c r="BK104" s="129"/>
      <c r="BL104" s="129"/>
      <c r="BM104" s="129"/>
      <c r="BN104" s="129"/>
      <c r="BO104" s="129"/>
      <c r="BP104" s="129"/>
      <c r="BQ104" s="129"/>
      <c r="BR104" s="129"/>
      <c r="BS104" s="129"/>
      <c r="BT104" s="129"/>
      <c r="BU104" s="129"/>
      <c r="BV104" s="129"/>
      <c r="BW104" s="129"/>
      <c r="BX104" s="129"/>
      <c r="BY104" s="129"/>
      <c r="BZ104" s="129"/>
      <c r="CA104" s="129"/>
      <c r="CB104" s="129"/>
      <c r="CC104" s="129"/>
      <c r="CD104" s="129"/>
      <c r="CE104" s="129"/>
    </row>
    <row r="105" spans="2:83" ht="6.75" customHeight="1" x14ac:dyDescent="0.3">
      <c r="B105" s="27"/>
      <c r="C105" s="16"/>
      <c r="D105" s="16"/>
      <c r="E105" s="62"/>
      <c r="F105" s="62"/>
      <c r="G105" s="62"/>
      <c r="H105" s="62"/>
      <c r="I105" s="62"/>
      <c r="J105" s="62"/>
      <c r="K105" s="62"/>
      <c r="L105" s="62"/>
      <c r="M105" s="62"/>
      <c r="N105" s="62"/>
      <c r="O105" s="62"/>
      <c r="P105" s="62"/>
      <c r="Q105" s="28"/>
      <c r="R105" s="28"/>
      <c r="S105" s="28"/>
      <c r="T105" s="28"/>
      <c r="U105" s="28"/>
      <c r="V105" s="28"/>
      <c r="W105" s="28"/>
      <c r="X105" s="28"/>
      <c r="Y105" s="28"/>
      <c r="Z105" s="59"/>
      <c r="AD105" s="59"/>
      <c r="AE105" s="59"/>
      <c r="AF105" s="59"/>
      <c r="AG105" s="59"/>
      <c r="AH105" s="59"/>
      <c r="AI105" s="59"/>
      <c r="AJ105" s="59"/>
      <c r="AK105" s="59"/>
    </row>
    <row r="106" spans="2:83" ht="29.25" customHeight="1" x14ac:dyDescent="0.3">
      <c r="B106" s="146" t="s">
        <v>74</v>
      </c>
      <c r="C106" s="147"/>
      <c r="D106" s="147"/>
      <c r="E106" s="148"/>
      <c r="F106" s="60">
        <f t="shared" ref="F106:AC106" si="64">+SUM(F64,F79,F81,F83,F100)</f>
        <v>1597.8124471339856</v>
      </c>
      <c r="G106" s="60">
        <f t="shared" si="64"/>
        <v>17.87139894365319</v>
      </c>
      <c r="H106" s="60">
        <f t="shared" si="64"/>
        <v>59.310900597607819</v>
      </c>
      <c r="I106" s="60">
        <f t="shared" si="64"/>
        <v>6306.5327134494955</v>
      </c>
      <c r="J106" s="60">
        <f t="shared" si="64"/>
        <v>16.195798856132022</v>
      </c>
      <c r="K106" s="60">
        <f t="shared" si="64"/>
        <v>59.310900597607819</v>
      </c>
      <c r="L106" s="60">
        <f t="shared" si="64"/>
        <v>4629.1273236092184</v>
      </c>
      <c r="M106" s="60">
        <f t="shared" si="64"/>
        <v>191.96138991930658</v>
      </c>
      <c r="N106" s="60">
        <f t="shared" si="64"/>
        <v>59.310900597607819</v>
      </c>
      <c r="O106" s="60">
        <f t="shared" si="64"/>
        <v>6395.8899941038262</v>
      </c>
      <c r="P106" s="60">
        <f t="shared" si="64"/>
        <v>191.84913656094267</v>
      </c>
      <c r="Q106" s="60">
        <f t="shared" si="64"/>
        <v>54.368325547807167</v>
      </c>
      <c r="R106" s="60">
        <f t="shared" si="64"/>
        <v>206.08978860540159</v>
      </c>
      <c r="S106" s="60">
        <f t="shared" si="64"/>
        <v>191.82360296632729</v>
      </c>
      <c r="T106" s="60">
        <f t="shared" si="64"/>
        <v>0</v>
      </c>
      <c r="U106" s="60">
        <f t="shared" si="64"/>
        <v>114.16662493890213</v>
      </c>
      <c r="V106" s="60">
        <f t="shared" si="64"/>
        <v>14.894419256327287</v>
      </c>
      <c r="W106" s="60">
        <f t="shared" si="64"/>
        <v>0</v>
      </c>
      <c r="X106" s="60">
        <f t="shared" si="64"/>
        <v>32.540559964843062</v>
      </c>
      <c r="Y106" s="60">
        <f t="shared" si="64"/>
        <v>10.02360939632729</v>
      </c>
      <c r="Z106" s="60">
        <f t="shared" si="64"/>
        <v>0</v>
      </c>
      <c r="AA106" s="60">
        <f t="shared" si="64"/>
        <v>0</v>
      </c>
      <c r="AB106" s="60">
        <f t="shared" si="64"/>
        <v>9.7474223964066251</v>
      </c>
      <c r="AC106" s="60">
        <f t="shared" si="64"/>
        <v>0</v>
      </c>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c r="BX106" s="125"/>
      <c r="BY106" s="125"/>
      <c r="BZ106" s="125"/>
      <c r="CA106" s="125"/>
      <c r="CB106" s="125"/>
      <c r="CC106" s="125"/>
      <c r="CD106" s="125"/>
      <c r="CE106" s="125"/>
    </row>
    <row r="107" spans="2:83" x14ac:dyDescent="0.3">
      <c r="B107" s="145" t="s">
        <v>123</v>
      </c>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4"/>
    </row>
    <row r="110" spans="2:83" ht="20.25" x14ac:dyDescent="0.3">
      <c r="B110" s="136" t="s">
        <v>82</v>
      </c>
      <c r="C110" s="136"/>
      <c r="D110" s="136"/>
      <c r="E110" s="136"/>
      <c r="F110" s="136"/>
      <c r="G110" s="136"/>
      <c r="H110" s="136"/>
      <c r="I110" s="136"/>
      <c r="J110" s="136"/>
      <c r="K110" s="136"/>
      <c r="L110" s="136"/>
      <c r="M110" s="136"/>
      <c r="N110" s="136"/>
      <c r="O110" s="136"/>
      <c r="P110" s="136"/>
      <c r="Q110" s="136"/>
      <c r="R110" s="136"/>
      <c r="S110" s="136"/>
      <c r="T110" s="136"/>
      <c r="U110" s="136"/>
    </row>
    <row r="111" spans="2:83" ht="17.25" x14ac:dyDescent="0.3">
      <c r="B111" s="5" t="s">
        <v>87</v>
      </c>
      <c r="C111" s="2"/>
      <c r="D111" s="2"/>
      <c r="E111" s="2"/>
      <c r="F111" s="2"/>
      <c r="G111" s="2"/>
      <c r="H111" s="2"/>
      <c r="I111" s="2"/>
      <c r="J111" s="2"/>
      <c r="K111" s="2"/>
      <c r="L111" s="2"/>
      <c r="M111" s="2"/>
      <c r="N111" s="2"/>
      <c r="O111" s="2"/>
      <c r="P111" s="2"/>
      <c r="Q111" s="2"/>
      <c r="R111" s="1"/>
    </row>
    <row r="113" spans="2:83" ht="32.25" customHeight="1" x14ac:dyDescent="0.3">
      <c r="F113" s="92">
        <v>2020</v>
      </c>
      <c r="G113" s="92">
        <v>2020</v>
      </c>
      <c r="H113" s="92">
        <v>2020</v>
      </c>
      <c r="I113" s="92">
        <f t="shared" ref="I113" si="65">+F113+1</f>
        <v>2021</v>
      </c>
      <c r="J113" s="92">
        <f t="shared" ref="J113" si="66">+G113+1</f>
        <v>2021</v>
      </c>
      <c r="K113" s="92">
        <f t="shared" ref="K113" si="67">+H113+1</f>
        <v>2021</v>
      </c>
      <c r="L113" s="92">
        <f t="shared" ref="L113" si="68">+I113+1</f>
        <v>2022</v>
      </c>
      <c r="M113" s="92">
        <f t="shared" ref="M113" si="69">+J113+1</f>
        <v>2022</v>
      </c>
      <c r="N113" s="92">
        <f t="shared" ref="N113" si="70">+K113+1</f>
        <v>2022</v>
      </c>
      <c r="O113" s="92">
        <f t="shared" ref="O113" si="71">+L113+1</f>
        <v>2023</v>
      </c>
      <c r="P113" s="92">
        <f t="shared" ref="P113" si="72">+M113+1</f>
        <v>2023</v>
      </c>
      <c r="Q113" s="92">
        <f t="shared" ref="Q113" si="73">+N113+1</f>
        <v>2023</v>
      </c>
      <c r="R113" s="92">
        <f t="shared" ref="R113" si="74">+O113+1</f>
        <v>2024</v>
      </c>
      <c r="S113" s="92">
        <f t="shared" ref="S113" si="75">+P113+1</f>
        <v>2024</v>
      </c>
      <c r="T113" s="92">
        <f t="shared" ref="T113" si="76">+Q113+1</f>
        <v>2024</v>
      </c>
      <c r="U113" s="92">
        <f t="shared" ref="U113" si="77">+R113+1</f>
        <v>2025</v>
      </c>
      <c r="V113" s="92">
        <f t="shared" ref="V113" si="78">+S113+1</f>
        <v>2025</v>
      </c>
      <c r="W113" s="92">
        <f t="shared" ref="W113" si="79">+T113+1</f>
        <v>2025</v>
      </c>
      <c r="X113" s="92">
        <f t="shared" ref="X113" si="80">+U113+1</f>
        <v>2026</v>
      </c>
      <c r="Y113" s="92">
        <f t="shared" ref="Y113" si="81">+V113+1</f>
        <v>2026</v>
      </c>
      <c r="Z113" s="92">
        <f t="shared" ref="Z113" si="82">+W113+1</f>
        <v>2026</v>
      </c>
      <c r="AA113" s="95" t="s">
        <v>181</v>
      </c>
      <c r="AB113" s="95" t="s">
        <v>181</v>
      </c>
      <c r="AC113" s="95" t="s">
        <v>181</v>
      </c>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c r="BJ113" s="124"/>
      <c r="BK113" s="124"/>
      <c r="BL113" s="124"/>
      <c r="BM113" s="124"/>
      <c r="BN113" s="124"/>
      <c r="BO113" s="124"/>
      <c r="BP113" s="124"/>
      <c r="BQ113" s="124"/>
      <c r="BR113" s="124"/>
      <c r="BS113" s="124"/>
      <c r="BT113" s="124"/>
      <c r="BU113" s="124"/>
      <c r="BV113" s="124"/>
      <c r="BW113" s="124"/>
      <c r="BX113" s="124"/>
      <c r="BY113" s="124"/>
      <c r="BZ113" s="124"/>
      <c r="CA113" s="124"/>
      <c r="CB113" s="124"/>
      <c r="CC113" s="124"/>
      <c r="CD113" s="124"/>
      <c r="CE113" s="124"/>
    </row>
    <row r="114" spans="2:83" ht="33.75" customHeight="1" x14ac:dyDescent="0.3">
      <c r="B114" s="26" t="s">
        <v>0</v>
      </c>
      <c r="C114" s="26" t="s">
        <v>1</v>
      </c>
      <c r="D114" s="52" t="s">
        <v>124</v>
      </c>
      <c r="E114" s="52" t="s">
        <v>145</v>
      </c>
      <c r="F114" s="26" t="s">
        <v>2</v>
      </c>
      <c r="G114" s="37" t="s">
        <v>149</v>
      </c>
      <c r="H114" s="26" t="s">
        <v>80</v>
      </c>
      <c r="I114" s="26" t="s">
        <v>2</v>
      </c>
      <c r="J114" s="37" t="s">
        <v>149</v>
      </c>
      <c r="K114" s="26" t="s">
        <v>80</v>
      </c>
      <c r="L114" s="26" t="s">
        <v>2</v>
      </c>
      <c r="M114" s="37" t="s">
        <v>149</v>
      </c>
      <c r="N114" s="26" t="s">
        <v>80</v>
      </c>
      <c r="O114" s="26" t="s">
        <v>2</v>
      </c>
      <c r="P114" s="37" t="s">
        <v>149</v>
      </c>
      <c r="Q114" s="26" t="s">
        <v>80</v>
      </c>
      <c r="R114" s="26" t="s">
        <v>2</v>
      </c>
      <c r="S114" s="37" t="s">
        <v>149</v>
      </c>
      <c r="T114" s="26" t="s">
        <v>80</v>
      </c>
      <c r="U114" s="26" t="s">
        <v>2</v>
      </c>
      <c r="V114" s="37" t="s">
        <v>149</v>
      </c>
      <c r="W114" s="26" t="s">
        <v>80</v>
      </c>
      <c r="X114" s="26" t="s">
        <v>2</v>
      </c>
      <c r="Y114" s="37" t="s">
        <v>149</v>
      </c>
      <c r="Z114" s="26" t="s">
        <v>80</v>
      </c>
      <c r="AA114" s="26" t="s">
        <v>2</v>
      </c>
      <c r="AB114" s="37" t="s">
        <v>149</v>
      </c>
      <c r="AC114" s="26" t="s">
        <v>80</v>
      </c>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row>
    <row r="115" spans="2:83" ht="27.95" customHeight="1" x14ac:dyDescent="0.3">
      <c r="B115" s="24" t="s">
        <v>138</v>
      </c>
      <c r="C115" s="24"/>
      <c r="D115" s="24"/>
      <c r="E115" s="24"/>
      <c r="F115" s="60">
        <f t="shared" ref="F115:AC115" si="83">+SUM(F116:F129)</f>
        <v>743.87042355558776</v>
      </c>
      <c r="G115" s="60">
        <f t="shared" si="83"/>
        <v>0</v>
      </c>
      <c r="H115" s="60">
        <f t="shared" si="83"/>
        <v>0</v>
      </c>
      <c r="I115" s="60">
        <f t="shared" si="83"/>
        <v>1769.2544401723915</v>
      </c>
      <c r="J115" s="60">
        <f t="shared" si="83"/>
        <v>0</v>
      </c>
      <c r="K115" s="60">
        <f t="shared" si="83"/>
        <v>0</v>
      </c>
      <c r="L115" s="60">
        <f t="shared" si="83"/>
        <v>2009.0156678844271</v>
      </c>
      <c r="M115" s="60">
        <f t="shared" si="83"/>
        <v>0</v>
      </c>
      <c r="N115" s="60">
        <f t="shared" si="83"/>
        <v>0</v>
      </c>
      <c r="O115" s="60">
        <f t="shared" si="83"/>
        <v>634.20541432663993</v>
      </c>
      <c r="P115" s="60">
        <f t="shared" si="83"/>
        <v>0</v>
      </c>
      <c r="Q115" s="60">
        <f t="shared" si="83"/>
        <v>0</v>
      </c>
      <c r="R115" s="60">
        <f t="shared" si="83"/>
        <v>19.051967299949727</v>
      </c>
      <c r="S115" s="60">
        <f t="shared" si="83"/>
        <v>0</v>
      </c>
      <c r="T115" s="60">
        <f t="shared" si="83"/>
        <v>0</v>
      </c>
      <c r="U115" s="60">
        <f t="shared" si="83"/>
        <v>7.6674000556928332</v>
      </c>
      <c r="V115" s="60">
        <f t="shared" si="83"/>
        <v>0</v>
      </c>
      <c r="W115" s="60">
        <f t="shared" si="83"/>
        <v>0</v>
      </c>
      <c r="X115" s="60">
        <f t="shared" si="83"/>
        <v>1.5595720234174049</v>
      </c>
      <c r="Y115" s="60">
        <f t="shared" si="83"/>
        <v>0</v>
      </c>
      <c r="Z115" s="60">
        <f t="shared" si="83"/>
        <v>0</v>
      </c>
      <c r="AA115" s="60">
        <f t="shared" si="83"/>
        <v>0</v>
      </c>
      <c r="AB115" s="60">
        <f t="shared" si="83"/>
        <v>0</v>
      </c>
      <c r="AC115" s="60">
        <f t="shared" si="83"/>
        <v>0</v>
      </c>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c r="BY115" s="125"/>
      <c r="BZ115" s="125"/>
      <c r="CA115" s="125"/>
      <c r="CB115" s="125"/>
      <c r="CC115" s="125"/>
      <c r="CD115" s="125"/>
      <c r="CE115" s="125"/>
    </row>
    <row r="116" spans="2:83" ht="27.95" customHeight="1" x14ac:dyDescent="0.3">
      <c r="B116" s="9" t="s">
        <v>3</v>
      </c>
      <c r="C116" s="9" t="s">
        <v>4</v>
      </c>
      <c r="D116" s="9" t="str">
        <f t="shared" ref="D116:D129" si="84">+VLOOKUP($C116,$C$10:$D$49,2,FALSE)</f>
        <v>Pesos</v>
      </c>
      <c r="E116" s="9" t="s">
        <v>138</v>
      </c>
      <c r="F116" s="15">
        <v>0</v>
      </c>
      <c r="G116" s="15">
        <v>0</v>
      </c>
      <c r="H116" s="15">
        <v>0</v>
      </c>
      <c r="I116" s="15">
        <v>1286.0760253002427</v>
      </c>
      <c r="J116" s="15">
        <v>0</v>
      </c>
      <c r="K116" s="15">
        <v>0</v>
      </c>
      <c r="L116" s="15">
        <v>1666.0662885578877</v>
      </c>
      <c r="M116" s="15">
        <v>0</v>
      </c>
      <c r="N116" s="15">
        <v>0</v>
      </c>
      <c r="O116" s="15">
        <v>485.26768845795965</v>
      </c>
      <c r="P116" s="15">
        <v>0</v>
      </c>
      <c r="Q116" s="15">
        <v>0</v>
      </c>
      <c r="R116" s="15">
        <v>0</v>
      </c>
      <c r="S116" s="15">
        <v>0</v>
      </c>
      <c r="T116" s="15">
        <v>0</v>
      </c>
      <c r="U116" s="15">
        <v>0</v>
      </c>
      <c r="V116" s="15">
        <v>0</v>
      </c>
      <c r="W116" s="15">
        <v>0</v>
      </c>
      <c r="X116" s="15">
        <v>0</v>
      </c>
      <c r="Y116" s="15">
        <v>0</v>
      </c>
      <c r="Z116" s="15">
        <v>0</v>
      </c>
      <c r="AA116" s="15">
        <v>0</v>
      </c>
      <c r="AB116" s="15">
        <v>0</v>
      </c>
      <c r="AC116" s="15">
        <v>0</v>
      </c>
      <c r="AD116" s="129"/>
      <c r="AE116" s="129"/>
      <c r="AF116" s="129"/>
      <c r="AG116" s="129"/>
      <c r="AH116" s="129"/>
      <c r="AI116" s="129"/>
      <c r="AJ116" s="129"/>
      <c r="AK116" s="129"/>
      <c r="AL116" s="129"/>
      <c r="AM116" s="129"/>
      <c r="AN116" s="129"/>
      <c r="AO116" s="129"/>
      <c r="AP116" s="129"/>
      <c r="AQ116" s="129"/>
      <c r="AR116" s="129"/>
      <c r="AS116" s="129"/>
      <c r="AT116" s="129"/>
      <c r="AU116" s="129"/>
      <c r="AV116" s="129"/>
      <c r="AW116" s="129"/>
      <c r="AX116" s="129"/>
      <c r="AY116" s="129"/>
      <c r="AZ116" s="129"/>
      <c r="BA116" s="129"/>
      <c r="BB116" s="129"/>
      <c r="BC116" s="129"/>
      <c r="BD116" s="129"/>
      <c r="BE116" s="129"/>
      <c r="BF116" s="129"/>
      <c r="BG116" s="129"/>
      <c r="BH116" s="129"/>
      <c r="BI116" s="129"/>
      <c r="BJ116" s="129"/>
      <c r="BK116" s="129"/>
      <c r="BL116" s="129"/>
      <c r="BM116" s="129"/>
      <c r="BN116" s="129"/>
      <c r="BO116" s="129"/>
      <c r="BP116" s="129"/>
      <c r="BQ116" s="129"/>
      <c r="BR116" s="129"/>
      <c r="BS116" s="129"/>
      <c r="BT116" s="129"/>
      <c r="BU116" s="129"/>
      <c r="BV116" s="129"/>
      <c r="BW116" s="129"/>
      <c r="BX116" s="129"/>
      <c r="BY116" s="129"/>
      <c r="BZ116" s="129"/>
      <c r="CA116" s="129"/>
      <c r="CB116" s="129"/>
      <c r="CC116" s="129"/>
      <c r="CD116" s="129"/>
      <c r="CE116" s="129"/>
    </row>
    <row r="117" spans="2:83" ht="27.95" customHeight="1" x14ac:dyDescent="0.3">
      <c r="B117" s="9" t="s">
        <v>5</v>
      </c>
      <c r="C117" s="9" t="s">
        <v>6</v>
      </c>
      <c r="D117" s="9" t="str">
        <f t="shared" si="84"/>
        <v>Pesos</v>
      </c>
      <c r="E117" s="9" t="s">
        <v>138</v>
      </c>
      <c r="F117" s="15">
        <v>229.81679136000002</v>
      </c>
      <c r="G117" s="15">
        <v>0</v>
      </c>
      <c r="H117" s="15">
        <v>0</v>
      </c>
      <c r="I117" s="15">
        <v>229.81679136000002</v>
      </c>
      <c r="J117" s="15">
        <v>0</v>
      </c>
      <c r="K117" s="15">
        <v>0</v>
      </c>
      <c r="L117" s="15">
        <v>229.81679136000002</v>
      </c>
      <c r="M117" s="15">
        <v>0</v>
      </c>
      <c r="N117" s="15">
        <v>0</v>
      </c>
      <c r="O117" s="15">
        <v>114.90839568000001</v>
      </c>
      <c r="P117" s="15">
        <v>0</v>
      </c>
      <c r="Q117" s="15">
        <v>0</v>
      </c>
      <c r="R117" s="15">
        <v>0</v>
      </c>
      <c r="S117" s="15">
        <v>0</v>
      </c>
      <c r="T117" s="15">
        <v>0</v>
      </c>
      <c r="U117" s="15">
        <v>0</v>
      </c>
      <c r="V117" s="15">
        <v>0</v>
      </c>
      <c r="W117" s="15">
        <v>0</v>
      </c>
      <c r="X117" s="15">
        <v>0</v>
      </c>
      <c r="Y117" s="15">
        <v>0</v>
      </c>
      <c r="Z117" s="15">
        <v>0</v>
      </c>
      <c r="AA117" s="15">
        <v>0</v>
      </c>
      <c r="AB117" s="15">
        <v>0</v>
      </c>
      <c r="AC117" s="15">
        <v>0</v>
      </c>
      <c r="AD117" s="129"/>
      <c r="AE117" s="129"/>
      <c r="AF117" s="129"/>
      <c r="AG117" s="129"/>
      <c r="AH117" s="129"/>
      <c r="AI117" s="129"/>
      <c r="AJ117" s="129"/>
      <c r="AK117" s="129"/>
      <c r="AL117" s="129"/>
      <c r="AM117" s="129"/>
      <c r="AN117" s="129"/>
      <c r="AO117" s="129"/>
      <c r="AP117" s="129"/>
      <c r="AQ117" s="129"/>
      <c r="AR117" s="129"/>
      <c r="AS117" s="129"/>
      <c r="AT117" s="129"/>
      <c r="AU117" s="129"/>
      <c r="AV117" s="129"/>
      <c r="AW117" s="129"/>
      <c r="AX117" s="129"/>
      <c r="AY117" s="129"/>
      <c r="AZ117" s="129"/>
      <c r="BA117" s="129"/>
      <c r="BB117" s="129"/>
      <c r="BC117" s="129"/>
      <c r="BD117" s="129"/>
      <c r="BE117" s="129"/>
      <c r="BF117" s="129"/>
      <c r="BG117" s="129"/>
      <c r="BH117" s="129"/>
      <c r="BI117" s="129"/>
      <c r="BJ117" s="129"/>
      <c r="BK117" s="129"/>
      <c r="BL117" s="129"/>
      <c r="BM117" s="129"/>
      <c r="BN117" s="129"/>
      <c r="BO117" s="129"/>
      <c r="BP117" s="129"/>
      <c r="BQ117" s="129"/>
      <c r="BR117" s="129"/>
      <c r="BS117" s="129"/>
      <c r="BT117" s="129"/>
      <c r="BU117" s="129"/>
      <c r="BV117" s="129"/>
      <c r="BW117" s="129"/>
      <c r="BX117" s="129"/>
      <c r="BY117" s="129"/>
      <c r="BZ117" s="129"/>
      <c r="CA117" s="129"/>
      <c r="CB117" s="129"/>
      <c r="CC117" s="129"/>
      <c r="CD117" s="129"/>
      <c r="CE117" s="129"/>
    </row>
    <row r="118" spans="2:83" ht="27.95" customHeight="1" x14ac:dyDescent="0.3">
      <c r="B118" s="9" t="s">
        <v>7</v>
      </c>
      <c r="C118" s="9" t="s">
        <v>8</v>
      </c>
      <c r="D118" s="9" t="str">
        <f t="shared" si="84"/>
        <v>Pesos</v>
      </c>
      <c r="E118" s="9" t="s">
        <v>138</v>
      </c>
      <c r="F118" s="15">
        <v>176.85</v>
      </c>
      <c r="G118" s="15">
        <v>0</v>
      </c>
      <c r="H118" s="15">
        <v>0</v>
      </c>
      <c r="I118" s="15">
        <v>0</v>
      </c>
      <c r="J118" s="15">
        <v>0</v>
      </c>
      <c r="K118" s="15">
        <v>0</v>
      </c>
      <c r="L118" s="15">
        <v>0</v>
      </c>
      <c r="M118" s="15">
        <v>0</v>
      </c>
      <c r="N118" s="15">
        <v>0</v>
      </c>
      <c r="O118" s="15">
        <v>0</v>
      </c>
      <c r="P118" s="15">
        <v>0</v>
      </c>
      <c r="Q118" s="15">
        <v>0</v>
      </c>
      <c r="R118" s="15">
        <v>0</v>
      </c>
      <c r="S118" s="15">
        <v>0</v>
      </c>
      <c r="T118" s="15">
        <v>0</v>
      </c>
      <c r="U118" s="15">
        <v>0</v>
      </c>
      <c r="V118" s="15">
        <v>0</v>
      </c>
      <c r="W118" s="15">
        <v>0</v>
      </c>
      <c r="X118" s="15">
        <v>0</v>
      </c>
      <c r="Y118" s="15">
        <v>0</v>
      </c>
      <c r="Z118" s="15">
        <v>0</v>
      </c>
      <c r="AA118" s="15">
        <v>0</v>
      </c>
      <c r="AB118" s="15">
        <v>0</v>
      </c>
      <c r="AC118" s="15">
        <v>0</v>
      </c>
      <c r="AD118" s="129"/>
      <c r="AE118" s="129"/>
      <c r="AF118" s="129"/>
      <c r="AG118" s="129"/>
      <c r="AH118" s="129"/>
      <c r="AI118" s="129"/>
      <c r="AJ118" s="129"/>
      <c r="AK118" s="129"/>
      <c r="AL118" s="129"/>
      <c r="AM118" s="129"/>
      <c r="AN118" s="129"/>
      <c r="AO118" s="129"/>
      <c r="AP118" s="129"/>
      <c r="AQ118" s="129"/>
      <c r="AR118" s="129"/>
      <c r="AS118" s="129"/>
      <c r="AT118" s="129"/>
      <c r="AU118" s="129"/>
      <c r="AV118" s="129"/>
      <c r="AW118" s="129"/>
      <c r="AX118" s="129"/>
      <c r="AY118" s="129"/>
      <c r="AZ118" s="129"/>
      <c r="BA118" s="129"/>
      <c r="BB118" s="129"/>
      <c r="BC118" s="129"/>
      <c r="BD118" s="129"/>
      <c r="BE118" s="129"/>
      <c r="BF118" s="129"/>
      <c r="BG118" s="129"/>
      <c r="BH118" s="129"/>
      <c r="BI118" s="129"/>
      <c r="BJ118" s="129"/>
      <c r="BK118" s="129"/>
      <c r="BL118" s="129"/>
      <c r="BM118" s="129"/>
      <c r="BN118" s="129"/>
      <c r="BO118" s="129"/>
      <c r="BP118" s="129"/>
      <c r="BQ118" s="129"/>
      <c r="BR118" s="129"/>
      <c r="BS118" s="129"/>
      <c r="BT118" s="129"/>
      <c r="BU118" s="129"/>
      <c r="BV118" s="129"/>
      <c r="BW118" s="129"/>
      <c r="BX118" s="129"/>
      <c r="BY118" s="129"/>
      <c r="BZ118" s="129"/>
      <c r="CA118" s="129"/>
      <c r="CB118" s="129"/>
      <c r="CC118" s="129"/>
      <c r="CD118" s="129"/>
      <c r="CE118" s="129"/>
    </row>
    <row r="119" spans="2:83" ht="27.95" customHeight="1" x14ac:dyDescent="0.3">
      <c r="B119" s="9" t="s">
        <v>9</v>
      </c>
      <c r="C119" s="9" t="s">
        <v>10</v>
      </c>
      <c r="D119" s="9" t="str">
        <f t="shared" si="84"/>
        <v>Pesos</v>
      </c>
      <c r="E119" s="9" t="s">
        <v>138</v>
      </c>
      <c r="F119" s="15">
        <v>113.71512348</v>
      </c>
      <c r="G119" s="15">
        <v>0</v>
      </c>
      <c r="H119" s="15">
        <v>0</v>
      </c>
      <c r="I119" s="15">
        <v>113.71512348</v>
      </c>
      <c r="J119" s="15">
        <v>0</v>
      </c>
      <c r="K119" s="15">
        <v>0</v>
      </c>
      <c r="L119" s="15">
        <v>56.857561740000001</v>
      </c>
      <c r="M119" s="15">
        <v>0</v>
      </c>
      <c r="N119" s="15">
        <v>0</v>
      </c>
      <c r="O119" s="15">
        <v>0</v>
      </c>
      <c r="P119" s="15">
        <v>0</v>
      </c>
      <c r="Q119" s="15">
        <v>0</v>
      </c>
      <c r="R119" s="15">
        <v>0</v>
      </c>
      <c r="S119" s="15">
        <v>0</v>
      </c>
      <c r="T119" s="15">
        <v>0</v>
      </c>
      <c r="U119" s="15">
        <v>0</v>
      </c>
      <c r="V119" s="15">
        <v>0</v>
      </c>
      <c r="W119" s="15">
        <v>0</v>
      </c>
      <c r="X119" s="15">
        <v>0</v>
      </c>
      <c r="Y119" s="15">
        <v>0</v>
      </c>
      <c r="Z119" s="15">
        <v>0</v>
      </c>
      <c r="AA119" s="15">
        <v>0</v>
      </c>
      <c r="AB119" s="15">
        <v>0</v>
      </c>
      <c r="AC119" s="15">
        <v>0</v>
      </c>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29"/>
      <c r="AY119" s="129"/>
      <c r="AZ119" s="129"/>
      <c r="BA119" s="129"/>
      <c r="BB119" s="129"/>
      <c r="BC119" s="129"/>
      <c r="BD119" s="129"/>
      <c r="BE119" s="129"/>
      <c r="BF119" s="129"/>
      <c r="BG119" s="129"/>
      <c r="BH119" s="129"/>
      <c r="BI119" s="129"/>
      <c r="BJ119" s="129"/>
      <c r="BK119" s="129"/>
      <c r="BL119" s="129"/>
      <c r="BM119" s="129"/>
      <c r="BN119" s="129"/>
      <c r="BO119" s="129"/>
      <c r="BP119" s="129"/>
      <c r="BQ119" s="129"/>
      <c r="BR119" s="129"/>
      <c r="BS119" s="129"/>
      <c r="BT119" s="129"/>
      <c r="BU119" s="129"/>
      <c r="BV119" s="129"/>
      <c r="BW119" s="129"/>
      <c r="BX119" s="129"/>
      <c r="BY119" s="129"/>
      <c r="BZ119" s="129"/>
      <c r="CA119" s="129"/>
      <c r="CB119" s="129"/>
      <c r="CC119" s="129"/>
      <c r="CD119" s="129"/>
      <c r="CE119" s="129"/>
    </row>
    <row r="120" spans="2:83" ht="27.95" customHeight="1" x14ac:dyDescent="0.3">
      <c r="B120" s="9" t="s">
        <v>11</v>
      </c>
      <c r="C120" s="9" t="s">
        <v>12</v>
      </c>
      <c r="D120" s="9" t="str">
        <f t="shared" si="84"/>
        <v>Pesos</v>
      </c>
      <c r="E120" s="9" t="s">
        <v>138</v>
      </c>
      <c r="F120" s="15">
        <v>117.85253279999999</v>
      </c>
      <c r="G120" s="15">
        <v>0</v>
      </c>
      <c r="H120" s="15">
        <v>0</v>
      </c>
      <c r="I120" s="15">
        <v>58.926266399999996</v>
      </c>
      <c r="J120" s="15">
        <v>0</v>
      </c>
      <c r="K120" s="15">
        <v>0</v>
      </c>
      <c r="L120" s="15">
        <v>0</v>
      </c>
      <c r="M120" s="15">
        <v>0</v>
      </c>
      <c r="N120" s="15">
        <v>0</v>
      </c>
      <c r="O120" s="15">
        <v>0</v>
      </c>
      <c r="P120" s="15">
        <v>0</v>
      </c>
      <c r="Q120" s="15">
        <v>0</v>
      </c>
      <c r="R120" s="15">
        <v>0</v>
      </c>
      <c r="S120" s="15">
        <v>0</v>
      </c>
      <c r="T120" s="15">
        <v>0</v>
      </c>
      <c r="U120" s="15">
        <v>0</v>
      </c>
      <c r="V120" s="15">
        <v>0</v>
      </c>
      <c r="W120" s="15">
        <v>0</v>
      </c>
      <c r="X120" s="15">
        <v>0</v>
      </c>
      <c r="Y120" s="15">
        <v>0</v>
      </c>
      <c r="Z120" s="15">
        <v>0</v>
      </c>
      <c r="AA120" s="15">
        <v>0</v>
      </c>
      <c r="AB120" s="15">
        <v>0</v>
      </c>
      <c r="AC120" s="15">
        <v>0</v>
      </c>
      <c r="AD120" s="129"/>
      <c r="AE120" s="129"/>
      <c r="AF120" s="129"/>
      <c r="AG120" s="129"/>
      <c r="AH120" s="129"/>
      <c r="AI120" s="129"/>
      <c r="AJ120" s="129"/>
      <c r="AK120" s="129"/>
      <c r="AL120" s="129"/>
      <c r="AM120" s="129"/>
      <c r="AN120" s="129"/>
      <c r="AO120" s="129"/>
      <c r="AP120" s="129"/>
      <c r="AQ120" s="129"/>
      <c r="AR120" s="129"/>
      <c r="AS120" s="129"/>
      <c r="AT120" s="129"/>
      <c r="AU120" s="129"/>
      <c r="AV120" s="129"/>
      <c r="AW120" s="129"/>
      <c r="AX120" s="129"/>
      <c r="AY120" s="129"/>
      <c r="AZ120" s="129"/>
      <c r="BA120" s="129"/>
      <c r="BB120" s="129"/>
      <c r="BC120" s="129"/>
      <c r="BD120" s="129"/>
      <c r="BE120" s="129"/>
      <c r="BF120" s="129"/>
      <c r="BG120" s="129"/>
      <c r="BH120" s="129"/>
      <c r="BI120" s="129"/>
      <c r="BJ120" s="129"/>
      <c r="BK120" s="129"/>
      <c r="BL120" s="129"/>
      <c r="BM120" s="129"/>
      <c r="BN120" s="129"/>
      <c r="BO120" s="129"/>
      <c r="BP120" s="129"/>
      <c r="BQ120" s="129"/>
      <c r="BR120" s="129"/>
      <c r="BS120" s="129"/>
      <c r="BT120" s="129"/>
      <c r="BU120" s="129"/>
      <c r="BV120" s="129"/>
      <c r="BW120" s="129"/>
      <c r="BX120" s="129"/>
      <c r="BY120" s="129"/>
      <c r="BZ120" s="129"/>
      <c r="CA120" s="129"/>
      <c r="CB120" s="129"/>
      <c r="CC120" s="129"/>
      <c r="CD120" s="129"/>
      <c r="CE120" s="129"/>
    </row>
    <row r="121" spans="2:83" ht="27.95" customHeight="1" x14ac:dyDescent="0.3">
      <c r="B121" s="9" t="s">
        <v>13</v>
      </c>
      <c r="C121" s="9" t="s">
        <v>14</v>
      </c>
      <c r="D121" s="9" t="str">
        <f t="shared" si="84"/>
        <v>Pesos</v>
      </c>
      <c r="E121" s="9" t="s">
        <v>138</v>
      </c>
      <c r="F121" s="15">
        <v>22.954675089999999</v>
      </c>
      <c r="G121" s="15">
        <v>0</v>
      </c>
      <c r="H121" s="15">
        <v>0</v>
      </c>
      <c r="I121" s="15">
        <v>16.9531296</v>
      </c>
      <c r="J121" s="15">
        <v>0</v>
      </c>
      <c r="K121" s="15">
        <v>0</v>
      </c>
      <c r="L121" s="15">
        <v>11.929130430000003</v>
      </c>
      <c r="M121" s="15">
        <v>0</v>
      </c>
      <c r="N121" s="15">
        <v>0</v>
      </c>
      <c r="O121" s="15">
        <v>6.9051312600000001</v>
      </c>
      <c r="P121" s="15">
        <v>0</v>
      </c>
      <c r="Q121" s="15">
        <v>0</v>
      </c>
      <c r="R121" s="15">
        <v>1.9247192899999999</v>
      </c>
      <c r="S121" s="15">
        <v>0</v>
      </c>
      <c r="T121" s="15">
        <v>0</v>
      </c>
      <c r="U121" s="15">
        <v>0</v>
      </c>
      <c r="V121" s="15">
        <v>0</v>
      </c>
      <c r="W121" s="15">
        <v>0</v>
      </c>
      <c r="X121" s="15">
        <v>0</v>
      </c>
      <c r="Y121" s="15">
        <v>0</v>
      </c>
      <c r="Z121" s="15">
        <v>0</v>
      </c>
      <c r="AA121" s="15">
        <v>0</v>
      </c>
      <c r="AB121" s="15">
        <v>0</v>
      </c>
      <c r="AC121" s="15">
        <v>0</v>
      </c>
      <c r="AD121" s="129"/>
      <c r="AE121" s="129"/>
      <c r="AF121" s="129"/>
      <c r="AG121" s="129"/>
      <c r="AH121" s="129"/>
      <c r="AI121" s="129"/>
      <c r="AJ121" s="129"/>
      <c r="AK121" s="129"/>
      <c r="AL121" s="129"/>
      <c r="AM121" s="129"/>
      <c r="AN121" s="129"/>
      <c r="AO121" s="129"/>
      <c r="AP121" s="129"/>
      <c r="AQ121" s="129"/>
      <c r="AR121" s="129"/>
      <c r="AS121" s="129"/>
      <c r="AT121" s="129"/>
      <c r="AU121" s="129"/>
      <c r="AV121" s="129"/>
      <c r="AW121" s="129"/>
      <c r="AX121" s="129"/>
      <c r="AY121" s="129"/>
      <c r="AZ121" s="129"/>
      <c r="BA121" s="129"/>
      <c r="BB121" s="129"/>
      <c r="BC121" s="129"/>
      <c r="BD121" s="129"/>
      <c r="BE121" s="129"/>
      <c r="BF121" s="129"/>
      <c r="BG121" s="129"/>
      <c r="BH121" s="129"/>
      <c r="BI121" s="129"/>
      <c r="BJ121" s="129"/>
      <c r="BK121" s="129"/>
      <c r="BL121" s="129"/>
      <c r="BM121" s="129"/>
      <c r="BN121" s="129"/>
      <c r="BO121" s="129"/>
      <c r="BP121" s="129"/>
      <c r="BQ121" s="129"/>
      <c r="BR121" s="129"/>
      <c r="BS121" s="129"/>
      <c r="BT121" s="129"/>
      <c r="BU121" s="129"/>
      <c r="BV121" s="129"/>
      <c r="BW121" s="129"/>
      <c r="BX121" s="129"/>
      <c r="BY121" s="129"/>
      <c r="BZ121" s="129"/>
      <c r="CA121" s="129"/>
      <c r="CB121" s="129"/>
      <c r="CC121" s="129"/>
      <c r="CD121" s="129"/>
      <c r="CE121" s="129"/>
    </row>
    <row r="122" spans="2:83" ht="27.95" customHeight="1" x14ac:dyDescent="0.3">
      <c r="B122" s="9" t="s">
        <v>15</v>
      </c>
      <c r="C122" s="9" t="s">
        <v>16</v>
      </c>
      <c r="D122" s="9" t="str">
        <f t="shared" si="84"/>
        <v>Pesos</v>
      </c>
      <c r="E122" s="9" t="s">
        <v>138</v>
      </c>
      <c r="F122" s="15">
        <v>19.860771815953719</v>
      </c>
      <c r="G122" s="15">
        <v>0</v>
      </c>
      <c r="H122" s="15">
        <v>0</v>
      </c>
      <c r="I122" s="15">
        <v>15.508919245801449</v>
      </c>
      <c r="J122" s="15">
        <v>0</v>
      </c>
      <c r="K122" s="15">
        <v>0</v>
      </c>
      <c r="L122" s="15">
        <v>12.179284403766845</v>
      </c>
      <c r="M122" s="15">
        <v>0</v>
      </c>
      <c r="N122" s="15">
        <v>0</v>
      </c>
      <c r="O122" s="15">
        <v>8.850241011905478</v>
      </c>
      <c r="P122" s="15">
        <v>0</v>
      </c>
      <c r="Q122" s="15">
        <v>0</v>
      </c>
      <c r="R122" s="15">
        <v>5.540640838191079</v>
      </c>
      <c r="S122" s="15">
        <v>0</v>
      </c>
      <c r="T122" s="15">
        <v>0</v>
      </c>
      <c r="U122" s="15">
        <v>2.2055573405000137</v>
      </c>
      <c r="V122" s="15">
        <v>0</v>
      </c>
      <c r="W122" s="15">
        <v>0</v>
      </c>
      <c r="X122" s="15">
        <v>6.0918190669224076E-2</v>
      </c>
      <c r="Y122" s="15">
        <v>0</v>
      </c>
      <c r="Z122" s="15">
        <v>0</v>
      </c>
      <c r="AA122" s="15">
        <v>0</v>
      </c>
      <c r="AB122" s="15">
        <v>0</v>
      </c>
      <c r="AC122" s="15">
        <v>0</v>
      </c>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29"/>
      <c r="BX122" s="129"/>
      <c r="BY122" s="129"/>
      <c r="BZ122" s="129"/>
      <c r="CA122" s="129"/>
      <c r="CB122" s="129"/>
      <c r="CC122" s="129"/>
      <c r="CD122" s="129"/>
      <c r="CE122" s="129"/>
    </row>
    <row r="123" spans="2:83" ht="27.95" customHeight="1" x14ac:dyDescent="0.3">
      <c r="B123" s="9" t="s">
        <v>17</v>
      </c>
      <c r="C123" s="9" t="s">
        <v>18</v>
      </c>
      <c r="D123" s="9" t="str">
        <f t="shared" si="84"/>
        <v>Pesos</v>
      </c>
      <c r="E123" s="9" t="s">
        <v>138</v>
      </c>
      <c r="F123" s="15">
        <v>18.924972082955524</v>
      </c>
      <c r="G123" s="15">
        <v>0</v>
      </c>
      <c r="H123" s="15">
        <v>0</v>
      </c>
      <c r="I123" s="15">
        <v>10.920820067990286</v>
      </c>
      <c r="J123" s="15">
        <v>0</v>
      </c>
      <c r="K123" s="15">
        <v>0</v>
      </c>
      <c r="L123" s="15">
        <v>2.363064840206782</v>
      </c>
      <c r="M123" s="15">
        <v>0</v>
      </c>
      <c r="N123" s="15">
        <v>0</v>
      </c>
      <c r="O123" s="15">
        <v>0</v>
      </c>
      <c r="P123" s="15">
        <v>0</v>
      </c>
      <c r="Q123" s="15">
        <v>0</v>
      </c>
      <c r="R123" s="15">
        <v>0</v>
      </c>
      <c r="S123" s="15">
        <v>0</v>
      </c>
      <c r="T123" s="15">
        <v>0</v>
      </c>
      <c r="U123" s="15">
        <v>0</v>
      </c>
      <c r="V123" s="15">
        <v>0</v>
      </c>
      <c r="W123" s="15">
        <v>0</v>
      </c>
      <c r="X123" s="15">
        <v>0</v>
      </c>
      <c r="Y123" s="15">
        <v>0</v>
      </c>
      <c r="Z123" s="15">
        <v>0</v>
      </c>
      <c r="AA123" s="15">
        <v>0</v>
      </c>
      <c r="AB123" s="15">
        <v>0</v>
      </c>
      <c r="AC123" s="15">
        <v>0</v>
      </c>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c r="AX123" s="129"/>
      <c r="AY123" s="129"/>
      <c r="AZ123" s="129"/>
      <c r="BA123" s="129"/>
      <c r="BB123" s="129"/>
      <c r="BC123" s="129"/>
      <c r="BD123" s="129"/>
      <c r="BE123" s="129"/>
      <c r="BF123" s="129"/>
      <c r="BG123" s="129"/>
      <c r="BH123" s="129"/>
      <c r="BI123" s="129"/>
      <c r="BJ123" s="129"/>
      <c r="BK123" s="129"/>
      <c r="BL123" s="129"/>
      <c r="BM123" s="129"/>
      <c r="BN123" s="129"/>
      <c r="BO123" s="129"/>
      <c r="BP123" s="129"/>
      <c r="BQ123" s="129"/>
      <c r="BR123" s="129"/>
      <c r="BS123" s="129"/>
      <c r="BT123" s="129"/>
      <c r="BU123" s="129"/>
      <c r="BV123" s="129"/>
      <c r="BW123" s="129"/>
      <c r="BX123" s="129"/>
      <c r="BY123" s="129"/>
      <c r="BZ123" s="129"/>
      <c r="CA123" s="129"/>
      <c r="CB123" s="129"/>
      <c r="CC123" s="129"/>
      <c r="CD123" s="129"/>
      <c r="CE123" s="129"/>
    </row>
    <row r="124" spans="2:83" ht="27.95" customHeight="1" x14ac:dyDescent="0.3">
      <c r="B124" s="9" t="s">
        <v>19</v>
      </c>
      <c r="C124" s="9" t="s">
        <v>20</v>
      </c>
      <c r="D124" s="9" t="str">
        <f t="shared" si="84"/>
        <v>Pesos</v>
      </c>
      <c r="E124" s="9" t="s">
        <v>138</v>
      </c>
      <c r="F124" s="15">
        <v>37.050975530000002</v>
      </c>
      <c r="G124" s="15">
        <v>0</v>
      </c>
      <c r="H124" s="15">
        <v>0</v>
      </c>
      <c r="I124" s="15">
        <v>35.554422119999998</v>
      </c>
      <c r="J124" s="15">
        <v>0</v>
      </c>
      <c r="K124" s="15">
        <v>0</v>
      </c>
      <c r="L124" s="15">
        <v>28.498212880000004</v>
      </c>
      <c r="M124" s="15">
        <v>0</v>
      </c>
      <c r="N124" s="15">
        <v>0</v>
      </c>
      <c r="O124" s="15">
        <v>17.32979821</v>
      </c>
      <c r="P124" s="15">
        <v>0</v>
      </c>
      <c r="Q124" s="15">
        <v>0</v>
      </c>
      <c r="R124" s="15">
        <v>11.000316440000001</v>
      </c>
      <c r="S124" s="15">
        <v>0</v>
      </c>
      <c r="T124" s="15">
        <v>0</v>
      </c>
      <c r="U124" s="15">
        <v>5.2371992399999998</v>
      </c>
      <c r="V124" s="15">
        <v>0</v>
      </c>
      <c r="W124" s="15">
        <v>0</v>
      </c>
      <c r="X124" s="15">
        <v>1.4961076000000002</v>
      </c>
      <c r="Y124" s="15">
        <v>0</v>
      </c>
      <c r="Z124" s="15">
        <v>0</v>
      </c>
      <c r="AA124" s="15">
        <v>0</v>
      </c>
      <c r="AB124" s="15">
        <v>0</v>
      </c>
      <c r="AC124" s="15">
        <v>0</v>
      </c>
      <c r="AD124" s="129"/>
      <c r="AE124" s="129"/>
      <c r="AF124" s="129"/>
      <c r="AG124" s="129"/>
      <c r="AH124" s="129"/>
      <c r="AI124" s="129"/>
      <c r="AJ124" s="129"/>
      <c r="AK124" s="129"/>
      <c r="AL124" s="129"/>
      <c r="AM124" s="129"/>
      <c r="AN124" s="129"/>
      <c r="AO124" s="129"/>
      <c r="AP124" s="129"/>
      <c r="AQ124" s="129"/>
      <c r="AR124" s="129"/>
      <c r="AS124" s="129"/>
      <c r="AT124" s="129"/>
      <c r="AU124" s="129"/>
      <c r="AV124" s="129"/>
      <c r="AW124" s="129"/>
      <c r="AX124" s="129"/>
      <c r="AY124" s="129"/>
      <c r="AZ124" s="129"/>
      <c r="BA124" s="129"/>
      <c r="BB124" s="129"/>
      <c r="BC124" s="129"/>
      <c r="BD124" s="129"/>
      <c r="BE124" s="129"/>
      <c r="BF124" s="129"/>
      <c r="BG124" s="129"/>
      <c r="BH124" s="129"/>
      <c r="BI124" s="129"/>
      <c r="BJ124" s="129"/>
      <c r="BK124" s="129"/>
      <c r="BL124" s="129"/>
      <c r="BM124" s="129"/>
      <c r="BN124" s="129"/>
      <c r="BO124" s="129"/>
      <c r="BP124" s="129"/>
      <c r="BQ124" s="129"/>
      <c r="BR124" s="129"/>
      <c r="BS124" s="129"/>
      <c r="BT124" s="129"/>
      <c r="BU124" s="129"/>
      <c r="BV124" s="129"/>
      <c r="BW124" s="129"/>
      <c r="BX124" s="129"/>
      <c r="BY124" s="129"/>
      <c r="BZ124" s="129"/>
      <c r="CA124" s="129"/>
      <c r="CB124" s="129"/>
      <c r="CC124" s="129"/>
      <c r="CD124" s="129"/>
      <c r="CE124" s="129"/>
    </row>
    <row r="125" spans="2:83" ht="27.95" customHeight="1" x14ac:dyDescent="0.3">
      <c r="B125" s="9" t="s">
        <v>21</v>
      </c>
      <c r="C125" s="9" t="s">
        <v>22</v>
      </c>
      <c r="D125" s="9" t="str">
        <f t="shared" si="84"/>
        <v>Pesos</v>
      </c>
      <c r="E125" s="9" t="s">
        <v>138</v>
      </c>
      <c r="F125" s="15">
        <v>1.0905489600000002</v>
      </c>
      <c r="G125" s="15">
        <v>0</v>
      </c>
      <c r="H125" s="15">
        <v>0</v>
      </c>
      <c r="I125" s="15">
        <v>0</v>
      </c>
      <c r="J125" s="15">
        <v>0</v>
      </c>
      <c r="K125" s="15">
        <v>0</v>
      </c>
      <c r="L125" s="15">
        <v>0</v>
      </c>
      <c r="M125" s="15">
        <v>0</v>
      </c>
      <c r="N125" s="15">
        <v>0</v>
      </c>
      <c r="O125" s="15">
        <v>0</v>
      </c>
      <c r="P125" s="15">
        <v>0</v>
      </c>
      <c r="Q125" s="15">
        <v>0</v>
      </c>
      <c r="R125" s="15">
        <v>0</v>
      </c>
      <c r="S125" s="15">
        <v>0</v>
      </c>
      <c r="T125" s="15">
        <v>0</v>
      </c>
      <c r="U125" s="15">
        <v>0</v>
      </c>
      <c r="V125" s="15">
        <v>0</v>
      </c>
      <c r="W125" s="15">
        <v>0</v>
      </c>
      <c r="X125" s="15">
        <v>0</v>
      </c>
      <c r="Y125" s="15">
        <v>0</v>
      </c>
      <c r="Z125" s="15">
        <v>0</v>
      </c>
      <c r="AA125" s="15">
        <v>0</v>
      </c>
      <c r="AB125" s="15">
        <v>0</v>
      </c>
      <c r="AC125" s="15">
        <v>0</v>
      </c>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29"/>
      <c r="AY125" s="129"/>
      <c r="AZ125" s="129"/>
      <c r="BA125" s="129"/>
      <c r="BB125" s="129"/>
      <c r="BC125" s="129"/>
      <c r="BD125" s="129"/>
      <c r="BE125" s="129"/>
      <c r="BF125" s="129"/>
      <c r="BG125" s="129"/>
      <c r="BH125" s="129"/>
      <c r="BI125" s="129"/>
      <c r="BJ125" s="129"/>
      <c r="BK125" s="129"/>
      <c r="BL125" s="129"/>
      <c r="BM125" s="129"/>
      <c r="BN125" s="129"/>
      <c r="BO125" s="129"/>
      <c r="BP125" s="129"/>
      <c r="BQ125" s="129"/>
      <c r="BR125" s="129"/>
      <c r="BS125" s="129"/>
      <c r="BT125" s="129"/>
      <c r="BU125" s="129"/>
      <c r="BV125" s="129"/>
      <c r="BW125" s="129"/>
      <c r="BX125" s="129"/>
      <c r="BY125" s="129"/>
      <c r="BZ125" s="129"/>
      <c r="CA125" s="129"/>
      <c r="CB125" s="129"/>
      <c r="CC125" s="129"/>
      <c r="CD125" s="129"/>
      <c r="CE125" s="129"/>
    </row>
    <row r="126" spans="2:83" ht="27.95" customHeight="1" x14ac:dyDescent="0.3">
      <c r="B126" s="9" t="s">
        <v>23</v>
      </c>
      <c r="C126" s="9" t="s">
        <v>24</v>
      </c>
      <c r="D126" s="9" t="str">
        <f t="shared" si="84"/>
        <v>Pesos</v>
      </c>
      <c r="E126" s="9" t="s">
        <v>138</v>
      </c>
      <c r="F126" s="15">
        <v>1.0342091199999999</v>
      </c>
      <c r="G126" s="15">
        <v>0</v>
      </c>
      <c r="H126" s="15">
        <v>0</v>
      </c>
      <c r="I126" s="15">
        <v>2.040465E-2</v>
      </c>
      <c r="J126" s="15">
        <v>0</v>
      </c>
      <c r="K126" s="15">
        <v>0</v>
      </c>
      <c r="L126" s="15">
        <v>0</v>
      </c>
      <c r="M126" s="15">
        <v>0</v>
      </c>
      <c r="N126" s="15">
        <v>0</v>
      </c>
      <c r="O126" s="15">
        <v>0</v>
      </c>
      <c r="P126" s="15">
        <v>0</v>
      </c>
      <c r="Q126" s="15">
        <v>0</v>
      </c>
      <c r="R126" s="15">
        <v>0</v>
      </c>
      <c r="S126" s="15">
        <v>0</v>
      </c>
      <c r="T126" s="15">
        <v>0</v>
      </c>
      <c r="U126" s="15">
        <v>0</v>
      </c>
      <c r="V126" s="15">
        <v>0</v>
      </c>
      <c r="W126" s="15">
        <v>0</v>
      </c>
      <c r="X126" s="15">
        <v>0</v>
      </c>
      <c r="Y126" s="15">
        <v>0</v>
      </c>
      <c r="Z126" s="15">
        <v>0</v>
      </c>
      <c r="AA126" s="15">
        <v>0</v>
      </c>
      <c r="AB126" s="15">
        <v>0</v>
      </c>
      <c r="AC126" s="15">
        <v>0</v>
      </c>
      <c r="AD126" s="129"/>
      <c r="AE126" s="129"/>
      <c r="AF126" s="129"/>
      <c r="AG126" s="129"/>
      <c r="AH126" s="129"/>
      <c r="AI126" s="129"/>
      <c r="AJ126" s="129"/>
      <c r="AK126" s="129"/>
      <c r="AL126" s="129"/>
      <c r="AM126" s="129"/>
      <c r="AN126" s="129"/>
      <c r="AO126" s="129"/>
      <c r="AP126" s="129"/>
      <c r="AQ126" s="129"/>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29"/>
      <c r="BN126" s="129"/>
      <c r="BO126" s="129"/>
      <c r="BP126" s="129"/>
      <c r="BQ126" s="129"/>
      <c r="BR126" s="129"/>
      <c r="BS126" s="129"/>
      <c r="BT126" s="129"/>
      <c r="BU126" s="129"/>
      <c r="BV126" s="129"/>
      <c r="BW126" s="129"/>
      <c r="BX126" s="129"/>
      <c r="BY126" s="129"/>
      <c r="BZ126" s="129"/>
      <c r="CA126" s="129"/>
      <c r="CB126" s="129"/>
      <c r="CC126" s="129"/>
      <c r="CD126" s="129"/>
      <c r="CE126" s="129"/>
    </row>
    <row r="127" spans="2:83" ht="27.95" customHeight="1" x14ac:dyDescent="0.3">
      <c r="B127" s="9" t="s">
        <v>25</v>
      </c>
      <c r="C127" s="9" t="s">
        <v>26</v>
      </c>
      <c r="D127" s="9" t="str">
        <f t="shared" si="84"/>
        <v>Pesos</v>
      </c>
      <c r="E127" s="9" t="s">
        <v>138</v>
      </c>
      <c r="F127" s="15">
        <v>2.2132864666785759</v>
      </c>
      <c r="G127" s="15">
        <v>0</v>
      </c>
      <c r="H127" s="15">
        <v>0</v>
      </c>
      <c r="I127" s="15">
        <v>1.6636759383568196</v>
      </c>
      <c r="J127" s="15">
        <v>0</v>
      </c>
      <c r="K127" s="15">
        <v>0</v>
      </c>
      <c r="L127" s="15">
        <v>1.3039178225658195</v>
      </c>
      <c r="M127" s="15">
        <v>0</v>
      </c>
      <c r="N127" s="15">
        <v>0</v>
      </c>
      <c r="O127" s="15">
        <v>0.94415970677481964</v>
      </c>
      <c r="P127" s="15">
        <v>0</v>
      </c>
      <c r="Q127" s="15">
        <v>0</v>
      </c>
      <c r="R127" s="15">
        <v>0.58629073175864999</v>
      </c>
      <c r="S127" s="15">
        <v>0</v>
      </c>
      <c r="T127" s="15">
        <v>0</v>
      </c>
      <c r="U127" s="15">
        <v>0.22464347519281949</v>
      </c>
      <c r="V127" s="15">
        <v>0</v>
      </c>
      <c r="W127" s="15">
        <v>0</v>
      </c>
      <c r="X127" s="15">
        <v>2.5462327481805555E-3</v>
      </c>
      <c r="Y127" s="15">
        <v>0</v>
      </c>
      <c r="Z127" s="15">
        <v>0</v>
      </c>
      <c r="AA127" s="15">
        <v>0</v>
      </c>
      <c r="AB127" s="15">
        <v>0</v>
      </c>
      <c r="AC127" s="15">
        <v>0</v>
      </c>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29"/>
      <c r="AY127" s="129"/>
      <c r="AZ127" s="129"/>
      <c r="BA127" s="129"/>
      <c r="BB127" s="129"/>
      <c r="BC127" s="129"/>
      <c r="BD127" s="129"/>
      <c r="BE127" s="129"/>
      <c r="BF127" s="129"/>
      <c r="BG127" s="129"/>
      <c r="BH127" s="129"/>
      <c r="BI127" s="129"/>
      <c r="BJ127" s="129"/>
      <c r="BK127" s="129"/>
      <c r="BL127" s="129"/>
      <c r="BM127" s="129"/>
      <c r="BN127" s="129"/>
      <c r="BO127" s="129"/>
      <c r="BP127" s="129"/>
      <c r="BQ127" s="129"/>
      <c r="BR127" s="129"/>
      <c r="BS127" s="129"/>
      <c r="BT127" s="129"/>
      <c r="BU127" s="129"/>
      <c r="BV127" s="129"/>
      <c r="BW127" s="129"/>
      <c r="BX127" s="129"/>
      <c r="BY127" s="129"/>
      <c r="BZ127" s="129"/>
      <c r="CA127" s="129"/>
      <c r="CB127" s="129"/>
      <c r="CC127" s="129"/>
      <c r="CD127" s="129"/>
      <c r="CE127" s="129"/>
    </row>
    <row r="128" spans="2:83" ht="27.95" customHeight="1" x14ac:dyDescent="0.3">
      <c r="B128" s="9" t="s">
        <v>27</v>
      </c>
      <c r="C128" s="9" t="s">
        <v>28</v>
      </c>
      <c r="D128" s="9" t="str">
        <f t="shared" si="84"/>
        <v>Pesos</v>
      </c>
      <c r="E128" s="9" t="s">
        <v>138</v>
      </c>
      <c r="F128" s="15">
        <v>1.0400442700000001</v>
      </c>
      <c r="G128" s="15">
        <v>0</v>
      </c>
      <c r="H128" s="15">
        <v>0</v>
      </c>
      <c r="I128" s="15">
        <v>5.1772760000000001E-2</v>
      </c>
      <c r="J128" s="15">
        <v>0</v>
      </c>
      <c r="K128" s="15">
        <v>0</v>
      </c>
      <c r="L128" s="15">
        <v>1.4158500000000002E-3</v>
      </c>
      <c r="M128" s="15">
        <v>0</v>
      </c>
      <c r="N128" s="15">
        <v>0</v>
      </c>
      <c r="O128" s="15">
        <v>0</v>
      </c>
      <c r="P128" s="15">
        <v>0</v>
      </c>
      <c r="Q128" s="15">
        <v>0</v>
      </c>
      <c r="R128" s="15">
        <v>0</v>
      </c>
      <c r="S128" s="15">
        <v>0</v>
      </c>
      <c r="T128" s="15">
        <v>0</v>
      </c>
      <c r="U128" s="15">
        <v>0</v>
      </c>
      <c r="V128" s="15">
        <v>0</v>
      </c>
      <c r="W128" s="15">
        <v>0</v>
      </c>
      <c r="X128" s="15">
        <v>0</v>
      </c>
      <c r="Y128" s="15">
        <v>0</v>
      </c>
      <c r="Z128" s="15">
        <v>0</v>
      </c>
      <c r="AA128" s="15">
        <v>0</v>
      </c>
      <c r="AB128" s="15">
        <v>0</v>
      </c>
      <c r="AC128" s="15">
        <v>0</v>
      </c>
      <c r="AD128" s="129"/>
      <c r="AE128" s="129"/>
      <c r="AF128" s="129"/>
      <c r="AG128" s="129"/>
      <c r="AH128" s="129"/>
      <c r="AI128" s="129"/>
      <c r="AJ128" s="129"/>
      <c r="AK128" s="129"/>
      <c r="AL128" s="129"/>
      <c r="AM128" s="129"/>
      <c r="AN128" s="129"/>
      <c r="AO128" s="129"/>
      <c r="AP128" s="129"/>
      <c r="AQ128" s="129"/>
      <c r="AR128" s="129"/>
      <c r="AS128" s="129"/>
      <c r="AT128" s="129"/>
      <c r="AU128" s="129"/>
      <c r="AV128" s="129"/>
      <c r="AW128" s="129"/>
      <c r="AX128" s="129"/>
      <c r="AY128" s="129"/>
      <c r="AZ128" s="129"/>
      <c r="BA128" s="129"/>
      <c r="BB128" s="129"/>
      <c r="BC128" s="129"/>
      <c r="BD128" s="129"/>
      <c r="BE128" s="129"/>
      <c r="BF128" s="129"/>
      <c r="BG128" s="129"/>
      <c r="BH128" s="129"/>
      <c r="BI128" s="129"/>
      <c r="BJ128" s="129"/>
      <c r="BK128" s="129"/>
      <c r="BL128" s="129"/>
      <c r="BM128" s="129"/>
      <c r="BN128" s="129"/>
      <c r="BO128" s="129"/>
      <c r="BP128" s="129"/>
      <c r="BQ128" s="129"/>
      <c r="BR128" s="129"/>
      <c r="BS128" s="129"/>
      <c r="BT128" s="129"/>
      <c r="BU128" s="129"/>
      <c r="BV128" s="129"/>
      <c r="BW128" s="129"/>
      <c r="BX128" s="129"/>
      <c r="BY128" s="129"/>
      <c r="BZ128" s="129"/>
      <c r="CA128" s="129"/>
      <c r="CB128" s="129"/>
      <c r="CC128" s="129"/>
      <c r="CD128" s="129"/>
      <c r="CE128" s="129"/>
    </row>
    <row r="129" spans="2:83" ht="27.95" customHeight="1" x14ac:dyDescent="0.3">
      <c r="B129" s="9" t="s">
        <v>29</v>
      </c>
      <c r="C129" s="9" t="s">
        <v>30</v>
      </c>
      <c r="D129" s="9" t="str">
        <f t="shared" si="84"/>
        <v>Pesos</v>
      </c>
      <c r="E129" s="9" t="s">
        <v>138</v>
      </c>
      <c r="F129" s="15">
        <v>1.4664925799999999</v>
      </c>
      <c r="G129" s="15">
        <v>0</v>
      </c>
      <c r="H129" s="15">
        <v>0</v>
      </c>
      <c r="I129" s="15">
        <v>4.7089250000000006E-2</v>
      </c>
      <c r="J129" s="15">
        <v>0</v>
      </c>
      <c r="K129" s="15">
        <v>0</v>
      </c>
      <c r="L129" s="15">
        <v>0</v>
      </c>
      <c r="M129" s="15">
        <v>0</v>
      </c>
      <c r="N129" s="15">
        <v>0</v>
      </c>
      <c r="O129" s="15">
        <v>0</v>
      </c>
      <c r="P129" s="15">
        <v>0</v>
      </c>
      <c r="Q129" s="15">
        <v>0</v>
      </c>
      <c r="R129" s="15">
        <v>0</v>
      </c>
      <c r="S129" s="15">
        <v>0</v>
      </c>
      <c r="T129" s="15">
        <v>0</v>
      </c>
      <c r="U129" s="15">
        <v>0</v>
      </c>
      <c r="V129" s="15">
        <v>0</v>
      </c>
      <c r="W129" s="15">
        <v>0</v>
      </c>
      <c r="X129" s="15">
        <v>0</v>
      </c>
      <c r="Y129" s="15">
        <v>0</v>
      </c>
      <c r="Z129" s="15">
        <v>0</v>
      </c>
      <c r="AA129" s="15">
        <v>0</v>
      </c>
      <c r="AB129" s="15">
        <v>0</v>
      </c>
      <c r="AC129" s="15">
        <v>0</v>
      </c>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29"/>
      <c r="AY129" s="129"/>
      <c r="AZ129" s="129"/>
      <c r="BA129" s="129"/>
      <c r="BB129" s="129"/>
      <c r="BC129" s="129"/>
      <c r="BD129" s="129"/>
      <c r="BE129" s="129"/>
      <c r="BF129" s="129"/>
      <c r="BG129" s="129"/>
      <c r="BH129" s="129"/>
      <c r="BI129" s="129"/>
      <c r="BJ129" s="129"/>
      <c r="BK129" s="129"/>
      <c r="BL129" s="129"/>
      <c r="BM129" s="129"/>
      <c r="BN129" s="129"/>
      <c r="BO129" s="129"/>
      <c r="BP129" s="129"/>
      <c r="BQ129" s="129"/>
      <c r="BR129" s="129"/>
      <c r="BS129" s="129"/>
      <c r="BT129" s="129"/>
      <c r="BU129" s="129"/>
      <c r="BV129" s="129"/>
      <c r="BW129" s="129"/>
      <c r="BX129" s="129"/>
      <c r="BY129" s="129"/>
      <c r="BZ129" s="129"/>
      <c r="CA129" s="129"/>
      <c r="CB129" s="129"/>
      <c r="CC129" s="129"/>
      <c r="CD129" s="129"/>
      <c r="CE129" s="129"/>
    </row>
    <row r="130" spans="2:83" ht="27.95" customHeight="1" x14ac:dyDescent="0.3">
      <c r="B130" s="24" t="s">
        <v>139</v>
      </c>
      <c r="C130" s="24"/>
      <c r="D130" s="24"/>
      <c r="E130" s="24"/>
      <c r="F130" s="60">
        <f t="shared" ref="F130:Z130" si="85">+SUM(F131)</f>
        <v>0</v>
      </c>
      <c r="G130" s="60">
        <f t="shared" si="85"/>
        <v>0</v>
      </c>
      <c r="H130" s="60">
        <f t="shared" si="85"/>
        <v>10.559084110806602</v>
      </c>
      <c r="I130" s="60">
        <f t="shared" si="85"/>
        <v>0</v>
      </c>
      <c r="J130" s="60">
        <f t="shared" si="85"/>
        <v>0</v>
      </c>
      <c r="K130" s="60">
        <f t="shared" si="85"/>
        <v>7.2886055356000004</v>
      </c>
      <c r="L130" s="60">
        <f t="shared" si="85"/>
        <v>0</v>
      </c>
      <c r="M130" s="60">
        <f t="shared" si="85"/>
        <v>0</v>
      </c>
      <c r="N130" s="60">
        <f t="shared" si="85"/>
        <v>4.3230605059</v>
      </c>
      <c r="O130" s="60">
        <f t="shared" si="85"/>
        <v>0</v>
      </c>
      <c r="P130" s="60">
        <f t="shared" si="85"/>
        <v>0</v>
      </c>
      <c r="Q130" s="60">
        <f t="shared" si="85"/>
        <v>1.3575154759000003</v>
      </c>
      <c r="R130" s="60">
        <f t="shared" si="85"/>
        <v>0</v>
      </c>
      <c r="S130" s="60">
        <f t="shared" si="85"/>
        <v>0</v>
      </c>
      <c r="T130" s="60">
        <f t="shared" si="85"/>
        <v>0</v>
      </c>
      <c r="U130" s="60">
        <f t="shared" si="85"/>
        <v>0</v>
      </c>
      <c r="V130" s="60">
        <f t="shared" si="85"/>
        <v>0</v>
      </c>
      <c r="W130" s="60">
        <f t="shared" si="85"/>
        <v>0</v>
      </c>
      <c r="X130" s="60">
        <f t="shared" si="85"/>
        <v>0</v>
      </c>
      <c r="Y130" s="60">
        <f t="shared" si="85"/>
        <v>0</v>
      </c>
      <c r="Z130" s="60">
        <f t="shared" si="85"/>
        <v>0</v>
      </c>
      <c r="AA130" s="60">
        <f t="shared" ref="AA130:AC130" si="86">+SUM(AA131)</f>
        <v>0</v>
      </c>
      <c r="AB130" s="60">
        <f t="shared" si="86"/>
        <v>0</v>
      </c>
      <c r="AC130" s="60">
        <f t="shared" si="86"/>
        <v>0</v>
      </c>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c r="BX130" s="125"/>
      <c r="BY130" s="125"/>
      <c r="BZ130" s="125"/>
      <c r="CA130" s="125"/>
      <c r="CB130" s="125"/>
      <c r="CC130" s="125"/>
      <c r="CD130" s="125"/>
      <c r="CE130" s="125"/>
    </row>
    <row r="131" spans="2:83" ht="27.95" customHeight="1" x14ac:dyDescent="0.3">
      <c r="B131" s="9" t="s">
        <v>31</v>
      </c>
      <c r="C131" s="9" t="s">
        <v>32</v>
      </c>
      <c r="D131" s="9" t="str">
        <f>+VLOOKUP($C131,$C$10:$D$49,2,FALSE)</f>
        <v>UVA</v>
      </c>
      <c r="E131" s="9" t="s">
        <v>139</v>
      </c>
      <c r="F131" s="15">
        <v>0</v>
      </c>
      <c r="G131" s="15">
        <v>0</v>
      </c>
      <c r="H131" s="15">
        <v>10.559084110806602</v>
      </c>
      <c r="I131" s="15">
        <v>0</v>
      </c>
      <c r="J131" s="15">
        <v>0</v>
      </c>
      <c r="K131" s="15">
        <v>7.2886055356000004</v>
      </c>
      <c r="L131" s="15">
        <v>0</v>
      </c>
      <c r="M131" s="15">
        <v>0</v>
      </c>
      <c r="N131" s="15">
        <v>4.3230605059</v>
      </c>
      <c r="O131" s="15">
        <v>0</v>
      </c>
      <c r="P131" s="15">
        <v>0</v>
      </c>
      <c r="Q131" s="15">
        <v>1.3575154759000003</v>
      </c>
      <c r="R131" s="15">
        <v>0</v>
      </c>
      <c r="S131" s="15">
        <v>0</v>
      </c>
      <c r="T131" s="15">
        <v>0</v>
      </c>
      <c r="U131" s="15">
        <v>0</v>
      </c>
      <c r="V131" s="15">
        <v>0</v>
      </c>
      <c r="W131" s="15">
        <v>0</v>
      </c>
      <c r="X131" s="15">
        <v>0</v>
      </c>
      <c r="Y131" s="15">
        <v>0</v>
      </c>
      <c r="Z131" s="15">
        <v>0</v>
      </c>
      <c r="AA131" s="15">
        <v>0</v>
      </c>
      <c r="AB131" s="15">
        <v>0</v>
      </c>
      <c r="AC131" s="15">
        <v>0</v>
      </c>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c r="AY131" s="129"/>
      <c r="AZ131" s="129"/>
      <c r="BA131" s="129"/>
      <c r="BB131" s="129"/>
      <c r="BC131" s="129"/>
      <c r="BD131" s="129"/>
      <c r="BE131" s="129"/>
      <c r="BF131" s="129"/>
      <c r="BG131" s="129"/>
      <c r="BH131" s="129"/>
      <c r="BI131" s="129"/>
      <c r="BJ131" s="129"/>
      <c r="BK131" s="129"/>
      <c r="BL131" s="129"/>
      <c r="BM131" s="129"/>
      <c r="BN131" s="129"/>
      <c r="BO131" s="129"/>
      <c r="BP131" s="129"/>
      <c r="BQ131" s="129"/>
      <c r="BR131" s="129"/>
      <c r="BS131" s="129"/>
      <c r="BT131" s="129"/>
      <c r="BU131" s="129"/>
      <c r="BV131" s="129"/>
      <c r="BW131" s="129"/>
      <c r="BX131" s="129"/>
      <c r="BY131" s="129"/>
      <c r="BZ131" s="129"/>
      <c r="CA131" s="129"/>
      <c r="CB131" s="129"/>
      <c r="CC131" s="129"/>
      <c r="CD131" s="129"/>
      <c r="CE131" s="129"/>
    </row>
    <row r="132" spans="2:83" ht="27.95" customHeight="1" x14ac:dyDescent="0.3">
      <c r="B132" s="24" t="s">
        <v>144</v>
      </c>
      <c r="C132" s="24"/>
      <c r="D132" s="24"/>
      <c r="E132" s="24"/>
      <c r="F132" s="60">
        <f t="shared" ref="F132:Z132" si="87">+SUM(F133)</f>
        <v>0</v>
      </c>
      <c r="G132" s="60">
        <f t="shared" si="87"/>
        <v>7.3886110000000005E-2</v>
      </c>
      <c r="H132" s="60">
        <f t="shared" si="87"/>
        <v>0</v>
      </c>
      <c r="I132" s="60">
        <f t="shared" si="87"/>
        <v>0</v>
      </c>
      <c r="J132" s="60">
        <f t="shared" si="87"/>
        <v>8.9093599999999998E-3</v>
      </c>
      <c r="K132" s="60">
        <f t="shared" si="87"/>
        <v>0</v>
      </c>
      <c r="L132" s="60">
        <f t="shared" si="87"/>
        <v>0</v>
      </c>
      <c r="M132" s="60">
        <f t="shared" si="87"/>
        <v>0</v>
      </c>
      <c r="N132" s="60">
        <f t="shared" si="87"/>
        <v>0</v>
      </c>
      <c r="O132" s="60">
        <f t="shared" si="87"/>
        <v>0</v>
      </c>
      <c r="P132" s="60">
        <f t="shared" si="87"/>
        <v>0</v>
      </c>
      <c r="Q132" s="60">
        <f t="shared" si="87"/>
        <v>0</v>
      </c>
      <c r="R132" s="60">
        <f t="shared" si="87"/>
        <v>0</v>
      </c>
      <c r="S132" s="60">
        <f t="shared" si="87"/>
        <v>0</v>
      </c>
      <c r="T132" s="60">
        <f t="shared" si="87"/>
        <v>0</v>
      </c>
      <c r="U132" s="60">
        <f t="shared" si="87"/>
        <v>0</v>
      </c>
      <c r="V132" s="60">
        <f t="shared" si="87"/>
        <v>0</v>
      </c>
      <c r="W132" s="60">
        <f t="shared" si="87"/>
        <v>0</v>
      </c>
      <c r="X132" s="60">
        <f t="shared" si="87"/>
        <v>0</v>
      </c>
      <c r="Y132" s="60">
        <f t="shared" si="87"/>
        <v>0</v>
      </c>
      <c r="Z132" s="60">
        <f t="shared" si="87"/>
        <v>0</v>
      </c>
      <c r="AA132" s="60">
        <f t="shared" ref="AA132:AC132" si="88">+SUM(AA133)</f>
        <v>0</v>
      </c>
      <c r="AB132" s="60">
        <f t="shared" si="88"/>
        <v>0</v>
      </c>
      <c r="AC132" s="60">
        <f t="shared" si="88"/>
        <v>0</v>
      </c>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c r="BX132" s="125"/>
      <c r="BY132" s="125"/>
      <c r="BZ132" s="125"/>
      <c r="CA132" s="125"/>
      <c r="CB132" s="125"/>
      <c r="CC132" s="125"/>
      <c r="CD132" s="125"/>
      <c r="CE132" s="125"/>
    </row>
    <row r="133" spans="2:83" ht="27.95" customHeight="1" x14ac:dyDescent="0.3">
      <c r="B133" s="9" t="s">
        <v>33</v>
      </c>
      <c r="C133" s="9" t="s">
        <v>34</v>
      </c>
      <c r="D133" s="9" t="str">
        <f>+VLOOKUP($C133,$C$10:$D$49,2,FALSE)</f>
        <v>USD</v>
      </c>
      <c r="E133" s="9" t="s">
        <v>140</v>
      </c>
      <c r="F133" s="15">
        <v>0</v>
      </c>
      <c r="G133" s="15">
        <v>7.3886110000000005E-2</v>
      </c>
      <c r="H133" s="15">
        <v>0</v>
      </c>
      <c r="I133" s="15">
        <v>0</v>
      </c>
      <c r="J133" s="15">
        <v>8.9093599999999998E-3</v>
      </c>
      <c r="K133" s="15">
        <v>0</v>
      </c>
      <c r="L133" s="15">
        <v>0</v>
      </c>
      <c r="M133" s="15">
        <v>0</v>
      </c>
      <c r="N133" s="15">
        <v>0</v>
      </c>
      <c r="O133" s="15">
        <v>0</v>
      </c>
      <c r="P133" s="15">
        <v>0</v>
      </c>
      <c r="Q133" s="15">
        <v>0</v>
      </c>
      <c r="R133" s="15">
        <v>0</v>
      </c>
      <c r="S133" s="15">
        <v>0</v>
      </c>
      <c r="T133" s="15">
        <v>0</v>
      </c>
      <c r="U133" s="15">
        <v>0</v>
      </c>
      <c r="V133" s="15">
        <v>0</v>
      </c>
      <c r="W133" s="15">
        <v>0</v>
      </c>
      <c r="X133" s="15">
        <v>0</v>
      </c>
      <c r="Y133" s="15">
        <v>0</v>
      </c>
      <c r="Z133" s="15">
        <v>0</v>
      </c>
      <c r="AA133" s="15">
        <v>0</v>
      </c>
      <c r="AB133" s="15">
        <v>0</v>
      </c>
      <c r="AC133" s="15">
        <v>0</v>
      </c>
      <c r="AD133" s="129"/>
      <c r="AE133" s="129"/>
      <c r="AF133" s="129"/>
      <c r="AG133" s="129"/>
      <c r="AH133" s="129"/>
      <c r="AI133" s="129"/>
      <c r="AJ133" s="129"/>
      <c r="AK133" s="129"/>
      <c r="AL133" s="129"/>
      <c r="AM133" s="129"/>
      <c r="AN133" s="129"/>
      <c r="AO133" s="129"/>
      <c r="AP133" s="129"/>
      <c r="AQ133" s="129"/>
      <c r="AR133" s="129"/>
      <c r="AS133" s="129"/>
      <c r="AT133" s="129"/>
      <c r="AU133" s="129"/>
      <c r="AV133" s="129"/>
      <c r="AW133" s="129"/>
      <c r="AX133" s="129"/>
      <c r="AY133" s="129"/>
      <c r="AZ133" s="129"/>
      <c r="BA133" s="129"/>
      <c r="BB133" s="129"/>
      <c r="BC133" s="129"/>
      <c r="BD133" s="129"/>
      <c r="BE133" s="129"/>
      <c r="BF133" s="129"/>
      <c r="BG133" s="129"/>
      <c r="BH133" s="129"/>
      <c r="BI133" s="129"/>
      <c r="BJ133" s="129"/>
      <c r="BK133" s="129"/>
      <c r="BL133" s="129"/>
      <c r="BM133" s="129"/>
      <c r="BN133" s="129"/>
      <c r="BO133" s="129"/>
      <c r="BP133" s="129"/>
      <c r="BQ133" s="129"/>
      <c r="BR133" s="129"/>
      <c r="BS133" s="129"/>
      <c r="BT133" s="129"/>
      <c r="BU133" s="129"/>
      <c r="BV133" s="129"/>
      <c r="BW133" s="129"/>
      <c r="BX133" s="129"/>
      <c r="BY133" s="129"/>
      <c r="BZ133" s="129"/>
      <c r="CA133" s="129"/>
      <c r="CB133" s="129"/>
      <c r="CC133" s="129"/>
      <c r="CD133" s="129"/>
      <c r="CE133" s="129"/>
    </row>
    <row r="134" spans="2:83" ht="27.95" customHeight="1" x14ac:dyDescent="0.3">
      <c r="B134" s="24" t="s">
        <v>35</v>
      </c>
      <c r="C134" s="24"/>
      <c r="D134" s="24"/>
      <c r="E134" s="24"/>
      <c r="F134" s="60">
        <f t="shared" ref="F134:Z134" si="89">+SUM(F135,F146)</f>
        <v>0</v>
      </c>
      <c r="G134" s="60">
        <f t="shared" si="89"/>
        <v>5.375988773321259</v>
      </c>
      <c r="H134" s="60">
        <f t="shared" si="89"/>
        <v>0</v>
      </c>
      <c r="I134" s="60">
        <f t="shared" si="89"/>
        <v>0</v>
      </c>
      <c r="J134" s="60">
        <f t="shared" si="89"/>
        <v>4.5426754951734676</v>
      </c>
      <c r="K134" s="60">
        <f t="shared" si="89"/>
        <v>0</v>
      </c>
      <c r="L134" s="60">
        <f t="shared" si="89"/>
        <v>0</v>
      </c>
      <c r="M134" s="60">
        <f t="shared" si="89"/>
        <v>4.1771829748408722</v>
      </c>
      <c r="N134" s="60">
        <f t="shared" si="89"/>
        <v>0</v>
      </c>
      <c r="O134" s="60">
        <f t="shared" si="89"/>
        <v>0</v>
      </c>
      <c r="P134" s="60">
        <f t="shared" si="89"/>
        <v>3.8204662000153014</v>
      </c>
      <c r="Q134" s="60">
        <f t="shared" si="89"/>
        <v>0</v>
      </c>
      <c r="R134" s="60">
        <f t="shared" si="89"/>
        <v>0</v>
      </c>
      <c r="S134" s="60">
        <f t="shared" si="89"/>
        <v>3.4770585865087513</v>
      </c>
      <c r="T134" s="60">
        <f t="shared" si="89"/>
        <v>0</v>
      </c>
      <c r="U134" s="60">
        <f t="shared" si="89"/>
        <v>0</v>
      </c>
      <c r="V134" s="60">
        <f t="shared" si="89"/>
        <v>3.1181567928178389</v>
      </c>
      <c r="W134" s="60">
        <f t="shared" si="89"/>
        <v>0</v>
      </c>
      <c r="X134" s="60">
        <f t="shared" si="89"/>
        <v>0</v>
      </c>
      <c r="Y134" s="60">
        <f t="shared" si="89"/>
        <v>2.7958837545872179</v>
      </c>
      <c r="Z134" s="60">
        <f t="shared" si="89"/>
        <v>0</v>
      </c>
      <c r="AA134" s="60">
        <f>+SUM(AA135,AA146)</f>
        <v>0</v>
      </c>
      <c r="AB134" s="60">
        <f>+SUM(AB135,AB146)</f>
        <v>1.3353640301271379</v>
      </c>
      <c r="AC134" s="60">
        <f>+SUM(AC135,AC146)</f>
        <v>0</v>
      </c>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5"/>
      <c r="BR134" s="125"/>
      <c r="BS134" s="125"/>
      <c r="BT134" s="125"/>
      <c r="BU134" s="125"/>
      <c r="BV134" s="125"/>
      <c r="BW134" s="125"/>
      <c r="BX134" s="125"/>
      <c r="BY134" s="125"/>
      <c r="BZ134" s="125"/>
      <c r="CA134" s="125"/>
      <c r="CB134" s="125"/>
      <c r="CC134" s="125"/>
      <c r="CD134" s="125"/>
      <c r="CE134" s="125"/>
    </row>
    <row r="135" spans="2:83" ht="27.95" customHeight="1" x14ac:dyDescent="0.3">
      <c r="B135" s="25" t="s">
        <v>36</v>
      </c>
      <c r="C135" s="25"/>
      <c r="D135" s="25"/>
      <c r="E135" s="25"/>
      <c r="F135" s="61">
        <f t="shared" ref="F135:Z135" si="90">+SUM(F136:F145)</f>
        <v>0</v>
      </c>
      <c r="G135" s="61">
        <f t="shared" si="90"/>
        <v>4.3493044492053476</v>
      </c>
      <c r="H135" s="61">
        <f t="shared" si="90"/>
        <v>0</v>
      </c>
      <c r="I135" s="61">
        <f t="shared" si="90"/>
        <v>0</v>
      </c>
      <c r="J135" s="61">
        <f t="shared" si="90"/>
        <v>3.6120577340259543</v>
      </c>
      <c r="K135" s="61">
        <f t="shared" si="90"/>
        <v>0</v>
      </c>
      <c r="L135" s="61">
        <f t="shared" si="90"/>
        <v>0</v>
      </c>
      <c r="M135" s="61">
        <f t="shared" si="90"/>
        <v>3.3133831493819428</v>
      </c>
      <c r="N135" s="61">
        <f t="shared" si="90"/>
        <v>0</v>
      </c>
      <c r="O135" s="61">
        <f t="shared" si="90"/>
        <v>0</v>
      </c>
      <c r="P135" s="61">
        <f t="shared" si="90"/>
        <v>3.0118698724744637</v>
      </c>
      <c r="Q135" s="61">
        <f t="shared" si="90"/>
        <v>0</v>
      </c>
      <c r="R135" s="61">
        <f t="shared" si="90"/>
        <v>0</v>
      </c>
      <c r="S135" s="61">
        <f t="shared" si="90"/>
        <v>2.7176982914382153</v>
      </c>
      <c r="T135" s="61">
        <f t="shared" si="90"/>
        <v>0</v>
      </c>
      <c r="U135" s="61">
        <f t="shared" si="90"/>
        <v>0</v>
      </c>
      <c r="V135" s="61">
        <f t="shared" si="90"/>
        <v>2.4122527615722014</v>
      </c>
      <c r="W135" s="61">
        <f t="shared" si="90"/>
        <v>0</v>
      </c>
      <c r="X135" s="61">
        <f t="shared" si="90"/>
        <v>0</v>
      </c>
      <c r="Y135" s="61">
        <f t="shared" si="90"/>
        <v>2.141325871489181</v>
      </c>
      <c r="Z135" s="61">
        <f t="shared" si="90"/>
        <v>0</v>
      </c>
      <c r="AA135" s="61">
        <f>+SUM(AA136:AA145)</f>
        <v>0</v>
      </c>
      <c r="AB135" s="61">
        <f>+SUM(AB136:AB145)</f>
        <v>1.0143099298261504</v>
      </c>
      <c r="AC135" s="61">
        <f>+SUM(AC136:AC145)</f>
        <v>0</v>
      </c>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130"/>
      <c r="BA135" s="130"/>
      <c r="BB135" s="130"/>
      <c r="BC135" s="130"/>
      <c r="BD135" s="130"/>
      <c r="BE135" s="130"/>
      <c r="BF135" s="130"/>
      <c r="BG135" s="130"/>
      <c r="BH135" s="130"/>
      <c r="BI135" s="130"/>
      <c r="BJ135" s="130"/>
      <c r="BK135" s="130"/>
      <c r="BL135" s="130"/>
      <c r="BM135" s="130"/>
      <c r="BN135" s="130"/>
      <c r="BO135" s="130"/>
      <c r="BP135" s="130"/>
      <c r="BQ135" s="130"/>
      <c r="BR135" s="130"/>
      <c r="BS135" s="130"/>
      <c r="BT135" s="130"/>
      <c r="BU135" s="130"/>
      <c r="BV135" s="130"/>
      <c r="BW135" s="130"/>
      <c r="BX135" s="130"/>
      <c r="BY135" s="130"/>
      <c r="BZ135" s="130"/>
      <c r="CA135" s="130"/>
      <c r="CB135" s="130"/>
      <c r="CC135" s="130"/>
      <c r="CD135" s="130"/>
      <c r="CE135" s="130"/>
    </row>
    <row r="136" spans="2:83" ht="27.95" customHeight="1" x14ac:dyDescent="0.3">
      <c r="B136" s="9" t="s">
        <v>37</v>
      </c>
      <c r="C136" s="9" t="s">
        <v>38</v>
      </c>
      <c r="D136" s="9" t="str">
        <f t="shared" ref="D136:D145" si="91">+VLOOKUP($C136,$C$10:$D$49,2,FALSE)</f>
        <v>USD</v>
      </c>
      <c r="E136" s="9" t="s">
        <v>141</v>
      </c>
      <c r="F136" s="15">
        <v>0</v>
      </c>
      <c r="G136" s="15">
        <v>1.4576989427533427</v>
      </c>
      <c r="H136" s="15">
        <v>0</v>
      </c>
      <c r="I136" s="15">
        <v>0</v>
      </c>
      <c r="J136" s="15">
        <v>1.3668676898160981</v>
      </c>
      <c r="K136" s="15">
        <v>0</v>
      </c>
      <c r="L136" s="15">
        <v>0</v>
      </c>
      <c r="M136" s="15">
        <v>1.2800786654127103</v>
      </c>
      <c r="N136" s="15">
        <v>0</v>
      </c>
      <c r="O136" s="15">
        <v>0</v>
      </c>
      <c r="P136" s="15">
        <v>1.1932896410093221</v>
      </c>
      <c r="Q136" s="15">
        <v>0</v>
      </c>
      <c r="R136" s="15">
        <v>0</v>
      </c>
      <c r="S136" s="15">
        <v>1.1095917325435889</v>
      </c>
      <c r="T136" s="15">
        <v>0</v>
      </c>
      <c r="U136" s="15">
        <v>0</v>
      </c>
      <c r="V136" s="15">
        <v>1.0197115922025457</v>
      </c>
      <c r="W136" s="15">
        <v>0</v>
      </c>
      <c r="X136" s="15">
        <v>0</v>
      </c>
      <c r="Y136" s="15">
        <v>0.93292256779915772</v>
      </c>
      <c r="Z136" s="15">
        <v>0</v>
      </c>
      <c r="AA136" s="15">
        <v>0</v>
      </c>
      <c r="AB136" s="15">
        <v>0.45593960080409862</v>
      </c>
      <c r="AC136" s="15">
        <v>0</v>
      </c>
      <c r="AD136" s="129"/>
      <c r="AE136" s="129"/>
      <c r="AF136" s="129"/>
      <c r="AG136" s="129"/>
      <c r="AH136" s="129"/>
      <c r="AI136" s="129"/>
      <c r="AJ136" s="129"/>
      <c r="AK136" s="129"/>
      <c r="AL136" s="129"/>
      <c r="AM136" s="129"/>
      <c r="AN136" s="129"/>
      <c r="AO136" s="129"/>
      <c r="AP136" s="129"/>
      <c r="AQ136" s="129"/>
      <c r="AR136" s="129"/>
      <c r="AS136" s="129"/>
      <c r="AT136" s="129"/>
      <c r="AU136" s="129"/>
      <c r="AV136" s="129"/>
      <c r="AW136" s="129"/>
      <c r="AX136" s="129"/>
      <c r="AY136" s="129"/>
      <c r="AZ136" s="129"/>
      <c r="BA136" s="129"/>
      <c r="BB136" s="129"/>
      <c r="BC136" s="129"/>
      <c r="BD136" s="129"/>
      <c r="BE136" s="129"/>
      <c r="BF136" s="129"/>
      <c r="BG136" s="129"/>
      <c r="BH136" s="129"/>
      <c r="BI136" s="129"/>
      <c r="BJ136" s="129"/>
      <c r="BK136" s="129"/>
      <c r="BL136" s="129"/>
      <c r="BM136" s="129"/>
      <c r="BN136" s="129"/>
      <c r="BO136" s="129"/>
      <c r="BP136" s="129"/>
      <c r="BQ136" s="129"/>
      <c r="BR136" s="129"/>
      <c r="BS136" s="129"/>
      <c r="BT136" s="129"/>
      <c r="BU136" s="129"/>
      <c r="BV136" s="129"/>
      <c r="BW136" s="129"/>
      <c r="BX136" s="129"/>
      <c r="BY136" s="129"/>
      <c r="BZ136" s="129"/>
      <c r="CA136" s="129"/>
      <c r="CB136" s="129"/>
      <c r="CC136" s="129"/>
      <c r="CD136" s="129"/>
      <c r="CE136" s="129"/>
    </row>
    <row r="137" spans="2:83" ht="27.95" customHeight="1" x14ac:dyDescent="0.3">
      <c r="B137" s="9" t="s">
        <v>39</v>
      </c>
      <c r="C137" s="9" t="s">
        <v>40</v>
      </c>
      <c r="D137" s="9" t="str">
        <f t="shared" si="91"/>
        <v>USD</v>
      </c>
      <c r="E137" s="9" t="s">
        <v>141</v>
      </c>
      <c r="F137" s="15">
        <v>0</v>
      </c>
      <c r="G137" s="15">
        <v>1.1310805785514972</v>
      </c>
      <c r="H137" s="15">
        <v>0</v>
      </c>
      <c r="I137" s="15">
        <v>0</v>
      </c>
      <c r="J137" s="15">
        <v>1.0428082173024897</v>
      </c>
      <c r="K137" s="15">
        <v>0</v>
      </c>
      <c r="L137" s="15">
        <v>0</v>
      </c>
      <c r="M137" s="15">
        <v>0.95768454303135142</v>
      </c>
      <c r="N137" s="15">
        <v>0</v>
      </c>
      <c r="O137" s="15">
        <v>0</v>
      </c>
      <c r="P137" s="15">
        <v>0.87256086876021333</v>
      </c>
      <c r="Q137" s="15">
        <v>0</v>
      </c>
      <c r="R137" s="15">
        <v>0</v>
      </c>
      <c r="S137" s="15">
        <v>0.78965302028891959</v>
      </c>
      <c r="T137" s="15">
        <v>0</v>
      </c>
      <c r="U137" s="15">
        <v>0</v>
      </c>
      <c r="V137" s="15">
        <v>0.70231352021793669</v>
      </c>
      <c r="W137" s="15">
        <v>0</v>
      </c>
      <c r="X137" s="15">
        <v>0</v>
      </c>
      <c r="Y137" s="15">
        <v>0.61718984594679815</v>
      </c>
      <c r="Z137" s="15">
        <v>0</v>
      </c>
      <c r="AA137" s="15">
        <v>0</v>
      </c>
      <c r="AB137" s="15">
        <v>0.27692117319194165</v>
      </c>
      <c r="AC137" s="15">
        <v>0</v>
      </c>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129"/>
      <c r="CA137" s="129"/>
      <c r="CB137" s="129"/>
      <c r="CC137" s="129"/>
      <c r="CD137" s="129"/>
      <c r="CE137" s="129"/>
    </row>
    <row r="138" spans="2:83" ht="27.95" customHeight="1" x14ac:dyDescent="0.3">
      <c r="B138" s="9" t="s">
        <v>41</v>
      </c>
      <c r="C138" s="9" t="s">
        <v>42</v>
      </c>
      <c r="D138" s="9" t="str">
        <f t="shared" si="91"/>
        <v>USD</v>
      </c>
      <c r="E138" s="9" t="s">
        <v>141</v>
      </c>
      <c r="F138" s="15">
        <v>0</v>
      </c>
      <c r="G138" s="15">
        <v>0.61912767701948046</v>
      </c>
      <c r="H138" s="15">
        <v>0</v>
      </c>
      <c r="I138" s="15">
        <v>0</v>
      </c>
      <c r="J138" s="15">
        <v>0.33181412459506487</v>
      </c>
      <c r="K138" s="15">
        <v>0</v>
      </c>
      <c r="L138" s="15">
        <v>0</v>
      </c>
      <c r="M138" s="15">
        <v>0.26198872479793639</v>
      </c>
      <c r="N138" s="15">
        <v>0</v>
      </c>
      <c r="O138" s="15">
        <v>0</v>
      </c>
      <c r="P138" s="15">
        <v>0.19216332500080791</v>
      </c>
      <c r="Q138" s="15">
        <v>0</v>
      </c>
      <c r="R138" s="15">
        <v>0</v>
      </c>
      <c r="S138" s="15">
        <v>0.12262487889794102</v>
      </c>
      <c r="T138" s="15">
        <v>0</v>
      </c>
      <c r="U138" s="15">
        <v>0</v>
      </c>
      <c r="V138" s="15">
        <v>5.2512525406550881E-2</v>
      </c>
      <c r="W138" s="15">
        <v>0</v>
      </c>
      <c r="X138" s="15">
        <v>0</v>
      </c>
      <c r="Y138" s="15">
        <v>0</v>
      </c>
      <c r="Z138" s="15">
        <v>0</v>
      </c>
      <c r="AA138" s="15">
        <v>0</v>
      </c>
      <c r="AB138" s="15">
        <v>0</v>
      </c>
      <c r="AC138" s="15">
        <v>0</v>
      </c>
      <c r="AD138" s="129"/>
      <c r="AE138" s="129"/>
      <c r="AF138" s="129"/>
      <c r="AG138" s="129"/>
      <c r="AH138" s="129"/>
      <c r="AI138" s="129"/>
      <c r="AJ138" s="129"/>
      <c r="AK138" s="129"/>
      <c r="AL138" s="129"/>
      <c r="AM138" s="129"/>
      <c r="AN138" s="129"/>
      <c r="AO138" s="129"/>
      <c r="AP138" s="129"/>
      <c r="AQ138" s="129"/>
      <c r="AR138" s="129"/>
      <c r="AS138" s="129"/>
      <c r="AT138" s="129"/>
      <c r="AU138" s="129"/>
      <c r="AV138" s="129"/>
      <c r="AW138" s="129"/>
      <c r="AX138" s="129"/>
      <c r="AY138" s="129"/>
      <c r="AZ138" s="129"/>
      <c r="BA138" s="129"/>
      <c r="BB138" s="129"/>
      <c r="BC138" s="129"/>
      <c r="BD138" s="129"/>
      <c r="BE138" s="129"/>
      <c r="BF138" s="129"/>
      <c r="BG138" s="129"/>
      <c r="BH138" s="129"/>
      <c r="BI138" s="129"/>
      <c r="BJ138" s="129"/>
      <c r="BK138" s="129"/>
      <c r="BL138" s="129"/>
      <c r="BM138" s="129"/>
      <c r="BN138" s="129"/>
      <c r="BO138" s="129"/>
      <c r="BP138" s="129"/>
      <c r="BQ138" s="129"/>
      <c r="BR138" s="129"/>
      <c r="BS138" s="129"/>
      <c r="BT138" s="129"/>
      <c r="BU138" s="129"/>
      <c r="BV138" s="129"/>
      <c r="BW138" s="129"/>
      <c r="BX138" s="129"/>
      <c r="BY138" s="129"/>
      <c r="BZ138" s="129"/>
      <c r="CA138" s="129"/>
      <c r="CB138" s="129"/>
      <c r="CC138" s="129"/>
      <c r="CD138" s="129"/>
      <c r="CE138" s="129"/>
    </row>
    <row r="139" spans="2:83" ht="27.95" customHeight="1" x14ac:dyDescent="0.3">
      <c r="B139" s="9" t="s">
        <v>43</v>
      </c>
      <c r="C139" s="9" t="s">
        <v>44</v>
      </c>
      <c r="D139" s="9" t="str">
        <f t="shared" si="91"/>
        <v>USD</v>
      </c>
      <c r="E139" s="9" t="s">
        <v>141</v>
      </c>
      <c r="F139" s="15">
        <v>0</v>
      </c>
      <c r="G139" s="15">
        <v>0.69518486357962572</v>
      </c>
      <c r="H139" s="15">
        <v>0</v>
      </c>
      <c r="I139" s="15">
        <v>0</v>
      </c>
      <c r="J139" s="15">
        <v>0.43679290487694772</v>
      </c>
      <c r="K139" s="15">
        <v>0</v>
      </c>
      <c r="L139" s="15">
        <v>0</v>
      </c>
      <c r="M139" s="15">
        <v>0.41410478615201735</v>
      </c>
      <c r="N139" s="15">
        <v>0</v>
      </c>
      <c r="O139" s="15">
        <v>0</v>
      </c>
      <c r="P139" s="15">
        <v>0.39141666742708692</v>
      </c>
      <c r="Q139" s="15">
        <v>0</v>
      </c>
      <c r="R139" s="15">
        <v>0</v>
      </c>
      <c r="S139" s="15">
        <v>0.36972309637229039</v>
      </c>
      <c r="T139" s="15">
        <v>0</v>
      </c>
      <c r="U139" s="15">
        <v>0</v>
      </c>
      <c r="V139" s="15">
        <v>0.34604042997722606</v>
      </c>
      <c r="W139" s="15">
        <v>0</v>
      </c>
      <c r="X139" s="15">
        <v>0</v>
      </c>
      <c r="Y139" s="15">
        <v>0.32335231125229558</v>
      </c>
      <c r="Z139" s="15">
        <v>0</v>
      </c>
      <c r="AA139" s="15">
        <v>0</v>
      </c>
      <c r="AB139" s="15">
        <v>0.15329797949426041</v>
      </c>
      <c r="AC139" s="15">
        <v>0</v>
      </c>
      <c r="AD139" s="129"/>
      <c r="AE139" s="129"/>
      <c r="AF139" s="129"/>
      <c r="AG139" s="129"/>
      <c r="AH139" s="129"/>
      <c r="AI139" s="129"/>
      <c r="AJ139" s="129"/>
      <c r="AK139" s="129"/>
      <c r="AL139" s="129"/>
      <c r="AM139" s="129"/>
      <c r="AN139" s="129"/>
      <c r="AO139" s="129"/>
      <c r="AP139" s="129"/>
      <c r="AQ139" s="129"/>
      <c r="AR139" s="129"/>
      <c r="AS139" s="129"/>
      <c r="AT139" s="129"/>
      <c r="AU139" s="129"/>
      <c r="AV139" s="129"/>
      <c r="AW139" s="129"/>
      <c r="AX139" s="129"/>
      <c r="AY139" s="129"/>
      <c r="AZ139" s="129"/>
      <c r="BA139" s="129"/>
      <c r="BB139" s="129"/>
      <c r="BC139" s="129"/>
      <c r="BD139" s="129"/>
      <c r="BE139" s="129"/>
      <c r="BF139" s="129"/>
      <c r="BG139" s="129"/>
      <c r="BH139" s="129"/>
      <c r="BI139" s="129"/>
      <c r="BJ139" s="129"/>
      <c r="BK139" s="129"/>
      <c r="BL139" s="129"/>
      <c r="BM139" s="129"/>
      <c r="BN139" s="129"/>
      <c r="BO139" s="129"/>
      <c r="BP139" s="129"/>
      <c r="BQ139" s="129"/>
      <c r="BR139" s="129"/>
      <c r="BS139" s="129"/>
      <c r="BT139" s="129"/>
      <c r="BU139" s="129"/>
      <c r="BV139" s="129"/>
      <c r="BW139" s="129"/>
      <c r="BX139" s="129"/>
      <c r="BY139" s="129"/>
      <c r="BZ139" s="129"/>
      <c r="CA139" s="129"/>
      <c r="CB139" s="129"/>
      <c r="CC139" s="129"/>
      <c r="CD139" s="129"/>
      <c r="CE139" s="129"/>
    </row>
    <row r="140" spans="2:83" ht="27.95" customHeight="1" x14ac:dyDescent="0.3">
      <c r="B140" s="9" t="s">
        <v>45</v>
      </c>
      <c r="C140" s="9" t="s">
        <v>46</v>
      </c>
      <c r="D140" s="9" t="str">
        <f t="shared" si="91"/>
        <v>USD</v>
      </c>
      <c r="E140" s="9" t="s">
        <v>141</v>
      </c>
      <c r="F140" s="15">
        <v>0</v>
      </c>
      <c r="G140" s="15">
        <v>0.15495367909305865</v>
      </c>
      <c r="H140" s="15">
        <v>0</v>
      </c>
      <c r="I140" s="15">
        <v>0</v>
      </c>
      <c r="J140" s="15">
        <v>0.14287213131784166</v>
      </c>
      <c r="K140" s="15">
        <v>0</v>
      </c>
      <c r="L140" s="15">
        <v>0</v>
      </c>
      <c r="M140" s="15">
        <v>0.13071067424437799</v>
      </c>
      <c r="N140" s="15">
        <v>0</v>
      </c>
      <c r="O140" s="15">
        <v>0</v>
      </c>
      <c r="P140" s="15">
        <v>0.11854921717091434</v>
      </c>
      <c r="Q140" s="15">
        <v>0</v>
      </c>
      <c r="R140" s="15">
        <v>0</v>
      </c>
      <c r="S140" s="15">
        <v>0.10668763164172788</v>
      </c>
      <c r="T140" s="15">
        <v>0</v>
      </c>
      <c r="U140" s="15">
        <v>0</v>
      </c>
      <c r="V140" s="15">
        <v>9.4226303023987018E-2</v>
      </c>
      <c r="W140" s="15">
        <v>0</v>
      </c>
      <c r="X140" s="15">
        <v>0</v>
      </c>
      <c r="Y140" s="15">
        <v>8.206484595052338E-2</v>
      </c>
      <c r="Z140" s="15">
        <v>0</v>
      </c>
      <c r="AA140" s="15">
        <v>0</v>
      </c>
      <c r="AB140" s="15">
        <v>3.953306525387576E-2</v>
      </c>
      <c r="AC140" s="15">
        <v>0</v>
      </c>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129"/>
      <c r="CA140" s="129"/>
      <c r="CB140" s="129"/>
      <c r="CC140" s="129"/>
      <c r="CD140" s="129"/>
      <c r="CE140" s="129"/>
    </row>
    <row r="141" spans="2:83" ht="27.95" customHeight="1" x14ac:dyDescent="0.3">
      <c r="B141" s="9" t="s">
        <v>47</v>
      </c>
      <c r="C141" s="9" t="s">
        <v>48</v>
      </c>
      <c r="D141" s="9" t="str">
        <f t="shared" si="91"/>
        <v>USD</v>
      </c>
      <c r="E141" s="9" t="s">
        <v>141</v>
      </c>
      <c r="F141" s="15">
        <v>0</v>
      </c>
      <c r="G141" s="15">
        <v>0.20760555582367402</v>
      </c>
      <c r="H141" s="15">
        <v>0</v>
      </c>
      <c r="I141" s="15">
        <v>0</v>
      </c>
      <c r="J141" s="15">
        <v>0.22404480407097743</v>
      </c>
      <c r="K141" s="15">
        <v>0</v>
      </c>
      <c r="L141" s="15">
        <v>0</v>
      </c>
      <c r="M141" s="15">
        <v>0.22404480407097743</v>
      </c>
      <c r="N141" s="15">
        <v>0</v>
      </c>
      <c r="O141" s="15">
        <v>0</v>
      </c>
      <c r="P141" s="15">
        <v>0.21563545115105306</v>
      </c>
      <c r="Q141" s="15">
        <v>0</v>
      </c>
      <c r="R141" s="15">
        <v>0</v>
      </c>
      <c r="S141" s="15">
        <v>0.20500099572494435</v>
      </c>
      <c r="T141" s="15">
        <v>0</v>
      </c>
      <c r="U141" s="15">
        <v>0</v>
      </c>
      <c r="V141" s="15">
        <v>0.19323097074395529</v>
      </c>
      <c r="W141" s="15">
        <v>0</v>
      </c>
      <c r="X141" s="15">
        <v>0</v>
      </c>
      <c r="Y141" s="15">
        <v>0.18202873054040641</v>
      </c>
      <c r="Z141" s="15">
        <v>0</v>
      </c>
      <c r="AA141" s="15">
        <v>0</v>
      </c>
      <c r="AB141" s="15">
        <v>8.6874907331973922E-2</v>
      </c>
      <c r="AC141" s="15">
        <v>0</v>
      </c>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E141" s="129"/>
      <c r="BF141" s="129"/>
      <c r="BG141" s="129"/>
      <c r="BH141" s="129"/>
      <c r="BI141" s="129"/>
      <c r="BJ141" s="129"/>
      <c r="BK141" s="129"/>
      <c r="BL141" s="129"/>
      <c r="BM141" s="129"/>
      <c r="BN141" s="129"/>
      <c r="BO141" s="129"/>
      <c r="BP141" s="129"/>
      <c r="BQ141" s="129"/>
      <c r="BR141" s="129"/>
      <c r="BS141" s="129"/>
      <c r="BT141" s="129"/>
      <c r="BU141" s="129"/>
      <c r="BV141" s="129"/>
      <c r="BW141" s="129"/>
      <c r="BX141" s="129"/>
      <c r="BY141" s="129"/>
      <c r="BZ141" s="129"/>
      <c r="CA141" s="129"/>
      <c r="CB141" s="129"/>
      <c r="CC141" s="129"/>
      <c r="CD141" s="129"/>
      <c r="CE141" s="129"/>
    </row>
    <row r="142" spans="2:83" ht="27.95" customHeight="1" x14ac:dyDescent="0.3">
      <c r="B142" s="9" t="s">
        <v>49</v>
      </c>
      <c r="C142" s="9" t="s">
        <v>50</v>
      </c>
      <c r="D142" s="9" t="str">
        <f t="shared" si="91"/>
        <v>USD</v>
      </c>
      <c r="E142" s="9" t="s">
        <v>141</v>
      </c>
      <c r="F142" s="15">
        <v>0</v>
      </c>
      <c r="G142" s="15">
        <v>6.1747852926347581E-2</v>
      </c>
      <c r="H142" s="15">
        <v>0</v>
      </c>
      <c r="I142" s="15">
        <v>0</v>
      </c>
      <c r="J142" s="15">
        <v>4.8606229631983841E-2</v>
      </c>
      <c r="K142" s="15">
        <v>0</v>
      </c>
      <c r="L142" s="15">
        <v>0</v>
      </c>
      <c r="M142" s="15">
        <v>3.5642195793525011E-2</v>
      </c>
      <c r="N142" s="15">
        <v>0</v>
      </c>
      <c r="O142" s="15">
        <v>0</v>
      </c>
      <c r="P142" s="15">
        <v>2.2678161955066174E-2</v>
      </c>
      <c r="Q142" s="15">
        <v>0</v>
      </c>
      <c r="R142" s="15">
        <v>0</v>
      </c>
      <c r="S142" s="15">
        <v>9.7496459688031032E-3</v>
      </c>
      <c r="T142" s="15">
        <v>0</v>
      </c>
      <c r="U142" s="15">
        <v>0</v>
      </c>
      <c r="V142" s="15">
        <v>0</v>
      </c>
      <c r="W142" s="15">
        <v>0</v>
      </c>
      <c r="X142" s="15">
        <v>0</v>
      </c>
      <c r="Y142" s="15">
        <v>0</v>
      </c>
      <c r="Z142" s="15">
        <v>0</v>
      </c>
      <c r="AA142" s="15">
        <v>0</v>
      </c>
      <c r="AB142" s="15">
        <v>0</v>
      </c>
      <c r="AC142" s="15">
        <v>0</v>
      </c>
      <c r="AD142" s="129"/>
      <c r="AE142" s="129"/>
      <c r="AF142" s="129"/>
      <c r="AG142" s="129"/>
      <c r="AH142" s="129"/>
      <c r="AI142" s="129"/>
      <c r="AJ142" s="129"/>
      <c r="AK142" s="129"/>
      <c r="AL142" s="129"/>
      <c r="AM142" s="129"/>
      <c r="AN142" s="129"/>
      <c r="AO142" s="129"/>
      <c r="AP142" s="129"/>
      <c r="AQ142" s="129"/>
      <c r="AR142" s="129"/>
      <c r="AS142" s="129"/>
      <c r="AT142" s="129"/>
      <c r="AU142" s="129"/>
      <c r="AV142" s="129"/>
      <c r="AW142" s="129"/>
      <c r="AX142" s="129"/>
      <c r="AY142" s="129"/>
      <c r="AZ142" s="129"/>
      <c r="BA142" s="129"/>
      <c r="BB142" s="129"/>
      <c r="BC142" s="129"/>
      <c r="BD142" s="129"/>
      <c r="BE142" s="129"/>
      <c r="BF142" s="129"/>
      <c r="BG142" s="129"/>
      <c r="BH142" s="129"/>
      <c r="BI142" s="129"/>
      <c r="BJ142" s="129"/>
      <c r="BK142" s="129"/>
      <c r="BL142" s="129"/>
      <c r="BM142" s="129"/>
      <c r="BN142" s="129"/>
      <c r="BO142" s="129"/>
      <c r="BP142" s="129"/>
      <c r="BQ142" s="129"/>
      <c r="BR142" s="129"/>
      <c r="BS142" s="129"/>
      <c r="BT142" s="129"/>
      <c r="BU142" s="129"/>
      <c r="BV142" s="129"/>
      <c r="BW142" s="129"/>
      <c r="BX142" s="129"/>
      <c r="BY142" s="129"/>
      <c r="BZ142" s="129"/>
      <c r="CA142" s="129"/>
      <c r="CB142" s="129"/>
      <c r="CC142" s="129"/>
      <c r="CD142" s="129"/>
      <c r="CE142" s="129"/>
    </row>
    <row r="143" spans="2:83" ht="27.95" customHeight="1" x14ac:dyDescent="0.3">
      <c r="B143" s="9" t="s">
        <v>51</v>
      </c>
      <c r="C143" s="9" t="s">
        <v>52</v>
      </c>
      <c r="D143" s="9" t="str">
        <f t="shared" si="91"/>
        <v>USD</v>
      </c>
      <c r="E143" s="9" t="s">
        <v>141</v>
      </c>
      <c r="F143" s="15">
        <v>0</v>
      </c>
      <c r="G143" s="15">
        <v>3.1771299999999998E-3</v>
      </c>
      <c r="H143" s="15">
        <v>0</v>
      </c>
      <c r="I143" s="15">
        <v>0</v>
      </c>
      <c r="J143" s="15">
        <v>6.0168600000000006E-3</v>
      </c>
      <c r="K143" s="15">
        <v>0</v>
      </c>
      <c r="L143" s="15">
        <v>0</v>
      </c>
      <c r="M143" s="15">
        <v>5.5670100000000007E-3</v>
      </c>
      <c r="N143" s="15">
        <v>0</v>
      </c>
      <c r="O143" s="15">
        <v>0</v>
      </c>
      <c r="P143" s="15">
        <v>5.1171399999999992E-3</v>
      </c>
      <c r="Q143" s="15">
        <v>0</v>
      </c>
      <c r="R143" s="15">
        <v>0</v>
      </c>
      <c r="S143" s="15">
        <v>4.6672900000000002E-3</v>
      </c>
      <c r="T143" s="15">
        <v>0</v>
      </c>
      <c r="U143" s="15">
        <v>0</v>
      </c>
      <c r="V143" s="15">
        <v>4.2174199999999995E-3</v>
      </c>
      <c r="W143" s="15">
        <v>0</v>
      </c>
      <c r="X143" s="15">
        <v>0</v>
      </c>
      <c r="Y143" s="15">
        <v>3.7675700000000005E-3</v>
      </c>
      <c r="Z143" s="15">
        <v>0</v>
      </c>
      <c r="AA143" s="15">
        <v>0</v>
      </c>
      <c r="AB143" s="15">
        <v>1.7432037500000003E-3</v>
      </c>
      <c r="AC143" s="15">
        <v>0</v>
      </c>
      <c r="AD143" s="129"/>
      <c r="AE143" s="129"/>
      <c r="AF143" s="129"/>
      <c r="AG143" s="129"/>
      <c r="AH143" s="129"/>
      <c r="AI143" s="129"/>
      <c r="AJ143" s="129"/>
      <c r="AK143" s="129"/>
      <c r="AL143" s="129"/>
      <c r="AM143" s="129"/>
      <c r="AN143" s="129"/>
      <c r="AO143" s="129"/>
      <c r="AP143" s="129"/>
      <c r="AQ143" s="129"/>
      <c r="AR143" s="129"/>
      <c r="AS143" s="129"/>
      <c r="AT143" s="129"/>
      <c r="AU143" s="129"/>
      <c r="AV143" s="129"/>
      <c r="AW143" s="129"/>
      <c r="AX143" s="129"/>
      <c r="AY143" s="129"/>
      <c r="AZ143" s="129"/>
      <c r="BA143" s="129"/>
      <c r="BB143" s="129"/>
      <c r="BC143" s="129"/>
      <c r="BD143" s="129"/>
      <c r="BE143" s="129"/>
      <c r="BF143" s="129"/>
      <c r="BG143" s="129"/>
      <c r="BH143" s="129"/>
      <c r="BI143" s="129"/>
      <c r="BJ143" s="129"/>
      <c r="BK143" s="129"/>
      <c r="BL143" s="129"/>
      <c r="BM143" s="129"/>
      <c r="BN143" s="129"/>
      <c r="BO143" s="129"/>
      <c r="BP143" s="129"/>
      <c r="BQ143" s="129"/>
      <c r="BR143" s="129"/>
      <c r="BS143" s="129"/>
      <c r="BT143" s="129"/>
      <c r="BU143" s="129"/>
      <c r="BV143" s="129"/>
      <c r="BW143" s="129"/>
      <c r="BX143" s="129"/>
      <c r="BY143" s="129"/>
      <c r="BZ143" s="129"/>
      <c r="CA143" s="129"/>
      <c r="CB143" s="129"/>
      <c r="CC143" s="129"/>
      <c r="CD143" s="129"/>
      <c r="CE143" s="129"/>
    </row>
    <row r="144" spans="2:83" ht="27.95" customHeight="1" x14ac:dyDescent="0.3">
      <c r="B144" s="9" t="s">
        <v>53</v>
      </c>
      <c r="C144" s="9" t="s">
        <v>54</v>
      </c>
      <c r="D144" s="9" t="str">
        <f t="shared" si="91"/>
        <v>USD</v>
      </c>
      <c r="E144" s="9" t="s">
        <v>141</v>
      </c>
      <c r="F144" s="15">
        <v>0</v>
      </c>
      <c r="G144" s="15">
        <v>1.6814019458320041E-2</v>
      </c>
      <c r="H144" s="15">
        <v>0</v>
      </c>
      <c r="I144" s="15">
        <v>0</v>
      </c>
      <c r="J144" s="15">
        <v>9.325262414550891E-3</v>
      </c>
      <c r="K144" s="15">
        <v>0</v>
      </c>
      <c r="L144" s="15">
        <v>0</v>
      </c>
      <c r="M144" s="15">
        <v>1.8772958790465916E-3</v>
      </c>
      <c r="N144" s="15">
        <v>0</v>
      </c>
      <c r="O144" s="15">
        <v>0</v>
      </c>
      <c r="P144" s="15">
        <v>0</v>
      </c>
      <c r="Q144" s="15">
        <v>0</v>
      </c>
      <c r="R144" s="15">
        <v>0</v>
      </c>
      <c r="S144" s="15">
        <v>0</v>
      </c>
      <c r="T144" s="15">
        <v>0</v>
      </c>
      <c r="U144" s="15">
        <v>0</v>
      </c>
      <c r="V144" s="15">
        <v>0</v>
      </c>
      <c r="W144" s="15">
        <v>0</v>
      </c>
      <c r="X144" s="15">
        <v>0</v>
      </c>
      <c r="Y144" s="15">
        <v>0</v>
      </c>
      <c r="Z144" s="15">
        <v>0</v>
      </c>
      <c r="AA144" s="15">
        <v>0</v>
      </c>
      <c r="AB144" s="15">
        <v>0</v>
      </c>
      <c r="AC144" s="15">
        <v>0</v>
      </c>
      <c r="AD144" s="129"/>
      <c r="AE144" s="129"/>
      <c r="AF144" s="129"/>
      <c r="AG144" s="129"/>
      <c r="AH144" s="129"/>
      <c r="AI144" s="129"/>
      <c r="AJ144" s="129"/>
      <c r="AK144" s="129"/>
      <c r="AL144" s="129"/>
      <c r="AM144" s="129"/>
      <c r="AN144" s="129"/>
      <c r="AO144" s="129"/>
      <c r="AP144" s="129"/>
      <c r="AQ144" s="129"/>
      <c r="AR144" s="129"/>
      <c r="AS144" s="129"/>
      <c r="AT144" s="129"/>
      <c r="AU144" s="129"/>
      <c r="AV144" s="129"/>
      <c r="AW144" s="129"/>
      <c r="AX144" s="129"/>
      <c r="AY144" s="129"/>
      <c r="AZ144" s="129"/>
      <c r="BA144" s="129"/>
      <c r="BB144" s="129"/>
      <c r="BC144" s="129"/>
      <c r="BD144" s="129"/>
      <c r="BE144" s="129"/>
      <c r="BF144" s="129"/>
      <c r="BG144" s="129"/>
      <c r="BH144" s="129"/>
      <c r="BI144" s="129"/>
      <c r="BJ144" s="129"/>
      <c r="BK144" s="129"/>
      <c r="BL144" s="129"/>
      <c r="BM144" s="129"/>
      <c r="BN144" s="129"/>
      <c r="BO144" s="129"/>
      <c r="BP144" s="129"/>
      <c r="BQ144" s="129"/>
      <c r="BR144" s="129"/>
      <c r="BS144" s="129"/>
      <c r="BT144" s="129"/>
      <c r="BU144" s="129"/>
      <c r="BV144" s="129"/>
      <c r="BW144" s="129"/>
      <c r="BX144" s="129"/>
      <c r="BY144" s="129"/>
      <c r="BZ144" s="129"/>
      <c r="CA144" s="129"/>
      <c r="CB144" s="129"/>
      <c r="CC144" s="129"/>
      <c r="CD144" s="129"/>
      <c r="CE144" s="129"/>
    </row>
    <row r="145" spans="2:85" ht="27.95" customHeight="1" x14ac:dyDescent="0.3">
      <c r="B145" s="9" t="s">
        <v>55</v>
      </c>
      <c r="C145" s="9" t="s">
        <v>56</v>
      </c>
      <c r="D145" s="9" t="str">
        <f t="shared" si="91"/>
        <v>USD</v>
      </c>
      <c r="E145" s="9" t="s">
        <v>141</v>
      </c>
      <c r="F145" s="15">
        <v>0</v>
      </c>
      <c r="G145" s="15">
        <v>1.9141499999999999E-3</v>
      </c>
      <c r="H145" s="15">
        <v>0</v>
      </c>
      <c r="I145" s="15">
        <v>0</v>
      </c>
      <c r="J145" s="15">
        <v>2.9095099999999997E-3</v>
      </c>
      <c r="K145" s="15">
        <v>0</v>
      </c>
      <c r="L145" s="15">
        <v>0</v>
      </c>
      <c r="M145" s="15">
        <v>1.6844500000000001E-3</v>
      </c>
      <c r="N145" s="15">
        <v>0</v>
      </c>
      <c r="O145" s="15">
        <v>0</v>
      </c>
      <c r="P145" s="15">
        <v>4.594E-4</v>
      </c>
      <c r="Q145" s="15">
        <v>0</v>
      </c>
      <c r="R145" s="15">
        <v>0</v>
      </c>
      <c r="S145" s="15">
        <v>0</v>
      </c>
      <c r="T145" s="15">
        <v>0</v>
      </c>
      <c r="U145" s="15">
        <v>0</v>
      </c>
      <c r="V145" s="15">
        <v>0</v>
      </c>
      <c r="W145" s="15">
        <v>0</v>
      </c>
      <c r="X145" s="15">
        <v>0</v>
      </c>
      <c r="Y145" s="15">
        <v>0</v>
      </c>
      <c r="Z145" s="15">
        <v>0</v>
      </c>
      <c r="AA145" s="15">
        <v>0</v>
      </c>
      <c r="AB145" s="15">
        <v>0</v>
      </c>
      <c r="AC145" s="15">
        <v>0</v>
      </c>
      <c r="AD145" s="129"/>
      <c r="AE145" s="129"/>
      <c r="AF145" s="129"/>
      <c r="AG145" s="129"/>
      <c r="AH145" s="129"/>
      <c r="AI145" s="129"/>
      <c r="AJ145" s="129"/>
      <c r="AK145" s="129"/>
      <c r="AL145" s="129"/>
      <c r="AM145" s="129"/>
      <c r="AN145" s="129"/>
      <c r="AO145" s="129"/>
      <c r="AP145" s="129"/>
      <c r="AQ145" s="129"/>
      <c r="AR145" s="129"/>
      <c r="AS145" s="129"/>
      <c r="AT145" s="129"/>
      <c r="AU145" s="129"/>
      <c r="AV145" s="129"/>
      <c r="AW145" s="129"/>
      <c r="AX145" s="129"/>
      <c r="AY145" s="129"/>
      <c r="AZ145" s="129"/>
      <c r="BA145" s="129"/>
      <c r="BB145" s="129"/>
      <c r="BC145" s="129"/>
      <c r="BD145" s="129"/>
      <c r="BE145" s="129"/>
      <c r="BF145" s="129"/>
      <c r="BG145" s="129"/>
      <c r="BH145" s="129"/>
      <c r="BI145" s="129"/>
      <c r="BJ145" s="129"/>
      <c r="BK145" s="129"/>
      <c r="BL145" s="129"/>
      <c r="BM145" s="129"/>
      <c r="BN145" s="129"/>
      <c r="BO145" s="129"/>
      <c r="BP145" s="129"/>
      <c r="BQ145" s="129"/>
      <c r="BR145" s="129"/>
      <c r="BS145" s="129"/>
      <c r="BT145" s="129"/>
      <c r="BU145" s="129"/>
      <c r="BV145" s="129"/>
      <c r="BW145" s="129"/>
      <c r="BX145" s="129"/>
      <c r="BY145" s="129"/>
      <c r="BZ145" s="129"/>
      <c r="CA145" s="129"/>
      <c r="CB145" s="129"/>
      <c r="CC145" s="129"/>
      <c r="CD145" s="129"/>
      <c r="CE145" s="129"/>
    </row>
    <row r="146" spans="2:85" ht="27.95" customHeight="1" x14ac:dyDescent="0.3">
      <c r="B146" s="25" t="s">
        <v>57</v>
      </c>
      <c r="C146" s="25"/>
      <c r="D146" s="25"/>
      <c r="E146" s="25"/>
      <c r="F146" s="61">
        <f t="shared" ref="F146:Z146" si="92">+SUM(F147:F150)</f>
        <v>0</v>
      </c>
      <c r="G146" s="61">
        <f t="shared" si="92"/>
        <v>1.0266843241159118</v>
      </c>
      <c r="H146" s="61">
        <f t="shared" si="92"/>
        <v>0</v>
      </c>
      <c r="I146" s="61">
        <f t="shared" si="92"/>
        <v>0</v>
      </c>
      <c r="J146" s="61">
        <f t="shared" si="92"/>
        <v>0.93061776114751316</v>
      </c>
      <c r="K146" s="61">
        <f t="shared" si="92"/>
        <v>0</v>
      </c>
      <c r="L146" s="61">
        <f t="shared" si="92"/>
        <v>0</v>
      </c>
      <c r="M146" s="61">
        <f t="shared" si="92"/>
        <v>0.86379982545892953</v>
      </c>
      <c r="N146" s="61">
        <f t="shared" si="92"/>
        <v>0</v>
      </c>
      <c r="O146" s="61">
        <f t="shared" si="92"/>
        <v>0</v>
      </c>
      <c r="P146" s="61">
        <f t="shared" si="92"/>
        <v>0.80859632754083755</v>
      </c>
      <c r="Q146" s="61">
        <f t="shared" si="92"/>
        <v>0</v>
      </c>
      <c r="R146" s="61">
        <f t="shared" si="92"/>
        <v>0</v>
      </c>
      <c r="S146" s="61">
        <f t="shared" si="92"/>
        <v>0.75936029507053582</v>
      </c>
      <c r="T146" s="61">
        <f t="shared" si="92"/>
        <v>0</v>
      </c>
      <c r="U146" s="61">
        <f t="shared" si="92"/>
        <v>0</v>
      </c>
      <c r="V146" s="61">
        <f t="shared" si="92"/>
        <v>0.70590403124563728</v>
      </c>
      <c r="W146" s="61">
        <f t="shared" si="92"/>
        <v>0</v>
      </c>
      <c r="X146" s="61">
        <f t="shared" si="92"/>
        <v>0</v>
      </c>
      <c r="Y146" s="61">
        <f t="shared" si="92"/>
        <v>0.65455788309803697</v>
      </c>
      <c r="Z146" s="61">
        <f t="shared" si="92"/>
        <v>0</v>
      </c>
      <c r="AA146" s="61">
        <f>+SUM(AA147:AA150)</f>
        <v>0</v>
      </c>
      <c r="AB146" s="61">
        <f>+SUM(AB147:AB150)</f>
        <v>0.32105410030098747</v>
      </c>
      <c r="AC146" s="61">
        <f>+SUM(AC147:AC150)</f>
        <v>0</v>
      </c>
      <c r="AD146" s="130"/>
      <c r="AE146" s="130"/>
      <c r="AF146" s="130"/>
      <c r="AG146" s="130"/>
      <c r="AH146" s="130"/>
      <c r="AI146" s="130"/>
      <c r="AJ146" s="130"/>
      <c r="AK146" s="130"/>
      <c r="AL146" s="130"/>
      <c r="AM146" s="130"/>
      <c r="AN146" s="130"/>
      <c r="AO146" s="130"/>
      <c r="AP146" s="130"/>
      <c r="AQ146" s="130"/>
      <c r="AR146" s="130"/>
      <c r="AS146" s="130"/>
      <c r="AT146" s="130"/>
      <c r="AU146" s="130"/>
      <c r="AV146" s="130"/>
      <c r="AW146" s="130"/>
      <c r="AX146" s="130"/>
      <c r="AY146" s="130"/>
      <c r="AZ146" s="130"/>
      <c r="BA146" s="130"/>
      <c r="BB146" s="130"/>
      <c r="BC146" s="130"/>
      <c r="BD146" s="130"/>
      <c r="BE146" s="130"/>
      <c r="BF146" s="130"/>
      <c r="BG146" s="130"/>
      <c r="BH146" s="130"/>
      <c r="BI146" s="130"/>
      <c r="BJ146" s="130"/>
      <c r="BK146" s="130"/>
      <c r="BL146" s="130"/>
      <c r="BM146" s="130"/>
      <c r="BN146" s="130"/>
      <c r="BO146" s="130"/>
      <c r="BP146" s="130"/>
      <c r="BQ146" s="130"/>
      <c r="BR146" s="130"/>
      <c r="BS146" s="130"/>
      <c r="BT146" s="130"/>
      <c r="BU146" s="130"/>
      <c r="BV146" s="130"/>
      <c r="BW146" s="130"/>
      <c r="BX146" s="130"/>
      <c r="BY146" s="130"/>
      <c r="BZ146" s="130"/>
      <c r="CA146" s="130"/>
      <c r="CB146" s="130"/>
      <c r="CC146" s="130"/>
      <c r="CD146" s="130"/>
      <c r="CE146" s="130"/>
    </row>
    <row r="147" spans="2:85" ht="27.95" customHeight="1" x14ac:dyDescent="0.3">
      <c r="B147" s="9" t="s">
        <v>58</v>
      </c>
      <c r="C147" s="9" t="s">
        <v>59</v>
      </c>
      <c r="D147" s="9" t="str">
        <f>+VLOOKUP($C147,$C$10:$D$49,2,FALSE)</f>
        <v>USD</v>
      </c>
      <c r="E147" s="9" t="s">
        <v>141</v>
      </c>
      <c r="F147" s="15">
        <v>0</v>
      </c>
      <c r="G147" s="15">
        <v>0.96527913436830381</v>
      </c>
      <c r="H147" s="15">
        <v>0</v>
      </c>
      <c r="I147" s="15">
        <v>0</v>
      </c>
      <c r="J147" s="15">
        <v>0.91128862383603781</v>
      </c>
      <c r="K147" s="15">
        <v>0</v>
      </c>
      <c r="L147" s="15">
        <v>0</v>
      </c>
      <c r="M147" s="15">
        <v>0.85994247568843774</v>
      </c>
      <c r="N147" s="15">
        <v>0</v>
      </c>
      <c r="O147" s="15">
        <v>0</v>
      </c>
      <c r="P147" s="15">
        <v>0.80859632754083755</v>
      </c>
      <c r="Q147" s="15">
        <v>0</v>
      </c>
      <c r="R147" s="15">
        <v>0</v>
      </c>
      <c r="S147" s="15">
        <v>0.75936029507053582</v>
      </c>
      <c r="T147" s="15">
        <v>0</v>
      </c>
      <c r="U147" s="15">
        <v>0</v>
      </c>
      <c r="V147" s="15">
        <v>0.70590403124563728</v>
      </c>
      <c r="W147" s="15">
        <v>0</v>
      </c>
      <c r="X147" s="15">
        <v>0</v>
      </c>
      <c r="Y147" s="15">
        <v>0.65455788309803697</v>
      </c>
      <c r="Z147" s="15">
        <v>0</v>
      </c>
      <c r="AA147" s="15">
        <v>0</v>
      </c>
      <c r="AB147" s="15">
        <v>0.32105410030098747</v>
      </c>
      <c r="AC147" s="15">
        <v>0</v>
      </c>
      <c r="AD147" s="129"/>
      <c r="AE147" s="129"/>
      <c r="AF147" s="129"/>
      <c r="AG147" s="129"/>
      <c r="AH147" s="129"/>
      <c r="AI147" s="129"/>
      <c r="AJ147" s="129"/>
      <c r="AK147" s="129"/>
      <c r="AL147" s="129"/>
      <c r="AM147" s="129"/>
      <c r="AN147" s="129"/>
      <c r="AO147" s="129"/>
      <c r="AP147" s="129"/>
      <c r="AQ147" s="129"/>
      <c r="AR147" s="129"/>
      <c r="AS147" s="129"/>
      <c r="AT147" s="129"/>
      <c r="AU147" s="129"/>
      <c r="AV147" s="129"/>
      <c r="AW147" s="129"/>
      <c r="AX147" s="129"/>
      <c r="AY147" s="129"/>
      <c r="AZ147" s="129"/>
      <c r="BA147" s="129"/>
      <c r="BB147" s="129"/>
      <c r="BC147" s="129"/>
      <c r="BD147" s="129"/>
      <c r="BE147" s="129"/>
      <c r="BF147" s="129"/>
      <c r="BG147" s="129"/>
      <c r="BH147" s="129"/>
      <c r="BI147" s="129"/>
      <c r="BJ147" s="129"/>
      <c r="BK147" s="129"/>
      <c r="BL147" s="129"/>
      <c r="BM147" s="129"/>
      <c r="BN147" s="129"/>
      <c r="BO147" s="129"/>
      <c r="BP147" s="129"/>
      <c r="BQ147" s="129"/>
      <c r="BR147" s="129"/>
      <c r="BS147" s="129"/>
      <c r="BT147" s="129"/>
      <c r="BU147" s="129"/>
      <c r="BV147" s="129"/>
      <c r="BW147" s="129"/>
      <c r="BX147" s="129"/>
      <c r="BY147" s="129"/>
      <c r="BZ147" s="129"/>
      <c r="CA147" s="129"/>
      <c r="CB147" s="129"/>
      <c r="CC147" s="129"/>
      <c r="CD147" s="129"/>
      <c r="CE147" s="129"/>
    </row>
    <row r="148" spans="2:85" ht="27.95" customHeight="1" x14ac:dyDescent="0.3">
      <c r="B148" s="9" t="s">
        <v>60</v>
      </c>
      <c r="C148" s="9" t="s">
        <v>61</v>
      </c>
      <c r="D148" s="9" t="str">
        <f>+VLOOKUP($C148,$C$10:$D$49,2,FALSE)</f>
        <v>USD</v>
      </c>
      <c r="E148" s="9" t="s">
        <v>141</v>
      </c>
      <c r="F148" s="15">
        <v>0</v>
      </c>
      <c r="G148" s="15">
        <v>3.4906896E-2</v>
      </c>
      <c r="H148" s="15">
        <v>0</v>
      </c>
      <c r="I148" s="15">
        <v>0</v>
      </c>
      <c r="J148" s="15">
        <v>1.932913731147537E-2</v>
      </c>
      <c r="K148" s="15">
        <v>0</v>
      </c>
      <c r="L148" s="15">
        <v>0</v>
      </c>
      <c r="M148" s="15">
        <v>3.8573497704917719E-3</v>
      </c>
      <c r="N148" s="15">
        <v>0</v>
      </c>
      <c r="O148" s="15">
        <v>0</v>
      </c>
      <c r="P148" s="15">
        <v>0</v>
      </c>
      <c r="Q148" s="15">
        <v>0</v>
      </c>
      <c r="R148" s="15">
        <v>0</v>
      </c>
      <c r="S148" s="15">
        <v>0</v>
      </c>
      <c r="T148" s="15">
        <v>0</v>
      </c>
      <c r="U148" s="15">
        <v>0</v>
      </c>
      <c r="V148" s="15">
        <v>0</v>
      </c>
      <c r="W148" s="15">
        <v>0</v>
      </c>
      <c r="X148" s="15">
        <v>0</v>
      </c>
      <c r="Y148" s="15">
        <v>0</v>
      </c>
      <c r="Z148" s="15">
        <v>0</v>
      </c>
      <c r="AA148" s="15">
        <v>0</v>
      </c>
      <c r="AB148" s="15">
        <v>0</v>
      </c>
      <c r="AC148" s="15">
        <v>0</v>
      </c>
      <c r="AD148" s="129"/>
      <c r="AE148" s="129"/>
      <c r="AF148" s="129"/>
      <c r="AG148" s="129"/>
      <c r="AH148" s="129"/>
      <c r="AI148" s="129"/>
      <c r="AJ148" s="129"/>
      <c r="AK148" s="129"/>
      <c r="AL148" s="129"/>
      <c r="AM148" s="129"/>
      <c r="AN148" s="129"/>
      <c r="AO148" s="129"/>
      <c r="AP148" s="129"/>
      <c r="AQ148" s="129"/>
      <c r="AR148" s="129"/>
      <c r="AS148" s="129"/>
      <c r="AT148" s="129"/>
      <c r="AU148" s="129"/>
      <c r="AV148" s="129"/>
      <c r="AW148" s="129"/>
      <c r="AX148" s="129"/>
      <c r="AY148" s="129"/>
      <c r="AZ148" s="129"/>
      <c r="BA148" s="129"/>
      <c r="BB148" s="129"/>
      <c r="BC148" s="129"/>
      <c r="BD148" s="129"/>
      <c r="BE148" s="129"/>
      <c r="BF148" s="129"/>
      <c r="BG148" s="129"/>
      <c r="BH148" s="129"/>
      <c r="BI148" s="129"/>
      <c r="BJ148" s="129"/>
      <c r="BK148" s="129"/>
      <c r="BL148" s="129"/>
      <c r="BM148" s="129"/>
      <c r="BN148" s="129"/>
      <c r="BO148" s="129"/>
      <c r="BP148" s="129"/>
      <c r="BQ148" s="129"/>
      <c r="BR148" s="129"/>
      <c r="BS148" s="129"/>
      <c r="BT148" s="129"/>
      <c r="BU148" s="129"/>
      <c r="BV148" s="129"/>
      <c r="BW148" s="129"/>
      <c r="BX148" s="129"/>
      <c r="BY148" s="129"/>
      <c r="BZ148" s="129"/>
      <c r="CA148" s="129"/>
      <c r="CB148" s="129"/>
      <c r="CC148" s="129"/>
      <c r="CD148" s="129"/>
      <c r="CE148" s="129"/>
    </row>
    <row r="149" spans="2:85" ht="27.95" customHeight="1" x14ac:dyDescent="0.3">
      <c r="B149" s="9" t="s">
        <v>62</v>
      </c>
      <c r="C149" s="9" t="s">
        <v>63</v>
      </c>
      <c r="D149" s="9" t="str">
        <f>+VLOOKUP($C149,$C$10:$D$49,2,FALSE)</f>
        <v>USD</v>
      </c>
      <c r="E149" s="9" t="s">
        <v>141</v>
      </c>
      <c r="F149" s="15">
        <v>0</v>
      </c>
      <c r="G149" s="15">
        <v>1.6874319158519918E-2</v>
      </c>
      <c r="H149" s="15">
        <v>0</v>
      </c>
      <c r="I149" s="15">
        <v>0</v>
      </c>
      <c r="J149" s="15">
        <v>0</v>
      </c>
      <c r="K149" s="15">
        <v>0</v>
      </c>
      <c r="L149" s="15">
        <v>0</v>
      </c>
      <c r="M149" s="15">
        <v>0</v>
      </c>
      <c r="N149" s="15">
        <v>0</v>
      </c>
      <c r="O149" s="15">
        <v>0</v>
      </c>
      <c r="P149" s="15">
        <v>0</v>
      </c>
      <c r="Q149" s="15">
        <v>0</v>
      </c>
      <c r="R149" s="15">
        <v>0</v>
      </c>
      <c r="S149" s="15">
        <v>0</v>
      </c>
      <c r="T149" s="15">
        <v>0</v>
      </c>
      <c r="U149" s="15">
        <v>0</v>
      </c>
      <c r="V149" s="15">
        <v>0</v>
      </c>
      <c r="W149" s="15">
        <v>0</v>
      </c>
      <c r="X149" s="15">
        <v>0</v>
      </c>
      <c r="Y149" s="15">
        <v>0</v>
      </c>
      <c r="Z149" s="15">
        <v>0</v>
      </c>
      <c r="AA149" s="15">
        <v>0</v>
      </c>
      <c r="AB149" s="15">
        <v>0</v>
      </c>
      <c r="AC149" s="15">
        <v>0</v>
      </c>
      <c r="AD149" s="129"/>
      <c r="AE149" s="129"/>
      <c r="AF149" s="129"/>
      <c r="AG149" s="129"/>
      <c r="AH149" s="129"/>
      <c r="AI149" s="129"/>
      <c r="AJ149" s="129"/>
      <c r="AK149" s="129"/>
      <c r="AL149" s="129"/>
      <c r="AM149" s="129"/>
      <c r="AN149" s="129"/>
      <c r="AO149" s="129"/>
      <c r="AP149" s="129"/>
      <c r="AQ149" s="129"/>
      <c r="AR149" s="129"/>
      <c r="AS149" s="129"/>
      <c r="AT149" s="129"/>
      <c r="AU149" s="129"/>
      <c r="AV149" s="129"/>
      <c r="AW149" s="129"/>
      <c r="AX149" s="129"/>
      <c r="AY149" s="129"/>
      <c r="AZ149" s="129"/>
      <c r="BA149" s="129"/>
      <c r="BB149" s="129"/>
      <c r="BC149" s="129"/>
      <c r="BD149" s="129"/>
      <c r="BE149" s="129"/>
      <c r="BF149" s="129"/>
      <c r="BG149" s="129"/>
      <c r="BH149" s="129"/>
      <c r="BI149" s="129"/>
      <c r="BJ149" s="129"/>
      <c r="BK149" s="129"/>
      <c r="BL149" s="129"/>
      <c r="BM149" s="129"/>
      <c r="BN149" s="129"/>
      <c r="BO149" s="129"/>
      <c r="BP149" s="129"/>
      <c r="BQ149" s="129"/>
      <c r="BR149" s="129"/>
      <c r="BS149" s="129"/>
      <c r="BT149" s="129"/>
      <c r="BU149" s="129"/>
      <c r="BV149" s="129"/>
      <c r="BW149" s="129"/>
      <c r="BX149" s="129"/>
      <c r="BY149" s="129"/>
      <c r="BZ149" s="129"/>
      <c r="CA149" s="129"/>
      <c r="CB149" s="129"/>
      <c r="CC149" s="129"/>
      <c r="CD149" s="129"/>
      <c r="CE149" s="129"/>
    </row>
    <row r="150" spans="2:85" ht="27.95" customHeight="1" x14ac:dyDescent="0.3">
      <c r="B150" s="9" t="s">
        <v>64</v>
      </c>
      <c r="C150" s="9" t="s">
        <v>65</v>
      </c>
      <c r="D150" s="9" t="str">
        <f>+VLOOKUP($C150,$C$10:$D$49,2,FALSE)</f>
        <v>USD</v>
      </c>
      <c r="E150" s="9" t="s">
        <v>141</v>
      </c>
      <c r="F150" s="15">
        <v>0</v>
      </c>
      <c r="G150" s="15">
        <v>9.62397458908806E-3</v>
      </c>
      <c r="H150" s="15">
        <v>0</v>
      </c>
      <c r="I150" s="15">
        <v>0</v>
      </c>
      <c r="J150" s="15">
        <v>0</v>
      </c>
      <c r="K150" s="15">
        <v>0</v>
      </c>
      <c r="L150" s="15">
        <v>0</v>
      </c>
      <c r="M150" s="15">
        <v>0</v>
      </c>
      <c r="N150" s="15">
        <v>0</v>
      </c>
      <c r="O150" s="15">
        <v>0</v>
      </c>
      <c r="P150" s="15">
        <v>0</v>
      </c>
      <c r="Q150" s="15">
        <v>0</v>
      </c>
      <c r="R150" s="15">
        <v>0</v>
      </c>
      <c r="S150" s="15">
        <v>0</v>
      </c>
      <c r="T150" s="15">
        <v>0</v>
      </c>
      <c r="U150" s="15">
        <v>0</v>
      </c>
      <c r="V150" s="15">
        <v>0</v>
      </c>
      <c r="W150" s="15">
        <v>0</v>
      </c>
      <c r="X150" s="15">
        <v>0</v>
      </c>
      <c r="Y150" s="15">
        <v>0</v>
      </c>
      <c r="Z150" s="15">
        <v>0</v>
      </c>
      <c r="AA150" s="15">
        <v>0</v>
      </c>
      <c r="AB150" s="15">
        <v>0</v>
      </c>
      <c r="AC150" s="15">
        <v>0</v>
      </c>
      <c r="AD150" s="129"/>
      <c r="AE150" s="129"/>
      <c r="AF150" s="129"/>
      <c r="AG150" s="129"/>
      <c r="AH150" s="129"/>
      <c r="AI150" s="129"/>
      <c r="AJ150" s="129"/>
      <c r="AK150" s="129"/>
      <c r="AL150" s="129"/>
      <c r="AM150" s="129"/>
      <c r="AN150" s="129"/>
      <c r="AO150" s="129"/>
      <c r="AP150" s="129"/>
      <c r="AQ150" s="129"/>
      <c r="AR150" s="129"/>
      <c r="AS150" s="129"/>
      <c r="AT150" s="129"/>
      <c r="AU150" s="129"/>
      <c r="AV150" s="129"/>
      <c r="AW150" s="129"/>
      <c r="AX150" s="129"/>
      <c r="AY150" s="129"/>
      <c r="AZ150" s="129"/>
      <c r="BA150" s="129"/>
      <c r="BB150" s="129"/>
      <c r="BC150" s="129"/>
      <c r="BD150" s="129"/>
      <c r="BE150" s="129"/>
      <c r="BF150" s="129"/>
      <c r="BG150" s="129"/>
      <c r="BH150" s="129"/>
      <c r="BI150" s="129"/>
      <c r="BJ150" s="129"/>
      <c r="BK150" s="129"/>
      <c r="BL150" s="129"/>
      <c r="BM150" s="129"/>
      <c r="BN150" s="129"/>
      <c r="BO150" s="129"/>
      <c r="BP150" s="129"/>
      <c r="BQ150" s="129"/>
      <c r="BR150" s="129"/>
      <c r="BS150" s="129"/>
      <c r="BT150" s="129"/>
      <c r="BU150" s="129"/>
      <c r="BV150" s="129"/>
      <c r="BW150" s="129"/>
      <c r="BX150" s="129"/>
      <c r="BY150" s="129"/>
      <c r="BZ150" s="129"/>
      <c r="CA150" s="129"/>
      <c r="CB150" s="129"/>
      <c r="CC150" s="129"/>
      <c r="CD150" s="129"/>
      <c r="CE150" s="129"/>
    </row>
    <row r="151" spans="2:85" ht="27.95" customHeight="1" x14ac:dyDescent="0.3">
      <c r="B151" s="24" t="s">
        <v>142</v>
      </c>
      <c r="C151" s="24"/>
      <c r="D151" s="24"/>
      <c r="E151" s="24"/>
      <c r="F151" s="60">
        <f t="shared" ref="F151:Z151" si="93">+SUM(F152:F155)</f>
        <v>1875.8084824127168</v>
      </c>
      <c r="G151" s="60">
        <f t="shared" si="93"/>
        <v>22.192074999999999</v>
      </c>
      <c r="H151" s="60">
        <f t="shared" si="93"/>
        <v>0</v>
      </c>
      <c r="I151" s="60">
        <f t="shared" si="93"/>
        <v>934.06582900665774</v>
      </c>
      <c r="J151" s="60">
        <f t="shared" si="93"/>
        <v>44.384149999999998</v>
      </c>
      <c r="K151" s="60">
        <f t="shared" si="93"/>
        <v>0</v>
      </c>
      <c r="L151" s="60">
        <f t="shared" si="93"/>
        <v>7.958384717056683</v>
      </c>
      <c r="M151" s="60">
        <f t="shared" si="93"/>
        <v>36.987531402500004</v>
      </c>
      <c r="N151" s="60">
        <f t="shared" si="93"/>
        <v>0</v>
      </c>
      <c r="O151" s="60">
        <f t="shared" si="93"/>
        <v>4.8905472059296455</v>
      </c>
      <c r="P151" s="60">
        <f t="shared" si="93"/>
        <v>22.194294207500004</v>
      </c>
      <c r="Q151" s="60">
        <f t="shared" si="93"/>
        <v>0</v>
      </c>
      <c r="R151" s="60">
        <f t="shared" si="93"/>
        <v>2.4121990066591432</v>
      </c>
      <c r="S151" s="60">
        <f t="shared" si="93"/>
        <v>7.3988378050000012</v>
      </c>
      <c r="T151" s="60">
        <f t="shared" si="93"/>
        <v>0</v>
      </c>
      <c r="U151" s="60">
        <f t="shared" si="93"/>
        <v>0.8796187362246517</v>
      </c>
      <c r="V151" s="60">
        <f t="shared" si="93"/>
        <v>0</v>
      </c>
      <c r="W151" s="60">
        <f t="shared" si="93"/>
        <v>0</v>
      </c>
      <c r="X151" s="60">
        <f t="shared" si="93"/>
        <v>0</v>
      </c>
      <c r="Y151" s="60">
        <f t="shared" si="93"/>
        <v>0</v>
      </c>
      <c r="Z151" s="60">
        <f t="shared" si="93"/>
        <v>0</v>
      </c>
      <c r="AA151" s="60">
        <f>+SUM(AA152:AA155)</f>
        <v>0</v>
      </c>
      <c r="AB151" s="60">
        <f>+SUM(AB152:AB155)</f>
        <v>0</v>
      </c>
      <c r="AC151" s="60">
        <f>+SUM(AC152:AC155)</f>
        <v>0</v>
      </c>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c r="BX151" s="125"/>
      <c r="BY151" s="125"/>
      <c r="BZ151" s="125"/>
      <c r="CA151" s="125"/>
      <c r="CB151" s="125"/>
      <c r="CC151" s="125"/>
      <c r="CD151" s="125"/>
      <c r="CE151" s="125"/>
    </row>
    <row r="152" spans="2:85" ht="27.95" customHeight="1" x14ac:dyDescent="0.3">
      <c r="B152" s="9" t="s">
        <v>66</v>
      </c>
      <c r="C152" s="9" t="s">
        <v>67</v>
      </c>
      <c r="D152" s="9" t="str">
        <f>+VLOOKUP($C152,$C$10:$D$49,2,FALSE)</f>
        <v>USD</v>
      </c>
      <c r="E152" s="9" t="s">
        <v>142</v>
      </c>
      <c r="F152" s="15">
        <v>0</v>
      </c>
      <c r="G152" s="15">
        <v>20.9375</v>
      </c>
      <c r="H152" s="15">
        <v>0</v>
      </c>
      <c r="I152" s="15">
        <v>0</v>
      </c>
      <c r="J152" s="15">
        <v>41.875</v>
      </c>
      <c r="K152" s="15">
        <v>0</v>
      </c>
      <c r="L152" s="15">
        <v>0</v>
      </c>
      <c r="M152" s="15">
        <v>34.896531250000002</v>
      </c>
      <c r="N152" s="15">
        <v>0</v>
      </c>
      <c r="O152" s="15">
        <v>0</v>
      </c>
      <c r="P152" s="15">
        <v>20.939593750000004</v>
      </c>
      <c r="Q152" s="15">
        <v>0</v>
      </c>
      <c r="R152" s="15">
        <v>0</v>
      </c>
      <c r="S152" s="15">
        <v>6.9805625000000013</v>
      </c>
      <c r="T152" s="15">
        <v>0</v>
      </c>
      <c r="U152" s="15">
        <v>0</v>
      </c>
      <c r="V152" s="15">
        <v>0</v>
      </c>
      <c r="W152" s="15">
        <v>0</v>
      </c>
      <c r="X152" s="15">
        <v>0</v>
      </c>
      <c r="Y152" s="15">
        <v>0</v>
      </c>
      <c r="Z152" s="15">
        <v>0</v>
      </c>
      <c r="AA152" s="15">
        <v>0</v>
      </c>
      <c r="AB152" s="15">
        <v>0</v>
      </c>
      <c r="AC152" s="15">
        <v>0</v>
      </c>
      <c r="AD152" s="129"/>
      <c r="AE152" s="129"/>
      <c r="AF152" s="129"/>
      <c r="AG152" s="129"/>
      <c r="AH152" s="129"/>
      <c r="AI152" s="129"/>
      <c r="AJ152" s="129"/>
      <c r="AK152" s="129"/>
      <c r="AL152" s="129"/>
      <c r="AM152" s="129"/>
      <c r="AN152" s="129"/>
      <c r="AO152" s="129"/>
      <c r="AP152" s="129"/>
      <c r="AQ152" s="129"/>
      <c r="AR152" s="129"/>
      <c r="AS152" s="129"/>
      <c r="AT152" s="129"/>
      <c r="AU152" s="129"/>
      <c r="AV152" s="129"/>
      <c r="AW152" s="129"/>
      <c r="AX152" s="129"/>
      <c r="AY152" s="129"/>
      <c r="AZ152" s="129"/>
      <c r="BA152" s="129"/>
      <c r="BB152" s="129"/>
      <c r="BC152" s="129"/>
      <c r="BD152" s="129"/>
      <c r="BE152" s="129"/>
      <c r="BF152" s="129"/>
      <c r="BG152" s="129"/>
      <c r="BH152" s="129"/>
      <c r="BI152" s="129"/>
      <c r="BJ152" s="129"/>
      <c r="BK152" s="129"/>
      <c r="BL152" s="129"/>
      <c r="BM152" s="129"/>
      <c r="BN152" s="129"/>
      <c r="BO152" s="129"/>
      <c r="BP152" s="129"/>
      <c r="BQ152" s="129"/>
      <c r="BR152" s="129"/>
      <c r="BS152" s="129"/>
      <c r="BT152" s="129"/>
      <c r="BU152" s="129"/>
      <c r="BV152" s="129"/>
      <c r="BW152" s="129"/>
      <c r="BX152" s="129"/>
      <c r="BY152" s="129"/>
      <c r="BZ152" s="129"/>
      <c r="CA152" s="129"/>
      <c r="CB152" s="129"/>
      <c r="CC152" s="129"/>
      <c r="CD152" s="129"/>
      <c r="CE152" s="129"/>
    </row>
    <row r="153" spans="2:85" ht="27.95" customHeight="1" x14ac:dyDescent="0.3">
      <c r="B153" s="9" t="s">
        <v>68</v>
      </c>
      <c r="C153" s="9" t="s">
        <v>69</v>
      </c>
      <c r="D153" s="9" t="str">
        <f>+VLOOKUP($C153,$C$10:$D$49,2,FALSE)</f>
        <v>Pesos</v>
      </c>
      <c r="E153" s="9" t="s">
        <v>142</v>
      </c>
      <c r="F153" s="15">
        <v>1857.5191381876864</v>
      </c>
      <c r="G153" s="15">
        <v>0</v>
      </c>
      <c r="H153" s="15">
        <v>0</v>
      </c>
      <c r="I153" s="15">
        <v>923.91564942017817</v>
      </c>
      <c r="J153" s="15">
        <v>0</v>
      </c>
      <c r="K153" s="15">
        <v>0</v>
      </c>
      <c r="L153" s="15">
        <v>0</v>
      </c>
      <c r="M153" s="15">
        <v>0</v>
      </c>
      <c r="N153" s="15">
        <v>0</v>
      </c>
      <c r="O153" s="15">
        <v>0</v>
      </c>
      <c r="P153" s="15">
        <v>0</v>
      </c>
      <c r="Q153" s="15">
        <v>0</v>
      </c>
      <c r="R153" s="15">
        <v>0</v>
      </c>
      <c r="S153" s="15">
        <v>0</v>
      </c>
      <c r="T153" s="15">
        <v>0</v>
      </c>
      <c r="U153" s="15">
        <v>0</v>
      </c>
      <c r="V153" s="15">
        <v>0</v>
      </c>
      <c r="W153" s="15">
        <v>0</v>
      </c>
      <c r="X153" s="15">
        <v>0</v>
      </c>
      <c r="Y153" s="15">
        <v>0</v>
      </c>
      <c r="Z153" s="15">
        <v>0</v>
      </c>
      <c r="AA153" s="15">
        <v>0</v>
      </c>
      <c r="AB153" s="15">
        <v>0</v>
      </c>
      <c r="AC153" s="15">
        <v>0</v>
      </c>
      <c r="AD153" s="129"/>
      <c r="AE153" s="129"/>
      <c r="AF153" s="129"/>
      <c r="AG153" s="129"/>
      <c r="AH153" s="129"/>
      <c r="AI153" s="129"/>
      <c r="AJ153" s="129"/>
      <c r="AK153" s="129"/>
      <c r="AL153" s="129"/>
      <c r="AM153" s="129"/>
      <c r="AN153" s="129"/>
      <c r="AO153" s="129"/>
      <c r="AP153" s="129"/>
      <c r="AQ153" s="129"/>
      <c r="AR153" s="129"/>
      <c r="AS153" s="129"/>
      <c r="AT153" s="129"/>
      <c r="AU153" s="129"/>
      <c r="AV153" s="129"/>
      <c r="AW153" s="129"/>
      <c r="AX153" s="129"/>
      <c r="AY153" s="129"/>
      <c r="AZ153" s="129"/>
      <c r="BA153" s="129"/>
      <c r="BB153" s="129"/>
      <c r="BC153" s="129"/>
      <c r="BD153" s="129"/>
      <c r="BE153" s="129"/>
      <c r="BF153" s="129"/>
      <c r="BG153" s="129"/>
      <c r="BH153" s="129"/>
      <c r="BI153" s="129"/>
      <c r="BJ153" s="129"/>
      <c r="BK153" s="129"/>
      <c r="BL153" s="129"/>
      <c r="BM153" s="129"/>
      <c r="BN153" s="129"/>
      <c r="BO153" s="129"/>
      <c r="BP153" s="129"/>
      <c r="BQ153" s="129"/>
      <c r="BR153" s="129"/>
      <c r="BS153" s="129"/>
      <c r="BT153" s="129"/>
      <c r="BU153" s="129"/>
      <c r="BV153" s="129"/>
      <c r="BW153" s="129"/>
      <c r="BX153" s="129"/>
      <c r="BY153" s="129"/>
      <c r="BZ153" s="129"/>
      <c r="CA153" s="129"/>
      <c r="CB153" s="129"/>
      <c r="CC153" s="129"/>
      <c r="CD153" s="129"/>
      <c r="CE153" s="129"/>
    </row>
    <row r="154" spans="2:85" ht="27.95" customHeight="1" x14ac:dyDescent="0.3">
      <c r="B154" s="9" t="s">
        <v>70</v>
      </c>
      <c r="C154" s="9" t="s">
        <v>71</v>
      </c>
      <c r="D154" s="9" t="str">
        <f>+VLOOKUP($C154,$C$10:$D$49,2,FALSE)</f>
        <v>USD</v>
      </c>
      <c r="E154" s="9" t="s">
        <v>142</v>
      </c>
      <c r="F154" s="15">
        <v>0</v>
      </c>
      <c r="G154" s="15">
        <v>1.254575</v>
      </c>
      <c r="H154" s="15">
        <v>0</v>
      </c>
      <c r="I154" s="15">
        <v>0</v>
      </c>
      <c r="J154" s="15">
        <v>2.50915</v>
      </c>
      <c r="K154" s="15">
        <v>0</v>
      </c>
      <c r="L154" s="15">
        <v>0</v>
      </c>
      <c r="M154" s="15">
        <v>2.0910001524999999</v>
      </c>
      <c r="N154" s="15">
        <v>0</v>
      </c>
      <c r="O154" s="15">
        <v>0</v>
      </c>
      <c r="P154" s="15">
        <v>1.2547004575000003</v>
      </c>
      <c r="Q154" s="15">
        <v>0</v>
      </c>
      <c r="R154" s="15">
        <v>0</v>
      </c>
      <c r="S154" s="15">
        <v>0.4182753050000001</v>
      </c>
      <c r="T154" s="15">
        <v>0</v>
      </c>
      <c r="U154" s="15">
        <v>0</v>
      </c>
      <c r="V154" s="15">
        <v>0</v>
      </c>
      <c r="W154" s="15">
        <v>0</v>
      </c>
      <c r="X154" s="15">
        <v>0</v>
      </c>
      <c r="Y154" s="15">
        <v>0</v>
      </c>
      <c r="Z154" s="15">
        <v>0</v>
      </c>
      <c r="AA154" s="15">
        <v>0</v>
      </c>
      <c r="AB154" s="15">
        <v>0</v>
      </c>
      <c r="AC154" s="15">
        <v>0</v>
      </c>
      <c r="AD154" s="129"/>
      <c r="AE154" s="129"/>
      <c r="AF154" s="129"/>
      <c r="AG154" s="129"/>
      <c r="AH154" s="129"/>
      <c r="AI154" s="129"/>
      <c r="AJ154" s="129"/>
      <c r="AK154" s="129"/>
      <c r="AL154" s="129"/>
      <c r="AM154" s="129"/>
      <c r="AN154" s="129"/>
      <c r="AO154" s="129"/>
      <c r="AP154" s="129"/>
      <c r="AQ154" s="129"/>
      <c r="AR154" s="129"/>
      <c r="AS154" s="129"/>
      <c r="AT154" s="129"/>
      <c r="AU154" s="129"/>
      <c r="AV154" s="129"/>
      <c r="AW154" s="129"/>
      <c r="AX154" s="129"/>
      <c r="AY154" s="129"/>
      <c r="AZ154" s="129"/>
      <c r="BA154" s="129"/>
      <c r="BB154" s="129"/>
      <c r="BC154" s="129"/>
      <c r="BD154" s="129"/>
      <c r="BE154" s="129"/>
      <c r="BF154" s="129"/>
      <c r="BG154" s="129"/>
      <c r="BH154" s="129"/>
      <c r="BI154" s="129"/>
      <c r="BJ154" s="129"/>
      <c r="BK154" s="129"/>
      <c r="BL154" s="129"/>
      <c r="BM154" s="129"/>
      <c r="BN154" s="129"/>
      <c r="BO154" s="129"/>
      <c r="BP154" s="129"/>
      <c r="BQ154" s="129"/>
      <c r="BR154" s="129"/>
      <c r="BS154" s="129"/>
      <c r="BT154" s="129"/>
      <c r="BU154" s="129"/>
      <c r="BV154" s="129"/>
      <c r="BW154" s="129"/>
      <c r="BX154" s="129"/>
      <c r="BY154" s="129"/>
      <c r="BZ154" s="129"/>
      <c r="CA154" s="129"/>
      <c r="CB154" s="129"/>
      <c r="CC154" s="129"/>
      <c r="CD154" s="129"/>
      <c r="CE154" s="129"/>
    </row>
    <row r="155" spans="2:85" ht="27.95" customHeight="1" x14ac:dyDescent="0.3">
      <c r="B155" s="11" t="s">
        <v>72</v>
      </c>
      <c r="C155" s="9" t="s">
        <v>73</v>
      </c>
      <c r="D155" s="9" t="str">
        <f>+VLOOKUP($C155,$C$10:$D$49,2,FALSE)</f>
        <v>Pesos</v>
      </c>
      <c r="E155" s="9" t="s">
        <v>142</v>
      </c>
      <c r="F155" s="15">
        <v>18.289344225030458</v>
      </c>
      <c r="G155" s="15">
        <v>0</v>
      </c>
      <c r="H155" s="15">
        <v>0</v>
      </c>
      <c r="I155" s="15">
        <v>10.150179586479569</v>
      </c>
      <c r="J155" s="15">
        <v>0</v>
      </c>
      <c r="K155" s="15">
        <v>0</v>
      </c>
      <c r="L155" s="15">
        <v>7.958384717056683</v>
      </c>
      <c r="M155" s="15">
        <v>0</v>
      </c>
      <c r="N155" s="15">
        <v>0</v>
      </c>
      <c r="O155" s="15">
        <v>4.8905472059296455</v>
      </c>
      <c r="P155" s="15">
        <v>0</v>
      </c>
      <c r="Q155" s="15">
        <v>0</v>
      </c>
      <c r="R155" s="15">
        <v>2.4121990066591432</v>
      </c>
      <c r="S155" s="15">
        <v>0</v>
      </c>
      <c r="T155" s="15">
        <v>0</v>
      </c>
      <c r="U155" s="15">
        <v>0.8796187362246517</v>
      </c>
      <c r="V155" s="15">
        <v>0</v>
      </c>
      <c r="W155" s="15">
        <v>0</v>
      </c>
      <c r="X155" s="15">
        <v>0</v>
      </c>
      <c r="Y155" s="15">
        <v>0</v>
      </c>
      <c r="Z155" s="15">
        <v>0</v>
      </c>
      <c r="AA155" s="15">
        <v>0</v>
      </c>
      <c r="AB155" s="15">
        <v>0</v>
      </c>
      <c r="AC155" s="15">
        <v>0</v>
      </c>
      <c r="AD155" s="129"/>
      <c r="AE155" s="129"/>
      <c r="AF155" s="129"/>
      <c r="AG155" s="129"/>
      <c r="AH155" s="129"/>
      <c r="AI155" s="129"/>
      <c r="AJ155" s="129"/>
      <c r="AK155" s="129"/>
      <c r="AL155" s="129"/>
      <c r="AM155" s="129"/>
      <c r="AN155" s="129"/>
      <c r="AO155" s="129"/>
      <c r="AP155" s="129"/>
      <c r="AQ155" s="129"/>
      <c r="AR155" s="129"/>
      <c r="AS155" s="129"/>
      <c r="AT155" s="129"/>
      <c r="AU155" s="129"/>
      <c r="AV155" s="129"/>
      <c r="AW155" s="129"/>
      <c r="AX155" s="129"/>
      <c r="AY155" s="129"/>
      <c r="AZ155" s="129"/>
      <c r="BA155" s="129"/>
      <c r="BB155" s="129"/>
      <c r="BC155" s="129"/>
      <c r="BD155" s="129"/>
      <c r="BE155" s="129"/>
      <c r="BF155" s="129"/>
      <c r="BG155" s="129"/>
      <c r="BH155" s="129"/>
      <c r="BI155" s="129"/>
      <c r="BJ155" s="129"/>
      <c r="BK155" s="129"/>
      <c r="BL155" s="129"/>
      <c r="BM155" s="129"/>
      <c r="BN155" s="129"/>
      <c r="BO155" s="129"/>
      <c r="BP155" s="129"/>
      <c r="BQ155" s="129"/>
      <c r="BR155" s="129"/>
      <c r="BS155" s="129"/>
      <c r="BT155" s="129"/>
      <c r="BU155" s="129"/>
      <c r="BV155" s="129"/>
      <c r="BW155" s="129"/>
      <c r="BX155" s="129"/>
      <c r="BY155" s="129"/>
      <c r="BZ155" s="129"/>
      <c r="CA155" s="129"/>
      <c r="CB155" s="129"/>
      <c r="CC155" s="129"/>
      <c r="CD155" s="129"/>
      <c r="CE155" s="129"/>
    </row>
    <row r="156" spans="2:85" ht="6.75" customHeight="1" x14ac:dyDescent="0.3">
      <c r="B156" s="27"/>
      <c r="C156" s="16"/>
      <c r="D156" s="16"/>
      <c r="F156" s="62"/>
      <c r="G156" s="62"/>
      <c r="H156" s="62"/>
      <c r="I156" s="62"/>
      <c r="J156" s="62"/>
      <c r="K156" s="62"/>
      <c r="L156" s="62"/>
      <c r="M156" s="62"/>
      <c r="N156" s="62"/>
      <c r="O156" s="62"/>
      <c r="P156" s="62"/>
      <c r="Q156" s="62"/>
      <c r="R156" s="28"/>
      <c r="S156" s="28"/>
      <c r="T156" s="28"/>
      <c r="U156" s="28"/>
      <c r="V156" s="28"/>
      <c r="W156" s="28"/>
      <c r="X156" s="28"/>
      <c r="Y156" s="28"/>
      <c r="Z156" s="28"/>
      <c r="AD156" s="59"/>
      <c r="AE156" s="59"/>
      <c r="AF156" s="59"/>
      <c r="AG156" s="59"/>
      <c r="AH156" s="59"/>
      <c r="AI156" s="59"/>
      <c r="AJ156" s="59"/>
      <c r="AK156" s="59"/>
      <c r="AL156" s="59"/>
    </row>
    <row r="157" spans="2:85" ht="29.25" customHeight="1" x14ac:dyDescent="0.3">
      <c r="B157" s="149" t="s">
        <v>74</v>
      </c>
      <c r="C157" s="150"/>
      <c r="D157" s="150"/>
      <c r="E157" s="151"/>
      <c r="F157" s="60">
        <f t="shared" ref="F157:AC157" si="94">+SUM(F115,F130,F132,F134,F151)</f>
        <v>2619.6789059683047</v>
      </c>
      <c r="G157" s="60">
        <f t="shared" si="94"/>
        <v>27.64194988332126</v>
      </c>
      <c r="H157" s="60">
        <f t="shared" si="94"/>
        <v>10.559084110806602</v>
      </c>
      <c r="I157" s="60">
        <f t="shared" si="94"/>
        <v>2703.3202691790493</v>
      </c>
      <c r="J157" s="60">
        <f t="shared" si="94"/>
        <v>48.935734855173465</v>
      </c>
      <c r="K157" s="60">
        <f t="shared" si="94"/>
        <v>7.2886055356000004</v>
      </c>
      <c r="L157" s="60">
        <f t="shared" si="94"/>
        <v>2016.9740526014839</v>
      </c>
      <c r="M157" s="60">
        <f t="shared" si="94"/>
        <v>41.164714377340879</v>
      </c>
      <c r="N157" s="60">
        <f t="shared" si="94"/>
        <v>4.3230605059</v>
      </c>
      <c r="O157" s="60">
        <f t="shared" si="94"/>
        <v>639.09596153256962</v>
      </c>
      <c r="P157" s="60">
        <f t="shared" si="94"/>
        <v>26.014760407515304</v>
      </c>
      <c r="Q157" s="60">
        <f t="shared" si="94"/>
        <v>1.3575154759000003</v>
      </c>
      <c r="R157" s="60">
        <f t="shared" si="94"/>
        <v>21.46416630660887</v>
      </c>
      <c r="S157" s="60">
        <f t="shared" si="94"/>
        <v>10.875896391508753</v>
      </c>
      <c r="T157" s="60">
        <f t="shared" si="94"/>
        <v>0</v>
      </c>
      <c r="U157" s="60">
        <f t="shared" si="94"/>
        <v>8.547018791917484</v>
      </c>
      <c r="V157" s="60">
        <f t="shared" si="94"/>
        <v>3.1181567928178389</v>
      </c>
      <c r="W157" s="60">
        <f t="shared" si="94"/>
        <v>0</v>
      </c>
      <c r="X157" s="60">
        <f t="shared" si="94"/>
        <v>1.5595720234174049</v>
      </c>
      <c r="Y157" s="60">
        <f t="shared" si="94"/>
        <v>2.7958837545872179</v>
      </c>
      <c r="Z157" s="60">
        <f t="shared" si="94"/>
        <v>0</v>
      </c>
      <c r="AA157" s="60">
        <f t="shared" si="94"/>
        <v>0</v>
      </c>
      <c r="AB157" s="60">
        <f t="shared" si="94"/>
        <v>1.3353640301271379</v>
      </c>
      <c r="AC157" s="60">
        <f t="shared" si="94"/>
        <v>0</v>
      </c>
      <c r="AD157" s="125"/>
      <c r="AE157" s="125"/>
      <c r="AF157" s="125"/>
      <c r="AG157" s="125"/>
      <c r="AH157" s="125"/>
      <c r="AI157" s="125"/>
      <c r="AJ157" s="125"/>
      <c r="AK157" s="125"/>
      <c r="AL157" s="125"/>
      <c r="AM157" s="125"/>
      <c r="AN157" s="125"/>
      <c r="AO157" s="125"/>
      <c r="AP157" s="125"/>
      <c r="AQ157" s="125"/>
      <c r="AR157" s="125"/>
      <c r="AS157" s="125"/>
      <c r="AT157" s="125"/>
      <c r="AU157" s="125"/>
      <c r="AV157" s="125"/>
      <c r="AW157" s="125"/>
      <c r="AX157" s="125"/>
      <c r="AY157" s="125"/>
      <c r="AZ157" s="125"/>
      <c r="BA157" s="125"/>
      <c r="BB157" s="125"/>
      <c r="BC157" s="125"/>
      <c r="BD157" s="125"/>
      <c r="BE157" s="125"/>
      <c r="BF157" s="125"/>
      <c r="BG157" s="125"/>
      <c r="BH157" s="125"/>
      <c r="BI157" s="125"/>
      <c r="BJ157" s="125"/>
      <c r="BK157" s="125"/>
      <c r="BL157" s="125"/>
      <c r="BM157" s="125"/>
      <c r="BN157" s="125"/>
      <c r="BO157" s="125"/>
      <c r="BP157" s="125"/>
      <c r="BQ157" s="125"/>
      <c r="BR157" s="125"/>
      <c r="BS157" s="125"/>
      <c r="BT157" s="125"/>
      <c r="BU157" s="125"/>
      <c r="BV157" s="125"/>
      <c r="BW157" s="125"/>
      <c r="BX157" s="125"/>
      <c r="BY157" s="125"/>
      <c r="BZ157" s="125"/>
      <c r="CA157" s="125"/>
      <c r="CB157" s="125"/>
      <c r="CC157" s="125"/>
      <c r="CD157" s="125"/>
      <c r="CE157" s="125"/>
    </row>
    <row r="158" spans="2:85" x14ac:dyDescent="0.3">
      <c r="B158" s="144" t="s">
        <v>123</v>
      </c>
      <c r="C158" s="144"/>
      <c r="D158" s="144"/>
      <c r="E158" s="144"/>
      <c r="F158" s="144"/>
      <c r="G158" s="144"/>
      <c r="H158" s="144"/>
      <c r="I158" s="144"/>
      <c r="J158" s="144"/>
      <c r="K158" s="144"/>
      <c r="L158" s="144"/>
      <c r="M158" s="144"/>
      <c r="N158" s="144"/>
      <c r="O158" s="70"/>
      <c r="P158" s="70"/>
      <c r="Q158" s="70"/>
      <c r="R158" s="70"/>
      <c r="S158" s="70"/>
      <c r="T158" s="70"/>
      <c r="U158" s="70"/>
      <c r="V158" s="70"/>
      <c r="W158" s="70"/>
      <c r="X158" s="70"/>
      <c r="Y158" s="70"/>
      <c r="Z158" s="71"/>
    </row>
    <row r="159" spans="2:85" x14ac:dyDescent="0.3">
      <c r="CE159" s="96"/>
      <c r="CF159" s="96"/>
      <c r="CG159" s="96"/>
    </row>
  </sheetData>
  <mergeCells count="22">
    <mergeCell ref="B158:N158"/>
    <mergeCell ref="M6:M8"/>
    <mergeCell ref="B107:Z107"/>
    <mergeCell ref="B52:N52"/>
    <mergeCell ref="B59:U59"/>
    <mergeCell ref="B110:U110"/>
    <mergeCell ref="B51:D51"/>
    <mergeCell ref="B106:E106"/>
    <mergeCell ref="B157:E157"/>
    <mergeCell ref="B2:U2"/>
    <mergeCell ref="B6:B8"/>
    <mergeCell ref="C6:C8"/>
    <mergeCell ref="G6:G8"/>
    <mergeCell ref="D6:D8"/>
    <mergeCell ref="J6:J8"/>
    <mergeCell ref="N6:N8"/>
    <mergeCell ref="H6:H8"/>
    <mergeCell ref="I6:I8"/>
    <mergeCell ref="K6:K8"/>
    <mergeCell ref="L6:L8"/>
    <mergeCell ref="E6:E7"/>
    <mergeCell ref="F6:F7"/>
  </mergeCells>
  <hyperlinks>
    <hyperlink ref="C67" location="ANSG20!A1" display="ANSG20" xr:uid="{00000000-0004-0000-0000-000000000000}"/>
    <hyperlink ref="C69" location="ANSE21!A1" display="ANSE21" xr:uid="{00000000-0004-0000-0000-000001000000}"/>
    <hyperlink ref="C88" location="BIDF40!A1" display="BIDF40" xr:uid="{00000000-0004-0000-0000-000002000000}"/>
    <hyperlink ref="C93" location="BIDF22!A1" display="BIDF22" xr:uid="{00000000-0004-0000-0000-000003000000}"/>
    <hyperlink ref="C91" location="BIDO24!A1" display="BIDO24" xr:uid="{00000000-0004-0000-0000-000004000000}"/>
    <hyperlink ref="C89" location="BIDN32!A1" display="BIDN32" xr:uid="{00000000-0004-0000-0000-000005000000}"/>
    <hyperlink ref="C99" location="BIRS20!A1" display="BIRS20" xr:uid="{00000000-0004-0000-0000-000006000000}"/>
    <hyperlink ref="C98" location="BIRO20!A1" display="BIRO20" xr:uid="{00000000-0004-0000-0000-000007000000}"/>
    <hyperlink ref="C97" location="BIRJ22!A1" display="BIRJ22" xr:uid="{00000000-0004-0000-0000-000008000000}"/>
    <hyperlink ref="C96" location="BIRS38!A1" display="BIRS38" xr:uid="{00000000-0004-0000-0000-000009000000}"/>
    <hyperlink ref="C101" location="'PMY24'!A1" display="PMY24" xr:uid="{00000000-0004-0000-0000-00000A000000}"/>
    <hyperlink ref="C92" location="BIDS34!A1" display="BIDS34" xr:uid="{00000000-0004-0000-0000-00000B000000}"/>
    <hyperlink ref="C94" location="BIDS23!A1" display="BIDS23" xr:uid="{00000000-0004-0000-0000-00000C000000}"/>
    <hyperlink ref="C75" location="FFFIRF21!A1" display="FFFIRF21" xr:uid="{00000000-0004-0000-0000-00000D000000}"/>
    <hyperlink ref="C77" location="FFFIRY22!A1" display="FFFIRY22" xr:uid="{00000000-0004-0000-0000-00000E000000}"/>
    <hyperlink ref="C74" location="FFFIRJ20!A1" display="FFFIRJ20" xr:uid="{00000000-0004-0000-0000-00000F000000}"/>
    <hyperlink ref="C102" location="'PMJ21'!A1" display="PMJ21" xr:uid="{00000000-0004-0000-0000-000010000000}"/>
    <hyperlink ref="C90" location="BIDY42!A1" display="BIDY42" xr:uid="{00000000-0004-0000-0000-000011000000}"/>
    <hyperlink ref="C103" location="'PMY24-C'!A1" display="PMY24-C" xr:uid="{00000000-0004-0000-0000-000012000000}"/>
    <hyperlink ref="C68" location="ANSE22!A1" display="ANSE22" xr:uid="{00000000-0004-0000-0000-000013000000}"/>
    <hyperlink ref="C78" location="PROFA21!A1" display="PROFA21" xr:uid="{00000000-0004-0000-0000-000014000000}"/>
    <hyperlink ref="C70" location="FFFIRO24!A1" display="FFFIRO24" xr:uid="{00000000-0004-0000-0000-000015000000}"/>
    <hyperlink ref="C72" location="ANSG22!A1" display="ANSG22" xr:uid="{00000000-0004-0000-0000-000016000000}"/>
    <hyperlink ref="C71" location="FFFIRF26!A1" display="FFFIRF26" xr:uid="{00000000-0004-0000-0000-000017000000}"/>
    <hyperlink ref="C66" location="ANSE23!A1" display="ANSE23" xr:uid="{00000000-0004-0000-0000-000018000000}"/>
    <hyperlink ref="C80" location="BNAN23!A1" display="BNAN23" xr:uid="{00000000-0004-0000-0000-000019000000}"/>
    <hyperlink ref="C73" location="IPVO26!A1" display="IPVO26" xr:uid="{00000000-0004-0000-0000-00001A000000}"/>
    <hyperlink ref="C76" location="FFFIRE26!A1" display="FFFIRE26" xr:uid="{00000000-0004-0000-0000-00001B000000}"/>
    <hyperlink ref="C104" location="'PMG25'!A1" display="PMG25" xr:uid="{00000000-0004-0000-0000-00001C000000}"/>
    <hyperlink ref="C65" location="FFDPO23!A1" display="FFDPO23" xr:uid="{00000000-0004-0000-0000-00001D000000}"/>
    <hyperlink ref="C118" location="ANSG20!A1" display="ANSG20" xr:uid="{00000000-0004-0000-0000-00001E000000}"/>
    <hyperlink ref="C120" location="ANSE21!A1" display="ANSE21" xr:uid="{00000000-0004-0000-0000-00001F000000}"/>
    <hyperlink ref="C139" location="BIDF40!A1" display="BIDF40" xr:uid="{00000000-0004-0000-0000-000020000000}"/>
    <hyperlink ref="C144" location="BIDF22!A1" display="BIDF22" xr:uid="{00000000-0004-0000-0000-000021000000}"/>
    <hyperlink ref="C142" location="BIDO24!A1" display="BIDO24" xr:uid="{00000000-0004-0000-0000-000022000000}"/>
    <hyperlink ref="C140" location="BIDN32!A1" display="BIDN32" xr:uid="{00000000-0004-0000-0000-000023000000}"/>
    <hyperlink ref="C150" location="BIRS20!A1" display="BIRS20" xr:uid="{00000000-0004-0000-0000-000024000000}"/>
    <hyperlink ref="C149" location="BIRO20!A1" display="BIRO20" xr:uid="{00000000-0004-0000-0000-000025000000}"/>
    <hyperlink ref="C148" location="BIRJ22!A1" display="BIRJ22" xr:uid="{00000000-0004-0000-0000-000026000000}"/>
    <hyperlink ref="C147" location="BIRS38!A1" display="BIRS38" xr:uid="{00000000-0004-0000-0000-000027000000}"/>
    <hyperlink ref="C152" location="'PMY24'!A1" display="PMY24" xr:uid="{00000000-0004-0000-0000-000028000000}"/>
    <hyperlink ref="C143" location="BIDS34!A1" display="BIDS34" xr:uid="{00000000-0004-0000-0000-000029000000}"/>
    <hyperlink ref="C145" location="BIDS23!A1" display="BIDS23" xr:uid="{00000000-0004-0000-0000-00002A000000}"/>
    <hyperlink ref="C126" location="FFFIRF21!A1" display="FFFIRF21" xr:uid="{00000000-0004-0000-0000-00002B000000}"/>
    <hyperlink ref="C128" location="FFFIRY22!A1" display="FFFIRY22" xr:uid="{00000000-0004-0000-0000-00002C000000}"/>
    <hyperlink ref="C125" location="FFFIRJ20!A1" display="FFFIRJ20" xr:uid="{00000000-0004-0000-0000-00002D000000}"/>
    <hyperlink ref="C153" location="'PMJ21'!A1" display="PMJ21" xr:uid="{00000000-0004-0000-0000-00002E000000}"/>
    <hyperlink ref="C141" location="BIDY42!A1" display="BIDY42" xr:uid="{00000000-0004-0000-0000-00002F000000}"/>
    <hyperlink ref="C154" location="'PMY24-C'!A1" display="PMY24-C" xr:uid="{00000000-0004-0000-0000-000030000000}"/>
    <hyperlink ref="C119" location="ANSE22!A1" display="ANSE22" xr:uid="{00000000-0004-0000-0000-000031000000}"/>
    <hyperlink ref="C129" location="PROFA21!A1" display="PROFA21" xr:uid="{00000000-0004-0000-0000-000032000000}"/>
    <hyperlink ref="C121" location="FFFIRO24!A1" display="FFFIRO24" xr:uid="{00000000-0004-0000-0000-000033000000}"/>
    <hyperlink ref="C123" location="ANSG22!A1" display="ANSG22" xr:uid="{00000000-0004-0000-0000-000034000000}"/>
    <hyperlink ref="C122" location="FFFIRF26!A1" display="FFFIRF26" xr:uid="{00000000-0004-0000-0000-000035000000}"/>
    <hyperlink ref="C117" location="ANSE23!A1" display="ANSE23" xr:uid="{00000000-0004-0000-0000-000036000000}"/>
    <hyperlink ref="C131" location="BNAN23!A1" display="BNAN23" xr:uid="{00000000-0004-0000-0000-000037000000}"/>
    <hyperlink ref="C124" location="IPVO26!A1" display="IPVO26" xr:uid="{00000000-0004-0000-0000-000038000000}"/>
    <hyperlink ref="C127" location="FFFIRE26!A1" display="FFFIRE26" xr:uid="{00000000-0004-0000-0000-000039000000}"/>
    <hyperlink ref="C155" location="'PMG25'!A1" display="PMG25" xr:uid="{00000000-0004-0000-0000-00003A000000}"/>
    <hyperlink ref="C116" location="FFDPO23!A1" display="FFDPO23" xr:uid="{00000000-0004-0000-0000-00003B000000}"/>
    <hyperlink ref="C12" location="ANSG20!A1" display="ANSG20" xr:uid="{00000000-0004-0000-0000-00003C000000}"/>
    <hyperlink ref="C14" location="ANSE21!A1" display="ANSE21" xr:uid="{00000000-0004-0000-0000-00003D000000}"/>
    <hyperlink ref="C33" location="BIDF40!A1" display="BIDF40" xr:uid="{00000000-0004-0000-0000-00003E000000}"/>
    <hyperlink ref="C38" location="BIDF22!A1" display="BIDF22" xr:uid="{00000000-0004-0000-0000-00003F000000}"/>
    <hyperlink ref="C36" location="BIDO24!A1" display="BIDO24" xr:uid="{00000000-0004-0000-0000-000040000000}"/>
    <hyperlink ref="C34" location="BIDN32!A1" display="BIDN32" xr:uid="{00000000-0004-0000-0000-000041000000}"/>
    <hyperlink ref="C44" location="BIRS20!A1" display="BIRS20" xr:uid="{00000000-0004-0000-0000-000042000000}"/>
    <hyperlink ref="C43" location="BIRO20!A1" display="BIRO20" xr:uid="{00000000-0004-0000-0000-000043000000}"/>
    <hyperlink ref="C42" location="BIRJ22!A1" display="BIRJ22" xr:uid="{00000000-0004-0000-0000-000044000000}"/>
    <hyperlink ref="C41" location="BIRS38!A1" display="BIRS38" xr:uid="{00000000-0004-0000-0000-000045000000}"/>
    <hyperlink ref="C46" location="'PMY24'!A1" display="PMY24" xr:uid="{00000000-0004-0000-0000-000046000000}"/>
    <hyperlink ref="C37" location="BIDS34!A1" display="BIDS34" xr:uid="{00000000-0004-0000-0000-000047000000}"/>
    <hyperlink ref="C39" location="BIDS23!A1" display="BIDS23" xr:uid="{00000000-0004-0000-0000-000048000000}"/>
    <hyperlink ref="C20" location="FFFIRF21!A1" display="FFFIRF21" xr:uid="{00000000-0004-0000-0000-000049000000}"/>
    <hyperlink ref="C22" location="FFFIRY22!A1" display="FFFIRY22" xr:uid="{00000000-0004-0000-0000-00004A000000}"/>
    <hyperlink ref="C19" location="FFFIRJ20!A1" display="FFFIRJ20" xr:uid="{00000000-0004-0000-0000-00004B000000}"/>
    <hyperlink ref="C47" location="'PMJ21'!A1" display="PMJ21" xr:uid="{00000000-0004-0000-0000-00004C000000}"/>
    <hyperlink ref="C35" location="BIDY42!A1" display="BIDY42" xr:uid="{00000000-0004-0000-0000-00004D000000}"/>
    <hyperlink ref="C48" location="'PMY24-C'!A1" display="PMY24-C" xr:uid="{00000000-0004-0000-0000-00004E000000}"/>
    <hyperlink ref="C13" location="ANSE22!A1" display="ANSE22" xr:uid="{00000000-0004-0000-0000-00004F000000}"/>
    <hyperlink ref="C23" location="PROFA21!A1" display="PROFA21" xr:uid="{00000000-0004-0000-0000-000050000000}"/>
    <hyperlink ref="C15" location="FFFIRO24!A1" display="FFFIRO24" xr:uid="{00000000-0004-0000-0000-000051000000}"/>
    <hyperlink ref="C17" location="ANSG22!A1" display="ANSG22" xr:uid="{00000000-0004-0000-0000-000052000000}"/>
    <hyperlink ref="C16" location="FFFIRF26!A1" display="FFFIRF26" xr:uid="{00000000-0004-0000-0000-000053000000}"/>
    <hyperlink ref="C11" location="ANSE23!A1" display="ANSE23" xr:uid="{00000000-0004-0000-0000-000054000000}"/>
    <hyperlink ref="C25" location="BNAN23!A1" display="BNAN23" xr:uid="{00000000-0004-0000-0000-000055000000}"/>
    <hyperlink ref="C18" location="IPVO26!A1" display="IPVO26" xr:uid="{00000000-0004-0000-0000-000056000000}"/>
    <hyperlink ref="C21" location="FFFIRE26!A1" display="FFFIRE26" xr:uid="{00000000-0004-0000-0000-000057000000}"/>
    <hyperlink ref="C49" location="'PMG25'!A1" display="PMG25" xr:uid="{00000000-0004-0000-0000-000058000000}"/>
    <hyperlink ref="C10" location="FFDPO23!A1" display="FFDPO23" xr:uid="{00000000-0004-0000-0000-000059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0"/>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9" customWidth="1"/>
    <col min="2" max="2" width="43.7109375" style="2" bestFit="1" customWidth="1"/>
    <col min="3" max="3" width="12.5703125" style="2" customWidth="1"/>
    <col min="4" max="4" width="30.85546875" style="2" bestFit="1" customWidth="1"/>
    <col min="5" max="5" width="13.7109375" style="1" customWidth="1"/>
    <col min="6" max="16384" width="11.42578125" style="1"/>
  </cols>
  <sheetData>
    <row r="1" spans="1:17" ht="28.5" customHeight="1" x14ac:dyDescent="0.3">
      <c r="B1" s="136" t="s">
        <v>76</v>
      </c>
      <c r="C1" s="136"/>
      <c r="D1" s="136"/>
      <c r="E1" s="136"/>
    </row>
    <row r="2" spans="1:17" ht="17.25" x14ac:dyDescent="0.3">
      <c r="B2" s="5" t="s">
        <v>87</v>
      </c>
    </row>
    <row r="4" spans="1:17" ht="30.75" customHeight="1" x14ac:dyDescent="0.3">
      <c r="B4" s="156" t="s">
        <v>86</v>
      </c>
      <c r="C4" s="156"/>
      <c r="D4" s="156"/>
    </row>
    <row r="5" spans="1:17" ht="15.75" customHeight="1" x14ac:dyDescent="0.3">
      <c r="B5" s="153" t="s">
        <v>0</v>
      </c>
      <c r="C5" s="139" t="s">
        <v>1</v>
      </c>
      <c r="D5" s="139" t="s">
        <v>145</v>
      </c>
      <c r="F5" s="6">
        <v>2020</v>
      </c>
      <c r="G5" s="6">
        <v>2020</v>
      </c>
      <c r="H5" s="6">
        <v>2020</v>
      </c>
      <c r="I5" s="6">
        <v>2020</v>
      </c>
      <c r="J5" s="6">
        <v>2020</v>
      </c>
      <c r="K5" s="6">
        <v>2020</v>
      </c>
      <c r="L5" s="6">
        <v>2020</v>
      </c>
      <c r="M5" s="6">
        <v>2020</v>
      </c>
      <c r="N5" s="6">
        <v>2020</v>
      </c>
      <c r="O5" s="6">
        <v>2020</v>
      </c>
      <c r="P5" s="6">
        <v>2020</v>
      </c>
      <c r="Q5" s="6">
        <v>2020</v>
      </c>
    </row>
    <row r="6" spans="1:17" x14ac:dyDescent="0.3">
      <c r="B6" s="154"/>
      <c r="C6" s="140"/>
      <c r="D6" s="140"/>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30" t="s">
        <v>2</v>
      </c>
      <c r="B7" s="9" t="s">
        <v>3</v>
      </c>
      <c r="C7" s="9" t="s">
        <v>4</v>
      </c>
      <c r="D7" s="9" t="s">
        <v>138</v>
      </c>
      <c r="E7" s="7"/>
      <c r="F7" s="21">
        <v>0</v>
      </c>
      <c r="G7" s="21">
        <v>0</v>
      </c>
      <c r="H7" s="21">
        <v>0</v>
      </c>
      <c r="I7" s="21">
        <v>0</v>
      </c>
      <c r="J7" s="21">
        <v>0</v>
      </c>
      <c r="K7" s="21">
        <v>0</v>
      </c>
      <c r="L7" s="21">
        <v>0</v>
      </c>
      <c r="M7" s="21">
        <v>0</v>
      </c>
      <c r="N7" s="21">
        <v>0</v>
      </c>
      <c r="O7" s="21">
        <v>0</v>
      </c>
      <c r="P7" s="21">
        <v>0</v>
      </c>
      <c r="Q7" s="21">
        <v>0</v>
      </c>
    </row>
    <row r="8" spans="1:17" x14ac:dyDescent="0.3">
      <c r="A8" s="30" t="s">
        <v>2</v>
      </c>
      <c r="B8" s="9" t="s">
        <v>5</v>
      </c>
      <c r="C8" s="9" t="s">
        <v>6</v>
      </c>
      <c r="D8" s="9" t="s">
        <v>138</v>
      </c>
      <c r="E8" s="7"/>
      <c r="F8" s="21">
        <v>0</v>
      </c>
      <c r="G8" s="21">
        <v>0</v>
      </c>
      <c r="H8" s="21">
        <v>0</v>
      </c>
      <c r="I8" s="21">
        <v>0</v>
      </c>
      <c r="J8" s="21">
        <v>0</v>
      </c>
      <c r="K8" s="21">
        <v>0</v>
      </c>
      <c r="L8" s="21">
        <v>0</v>
      </c>
      <c r="M8" s="21">
        <v>0</v>
      </c>
      <c r="N8" s="21">
        <v>0</v>
      </c>
      <c r="O8" s="21">
        <v>0</v>
      </c>
      <c r="P8" s="21">
        <v>0</v>
      </c>
      <c r="Q8" s="21">
        <v>0</v>
      </c>
    </row>
    <row r="9" spans="1:17" x14ac:dyDescent="0.3">
      <c r="A9" s="30" t="s">
        <v>2</v>
      </c>
      <c r="B9" s="9" t="s">
        <v>7</v>
      </c>
      <c r="C9" s="9" t="s">
        <v>8</v>
      </c>
      <c r="D9" s="9" t="s">
        <v>138</v>
      </c>
      <c r="E9" s="7"/>
      <c r="F9" s="21">
        <v>0</v>
      </c>
      <c r="G9" s="21">
        <v>0</v>
      </c>
      <c r="H9" s="21">
        <v>0</v>
      </c>
      <c r="I9" s="21">
        <v>0</v>
      </c>
      <c r="J9" s="21">
        <v>0</v>
      </c>
      <c r="K9" s="21">
        <v>0</v>
      </c>
      <c r="L9" s="21">
        <v>0</v>
      </c>
      <c r="M9" s="21">
        <v>1179</v>
      </c>
      <c r="N9" s="21">
        <v>0</v>
      </c>
      <c r="O9" s="21">
        <v>0</v>
      </c>
      <c r="P9" s="21">
        <v>0</v>
      </c>
      <c r="Q9" s="21">
        <v>0</v>
      </c>
    </row>
    <row r="10" spans="1:17" x14ac:dyDescent="0.3">
      <c r="A10" s="30" t="s">
        <v>2</v>
      </c>
      <c r="B10" s="9" t="s">
        <v>9</v>
      </c>
      <c r="C10" s="9" t="s">
        <v>10</v>
      </c>
      <c r="D10" s="9" t="s">
        <v>138</v>
      </c>
      <c r="E10" s="7"/>
      <c r="F10" s="21">
        <v>0</v>
      </c>
      <c r="G10" s="21">
        <v>0</v>
      </c>
      <c r="H10" s="21">
        <v>0</v>
      </c>
      <c r="I10" s="21">
        <v>0</v>
      </c>
      <c r="J10" s="21">
        <v>0</v>
      </c>
      <c r="K10" s="21">
        <v>0</v>
      </c>
      <c r="L10" s="21">
        <v>0</v>
      </c>
      <c r="M10" s="21">
        <v>0</v>
      </c>
      <c r="N10" s="21">
        <v>0</v>
      </c>
      <c r="O10" s="21">
        <v>0</v>
      </c>
      <c r="P10" s="21">
        <v>0</v>
      </c>
      <c r="Q10" s="21">
        <v>0</v>
      </c>
    </row>
    <row r="11" spans="1:17" x14ac:dyDescent="0.3">
      <c r="A11" s="30" t="s">
        <v>2</v>
      </c>
      <c r="B11" s="9" t="s">
        <v>11</v>
      </c>
      <c r="C11" s="9" t="s">
        <v>12</v>
      </c>
      <c r="D11" s="9" t="s">
        <v>138</v>
      </c>
      <c r="E11" s="7"/>
      <c r="F11" s="21">
        <v>0</v>
      </c>
      <c r="G11" s="21">
        <v>0</v>
      </c>
      <c r="H11" s="21">
        <v>0</v>
      </c>
      <c r="I11" s="21">
        <v>0</v>
      </c>
      <c r="J11" s="21">
        <v>0</v>
      </c>
      <c r="K11" s="21">
        <v>0</v>
      </c>
      <c r="L11" s="21">
        <v>0</v>
      </c>
      <c r="M11" s="21">
        <v>0</v>
      </c>
      <c r="N11" s="21">
        <v>0</v>
      </c>
      <c r="O11" s="21">
        <v>0</v>
      </c>
      <c r="P11" s="21">
        <v>0</v>
      </c>
      <c r="Q11" s="21">
        <v>0</v>
      </c>
    </row>
    <row r="12" spans="1:17" x14ac:dyDescent="0.3">
      <c r="A12" s="30" t="s">
        <v>2</v>
      </c>
      <c r="B12" s="9" t="s">
        <v>17</v>
      </c>
      <c r="C12" s="9" t="s">
        <v>18</v>
      </c>
      <c r="D12" s="9" t="s">
        <v>138</v>
      </c>
      <c r="E12" s="7"/>
      <c r="F12" s="21">
        <v>5.2623049548937564</v>
      </c>
      <c r="G12" s="21">
        <v>5.3123407045113646</v>
      </c>
      <c r="H12" s="21">
        <v>5.3628522107149204</v>
      </c>
      <c r="I12" s="21">
        <v>5.4138439971566275</v>
      </c>
      <c r="J12" s="21">
        <v>5.4653206305010862</v>
      </c>
      <c r="K12" s="21">
        <v>5.5172867208342611</v>
      </c>
      <c r="L12" s="21">
        <v>5.5697469220763525</v>
      </c>
      <c r="M12" s="21">
        <v>5.6227059323985884</v>
      </c>
      <c r="N12" s="21">
        <v>5.6761684946439726</v>
      </c>
      <c r="O12" s="21">
        <v>5.7301393967520378</v>
      </c>
      <c r="P12" s="21">
        <v>5.7846234721876488</v>
      </c>
      <c r="Q12" s="21">
        <v>5.8396256003738598</v>
      </c>
    </row>
    <row r="13" spans="1:17" x14ac:dyDescent="0.3">
      <c r="A13" s="30" t="s">
        <v>2</v>
      </c>
      <c r="B13" s="9" t="s">
        <v>19</v>
      </c>
      <c r="C13" s="9" t="s">
        <v>20</v>
      </c>
      <c r="D13" s="9" t="s">
        <v>138</v>
      </c>
      <c r="E13" s="7"/>
      <c r="F13" s="20">
        <v>2.8869269299999996</v>
      </c>
      <c r="G13" s="20">
        <v>0</v>
      </c>
      <c r="H13" s="20">
        <v>0</v>
      </c>
      <c r="I13" s="20">
        <v>2.9383996799999998</v>
      </c>
      <c r="J13" s="20">
        <v>0</v>
      </c>
      <c r="K13" s="20">
        <v>0</v>
      </c>
      <c r="L13" s="20">
        <v>3.2987583799999998</v>
      </c>
      <c r="M13" s="20">
        <v>0</v>
      </c>
      <c r="N13" s="20">
        <v>0</v>
      </c>
      <c r="O13" s="20">
        <v>3.4201848699999999</v>
      </c>
      <c r="P13" s="20">
        <v>0</v>
      </c>
      <c r="Q13" s="20">
        <v>0</v>
      </c>
    </row>
    <row r="14" spans="1:17" x14ac:dyDescent="0.3">
      <c r="A14" s="30" t="s">
        <v>2</v>
      </c>
      <c r="B14" s="9" t="s">
        <v>29</v>
      </c>
      <c r="C14" s="9" t="s">
        <v>30</v>
      </c>
      <c r="D14" s="9" t="s">
        <v>138</v>
      </c>
      <c r="E14" s="7"/>
      <c r="F14" s="21">
        <v>0.78668896999999993</v>
      </c>
      <c r="G14" s="21">
        <v>0.83000503999999997</v>
      </c>
      <c r="H14" s="21">
        <v>0.86731843999999991</v>
      </c>
      <c r="I14" s="21">
        <v>0.89374856999999996</v>
      </c>
      <c r="J14" s="21">
        <v>0.93665816999999996</v>
      </c>
      <c r="K14" s="21">
        <v>0.9495900599999999</v>
      </c>
      <c r="L14" s="21">
        <v>0.95765943999999992</v>
      </c>
      <c r="M14" s="21">
        <v>0.97733157000000004</v>
      </c>
      <c r="N14" s="21">
        <v>1.00120648</v>
      </c>
      <c r="O14" s="21">
        <v>0.16862197000000001</v>
      </c>
      <c r="P14" s="21">
        <v>0.17229737000000001</v>
      </c>
      <c r="Q14" s="21">
        <v>0.17679270000000002</v>
      </c>
    </row>
    <row r="15" spans="1:17" x14ac:dyDescent="0.3">
      <c r="A15" s="30" t="s">
        <v>2</v>
      </c>
      <c r="B15" s="9" t="s">
        <v>68</v>
      </c>
      <c r="C15" s="9" t="s">
        <v>69</v>
      </c>
      <c r="D15" s="9" t="s">
        <v>142</v>
      </c>
      <c r="E15" s="7"/>
      <c r="F15" s="21">
        <v>0</v>
      </c>
      <c r="G15" s="21">
        <v>0</v>
      </c>
      <c r="H15" s="21">
        <v>0</v>
      </c>
      <c r="I15" s="21">
        <v>0</v>
      </c>
      <c r="J15" s="21">
        <v>0</v>
      </c>
      <c r="K15" s="21">
        <v>0</v>
      </c>
      <c r="L15" s="21">
        <v>0</v>
      </c>
      <c r="M15" s="21">
        <v>0</v>
      </c>
      <c r="N15" s="21">
        <v>0</v>
      </c>
      <c r="O15" s="21">
        <v>0</v>
      </c>
      <c r="P15" s="21">
        <v>0</v>
      </c>
      <c r="Q15" s="21">
        <v>0</v>
      </c>
    </row>
    <row r="16" spans="1:17" x14ac:dyDescent="0.3">
      <c r="A16" s="30" t="s">
        <v>2</v>
      </c>
      <c r="B16" s="11" t="s">
        <v>72</v>
      </c>
      <c r="C16" s="9" t="s">
        <v>73</v>
      </c>
      <c r="D16" s="9" t="s">
        <v>142</v>
      </c>
      <c r="E16" s="7"/>
      <c r="F16" s="20">
        <v>0</v>
      </c>
      <c r="G16" s="20">
        <v>3.5214128711999999</v>
      </c>
      <c r="H16" s="20">
        <v>0</v>
      </c>
      <c r="I16" s="20">
        <v>0</v>
      </c>
      <c r="J16" s="20">
        <v>0</v>
      </c>
      <c r="K16" s="20">
        <v>0</v>
      </c>
      <c r="L16" s="20">
        <v>0</v>
      </c>
      <c r="M16" s="20">
        <v>3.5214128711999999</v>
      </c>
      <c r="N16" s="20">
        <v>0</v>
      </c>
      <c r="O16" s="20">
        <v>0</v>
      </c>
      <c r="P16" s="20">
        <v>0</v>
      </c>
      <c r="Q16" s="20">
        <v>0</v>
      </c>
    </row>
    <row r="17" spans="1:17" x14ac:dyDescent="0.3">
      <c r="A17" s="30" t="s">
        <v>2</v>
      </c>
      <c r="B17" s="9" t="s">
        <v>13</v>
      </c>
      <c r="C17" s="9" t="s">
        <v>14</v>
      </c>
      <c r="D17" s="9" t="s">
        <v>138</v>
      </c>
      <c r="E17" s="7"/>
      <c r="F17" s="20">
        <v>8.0732841915919611</v>
      </c>
      <c r="G17" s="20">
        <v>8.2134129942663208</v>
      </c>
      <c r="H17" s="20">
        <v>8.6421572440004475</v>
      </c>
      <c r="I17" s="20">
        <v>9.0349199613794298</v>
      </c>
      <c r="J17" s="20">
        <v>9.3308880654233075</v>
      </c>
      <c r="K17" s="20">
        <v>9.406183108209941</v>
      </c>
      <c r="L17" s="20">
        <v>9.406183108209941</v>
      </c>
      <c r="M17" s="20">
        <v>9.406183108209941</v>
      </c>
      <c r="N17" s="20">
        <v>9.406183108209941</v>
      </c>
      <c r="O17" s="20">
        <v>9.406183108209941</v>
      </c>
      <c r="P17" s="20">
        <v>9.406183108209941</v>
      </c>
      <c r="Q17" s="20">
        <v>9.406183108209941</v>
      </c>
    </row>
    <row r="18" spans="1:17" x14ac:dyDescent="0.3">
      <c r="A18" s="30" t="s">
        <v>2</v>
      </c>
      <c r="B18" s="9" t="s">
        <v>15</v>
      </c>
      <c r="C18" s="9" t="s">
        <v>16</v>
      </c>
      <c r="D18" s="9" t="s">
        <v>138</v>
      </c>
      <c r="E18" s="7"/>
      <c r="F18" s="20">
        <v>5.159386658267243</v>
      </c>
      <c r="G18" s="20">
        <v>5.4136461779661946</v>
      </c>
      <c r="H18" s="20">
        <v>5.9954039066937117</v>
      </c>
      <c r="I18" s="20">
        <v>6.0743617605362648</v>
      </c>
      <c r="J18" s="20">
        <v>6.1543729485097183</v>
      </c>
      <c r="K18" s="20">
        <v>6.2354164131012144</v>
      </c>
      <c r="L18" s="20">
        <v>6.2354164031012145</v>
      </c>
      <c r="M18" s="20">
        <v>6.2354164031012145</v>
      </c>
      <c r="N18" s="20">
        <v>6.2354164031012145</v>
      </c>
      <c r="O18" s="20">
        <v>6.2354164031012145</v>
      </c>
      <c r="P18" s="20">
        <v>6.2354164031012154</v>
      </c>
      <c r="Q18" s="20">
        <v>6.2354164031012154</v>
      </c>
    </row>
    <row r="19" spans="1:17" x14ac:dyDescent="0.3">
      <c r="A19" s="30" t="s">
        <v>2</v>
      </c>
      <c r="B19" s="9" t="s">
        <v>21</v>
      </c>
      <c r="C19" s="9" t="s">
        <v>22</v>
      </c>
      <c r="D19" s="9" t="s">
        <v>138</v>
      </c>
      <c r="E19" s="7"/>
      <c r="F19" s="20">
        <v>7.835466406680589</v>
      </c>
      <c r="G19" s="20">
        <v>7.9714673924059447</v>
      </c>
      <c r="H19" s="20">
        <v>8.3875819612000644</v>
      </c>
      <c r="I19" s="20">
        <v>8.7687749191975417</v>
      </c>
      <c r="J19" s="20">
        <v>9.0560245889681532</v>
      </c>
      <c r="K19" s="20">
        <v>9.1291016175984776</v>
      </c>
      <c r="L19" s="20">
        <v>9.1291016275984767</v>
      </c>
      <c r="M19" s="20">
        <v>0</v>
      </c>
      <c r="N19" s="20">
        <v>0</v>
      </c>
      <c r="O19" s="20">
        <v>0</v>
      </c>
      <c r="P19" s="20">
        <v>0</v>
      </c>
      <c r="Q19" s="20">
        <v>0</v>
      </c>
    </row>
    <row r="20" spans="1:17" x14ac:dyDescent="0.3">
      <c r="A20" s="30" t="s">
        <v>2</v>
      </c>
      <c r="B20" s="9" t="s">
        <v>23</v>
      </c>
      <c r="C20" s="9" t="s">
        <v>24</v>
      </c>
      <c r="D20" s="9" t="s">
        <v>138</v>
      </c>
      <c r="E20" s="7"/>
      <c r="F20" s="20">
        <v>7.3125088799999993</v>
      </c>
      <c r="G20" s="20">
        <v>7.4394328400000003</v>
      </c>
      <c r="H20" s="20">
        <v>7.8277749399999994</v>
      </c>
      <c r="I20" s="20">
        <v>8.1835261900000003</v>
      </c>
      <c r="J20" s="20">
        <v>1.78481768</v>
      </c>
      <c r="K20" s="20">
        <v>1.7992201499999998</v>
      </c>
      <c r="L20" s="20">
        <v>1.7992201499999998</v>
      </c>
      <c r="M20" s="20">
        <v>1.7992201499999998</v>
      </c>
      <c r="N20" s="20">
        <v>1.7992201499999998</v>
      </c>
      <c r="O20" s="20">
        <v>1.7992201499999998</v>
      </c>
      <c r="P20" s="20">
        <v>1.7992201499999998</v>
      </c>
      <c r="Q20" s="20">
        <v>1.7992201499999998</v>
      </c>
    </row>
    <row r="21" spans="1:17" x14ac:dyDescent="0.3">
      <c r="A21" s="30" t="s">
        <v>2</v>
      </c>
      <c r="B21" s="9" t="s">
        <v>25</v>
      </c>
      <c r="C21" s="9" t="s">
        <v>26</v>
      </c>
      <c r="D21" s="9" t="s">
        <v>138</v>
      </c>
      <c r="E21" s="7"/>
      <c r="F21" s="20">
        <v>0.63090473975636763</v>
      </c>
      <c r="G21" s="20">
        <v>0.63921312452104095</v>
      </c>
      <c r="H21" s="20">
        <v>0.6476307401937984</v>
      </c>
      <c r="I21" s="20">
        <v>0.65615987262458475</v>
      </c>
      <c r="J21" s="20">
        <v>0.6648027673117386</v>
      </c>
      <c r="K21" s="20">
        <v>0.67355717864064235</v>
      </c>
      <c r="L21" s="20">
        <v>0.67355717864064235</v>
      </c>
      <c r="M21" s="20">
        <v>0.67355717864064235</v>
      </c>
      <c r="N21" s="20">
        <v>0.67355717864064235</v>
      </c>
      <c r="O21" s="20">
        <v>0.67355717864064235</v>
      </c>
      <c r="P21" s="20">
        <v>0.67355717864064235</v>
      </c>
      <c r="Q21" s="20">
        <v>0.67355717864064235</v>
      </c>
    </row>
    <row r="22" spans="1:17" x14ac:dyDescent="0.3">
      <c r="A22" s="30" t="s">
        <v>2</v>
      </c>
      <c r="B22" s="9" t="s">
        <v>27</v>
      </c>
      <c r="C22" s="9" t="s">
        <v>28</v>
      </c>
      <c r="D22" s="9" t="s">
        <v>138</v>
      </c>
      <c r="E22" s="7"/>
      <c r="F22" s="20">
        <v>2.2032210935068814</v>
      </c>
      <c r="G22" s="20">
        <v>2.241462632128481</v>
      </c>
      <c r="H22" s="20">
        <v>2.3584680988449134</v>
      </c>
      <c r="I22" s="20">
        <v>2.4656541028373229</v>
      </c>
      <c r="J22" s="20">
        <v>2.5464246210433932</v>
      </c>
      <c r="K22" s="20">
        <v>2.5669728328322958</v>
      </c>
      <c r="L22" s="20">
        <v>2.5669728328322963</v>
      </c>
      <c r="M22" s="20">
        <v>2.5669728328322963</v>
      </c>
      <c r="N22" s="20">
        <v>2.5669728328322963</v>
      </c>
      <c r="O22" s="20">
        <v>2.4243786528322961</v>
      </c>
      <c r="P22" s="20">
        <v>2.4243786528322961</v>
      </c>
      <c r="Q22" s="20">
        <v>2.0618324428322961</v>
      </c>
    </row>
    <row r="23" spans="1:17" customFormat="1" ht="6.75" customHeight="1" x14ac:dyDescent="0.3">
      <c r="B23" s="27"/>
      <c r="C23" s="16"/>
      <c r="D23" s="16"/>
      <c r="E23" s="91"/>
    </row>
    <row r="24" spans="1:17" ht="28.5" customHeight="1" x14ac:dyDescent="0.3">
      <c r="B24" s="152" t="s">
        <v>75</v>
      </c>
      <c r="C24" s="152"/>
      <c r="D24" s="152"/>
      <c r="E24" s="7"/>
      <c r="F24" s="31">
        <f t="shared" ref="F24:Q24" si="1">+SUM(F7:F22)</f>
        <v>40.150692824696797</v>
      </c>
      <c r="G24" s="31">
        <f t="shared" si="1"/>
        <v>41.582393776999346</v>
      </c>
      <c r="H24" s="31">
        <f t="shared" si="1"/>
        <v>40.089187541647853</v>
      </c>
      <c r="I24" s="31">
        <f t="shared" si="1"/>
        <v>44.429389053731768</v>
      </c>
      <c r="J24" s="31">
        <f t="shared" si="1"/>
        <v>35.939309471757397</v>
      </c>
      <c r="K24" s="31">
        <f t="shared" si="1"/>
        <v>36.277328081216837</v>
      </c>
      <c r="L24" s="31">
        <f t="shared" si="1"/>
        <v>39.636616042458925</v>
      </c>
      <c r="M24" s="31">
        <f t="shared" si="1"/>
        <v>1209.8028000463828</v>
      </c>
      <c r="N24" s="31">
        <f t="shared" si="1"/>
        <v>27.358724647428065</v>
      </c>
      <c r="O24" s="31">
        <f t="shared" si="1"/>
        <v>29.857701729536132</v>
      </c>
      <c r="P24" s="31">
        <f t="shared" si="1"/>
        <v>26.495676334971744</v>
      </c>
      <c r="Q24" s="31">
        <f t="shared" si="1"/>
        <v>26.192627583157957</v>
      </c>
    </row>
    <row r="25" spans="1:17" x14ac:dyDescent="0.3">
      <c r="B25" s="155" t="s">
        <v>84</v>
      </c>
      <c r="C25" s="155"/>
      <c r="D25" s="155"/>
      <c r="E25" s="7"/>
    </row>
    <row r="26" spans="1:17" x14ac:dyDescent="0.3">
      <c r="B26" s="155"/>
      <c r="C26" s="155"/>
      <c r="D26" s="155"/>
      <c r="E26" s="7"/>
    </row>
    <row r="27" spans="1:17" x14ac:dyDescent="0.3">
      <c r="B27" s="32"/>
      <c r="C27" s="3"/>
      <c r="D27" s="3"/>
      <c r="E27" s="7"/>
    </row>
    <row r="28" spans="1:17" x14ac:dyDescent="0.3">
      <c r="B28" s="3"/>
      <c r="C28" s="3"/>
      <c r="D28" s="3"/>
      <c r="E28" s="7"/>
    </row>
    <row r="29" spans="1:17" ht="30.75" customHeight="1" x14ac:dyDescent="0.3">
      <c r="B29" s="156" t="s">
        <v>148</v>
      </c>
      <c r="C29" s="156"/>
      <c r="D29" s="156"/>
      <c r="E29" s="7"/>
    </row>
    <row r="30" spans="1:17" ht="16.5" customHeight="1" x14ac:dyDescent="0.3">
      <c r="B30" s="153" t="s">
        <v>0</v>
      </c>
      <c r="C30" s="139" t="s">
        <v>1</v>
      </c>
      <c r="D30" s="139" t="s">
        <v>145</v>
      </c>
      <c r="E30" s="7"/>
      <c r="F30" s="6">
        <v>2020</v>
      </c>
      <c r="G30" s="6">
        <v>2020</v>
      </c>
      <c r="H30" s="6">
        <v>2020</v>
      </c>
      <c r="I30" s="6">
        <v>2020</v>
      </c>
      <c r="J30" s="6">
        <v>2020</v>
      </c>
      <c r="K30" s="6">
        <v>2020</v>
      </c>
      <c r="L30" s="6">
        <v>2020</v>
      </c>
      <c r="M30" s="6">
        <v>2020</v>
      </c>
      <c r="N30" s="6">
        <v>2020</v>
      </c>
      <c r="O30" s="6">
        <v>2020</v>
      </c>
      <c r="P30" s="6">
        <v>2020</v>
      </c>
      <c r="Q30" s="6">
        <v>2020</v>
      </c>
    </row>
    <row r="31" spans="1:17" x14ac:dyDescent="0.3">
      <c r="B31" s="154"/>
      <c r="C31" s="140"/>
      <c r="D31" s="140"/>
      <c r="E31" s="7"/>
      <c r="F31" s="6">
        <v>1</v>
      </c>
      <c r="G31" s="6">
        <f>+F31+1</f>
        <v>2</v>
      </c>
      <c r="H31" s="6">
        <f t="shared" ref="H31:Q31" si="2">+G31+1</f>
        <v>3</v>
      </c>
      <c r="I31" s="6">
        <f t="shared" si="2"/>
        <v>4</v>
      </c>
      <c r="J31" s="6">
        <f t="shared" si="2"/>
        <v>5</v>
      </c>
      <c r="K31" s="6">
        <f t="shared" si="2"/>
        <v>6</v>
      </c>
      <c r="L31" s="6">
        <f t="shared" si="2"/>
        <v>7</v>
      </c>
      <c r="M31" s="6">
        <f t="shared" si="2"/>
        <v>8</v>
      </c>
      <c r="N31" s="6">
        <f t="shared" si="2"/>
        <v>9</v>
      </c>
      <c r="O31" s="6">
        <f t="shared" si="2"/>
        <v>10</v>
      </c>
      <c r="P31" s="6">
        <f t="shared" si="2"/>
        <v>11</v>
      </c>
      <c r="Q31" s="6">
        <f t="shared" si="2"/>
        <v>12</v>
      </c>
    </row>
    <row r="32" spans="1:17" x14ac:dyDescent="0.3">
      <c r="A32" s="30" t="s">
        <v>79</v>
      </c>
      <c r="B32" s="9" t="s">
        <v>33</v>
      </c>
      <c r="C32" s="9" t="s">
        <v>34</v>
      </c>
      <c r="D32" s="9" t="s">
        <v>140</v>
      </c>
      <c r="E32" s="7"/>
      <c r="F32" s="20">
        <v>0.13066666999999998</v>
      </c>
      <c r="G32" s="20">
        <v>0.13066666999999998</v>
      </c>
      <c r="H32" s="20">
        <v>0.13066666999999998</v>
      </c>
      <c r="I32" s="20">
        <v>0.13066666999999998</v>
      </c>
      <c r="J32" s="20">
        <v>0.13066666999999998</v>
      </c>
      <c r="K32" s="20">
        <v>0.13066666999999998</v>
      </c>
      <c r="L32" s="20">
        <v>0.13066666999999998</v>
      </c>
      <c r="M32" s="20">
        <v>0.13066666999999998</v>
      </c>
      <c r="N32" s="20">
        <v>0.13066666999999998</v>
      </c>
      <c r="O32" s="20">
        <v>0.13066666999999998</v>
      </c>
      <c r="P32" s="20">
        <v>0.13066666999999998</v>
      </c>
      <c r="Q32" s="20">
        <v>0.13066666999999998</v>
      </c>
    </row>
    <row r="33" spans="1:17" x14ac:dyDescent="0.3">
      <c r="A33" s="30" t="s">
        <v>79</v>
      </c>
      <c r="B33" s="9" t="s">
        <v>37</v>
      </c>
      <c r="C33" s="9" t="s">
        <v>38</v>
      </c>
      <c r="D33" s="9" t="s">
        <v>141</v>
      </c>
      <c r="E33" s="7"/>
      <c r="F33" s="20">
        <v>0</v>
      </c>
      <c r="G33" s="20">
        <v>0</v>
      </c>
      <c r="H33" s="20">
        <v>0</v>
      </c>
      <c r="I33" s="20">
        <v>0</v>
      </c>
      <c r="J33" s="20">
        <v>0</v>
      </c>
      <c r="K33" s="20">
        <v>1.4257660471664431</v>
      </c>
      <c r="L33" s="20">
        <v>0</v>
      </c>
      <c r="M33" s="20">
        <v>0</v>
      </c>
      <c r="N33" s="20">
        <v>0</v>
      </c>
      <c r="O33" s="20">
        <v>0</v>
      </c>
      <c r="P33" s="20">
        <v>0</v>
      </c>
      <c r="Q33" s="20">
        <v>1.4257660471664431</v>
      </c>
    </row>
    <row r="34" spans="1:17" x14ac:dyDescent="0.3">
      <c r="A34" s="30" t="s">
        <v>79</v>
      </c>
      <c r="B34" s="9" t="s">
        <v>39</v>
      </c>
      <c r="C34" s="9" t="s">
        <v>40</v>
      </c>
      <c r="D34" s="9" t="s">
        <v>141</v>
      </c>
      <c r="E34" s="7"/>
      <c r="F34" s="20">
        <v>0</v>
      </c>
      <c r="G34" s="20">
        <v>0</v>
      </c>
      <c r="H34" s="20">
        <v>0</v>
      </c>
      <c r="I34" s="20">
        <v>1.44594277</v>
      </c>
      <c r="J34" s="20">
        <v>0</v>
      </c>
      <c r="K34" s="20">
        <v>0</v>
      </c>
      <c r="L34" s="20">
        <v>0</v>
      </c>
      <c r="M34" s="20">
        <v>0</v>
      </c>
      <c r="N34" s="20">
        <v>0</v>
      </c>
      <c r="O34" s="20">
        <v>1.4459428381507777</v>
      </c>
      <c r="P34" s="20">
        <v>0</v>
      </c>
      <c r="Q34" s="20">
        <v>0</v>
      </c>
    </row>
    <row r="35" spans="1:17" x14ac:dyDescent="0.3">
      <c r="A35" s="30" t="s">
        <v>79</v>
      </c>
      <c r="B35" s="9" t="s">
        <v>41</v>
      </c>
      <c r="C35" s="9" t="s">
        <v>42</v>
      </c>
      <c r="D35" s="9" t="s">
        <v>141</v>
      </c>
      <c r="E35" s="7"/>
      <c r="F35" s="20">
        <v>0</v>
      </c>
      <c r="G35" s="20">
        <v>2.4354049300000002</v>
      </c>
      <c r="H35" s="20">
        <v>0</v>
      </c>
      <c r="I35" s="20">
        <v>0</v>
      </c>
      <c r="J35" s="20">
        <v>0</v>
      </c>
      <c r="K35" s="20">
        <v>0</v>
      </c>
      <c r="L35" s="20">
        <v>0</v>
      </c>
      <c r="M35" s="20">
        <v>2.4354049300000002</v>
      </c>
      <c r="N35" s="20">
        <v>0</v>
      </c>
      <c r="O35" s="20">
        <v>0</v>
      </c>
      <c r="P35" s="20">
        <v>0</v>
      </c>
      <c r="Q35" s="20">
        <v>0</v>
      </c>
    </row>
    <row r="36" spans="1:17" x14ac:dyDescent="0.3">
      <c r="A36" s="30" t="s">
        <v>79</v>
      </c>
      <c r="B36" s="9" t="s">
        <v>43</v>
      </c>
      <c r="C36" s="9" t="s">
        <v>44</v>
      </c>
      <c r="D36" s="9" t="s">
        <v>141</v>
      </c>
      <c r="E36" s="7"/>
      <c r="F36" s="20">
        <v>0</v>
      </c>
      <c r="G36" s="20">
        <v>0</v>
      </c>
      <c r="H36" s="20">
        <v>0</v>
      </c>
      <c r="I36" s="20">
        <v>0</v>
      </c>
      <c r="J36" s="20">
        <v>0</v>
      </c>
      <c r="K36" s="20">
        <v>0</v>
      </c>
      <c r="L36" s="20">
        <v>0</v>
      </c>
      <c r="M36" s="20">
        <v>0.79132745900000001</v>
      </c>
      <c r="N36" s="20">
        <v>0</v>
      </c>
      <c r="O36" s="20">
        <v>0</v>
      </c>
      <c r="P36" s="20">
        <v>0</v>
      </c>
      <c r="Q36" s="20">
        <v>0</v>
      </c>
    </row>
    <row r="37" spans="1:17" x14ac:dyDescent="0.3">
      <c r="A37" s="30" t="s">
        <v>79</v>
      </c>
      <c r="B37" s="9" t="s">
        <v>45</v>
      </c>
      <c r="C37" s="9" t="s">
        <v>46</v>
      </c>
      <c r="D37" s="9" t="s">
        <v>141</v>
      </c>
      <c r="E37" s="7"/>
      <c r="F37" s="20">
        <v>0</v>
      </c>
      <c r="G37" s="20">
        <v>0</v>
      </c>
      <c r="H37" s="20">
        <v>0</v>
      </c>
      <c r="I37" s="20">
        <v>0</v>
      </c>
      <c r="J37" s="20">
        <v>0.19690854000000002</v>
      </c>
      <c r="K37" s="20">
        <v>0</v>
      </c>
      <c r="L37" s="20">
        <v>0</v>
      </c>
      <c r="M37" s="20">
        <v>0</v>
      </c>
      <c r="N37" s="20">
        <v>0</v>
      </c>
      <c r="O37" s="20">
        <v>0</v>
      </c>
      <c r="P37" s="20">
        <v>0.23701422759999985</v>
      </c>
      <c r="Q37" s="20">
        <v>0</v>
      </c>
    </row>
    <row r="38" spans="1:17" x14ac:dyDescent="0.3">
      <c r="A38" s="30" t="s">
        <v>79</v>
      </c>
      <c r="B38" s="9" t="s">
        <v>47</v>
      </c>
      <c r="C38" s="9" t="s">
        <v>48</v>
      </c>
      <c r="D38" s="9" t="s">
        <v>141</v>
      </c>
      <c r="E38" s="7"/>
      <c r="F38" s="20">
        <v>0</v>
      </c>
      <c r="G38" s="20">
        <v>0</v>
      </c>
      <c r="H38" s="20">
        <v>0</v>
      </c>
      <c r="I38" s="20">
        <v>0</v>
      </c>
      <c r="J38" s="20">
        <v>0</v>
      </c>
      <c r="K38" s="20">
        <v>0</v>
      </c>
      <c r="L38" s="20">
        <v>0</v>
      </c>
      <c r="M38" s="20">
        <v>0</v>
      </c>
      <c r="N38" s="20">
        <v>0</v>
      </c>
      <c r="O38" s="20">
        <v>0</v>
      </c>
      <c r="P38" s="20">
        <v>0</v>
      </c>
      <c r="Q38" s="20">
        <v>0</v>
      </c>
    </row>
    <row r="39" spans="1:17" x14ac:dyDescent="0.3">
      <c r="A39" s="30" t="s">
        <v>79</v>
      </c>
      <c r="B39" s="9" t="s">
        <v>49</v>
      </c>
      <c r="C39" s="9" t="s">
        <v>50</v>
      </c>
      <c r="D39" s="9" t="s">
        <v>141</v>
      </c>
      <c r="E39" s="7"/>
      <c r="F39" s="20">
        <v>0</v>
      </c>
      <c r="G39" s="20">
        <v>0</v>
      </c>
      <c r="H39" s="20">
        <v>0</v>
      </c>
      <c r="I39" s="20">
        <v>0.12026002000000001</v>
      </c>
      <c r="J39" s="20">
        <v>0</v>
      </c>
      <c r="K39" s="20">
        <v>0</v>
      </c>
      <c r="L39" s="20">
        <v>0</v>
      </c>
      <c r="M39" s="20">
        <v>0</v>
      </c>
      <c r="N39" s="20">
        <v>0</v>
      </c>
      <c r="O39" s="20">
        <v>0.12026002000000001</v>
      </c>
      <c r="P39" s="20">
        <v>0</v>
      </c>
      <c r="Q39" s="20">
        <v>0</v>
      </c>
    </row>
    <row r="40" spans="1:17" x14ac:dyDescent="0.3">
      <c r="A40" s="30" t="s">
        <v>79</v>
      </c>
      <c r="B40" s="9" t="s">
        <v>51</v>
      </c>
      <c r="C40" s="9" t="s">
        <v>52</v>
      </c>
      <c r="D40" s="9" t="s">
        <v>141</v>
      </c>
      <c r="E40" s="7"/>
      <c r="F40" s="20">
        <v>0</v>
      </c>
      <c r="G40" s="20">
        <v>0</v>
      </c>
      <c r="H40" s="20">
        <v>0</v>
      </c>
      <c r="I40" s="20">
        <v>0</v>
      </c>
      <c r="J40" s="20">
        <v>0</v>
      </c>
      <c r="K40" s="20">
        <v>0</v>
      </c>
      <c r="L40" s="20">
        <v>0</v>
      </c>
      <c r="M40" s="20">
        <v>0</v>
      </c>
      <c r="N40" s="20">
        <v>9.6123691228070206E-3</v>
      </c>
      <c r="O40" s="20">
        <v>0</v>
      </c>
      <c r="P40" s="20">
        <v>0</v>
      </c>
      <c r="Q40" s="20">
        <v>9.6123691228070206E-3</v>
      </c>
    </row>
    <row r="41" spans="1:17" x14ac:dyDescent="0.3">
      <c r="A41" s="30" t="s">
        <v>79</v>
      </c>
      <c r="B41" s="9" t="s">
        <v>53</v>
      </c>
      <c r="C41" s="9" t="s">
        <v>54</v>
      </c>
      <c r="D41" s="9" t="s">
        <v>141</v>
      </c>
      <c r="E41" s="7"/>
      <c r="F41" s="20">
        <v>0</v>
      </c>
      <c r="G41" s="20">
        <v>6.9090740000000012E-2</v>
      </c>
      <c r="H41" s="20">
        <v>0</v>
      </c>
      <c r="I41" s="20">
        <v>0</v>
      </c>
      <c r="J41" s="20">
        <v>0</v>
      </c>
      <c r="K41" s="20">
        <v>0</v>
      </c>
      <c r="L41" s="20">
        <v>0</v>
      </c>
      <c r="M41" s="20">
        <v>6.9090750000000006E-2</v>
      </c>
      <c r="N41" s="20">
        <v>0</v>
      </c>
      <c r="O41" s="20">
        <v>0</v>
      </c>
      <c r="P41" s="20">
        <v>0</v>
      </c>
      <c r="Q41" s="20">
        <v>0</v>
      </c>
    </row>
    <row r="42" spans="1:17" x14ac:dyDescent="0.3">
      <c r="A42" s="30" t="s">
        <v>79</v>
      </c>
      <c r="B42" s="9" t="s">
        <v>55</v>
      </c>
      <c r="C42" s="9" t="s">
        <v>56</v>
      </c>
      <c r="D42" s="9" t="s">
        <v>141</v>
      </c>
      <c r="E42" s="7"/>
      <c r="F42" s="20">
        <v>0</v>
      </c>
      <c r="G42" s="20">
        <v>0</v>
      </c>
      <c r="H42" s="20">
        <v>0</v>
      </c>
      <c r="I42" s="20">
        <v>0</v>
      </c>
      <c r="J42" s="20">
        <v>0</v>
      </c>
      <c r="K42" s="20">
        <v>0</v>
      </c>
      <c r="L42" s="20">
        <v>0</v>
      </c>
      <c r="M42" s="20">
        <v>0</v>
      </c>
      <c r="N42" s="20">
        <v>2.6176421538461538E-2</v>
      </c>
      <c r="O42" s="20">
        <v>0</v>
      </c>
      <c r="P42" s="20">
        <v>0</v>
      </c>
      <c r="Q42" s="20">
        <v>2.6176421538461538E-2</v>
      </c>
    </row>
    <row r="43" spans="1:17" x14ac:dyDescent="0.3">
      <c r="A43" s="30" t="s">
        <v>79</v>
      </c>
      <c r="B43" s="9" t="s">
        <v>58</v>
      </c>
      <c r="C43" s="9" t="s">
        <v>59</v>
      </c>
      <c r="D43" s="9" t="s">
        <v>141</v>
      </c>
      <c r="E43" s="7"/>
      <c r="F43" s="20">
        <v>0</v>
      </c>
      <c r="G43" s="20">
        <v>0</v>
      </c>
      <c r="H43" s="20">
        <v>0.89227884999999996</v>
      </c>
      <c r="I43" s="20">
        <v>0</v>
      </c>
      <c r="J43" s="20">
        <v>0</v>
      </c>
      <c r="K43" s="20">
        <v>0</v>
      </c>
      <c r="L43" s="20">
        <v>0</v>
      </c>
      <c r="M43" s="20">
        <v>0</v>
      </c>
      <c r="N43" s="20">
        <v>0.89426634054053966</v>
      </c>
      <c r="O43" s="20">
        <v>0</v>
      </c>
      <c r="P43" s="20">
        <v>0</v>
      </c>
      <c r="Q43" s="20">
        <v>0</v>
      </c>
    </row>
    <row r="44" spans="1:17" x14ac:dyDescent="0.3">
      <c r="A44" s="30" t="s">
        <v>79</v>
      </c>
      <c r="B44" s="9" t="s">
        <v>60</v>
      </c>
      <c r="C44" s="9" t="s">
        <v>61</v>
      </c>
      <c r="D44" s="9" t="s">
        <v>141</v>
      </c>
      <c r="E44" s="7"/>
      <c r="F44" s="20">
        <v>0</v>
      </c>
      <c r="G44" s="20">
        <v>0</v>
      </c>
      <c r="H44" s="20">
        <v>0</v>
      </c>
      <c r="I44" s="20">
        <v>0</v>
      </c>
      <c r="J44" s="20">
        <v>0</v>
      </c>
      <c r="K44" s="20">
        <v>0.21524922428571433</v>
      </c>
      <c r="L44" s="20">
        <v>0</v>
      </c>
      <c r="M44" s="20">
        <v>0</v>
      </c>
      <c r="N44" s="20">
        <v>0</v>
      </c>
      <c r="O44" s="20">
        <v>0</v>
      </c>
      <c r="P44" s="20">
        <v>0</v>
      </c>
      <c r="Q44" s="20">
        <v>0.21524922428571433</v>
      </c>
    </row>
    <row r="45" spans="1:17" x14ac:dyDescent="0.3">
      <c r="A45" s="30" t="s">
        <v>79</v>
      </c>
      <c r="B45" s="9" t="s">
        <v>62</v>
      </c>
      <c r="C45" s="9" t="s">
        <v>63</v>
      </c>
      <c r="D45" s="9" t="s">
        <v>141</v>
      </c>
      <c r="E45" s="7"/>
      <c r="F45" s="20">
        <v>0</v>
      </c>
      <c r="G45" s="20">
        <v>0</v>
      </c>
      <c r="H45" s="20">
        <v>0</v>
      </c>
      <c r="I45" s="20">
        <v>0.50071081706751064</v>
      </c>
      <c r="J45" s="20">
        <v>0</v>
      </c>
      <c r="K45" s="20">
        <v>0</v>
      </c>
      <c r="L45" s="20">
        <v>0</v>
      </c>
      <c r="M45" s="20">
        <v>0</v>
      </c>
      <c r="N45" s="20">
        <v>0</v>
      </c>
      <c r="O45" s="20">
        <v>0.50071080706751059</v>
      </c>
      <c r="P45" s="20">
        <v>0</v>
      </c>
      <c r="Q45" s="20">
        <v>0</v>
      </c>
    </row>
    <row r="46" spans="1:17" x14ac:dyDescent="0.3">
      <c r="A46" s="30" t="s">
        <v>79</v>
      </c>
      <c r="B46" s="9" t="s">
        <v>64</v>
      </c>
      <c r="C46" s="9" t="s">
        <v>65</v>
      </c>
      <c r="D46" s="9" t="s">
        <v>141</v>
      </c>
      <c r="E46" s="7"/>
      <c r="F46" s="20">
        <v>0</v>
      </c>
      <c r="G46" s="20">
        <v>0</v>
      </c>
      <c r="H46" s="20">
        <v>0.39758837000000014</v>
      </c>
      <c r="I46" s="20">
        <v>0</v>
      </c>
      <c r="J46" s="20">
        <v>0</v>
      </c>
      <c r="K46" s="20">
        <v>0</v>
      </c>
      <c r="L46" s="20">
        <v>0</v>
      </c>
      <c r="M46" s="20">
        <v>0</v>
      </c>
      <c r="N46" s="20">
        <v>0.39758837000000014</v>
      </c>
      <c r="O46" s="20">
        <v>0</v>
      </c>
      <c r="P46" s="20">
        <v>0</v>
      </c>
      <c r="Q46" s="20">
        <v>0</v>
      </c>
    </row>
    <row r="47" spans="1:17" x14ac:dyDescent="0.3">
      <c r="A47" s="30" t="s">
        <v>79</v>
      </c>
      <c r="B47" s="9" t="s">
        <v>66</v>
      </c>
      <c r="C47" s="9" t="s">
        <v>67</v>
      </c>
      <c r="D47" s="9" t="s">
        <v>142</v>
      </c>
      <c r="E47" s="7"/>
      <c r="F47" s="20">
        <v>0</v>
      </c>
      <c r="G47" s="20">
        <v>0</v>
      </c>
      <c r="H47" s="20">
        <v>0</v>
      </c>
      <c r="I47" s="20">
        <v>0</v>
      </c>
      <c r="J47" s="20">
        <v>0</v>
      </c>
      <c r="K47" s="20">
        <v>0</v>
      </c>
      <c r="L47" s="20">
        <v>0</v>
      </c>
      <c r="M47" s="20">
        <v>0</v>
      </c>
      <c r="N47" s="20">
        <v>0</v>
      </c>
      <c r="O47" s="20">
        <v>0</v>
      </c>
      <c r="P47" s="20">
        <v>0</v>
      </c>
      <c r="Q47" s="20">
        <v>0</v>
      </c>
    </row>
    <row r="48" spans="1:17" x14ac:dyDescent="0.3">
      <c r="A48" s="30" t="s">
        <v>79</v>
      </c>
      <c r="B48" s="9" t="s">
        <v>70</v>
      </c>
      <c r="C48" s="9" t="s">
        <v>71</v>
      </c>
      <c r="D48" s="9" t="s">
        <v>142</v>
      </c>
      <c r="E48" s="7"/>
      <c r="F48" s="20">
        <v>0</v>
      </c>
      <c r="G48" s="20">
        <v>0</v>
      </c>
      <c r="H48" s="20">
        <v>0</v>
      </c>
      <c r="I48" s="20">
        <v>0</v>
      </c>
      <c r="J48" s="20">
        <v>0</v>
      </c>
      <c r="K48" s="20">
        <v>0</v>
      </c>
      <c r="L48" s="20">
        <v>0</v>
      </c>
      <c r="M48" s="20">
        <v>0</v>
      </c>
      <c r="N48" s="20">
        <v>0</v>
      </c>
      <c r="O48" s="20">
        <v>0</v>
      </c>
      <c r="P48" s="20">
        <v>0</v>
      </c>
      <c r="Q48" s="20">
        <v>0</v>
      </c>
    </row>
    <row r="49" spans="1:17" customFormat="1" ht="6.75" customHeight="1" x14ac:dyDescent="0.3">
      <c r="B49" s="27"/>
      <c r="C49" s="16"/>
      <c r="D49" s="16"/>
      <c r="E49" s="91"/>
    </row>
    <row r="50" spans="1:17" ht="28.5" customHeight="1" x14ac:dyDescent="0.3">
      <c r="B50" s="152" t="s">
        <v>172</v>
      </c>
      <c r="C50" s="152"/>
      <c r="D50" s="152"/>
      <c r="E50" s="7"/>
      <c r="F50" s="31">
        <f t="shared" ref="F50:Q50" si="3">+SUM(F32:F48)</f>
        <v>0.13066666999999998</v>
      </c>
      <c r="G50" s="31">
        <f t="shared" si="3"/>
        <v>2.6351623400000004</v>
      </c>
      <c r="H50" s="31">
        <f t="shared" si="3"/>
        <v>1.4205338900000002</v>
      </c>
      <c r="I50" s="31">
        <f t="shared" si="3"/>
        <v>2.1975802770675106</v>
      </c>
      <c r="J50" s="31">
        <f t="shared" si="3"/>
        <v>0.32757521000000001</v>
      </c>
      <c r="K50" s="31">
        <f t="shared" si="3"/>
        <v>1.7716819414521574</v>
      </c>
      <c r="L50" s="31">
        <f t="shared" si="3"/>
        <v>0.13066666999999998</v>
      </c>
      <c r="M50" s="31">
        <f t="shared" si="3"/>
        <v>3.4264898090000004</v>
      </c>
      <c r="N50" s="31">
        <f t="shared" si="3"/>
        <v>1.4583101712018083</v>
      </c>
      <c r="O50" s="31">
        <f t="shared" si="3"/>
        <v>2.1975803352182881</v>
      </c>
      <c r="P50" s="31">
        <f t="shared" si="3"/>
        <v>0.36768089759999983</v>
      </c>
      <c r="Q50" s="31">
        <f t="shared" si="3"/>
        <v>1.8074707321134258</v>
      </c>
    </row>
    <row r="51" spans="1:17" x14ac:dyDescent="0.3">
      <c r="B51" s="4"/>
      <c r="C51" s="4"/>
      <c r="D51" s="4"/>
      <c r="E51" s="7"/>
    </row>
    <row r="52" spans="1:17" x14ac:dyDescent="0.3">
      <c r="B52" s="4"/>
      <c r="C52" s="4"/>
      <c r="D52" s="4"/>
      <c r="E52" s="7"/>
    </row>
    <row r="53" spans="1:17" ht="30.75" customHeight="1" x14ac:dyDescent="0.3">
      <c r="B53" s="156" t="s">
        <v>77</v>
      </c>
      <c r="C53" s="156"/>
      <c r="D53" s="156"/>
      <c r="E53" s="7"/>
    </row>
    <row r="54" spans="1:17" ht="16.5" customHeight="1" x14ac:dyDescent="0.3">
      <c r="B54" s="153" t="s">
        <v>0</v>
      </c>
      <c r="C54" s="139" t="s">
        <v>1</v>
      </c>
      <c r="D54" s="139" t="s">
        <v>145</v>
      </c>
      <c r="E54" s="7"/>
      <c r="F54" s="6">
        <v>2020</v>
      </c>
      <c r="G54" s="6">
        <v>2020</v>
      </c>
      <c r="H54" s="6">
        <v>2020</v>
      </c>
      <c r="I54" s="6">
        <v>2020</v>
      </c>
      <c r="J54" s="6">
        <v>2020</v>
      </c>
      <c r="K54" s="6">
        <v>2020</v>
      </c>
      <c r="L54" s="6">
        <v>2020</v>
      </c>
      <c r="M54" s="6">
        <v>2020</v>
      </c>
      <c r="N54" s="6">
        <v>2020</v>
      </c>
      <c r="O54" s="6">
        <v>2020</v>
      </c>
      <c r="P54" s="6">
        <v>2020</v>
      </c>
      <c r="Q54" s="6">
        <v>2020</v>
      </c>
    </row>
    <row r="55" spans="1:17" x14ac:dyDescent="0.3">
      <c r="B55" s="154"/>
      <c r="C55" s="140"/>
      <c r="D55" s="140"/>
      <c r="E55" s="7"/>
      <c r="F55" s="6">
        <v>1</v>
      </c>
      <c r="G55" s="6">
        <f>+F55+1</f>
        <v>2</v>
      </c>
      <c r="H55" s="6">
        <f t="shared" ref="H55" si="4">+G55+1</f>
        <v>3</v>
      </c>
      <c r="I55" s="6">
        <f t="shared" ref="I55" si="5">+H55+1</f>
        <v>4</v>
      </c>
      <c r="J55" s="6">
        <f t="shared" ref="J55" si="6">+I55+1</f>
        <v>5</v>
      </c>
      <c r="K55" s="6">
        <f t="shared" ref="K55" si="7">+J55+1</f>
        <v>6</v>
      </c>
      <c r="L55" s="6">
        <f t="shared" ref="L55" si="8">+K55+1</f>
        <v>7</v>
      </c>
      <c r="M55" s="6">
        <f t="shared" ref="M55" si="9">+L55+1</f>
        <v>8</v>
      </c>
      <c r="N55" s="6">
        <f t="shared" ref="N55" si="10">+M55+1</f>
        <v>9</v>
      </c>
      <c r="O55" s="6">
        <f t="shared" ref="O55" si="11">+N55+1</f>
        <v>10</v>
      </c>
      <c r="P55" s="6">
        <f t="shared" ref="P55" si="12">+O55+1</f>
        <v>11</v>
      </c>
      <c r="Q55" s="6">
        <f t="shared" ref="Q55" si="13">+P55+1</f>
        <v>12</v>
      </c>
    </row>
    <row r="56" spans="1:17" x14ac:dyDescent="0.3">
      <c r="A56" s="30" t="s">
        <v>80</v>
      </c>
      <c r="B56" s="9" t="s">
        <v>31</v>
      </c>
      <c r="C56" s="9" t="s">
        <v>32</v>
      </c>
      <c r="D56" s="9" t="s">
        <v>139</v>
      </c>
      <c r="E56" s="7"/>
      <c r="F56" s="20">
        <v>4.9425750498006504</v>
      </c>
      <c r="G56" s="20">
        <v>4.9425750498006504</v>
      </c>
      <c r="H56" s="20">
        <v>4.9425750498006504</v>
      </c>
      <c r="I56" s="117">
        <v>4.9425750498006504</v>
      </c>
      <c r="J56" s="117">
        <v>4.9425750498006504</v>
      </c>
      <c r="K56" s="117">
        <v>4.9425750498006504</v>
      </c>
      <c r="L56" s="117">
        <v>4.9425750498006504</v>
      </c>
      <c r="M56" s="117">
        <v>4.9425750498006504</v>
      </c>
      <c r="N56" s="117">
        <v>4.9425750498006504</v>
      </c>
      <c r="O56" s="117">
        <v>4.9425750498006504</v>
      </c>
      <c r="P56" s="117">
        <v>4.9425750498006504</v>
      </c>
      <c r="Q56" s="117">
        <v>4.9425750498006504</v>
      </c>
    </row>
    <row r="57" spans="1:17" customFormat="1" ht="6.75" customHeight="1" x14ac:dyDescent="0.3">
      <c r="B57" s="27"/>
      <c r="C57" s="16"/>
      <c r="D57" s="16"/>
      <c r="E57" s="28"/>
    </row>
    <row r="58" spans="1:17" ht="28.5" customHeight="1" x14ac:dyDescent="0.3">
      <c r="B58" s="152" t="s">
        <v>173</v>
      </c>
      <c r="C58" s="152"/>
      <c r="D58" s="152"/>
      <c r="F58" s="31">
        <f t="shared" ref="F58:Q58" si="14">+SUM(F56)</f>
        <v>4.9425750498006504</v>
      </c>
      <c r="G58" s="31">
        <f t="shared" si="14"/>
        <v>4.9425750498006504</v>
      </c>
      <c r="H58" s="31">
        <f t="shared" si="14"/>
        <v>4.9425750498006504</v>
      </c>
      <c r="I58" s="31">
        <f t="shared" si="14"/>
        <v>4.9425750498006504</v>
      </c>
      <c r="J58" s="31">
        <f t="shared" si="14"/>
        <v>4.9425750498006504</v>
      </c>
      <c r="K58" s="31">
        <f t="shared" si="14"/>
        <v>4.9425750498006504</v>
      </c>
      <c r="L58" s="31">
        <f t="shared" si="14"/>
        <v>4.9425750498006504</v>
      </c>
      <c r="M58" s="31">
        <f t="shared" si="14"/>
        <v>4.9425750498006504</v>
      </c>
      <c r="N58" s="31">
        <f t="shared" si="14"/>
        <v>4.9425750498006504</v>
      </c>
      <c r="O58" s="31">
        <f t="shared" si="14"/>
        <v>4.9425750498006504</v>
      </c>
      <c r="P58" s="31">
        <f t="shared" si="14"/>
        <v>4.9425750498006504</v>
      </c>
      <c r="Q58" s="31">
        <f t="shared" si="14"/>
        <v>4.9425750498006504</v>
      </c>
    </row>
    <row r="59" spans="1:17" x14ac:dyDescent="0.3">
      <c r="B59" s="4"/>
      <c r="C59" s="4"/>
      <c r="D59" s="4"/>
    </row>
    <row r="60" spans="1:17" x14ac:dyDescent="0.3">
      <c r="B60" s="4"/>
      <c r="C60" s="4"/>
      <c r="D60" s="4"/>
    </row>
  </sheetData>
  <mergeCells count="17">
    <mergeCell ref="B1:E1"/>
    <mergeCell ref="D5:D6"/>
    <mergeCell ref="D30:D31"/>
    <mergeCell ref="B4:D4"/>
    <mergeCell ref="B29:D29"/>
    <mergeCell ref="B5:B6"/>
    <mergeCell ref="C5:C6"/>
    <mergeCell ref="B58:D58"/>
    <mergeCell ref="B50:D50"/>
    <mergeCell ref="B24:D24"/>
    <mergeCell ref="B54:B55"/>
    <mergeCell ref="C54:C55"/>
    <mergeCell ref="B30:B31"/>
    <mergeCell ref="C30:C31"/>
    <mergeCell ref="B25:D26"/>
    <mergeCell ref="D54:D55"/>
    <mergeCell ref="B53:D53"/>
  </mergeCells>
  <hyperlinks>
    <hyperlink ref="C9" location="ANSG20!A1" display="ANSG20" xr:uid="{00000000-0004-0000-0100-000000000000}"/>
    <hyperlink ref="C11" location="ANSE21!A1" display="ANSE21" xr:uid="{00000000-0004-0000-0100-000001000000}"/>
    <hyperlink ref="C10" location="ANSE22!A1" display="ANSE22" xr:uid="{00000000-0004-0000-0100-000002000000}"/>
    <hyperlink ref="C8" location="ANSE23!A1" display="ANSE23" xr:uid="{00000000-0004-0000-0100-000003000000}"/>
    <hyperlink ref="C7" location="FFDPO23!A1" display="FFDPO23" xr:uid="{00000000-0004-0000-0100-000004000000}"/>
    <hyperlink ref="C12" location="ANSG22!A1" display="ANSG22" xr:uid="{00000000-0004-0000-0100-000005000000}"/>
    <hyperlink ref="C13" location="IPVO26!A1" display="IPVO26" xr:uid="{00000000-0004-0000-0100-000006000000}"/>
    <hyperlink ref="C14" location="PROFA21!A1" display="PROFA21" xr:uid="{00000000-0004-0000-0100-000007000000}"/>
    <hyperlink ref="C15" location="'PMJ21'!A1" display="PMJ21" xr:uid="{00000000-0004-0000-0100-000008000000}"/>
    <hyperlink ref="C16" location="'PMG25'!A1" display="PMG25" xr:uid="{00000000-0004-0000-0100-000009000000}"/>
    <hyperlink ref="C36" location="BIDF40!A1" display="BIDF40" xr:uid="{00000000-0004-0000-0100-00000A000000}"/>
    <hyperlink ref="C41" location="BIDF22!A1" display="BIDF22" xr:uid="{00000000-0004-0000-0100-00000B000000}"/>
    <hyperlink ref="C39" location="BIDO24!A1" display="BIDO24" xr:uid="{00000000-0004-0000-0100-00000C000000}"/>
    <hyperlink ref="C37" location="BIDN32!A1" display="BIDN32" xr:uid="{00000000-0004-0000-0100-00000D000000}"/>
    <hyperlink ref="C40" location="BIDS34!A1" display="BIDS34" xr:uid="{00000000-0004-0000-0100-00000E000000}"/>
    <hyperlink ref="C42" location="BIDS23!A1" display="BIDS23" xr:uid="{00000000-0004-0000-0100-00000F000000}"/>
    <hyperlink ref="C38" location="BIDY42!A1" display="BIDY42" xr:uid="{00000000-0004-0000-0100-000010000000}"/>
    <hyperlink ref="C46" location="BIRS20!A1" display="BIRS20" xr:uid="{00000000-0004-0000-0100-000011000000}"/>
    <hyperlink ref="C45" location="BIRO20!A1" display="BIRO20" xr:uid="{00000000-0004-0000-0100-000012000000}"/>
    <hyperlink ref="C44" location="BIRJ22!A1" display="BIRJ22" xr:uid="{00000000-0004-0000-0100-000013000000}"/>
    <hyperlink ref="C43" location="BIRS38!A1" display="BIRS38" xr:uid="{00000000-0004-0000-0100-000014000000}"/>
    <hyperlink ref="C47" location="'PMY24'!A1" display="PMY24" xr:uid="{00000000-0004-0000-0100-000015000000}"/>
    <hyperlink ref="C48" location="'PMY24-C'!A1" display="PMY24-C" xr:uid="{00000000-0004-0000-0100-000016000000}"/>
    <hyperlink ref="C56" location="BNAN23!A1" display="BNAN23" xr:uid="{00000000-0004-0000-0100-000017000000}"/>
    <hyperlink ref="C17" location="FFFIRO24!A1" display="FFFIRO24" xr:uid="{00000000-0004-0000-0100-000018000000}"/>
    <hyperlink ref="C18" location="FFFIRF26!A1" display="FFFIRF26" xr:uid="{00000000-0004-0000-0100-000019000000}"/>
    <hyperlink ref="C20" location="FFFIRF21!A1" display="FFFIRF21" xr:uid="{00000000-0004-0000-0100-00001A000000}"/>
    <hyperlink ref="C22" location="FFFIRY22!A1" display="FFFIRY22" xr:uid="{00000000-0004-0000-0100-00001B000000}"/>
    <hyperlink ref="C19" location="FFFIRJ20!A1" display="FFFIRJ20" xr:uid="{00000000-0004-0000-0100-00001C000000}"/>
    <hyperlink ref="C21" location="FFFIRE26!A1" display="FFFIRE26" xr:uid="{00000000-0004-0000-0100-00001D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0"/>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9"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17" ht="28.5" customHeight="1" x14ac:dyDescent="0.3">
      <c r="B1" s="136" t="s">
        <v>78</v>
      </c>
      <c r="C1" s="136"/>
      <c r="D1" s="136"/>
      <c r="E1" s="136"/>
    </row>
    <row r="2" spans="1:17" ht="17.25" x14ac:dyDescent="0.3">
      <c r="B2" s="5" t="s">
        <v>87</v>
      </c>
    </row>
    <row r="4" spans="1:17" ht="30.75" customHeight="1" x14ac:dyDescent="0.3">
      <c r="B4" s="161" t="s">
        <v>86</v>
      </c>
      <c r="C4" s="161"/>
      <c r="D4" s="161"/>
    </row>
    <row r="5" spans="1:17" ht="15.75" customHeight="1" x14ac:dyDescent="0.3">
      <c r="B5" s="157" t="s">
        <v>0</v>
      </c>
      <c r="C5" s="159" t="s">
        <v>1</v>
      </c>
      <c r="D5" s="139" t="s">
        <v>145</v>
      </c>
      <c r="F5" s="6">
        <v>2020</v>
      </c>
      <c r="G5" s="6">
        <v>2020</v>
      </c>
      <c r="H5" s="6">
        <v>2020</v>
      </c>
      <c r="I5" s="6">
        <v>2020</v>
      </c>
      <c r="J5" s="6">
        <v>2020</v>
      </c>
      <c r="K5" s="6">
        <v>2020</v>
      </c>
      <c r="L5" s="6">
        <v>2020</v>
      </c>
      <c r="M5" s="6">
        <v>2020</v>
      </c>
      <c r="N5" s="6">
        <v>2020</v>
      </c>
      <c r="O5" s="6">
        <v>2020</v>
      </c>
      <c r="P5" s="6">
        <v>2020</v>
      </c>
      <c r="Q5" s="6">
        <v>2020</v>
      </c>
    </row>
    <row r="6" spans="1:17" x14ac:dyDescent="0.3">
      <c r="B6" s="158"/>
      <c r="C6" s="160"/>
      <c r="D6" s="140"/>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30" t="s">
        <v>2</v>
      </c>
      <c r="B7" s="9" t="s">
        <v>3</v>
      </c>
      <c r="C7" s="9" t="s">
        <v>4</v>
      </c>
      <c r="D7" s="9" t="s">
        <v>138</v>
      </c>
      <c r="F7" s="22">
        <v>0</v>
      </c>
      <c r="G7" s="22">
        <v>0</v>
      </c>
      <c r="H7" s="22">
        <v>0</v>
      </c>
      <c r="I7" s="22">
        <v>0</v>
      </c>
      <c r="J7" s="22">
        <v>0</v>
      </c>
      <c r="K7" s="22">
        <v>0</v>
      </c>
      <c r="L7" s="22">
        <v>0</v>
      </c>
      <c r="M7" s="22">
        <v>0</v>
      </c>
      <c r="N7" s="22">
        <v>0</v>
      </c>
      <c r="O7" s="22">
        <v>0</v>
      </c>
      <c r="P7" s="22">
        <v>0</v>
      </c>
      <c r="Q7" s="22">
        <v>0</v>
      </c>
    </row>
    <row r="8" spans="1:17" x14ac:dyDescent="0.3">
      <c r="A8" s="30" t="s">
        <v>2</v>
      </c>
      <c r="B8" s="9" t="s">
        <v>5</v>
      </c>
      <c r="C8" s="9" t="s">
        <v>6</v>
      </c>
      <c r="D8" s="9" t="s">
        <v>138</v>
      </c>
      <c r="E8" s="7"/>
      <c r="F8" s="22">
        <v>114.90839568000001</v>
      </c>
      <c r="G8" s="22">
        <v>0</v>
      </c>
      <c r="H8" s="22">
        <v>0</v>
      </c>
      <c r="I8" s="22">
        <v>0</v>
      </c>
      <c r="J8" s="22">
        <v>0</v>
      </c>
      <c r="K8" s="22">
        <v>0</v>
      </c>
      <c r="L8" s="22">
        <v>114.90839568000001</v>
      </c>
      <c r="M8" s="22">
        <v>0</v>
      </c>
      <c r="N8" s="22">
        <v>0</v>
      </c>
      <c r="O8" s="22">
        <v>0</v>
      </c>
      <c r="P8" s="22">
        <v>0</v>
      </c>
      <c r="Q8" s="22">
        <v>0</v>
      </c>
    </row>
    <row r="9" spans="1:17" x14ac:dyDescent="0.3">
      <c r="A9" s="30" t="s">
        <v>2</v>
      </c>
      <c r="B9" s="9" t="s">
        <v>7</v>
      </c>
      <c r="C9" s="9" t="s">
        <v>8</v>
      </c>
      <c r="D9" s="9" t="s">
        <v>138</v>
      </c>
      <c r="E9" s="7"/>
      <c r="F9" s="22">
        <v>0</v>
      </c>
      <c r="G9" s="22">
        <v>88.424999999999997</v>
      </c>
      <c r="H9" s="22">
        <v>0</v>
      </c>
      <c r="I9" s="22">
        <v>0</v>
      </c>
      <c r="J9" s="22">
        <v>0</v>
      </c>
      <c r="K9" s="22">
        <v>0</v>
      </c>
      <c r="L9" s="22">
        <v>0</v>
      </c>
      <c r="M9" s="22">
        <v>88.424999999999997</v>
      </c>
      <c r="N9" s="22">
        <v>0</v>
      </c>
      <c r="O9" s="22">
        <v>0</v>
      </c>
      <c r="P9" s="22">
        <v>0</v>
      </c>
      <c r="Q9" s="22">
        <v>0</v>
      </c>
    </row>
    <row r="10" spans="1:17" x14ac:dyDescent="0.3">
      <c r="A10" s="30" t="s">
        <v>2</v>
      </c>
      <c r="B10" s="9" t="s">
        <v>9</v>
      </c>
      <c r="C10" s="9" t="s">
        <v>10</v>
      </c>
      <c r="D10" s="9" t="s">
        <v>138</v>
      </c>
      <c r="E10" s="7"/>
      <c r="F10" s="22">
        <v>56.857561740000001</v>
      </c>
      <c r="G10" s="22">
        <v>0</v>
      </c>
      <c r="H10" s="22">
        <v>0</v>
      </c>
      <c r="I10" s="22">
        <v>0</v>
      </c>
      <c r="J10" s="22">
        <v>0</v>
      </c>
      <c r="K10" s="22">
        <v>0</v>
      </c>
      <c r="L10" s="22">
        <v>56.857561740000001</v>
      </c>
      <c r="M10" s="22">
        <v>0</v>
      </c>
      <c r="N10" s="22">
        <v>0</v>
      </c>
      <c r="O10" s="22">
        <v>0</v>
      </c>
      <c r="P10" s="22">
        <v>0</v>
      </c>
      <c r="Q10" s="22">
        <v>0</v>
      </c>
    </row>
    <row r="11" spans="1:17" x14ac:dyDescent="0.3">
      <c r="A11" s="30" t="s">
        <v>2</v>
      </c>
      <c r="B11" s="9" t="s">
        <v>11</v>
      </c>
      <c r="C11" s="9" t="s">
        <v>12</v>
      </c>
      <c r="D11" s="9" t="s">
        <v>138</v>
      </c>
      <c r="E11" s="7"/>
      <c r="F11" s="22">
        <v>58.926266399999996</v>
      </c>
      <c r="G11" s="22">
        <v>0</v>
      </c>
      <c r="H11" s="22">
        <v>0</v>
      </c>
      <c r="I11" s="22">
        <v>0</v>
      </c>
      <c r="J11" s="22">
        <v>0</v>
      </c>
      <c r="K11" s="22">
        <v>0</v>
      </c>
      <c r="L11" s="22">
        <v>58.926266399999996</v>
      </c>
      <c r="M11" s="22">
        <v>0</v>
      </c>
      <c r="N11" s="22">
        <v>0</v>
      </c>
      <c r="O11" s="22">
        <v>0</v>
      </c>
      <c r="P11" s="22">
        <v>0</v>
      </c>
      <c r="Q11" s="22">
        <v>0</v>
      </c>
    </row>
    <row r="12" spans="1:17" x14ac:dyDescent="0.3">
      <c r="A12" s="30" t="s">
        <v>2</v>
      </c>
      <c r="B12" s="9" t="s">
        <v>17</v>
      </c>
      <c r="C12" s="9" t="s">
        <v>18</v>
      </c>
      <c r="D12" s="9" t="s">
        <v>138</v>
      </c>
      <c r="E12" s="7"/>
      <c r="F12" s="22">
        <v>1.8611893051062427</v>
      </c>
      <c r="G12" s="22">
        <v>1.8111535554886349</v>
      </c>
      <c r="H12" s="22">
        <v>1.7606420492850794</v>
      </c>
      <c r="I12" s="22">
        <v>1.7096502628433718</v>
      </c>
      <c r="J12" s="22">
        <v>1.6581736294989142</v>
      </c>
      <c r="K12" s="22">
        <v>1.6062075391657391</v>
      </c>
      <c r="L12" s="22">
        <v>1.5537473379236471</v>
      </c>
      <c r="M12" s="22">
        <v>1.5007883276014113</v>
      </c>
      <c r="N12" s="22">
        <v>1.4473257653560279</v>
      </c>
      <c r="O12" s="22">
        <v>1.3933548632479615</v>
      </c>
      <c r="P12" s="22">
        <v>1.3388707878123509</v>
      </c>
      <c r="Q12" s="22">
        <v>1.2838686596261402</v>
      </c>
    </row>
    <row r="13" spans="1:17" x14ac:dyDescent="0.3">
      <c r="A13" s="30" t="s">
        <v>2</v>
      </c>
      <c r="B13" s="9" t="s">
        <v>19</v>
      </c>
      <c r="C13" s="9" t="s">
        <v>20</v>
      </c>
      <c r="D13" s="9" t="s">
        <v>138</v>
      </c>
      <c r="E13" s="7"/>
      <c r="F13" s="22">
        <v>11.60658038</v>
      </c>
      <c r="G13" s="22">
        <v>0</v>
      </c>
      <c r="H13" s="22">
        <v>0</v>
      </c>
      <c r="I13" s="22">
        <v>6.2044527300000007</v>
      </c>
      <c r="J13" s="22">
        <v>0</v>
      </c>
      <c r="K13" s="22">
        <v>0</v>
      </c>
      <c r="L13" s="22">
        <v>9.6799944600000014</v>
      </c>
      <c r="M13" s="22">
        <v>0</v>
      </c>
      <c r="N13" s="22">
        <v>0</v>
      </c>
      <c r="O13" s="22">
        <v>9.5599479599999988</v>
      </c>
      <c r="P13" s="22">
        <v>0</v>
      </c>
      <c r="Q13" s="22">
        <v>0</v>
      </c>
    </row>
    <row r="14" spans="1:17" x14ac:dyDescent="0.3">
      <c r="A14" s="30" t="s">
        <v>2</v>
      </c>
      <c r="B14" s="9" t="s">
        <v>29</v>
      </c>
      <c r="C14" s="9" t="s">
        <v>30</v>
      </c>
      <c r="D14" s="9" t="s">
        <v>138</v>
      </c>
      <c r="E14" s="7"/>
      <c r="F14" s="22">
        <v>0.33017742999999999</v>
      </c>
      <c r="G14" s="22">
        <v>0.26203185000000001</v>
      </c>
      <c r="H14" s="22">
        <v>0.20559213000000001</v>
      </c>
      <c r="I14" s="22">
        <v>0.17340278000000001</v>
      </c>
      <c r="J14" s="22">
        <v>9.7618250000000004E-2</v>
      </c>
      <c r="K14" s="22">
        <v>8.7854829999999995E-2</v>
      </c>
      <c r="L14" s="22">
        <v>9.4886109999999996E-2</v>
      </c>
      <c r="M14" s="22">
        <v>7.9544649999999995E-2</v>
      </c>
      <c r="N14" s="22">
        <v>5.589558E-2</v>
      </c>
      <c r="O14" s="22">
        <v>3.0228120000000001E-2</v>
      </c>
      <c r="P14" s="22">
        <v>2.7082540000000002E-2</v>
      </c>
      <c r="Q14" s="22">
        <v>2.217831E-2</v>
      </c>
    </row>
    <row r="15" spans="1:17" x14ac:dyDescent="0.3">
      <c r="A15" s="30" t="s">
        <v>2</v>
      </c>
      <c r="B15" s="9" t="s">
        <v>68</v>
      </c>
      <c r="C15" s="9" t="s">
        <v>69</v>
      </c>
      <c r="D15" s="9" t="s">
        <v>142</v>
      </c>
      <c r="E15" s="7"/>
      <c r="F15" s="22">
        <v>0</v>
      </c>
      <c r="G15" s="22">
        <v>0</v>
      </c>
      <c r="H15" s="22">
        <v>560.70888613765271</v>
      </c>
      <c r="I15" s="22">
        <v>0</v>
      </c>
      <c r="J15" s="22">
        <v>0</v>
      </c>
      <c r="K15" s="22">
        <v>386.82356099905559</v>
      </c>
      <c r="L15" s="22">
        <v>0</v>
      </c>
      <c r="M15" s="22">
        <v>0</v>
      </c>
      <c r="N15" s="22">
        <v>453.19901497579974</v>
      </c>
      <c r="O15" s="22">
        <v>0</v>
      </c>
      <c r="P15" s="22">
        <v>0</v>
      </c>
      <c r="Q15" s="22">
        <v>456.78767607517852</v>
      </c>
    </row>
    <row r="16" spans="1:17" x14ac:dyDescent="0.3">
      <c r="A16" s="30" t="s">
        <v>2</v>
      </c>
      <c r="B16" s="11" t="s">
        <v>72</v>
      </c>
      <c r="C16" s="9" t="s">
        <v>73</v>
      </c>
      <c r="D16" s="9" t="s">
        <v>142</v>
      </c>
      <c r="E16" s="7"/>
      <c r="F16" s="22">
        <v>0</v>
      </c>
      <c r="G16" s="22">
        <v>11.694224789260272</v>
      </c>
      <c r="H16" s="22">
        <v>0</v>
      </c>
      <c r="I16" s="22">
        <v>0</v>
      </c>
      <c r="J16" s="22">
        <v>0</v>
      </c>
      <c r="K16" s="22">
        <v>0</v>
      </c>
      <c r="L16" s="22">
        <v>0</v>
      </c>
      <c r="M16" s="22">
        <v>6.5951194357701874</v>
      </c>
      <c r="N16" s="22">
        <v>0</v>
      </c>
      <c r="O16" s="22">
        <v>0</v>
      </c>
      <c r="P16" s="22">
        <v>0</v>
      </c>
      <c r="Q16" s="22">
        <v>0</v>
      </c>
    </row>
    <row r="17" spans="1:17" x14ac:dyDescent="0.3">
      <c r="A17" s="30" t="s">
        <v>2</v>
      </c>
      <c r="B17" s="9" t="s">
        <v>13</v>
      </c>
      <c r="C17" s="9" t="s">
        <v>14</v>
      </c>
      <c r="D17" s="9" t="s">
        <v>138</v>
      </c>
      <c r="E17" s="7"/>
      <c r="F17" s="22">
        <v>2.2820516400000002</v>
      </c>
      <c r="G17" s="22">
        <v>2.5024359699999996</v>
      </c>
      <c r="H17" s="22">
        <v>2.1303637400000004</v>
      </c>
      <c r="I17" s="22">
        <v>1.8090949299999999</v>
      </c>
      <c r="J17" s="22">
        <v>2.08740653</v>
      </c>
      <c r="K17" s="22">
        <v>1.75236144</v>
      </c>
      <c r="L17" s="22">
        <v>1.7893695700000001</v>
      </c>
      <c r="M17" s="22">
        <v>1.81345723</v>
      </c>
      <c r="N17" s="22">
        <v>1.7778992499999999</v>
      </c>
      <c r="O17" s="22">
        <v>1.68613671</v>
      </c>
      <c r="P17" s="22">
        <v>1.70678328</v>
      </c>
      <c r="Q17" s="22">
        <v>1.6173147999999999</v>
      </c>
    </row>
    <row r="18" spans="1:17" x14ac:dyDescent="0.3">
      <c r="A18" s="30" t="s">
        <v>2</v>
      </c>
      <c r="B18" s="9" t="s">
        <v>15</v>
      </c>
      <c r="C18" s="9" t="s">
        <v>16</v>
      </c>
      <c r="D18" s="9" t="s">
        <v>138</v>
      </c>
      <c r="E18" s="7"/>
      <c r="F18" s="22">
        <v>1.8865631592768217</v>
      </c>
      <c r="G18" s="22">
        <v>2.0967819853505469</v>
      </c>
      <c r="H18" s="22">
        <v>1.9810725341705904</v>
      </c>
      <c r="I18" s="22">
        <v>1.5701218553200276</v>
      </c>
      <c r="J18" s="22">
        <v>1.7847284557580854</v>
      </c>
      <c r="K18" s="22">
        <v>1.5123382691138871</v>
      </c>
      <c r="L18" s="22">
        <v>1.5371489436917201</v>
      </c>
      <c r="M18" s="22">
        <v>1.5648187712184434</v>
      </c>
      <c r="N18" s="22">
        <v>1.541250391778713</v>
      </c>
      <c r="O18" s="22">
        <v>1.4687246278178661</v>
      </c>
      <c r="P18" s="22">
        <v>1.4941139206287426</v>
      </c>
      <c r="Q18" s="22">
        <v>1.4231089018282734</v>
      </c>
    </row>
    <row r="19" spans="1:17" x14ac:dyDescent="0.3">
      <c r="A19" s="30" t="s">
        <v>2</v>
      </c>
      <c r="B19" s="9" t="s">
        <v>21</v>
      </c>
      <c r="C19" s="9" t="s">
        <v>22</v>
      </c>
      <c r="D19" s="9" t="s">
        <v>138</v>
      </c>
      <c r="E19" s="7"/>
      <c r="F19" s="22">
        <v>0.26737158</v>
      </c>
      <c r="G19" s="22">
        <v>0.25571670000000002</v>
      </c>
      <c r="H19" s="22">
        <v>0.17916457999999999</v>
      </c>
      <c r="I19" s="22">
        <v>0.15519732999999999</v>
      </c>
      <c r="J19" s="22">
        <v>0.13679182000000001</v>
      </c>
      <c r="K19" s="22">
        <v>6.2909649999999998E-2</v>
      </c>
      <c r="L19" s="22">
        <v>3.3397300000000005E-2</v>
      </c>
      <c r="M19" s="22">
        <v>0</v>
      </c>
      <c r="N19" s="22">
        <v>0</v>
      </c>
      <c r="O19" s="22">
        <v>0</v>
      </c>
      <c r="P19" s="22">
        <v>0</v>
      </c>
      <c r="Q19" s="22">
        <v>0</v>
      </c>
    </row>
    <row r="20" spans="1:17" x14ac:dyDescent="0.3">
      <c r="A20" s="30" t="s">
        <v>2</v>
      </c>
      <c r="B20" s="9" t="s">
        <v>23</v>
      </c>
      <c r="C20" s="9" t="s">
        <v>24</v>
      </c>
      <c r="D20" s="9" t="s">
        <v>138</v>
      </c>
      <c r="E20" s="7"/>
      <c r="F20" s="22">
        <v>0.21906822999999997</v>
      </c>
      <c r="G20" s="22">
        <v>0.20221312999999999</v>
      </c>
      <c r="H20" s="22">
        <v>0.14094357999999998</v>
      </c>
      <c r="I20" s="22">
        <v>0.11549610999999999</v>
      </c>
      <c r="J20" s="22">
        <v>7.6589130000000005E-2</v>
      </c>
      <c r="K20" s="22">
        <v>5.8958199999999995E-2</v>
      </c>
      <c r="L20" s="22">
        <v>5.2657179999999998E-2</v>
      </c>
      <c r="M20" s="22">
        <v>4.7610859999999998E-2</v>
      </c>
      <c r="N20" s="22">
        <v>4.0809309999999994E-2</v>
      </c>
      <c r="O20" s="22">
        <v>3.2910740000000001E-2</v>
      </c>
      <c r="P20" s="22">
        <v>2.7206209999999998E-2</v>
      </c>
      <c r="Q20" s="22">
        <v>1.9746439999999997E-2</v>
      </c>
    </row>
    <row r="21" spans="1:17" x14ac:dyDescent="0.3">
      <c r="A21" s="30" t="s">
        <v>2</v>
      </c>
      <c r="B21" s="9" t="s">
        <v>25</v>
      </c>
      <c r="C21" s="9" t="s">
        <v>26</v>
      </c>
      <c r="D21" s="9" t="s">
        <v>138</v>
      </c>
      <c r="E21" s="7"/>
      <c r="F21" s="22">
        <v>0.22575104539793092</v>
      </c>
      <c r="G21" s="22">
        <v>0.24472200294046395</v>
      </c>
      <c r="H21" s="22">
        <v>0.20135375574967498</v>
      </c>
      <c r="I21" s="22">
        <v>0.20831551682685123</v>
      </c>
      <c r="J21" s="22">
        <v>0.19684082792973959</v>
      </c>
      <c r="K21" s="22">
        <v>0.16676341233384026</v>
      </c>
      <c r="L21" s="22">
        <v>0.16509447731891666</v>
      </c>
      <c r="M21" s="22">
        <v>0.16805139332326388</v>
      </c>
      <c r="N21" s="22">
        <v>0.16550516008364724</v>
      </c>
      <c r="O21" s="22">
        <v>0.1577021872684167</v>
      </c>
      <c r="P21" s="22">
        <v>0.16041269360441388</v>
      </c>
      <c r="Q21" s="22">
        <v>0.15277399390141666</v>
      </c>
    </row>
    <row r="22" spans="1:17" x14ac:dyDescent="0.3">
      <c r="A22" s="30" t="s">
        <v>2</v>
      </c>
      <c r="B22" s="9" t="s">
        <v>27</v>
      </c>
      <c r="C22" s="9" t="s">
        <v>28</v>
      </c>
      <c r="D22" s="9" t="s">
        <v>138</v>
      </c>
      <c r="E22" s="7"/>
      <c r="F22" s="22">
        <v>0.14759147999999997</v>
      </c>
      <c r="G22" s="22">
        <v>0.15270023000000005</v>
      </c>
      <c r="H22" s="22">
        <v>0.11830919999999999</v>
      </c>
      <c r="I22" s="22">
        <v>0.11719361</v>
      </c>
      <c r="J22" s="22">
        <v>0.12490547999999999</v>
      </c>
      <c r="K22" s="22">
        <v>7.7320159999999999E-2</v>
      </c>
      <c r="L22" s="22">
        <v>7.2704180000000007E-2</v>
      </c>
      <c r="M22" s="22">
        <v>6.5423789999999996E-2</v>
      </c>
      <c r="N22" s="22">
        <v>5.5719940000000003E-2</v>
      </c>
      <c r="O22" s="22">
        <v>4.4531670000000002E-2</v>
      </c>
      <c r="P22" s="22">
        <v>3.685124E-2</v>
      </c>
      <c r="Q22" s="22">
        <v>2.6793290000000001E-2</v>
      </c>
    </row>
    <row r="23" spans="1:17" customFormat="1" ht="6.75" customHeight="1" x14ac:dyDescent="0.3">
      <c r="B23" s="27"/>
      <c r="C23" s="16"/>
      <c r="D23" s="16"/>
      <c r="E23" s="28"/>
    </row>
    <row r="24" spans="1:17" ht="28.5" customHeight="1" x14ac:dyDescent="0.3">
      <c r="B24" s="152" t="s">
        <v>176</v>
      </c>
      <c r="C24" s="152"/>
      <c r="D24" s="152"/>
      <c r="F24" s="31">
        <f t="shared" ref="F24:Q24" si="1">+SUM(F7:F22)</f>
        <v>249.518568069781</v>
      </c>
      <c r="G24" s="31">
        <f t="shared" si="1"/>
        <v>107.6469802130399</v>
      </c>
      <c r="H24" s="31">
        <f t="shared" si="1"/>
        <v>567.42632770685805</v>
      </c>
      <c r="I24" s="31">
        <f t="shared" si="1"/>
        <v>12.062925124990251</v>
      </c>
      <c r="J24" s="31">
        <f t="shared" si="1"/>
        <v>6.1630541231867388</v>
      </c>
      <c r="K24" s="31">
        <f t="shared" si="1"/>
        <v>392.14827449966913</v>
      </c>
      <c r="L24" s="31">
        <f t="shared" si="1"/>
        <v>245.67122337893429</v>
      </c>
      <c r="M24" s="31">
        <f t="shared" si="1"/>
        <v>100.25981445791331</v>
      </c>
      <c r="N24" s="31">
        <f t="shared" si="1"/>
        <v>458.28342037301815</v>
      </c>
      <c r="O24" s="31">
        <f t="shared" si="1"/>
        <v>14.373536878334242</v>
      </c>
      <c r="P24" s="31">
        <f t="shared" si="1"/>
        <v>4.7913206720455079</v>
      </c>
      <c r="Q24" s="31">
        <f t="shared" si="1"/>
        <v>461.33346047053436</v>
      </c>
    </row>
    <row r="25" spans="1:17" ht="16.5" customHeight="1" x14ac:dyDescent="0.3">
      <c r="B25" s="155" t="s">
        <v>84</v>
      </c>
      <c r="C25" s="155"/>
      <c r="D25" s="155"/>
    </row>
    <row r="26" spans="1:17" x14ac:dyDescent="0.3">
      <c r="B26" s="155"/>
      <c r="C26" s="155"/>
      <c r="D26" s="155"/>
    </row>
    <row r="27" spans="1:17" ht="16.5" customHeight="1" x14ac:dyDescent="0.3">
      <c r="B27" s="3"/>
      <c r="C27" s="3"/>
      <c r="D27" s="3"/>
    </row>
    <row r="28" spans="1:17" x14ac:dyDescent="0.3">
      <c r="B28" s="3"/>
      <c r="C28" s="3"/>
      <c r="D28" s="3"/>
    </row>
    <row r="29" spans="1:17" ht="30.75" customHeight="1" x14ac:dyDescent="0.3">
      <c r="B29" s="161" t="s">
        <v>148</v>
      </c>
      <c r="C29" s="161"/>
      <c r="D29" s="161"/>
    </row>
    <row r="30" spans="1:17" x14ac:dyDescent="0.3">
      <c r="B30" s="153" t="s">
        <v>0</v>
      </c>
      <c r="C30" s="139" t="s">
        <v>1</v>
      </c>
      <c r="D30" s="139" t="s">
        <v>145</v>
      </c>
      <c r="F30" s="6">
        <v>2020</v>
      </c>
      <c r="G30" s="6">
        <v>2020</v>
      </c>
      <c r="H30" s="6">
        <v>2020</v>
      </c>
      <c r="I30" s="6">
        <v>2020</v>
      </c>
      <c r="J30" s="6">
        <v>2020</v>
      </c>
      <c r="K30" s="6">
        <v>2020</v>
      </c>
      <c r="L30" s="6">
        <v>2020</v>
      </c>
      <c r="M30" s="6">
        <v>2020</v>
      </c>
      <c r="N30" s="6">
        <v>2020</v>
      </c>
      <c r="O30" s="6">
        <v>2020</v>
      </c>
      <c r="P30" s="6">
        <v>2020</v>
      </c>
      <c r="Q30" s="6">
        <v>2020</v>
      </c>
    </row>
    <row r="31" spans="1:17" x14ac:dyDescent="0.3">
      <c r="B31" s="154"/>
      <c r="C31" s="140"/>
      <c r="D31" s="140"/>
      <c r="F31" s="6">
        <v>1</v>
      </c>
      <c r="G31" s="6">
        <f>+F31+1</f>
        <v>2</v>
      </c>
      <c r="H31" s="6">
        <f t="shared" ref="H31:Q31" si="2">+G31+1</f>
        <v>3</v>
      </c>
      <c r="I31" s="6">
        <f t="shared" si="2"/>
        <v>4</v>
      </c>
      <c r="J31" s="6">
        <f t="shared" si="2"/>
        <v>5</v>
      </c>
      <c r="K31" s="6">
        <f t="shared" si="2"/>
        <v>6</v>
      </c>
      <c r="L31" s="6">
        <f t="shared" si="2"/>
        <v>7</v>
      </c>
      <c r="M31" s="6">
        <f t="shared" si="2"/>
        <v>8</v>
      </c>
      <c r="N31" s="6">
        <f t="shared" si="2"/>
        <v>9</v>
      </c>
      <c r="O31" s="6">
        <f t="shared" si="2"/>
        <v>10</v>
      </c>
      <c r="P31" s="6">
        <f t="shared" si="2"/>
        <v>11</v>
      </c>
      <c r="Q31" s="6">
        <f t="shared" si="2"/>
        <v>12</v>
      </c>
    </row>
    <row r="32" spans="1:17" x14ac:dyDescent="0.3">
      <c r="A32" s="30" t="s">
        <v>79</v>
      </c>
      <c r="B32" s="9" t="s">
        <v>33</v>
      </c>
      <c r="C32" s="18" t="s">
        <v>34</v>
      </c>
      <c r="D32" s="9" t="s">
        <v>140</v>
      </c>
      <c r="E32" s="7"/>
      <c r="F32" s="22">
        <v>1.044462E-2</v>
      </c>
      <c r="G32" s="22">
        <v>1.0773680000000001E-2</v>
      </c>
      <c r="H32" s="22">
        <v>8.3557900000000001E-3</v>
      </c>
      <c r="I32" s="22">
        <v>6.9616000000000001E-3</v>
      </c>
      <c r="J32" s="22">
        <v>7.0047900000000003E-3</v>
      </c>
      <c r="K32" s="22">
        <v>6.0094399999999996E-3</v>
      </c>
      <c r="L32" s="22">
        <v>5.0674300000000004E-3</v>
      </c>
      <c r="M32" s="22">
        <v>5.0611899999999993E-3</v>
      </c>
      <c r="N32" s="22">
        <v>4.0433700000000001E-3</v>
      </c>
      <c r="O32" s="22">
        <v>3.7645199999999999E-3</v>
      </c>
      <c r="P32" s="22">
        <v>3.56932E-3</v>
      </c>
      <c r="Q32" s="22">
        <v>2.8303600000000001E-3</v>
      </c>
    </row>
    <row r="33" spans="1:17" x14ac:dyDescent="0.3">
      <c r="A33" s="30" t="s">
        <v>79</v>
      </c>
      <c r="B33" s="9" t="s">
        <v>37</v>
      </c>
      <c r="C33" s="9" t="s">
        <v>38</v>
      </c>
      <c r="D33" s="9" t="s">
        <v>141</v>
      </c>
      <c r="E33" s="7"/>
      <c r="F33" s="22">
        <v>0</v>
      </c>
      <c r="G33" s="22">
        <v>0</v>
      </c>
      <c r="H33" s="22">
        <v>0</v>
      </c>
      <c r="I33" s="22">
        <v>0</v>
      </c>
      <c r="J33" s="22">
        <v>0</v>
      </c>
      <c r="K33" s="22">
        <v>0.73972782169572615</v>
      </c>
      <c r="L33" s="22">
        <v>0</v>
      </c>
      <c r="M33" s="22">
        <v>0</v>
      </c>
      <c r="N33" s="22">
        <v>0</v>
      </c>
      <c r="O33" s="22">
        <v>0</v>
      </c>
      <c r="P33" s="22">
        <v>0</v>
      </c>
      <c r="Q33" s="22">
        <v>0.71797112105761651</v>
      </c>
    </row>
    <row r="34" spans="1:17" x14ac:dyDescent="0.3">
      <c r="A34" s="30" t="s">
        <v>79</v>
      </c>
      <c r="B34" s="9" t="s">
        <v>39</v>
      </c>
      <c r="C34" s="9" t="s">
        <v>40</v>
      </c>
      <c r="D34" s="9" t="s">
        <v>141</v>
      </c>
      <c r="E34" s="7"/>
      <c r="F34" s="22">
        <v>0</v>
      </c>
      <c r="G34" s="22">
        <v>0</v>
      </c>
      <c r="H34" s="22">
        <v>0</v>
      </c>
      <c r="I34" s="22">
        <v>0.57620989999999983</v>
      </c>
      <c r="J34" s="22">
        <v>0</v>
      </c>
      <c r="K34" s="22">
        <v>0</v>
      </c>
      <c r="L34" s="22">
        <v>0</v>
      </c>
      <c r="M34" s="22">
        <v>0</v>
      </c>
      <c r="N34" s="22">
        <v>0</v>
      </c>
      <c r="O34" s="22">
        <v>0.55487067855149741</v>
      </c>
      <c r="P34" s="22">
        <v>0</v>
      </c>
      <c r="Q34" s="22">
        <v>0</v>
      </c>
    </row>
    <row r="35" spans="1:17" x14ac:dyDescent="0.3">
      <c r="A35" s="30" t="s">
        <v>79</v>
      </c>
      <c r="B35" s="9" t="s">
        <v>41</v>
      </c>
      <c r="C35" s="9" t="s">
        <v>42</v>
      </c>
      <c r="D35" s="9" t="s">
        <v>141</v>
      </c>
      <c r="E35" s="7"/>
      <c r="F35" s="22">
        <v>0</v>
      </c>
      <c r="G35" s="22">
        <v>0.42763391000000001</v>
      </c>
      <c r="H35" s="22">
        <v>0</v>
      </c>
      <c r="I35" s="22">
        <v>0</v>
      </c>
      <c r="J35" s="22">
        <v>0</v>
      </c>
      <c r="K35" s="22">
        <v>0</v>
      </c>
      <c r="L35" s="22">
        <v>0</v>
      </c>
      <c r="M35" s="22">
        <v>0.19149376701948045</v>
      </c>
      <c r="N35" s="22">
        <v>0</v>
      </c>
      <c r="O35" s="22">
        <v>0</v>
      </c>
      <c r="P35" s="22">
        <v>0</v>
      </c>
      <c r="Q35" s="22">
        <v>0</v>
      </c>
    </row>
    <row r="36" spans="1:17" x14ac:dyDescent="0.3">
      <c r="A36" s="30" t="s">
        <v>79</v>
      </c>
      <c r="B36" s="9" t="s">
        <v>43</v>
      </c>
      <c r="C36" s="9" t="s">
        <v>44</v>
      </c>
      <c r="D36" s="9" t="s">
        <v>141</v>
      </c>
      <c r="E36" s="7"/>
      <c r="F36" s="22">
        <v>0</v>
      </c>
      <c r="G36" s="22">
        <v>0.46892526862415546</v>
      </c>
      <c r="H36" s="22">
        <v>0</v>
      </c>
      <c r="I36" s="22">
        <v>0</v>
      </c>
      <c r="J36" s="22">
        <v>0</v>
      </c>
      <c r="K36" s="22">
        <v>0</v>
      </c>
      <c r="L36" s="22">
        <v>0</v>
      </c>
      <c r="M36" s="22">
        <v>0.22625959495547029</v>
      </c>
      <c r="N36" s="22">
        <v>0</v>
      </c>
      <c r="O36" s="22">
        <v>0</v>
      </c>
      <c r="P36" s="22">
        <v>0</v>
      </c>
      <c r="Q36" s="22">
        <v>0</v>
      </c>
    </row>
    <row r="37" spans="1:17" x14ac:dyDescent="0.3">
      <c r="A37" s="30" t="s">
        <v>79</v>
      </c>
      <c r="B37" s="9" t="s">
        <v>45</v>
      </c>
      <c r="C37" s="9" t="s">
        <v>46</v>
      </c>
      <c r="D37" s="9" t="s">
        <v>141</v>
      </c>
      <c r="E37" s="7"/>
      <c r="F37" s="23">
        <v>0</v>
      </c>
      <c r="G37" s="23">
        <v>0</v>
      </c>
      <c r="H37" s="23">
        <v>0</v>
      </c>
      <c r="I37" s="23">
        <v>0</v>
      </c>
      <c r="J37" s="22">
        <v>7.8319839999999946E-2</v>
      </c>
      <c r="K37" s="23">
        <v>0</v>
      </c>
      <c r="L37" s="23">
        <v>0</v>
      </c>
      <c r="M37" s="23">
        <v>0</v>
      </c>
      <c r="N37" s="23">
        <v>0</v>
      </c>
      <c r="O37" s="23">
        <v>0</v>
      </c>
      <c r="P37" s="23">
        <v>7.6633839093058709E-2</v>
      </c>
      <c r="Q37" s="23">
        <v>0</v>
      </c>
    </row>
    <row r="38" spans="1:17" x14ac:dyDescent="0.3">
      <c r="A38" s="30" t="s">
        <v>79</v>
      </c>
      <c r="B38" s="9" t="s">
        <v>47</v>
      </c>
      <c r="C38" s="9" t="s">
        <v>48</v>
      </c>
      <c r="D38" s="9" t="s">
        <v>141</v>
      </c>
      <c r="E38" s="7"/>
      <c r="F38" s="22">
        <v>0</v>
      </c>
      <c r="G38" s="22">
        <v>0</v>
      </c>
      <c r="H38" s="22">
        <v>0</v>
      </c>
      <c r="I38" s="22">
        <v>9.7252890003302367E-2</v>
      </c>
      <c r="J38" s="22">
        <v>0</v>
      </c>
      <c r="K38" s="22">
        <v>0</v>
      </c>
      <c r="L38" s="22">
        <v>0</v>
      </c>
      <c r="M38" s="22">
        <v>0</v>
      </c>
      <c r="N38" s="22">
        <v>0</v>
      </c>
      <c r="O38" s="22">
        <v>0.11035266582037163</v>
      </c>
      <c r="P38" s="22">
        <v>0</v>
      </c>
      <c r="Q38" s="22">
        <v>0</v>
      </c>
    </row>
    <row r="39" spans="1:17" x14ac:dyDescent="0.3">
      <c r="A39" s="30" t="s">
        <v>79</v>
      </c>
      <c r="B39" s="9" t="s">
        <v>49</v>
      </c>
      <c r="C39" s="9" t="s">
        <v>50</v>
      </c>
      <c r="D39" s="9" t="s">
        <v>141</v>
      </c>
      <c r="E39" s="7"/>
      <c r="F39" s="22">
        <v>0</v>
      </c>
      <c r="G39" s="22">
        <v>0</v>
      </c>
      <c r="H39" s="22">
        <v>0</v>
      </c>
      <c r="I39" s="22">
        <v>3.2498870430597057E-2</v>
      </c>
      <c r="J39" s="22">
        <v>0</v>
      </c>
      <c r="K39" s="22">
        <v>0</v>
      </c>
      <c r="L39" s="22">
        <v>0</v>
      </c>
      <c r="M39" s="22">
        <v>0</v>
      </c>
      <c r="N39" s="22">
        <v>0</v>
      </c>
      <c r="O39" s="22">
        <v>2.9248982495750524E-2</v>
      </c>
      <c r="P39" s="22">
        <v>0</v>
      </c>
      <c r="Q39" s="22">
        <v>0</v>
      </c>
    </row>
    <row r="40" spans="1:17" x14ac:dyDescent="0.3">
      <c r="A40" s="30" t="s">
        <v>79</v>
      </c>
      <c r="B40" s="9" t="s">
        <v>51</v>
      </c>
      <c r="C40" s="9" t="s">
        <v>52</v>
      </c>
      <c r="D40" s="9" t="s">
        <v>141</v>
      </c>
      <c r="E40" s="7"/>
      <c r="F40" s="22">
        <v>0</v>
      </c>
      <c r="G40" s="22">
        <v>0</v>
      </c>
      <c r="H40" s="22">
        <v>0</v>
      </c>
      <c r="I40" s="22">
        <v>0</v>
      </c>
      <c r="J40" s="22">
        <v>0</v>
      </c>
      <c r="K40" s="22">
        <v>0</v>
      </c>
      <c r="L40" s="22">
        <v>0</v>
      </c>
      <c r="M40" s="22">
        <v>0</v>
      </c>
      <c r="N40" s="22">
        <v>1.6026199999999999E-3</v>
      </c>
      <c r="O40" s="22">
        <v>0</v>
      </c>
      <c r="P40" s="22">
        <v>0</v>
      </c>
      <c r="Q40" s="22">
        <v>1.5745099999999999E-3</v>
      </c>
    </row>
    <row r="41" spans="1:17" x14ac:dyDescent="0.3">
      <c r="A41" s="30" t="s">
        <v>79</v>
      </c>
      <c r="B41" s="9" t="s">
        <v>53</v>
      </c>
      <c r="C41" s="9" t="s">
        <v>54</v>
      </c>
      <c r="D41" s="9" t="s">
        <v>141</v>
      </c>
      <c r="E41" s="7"/>
      <c r="F41" s="22">
        <v>0</v>
      </c>
      <c r="G41" s="22">
        <v>9.3864583083752492E-3</v>
      </c>
      <c r="H41" s="22">
        <v>0</v>
      </c>
      <c r="I41" s="22">
        <v>0</v>
      </c>
      <c r="J41" s="22">
        <v>0</v>
      </c>
      <c r="K41" s="22">
        <v>0</v>
      </c>
      <c r="L41" s="22">
        <v>0</v>
      </c>
      <c r="M41" s="22">
        <v>7.427561149944791E-3</v>
      </c>
      <c r="N41" s="22">
        <v>0</v>
      </c>
      <c r="O41" s="22">
        <v>0</v>
      </c>
      <c r="P41" s="22">
        <v>0</v>
      </c>
      <c r="Q41" s="22">
        <v>0</v>
      </c>
    </row>
    <row r="42" spans="1:17" x14ac:dyDescent="0.3">
      <c r="A42" s="30" t="s">
        <v>79</v>
      </c>
      <c r="B42" s="9" t="s">
        <v>55</v>
      </c>
      <c r="C42" s="9" t="s">
        <v>56</v>
      </c>
      <c r="D42" s="9" t="s">
        <v>141</v>
      </c>
      <c r="E42" s="7"/>
      <c r="F42" s="22">
        <v>0</v>
      </c>
      <c r="G42" s="22">
        <v>0</v>
      </c>
      <c r="H42" s="22">
        <v>0</v>
      </c>
      <c r="I42" s="22">
        <v>0</v>
      </c>
      <c r="J42" s="22">
        <v>0</v>
      </c>
      <c r="K42" s="22">
        <v>0</v>
      </c>
      <c r="L42" s="22">
        <v>0</v>
      </c>
      <c r="M42" s="22">
        <v>0</v>
      </c>
      <c r="N42" s="22">
        <v>9.9536000000000004E-4</v>
      </c>
      <c r="O42" s="22">
        <v>0</v>
      </c>
      <c r="P42" s="22">
        <v>0</v>
      </c>
      <c r="Q42" s="22">
        <v>9.1878999999999995E-4</v>
      </c>
    </row>
    <row r="43" spans="1:17" x14ac:dyDescent="0.3">
      <c r="A43" s="30" t="s">
        <v>79</v>
      </c>
      <c r="B43" s="9" t="s">
        <v>58</v>
      </c>
      <c r="C43" s="9" t="s">
        <v>59</v>
      </c>
      <c r="D43" s="9" t="s">
        <v>141</v>
      </c>
      <c r="E43" s="7"/>
      <c r="F43" s="22">
        <v>0</v>
      </c>
      <c r="G43" s="22">
        <v>0</v>
      </c>
      <c r="H43" s="22">
        <v>0.48642354999999982</v>
      </c>
      <c r="I43" s="22">
        <v>0</v>
      </c>
      <c r="J43" s="22">
        <v>0</v>
      </c>
      <c r="K43" s="22">
        <v>0</v>
      </c>
      <c r="L43" s="22">
        <v>0</v>
      </c>
      <c r="M43" s="22">
        <v>0</v>
      </c>
      <c r="N43" s="22">
        <v>0.47885558436830394</v>
      </c>
      <c r="O43" s="22">
        <v>0</v>
      </c>
      <c r="P43" s="22">
        <v>0</v>
      </c>
      <c r="Q43" s="22">
        <v>0</v>
      </c>
    </row>
    <row r="44" spans="1:17" x14ac:dyDescent="0.3">
      <c r="A44" s="30" t="s">
        <v>79</v>
      </c>
      <c r="B44" s="9" t="s">
        <v>60</v>
      </c>
      <c r="C44" s="9" t="s">
        <v>61</v>
      </c>
      <c r="D44" s="9" t="s">
        <v>141</v>
      </c>
      <c r="E44" s="7"/>
      <c r="F44" s="22">
        <v>0</v>
      </c>
      <c r="G44" s="22">
        <v>0</v>
      </c>
      <c r="H44" s="22">
        <v>0</v>
      </c>
      <c r="I44" s="22">
        <v>0</v>
      </c>
      <c r="J44" s="22">
        <v>0</v>
      </c>
      <c r="K44" s="22">
        <v>1.9392720000000006E-2</v>
      </c>
      <c r="L44" s="22">
        <v>0</v>
      </c>
      <c r="M44" s="22">
        <v>0</v>
      </c>
      <c r="N44" s="22">
        <v>0</v>
      </c>
      <c r="O44" s="22">
        <v>0</v>
      </c>
      <c r="P44" s="22">
        <v>0</v>
      </c>
      <c r="Q44" s="22">
        <v>1.5514175999999992E-2</v>
      </c>
    </row>
    <row r="45" spans="1:17" x14ac:dyDescent="0.3">
      <c r="A45" s="30" t="s">
        <v>79</v>
      </c>
      <c r="B45" s="9" t="s">
        <v>62</v>
      </c>
      <c r="C45" s="9" t="s">
        <v>63</v>
      </c>
      <c r="D45" s="9" t="s">
        <v>141</v>
      </c>
      <c r="E45" s="7"/>
      <c r="F45" s="22">
        <v>0</v>
      </c>
      <c r="G45" s="22">
        <v>0</v>
      </c>
      <c r="H45" s="22">
        <v>0</v>
      </c>
      <c r="I45" s="22">
        <v>1.1225889711669303E-2</v>
      </c>
      <c r="J45" s="22">
        <v>0</v>
      </c>
      <c r="K45" s="22">
        <v>0</v>
      </c>
      <c r="L45" s="22">
        <v>0</v>
      </c>
      <c r="M45" s="22">
        <v>0</v>
      </c>
      <c r="N45" s="22">
        <v>0</v>
      </c>
      <c r="O45" s="22">
        <v>5.6484294468506164E-3</v>
      </c>
      <c r="P45" s="22">
        <v>0</v>
      </c>
      <c r="Q45" s="22">
        <v>0</v>
      </c>
    </row>
    <row r="46" spans="1:17" x14ac:dyDescent="0.3">
      <c r="A46" s="30" t="s">
        <v>79</v>
      </c>
      <c r="B46" s="9" t="s">
        <v>64</v>
      </c>
      <c r="C46" s="9" t="s">
        <v>65</v>
      </c>
      <c r="D46" s="9" t="s">
        <v>141</v>
      </c>
      <c r="E46" s="7"/>
      <c r="F46" s="22">
        <v>0</v>
      </c>
      <c r="G46" s="22">
        <v>0</v>
      </c>
      <c r="H46" s="22">
        <v>6.0849075836987478E-3</v>
      </c>
      <c r="I46" s="22">
        <v>0</v>
      </c>
      <c r="J46" s="22">
        <v>0</v>
      </c>
      <c r="K46" s="22">
        <v>0</v>
      </c>
      <c r="L46" s="22">
        <v>0</v>
      </c>
      <c r="M46" s="22">
        <v>0</v>
      </c>
      <c r="N46" s="22">
        <v>3.539067005389313E-3</v>
      </c>
      <c r="O46" s="22">
        <v>0</v>
      </c>
      <c r="P46" s="22">
        <v>0</v>
      </c>
      <c r="Q46" s="22">
        <v>0</v>
      </c>
    </row>
    <row r="47" spans="1:17" x14ac:dyDescent="0.3">
      <c r="A47" s="30" t="s">
        <v>79</v>
      </c>
      <c r="B47" s="9" t="s">
        <v>66</v>
      </c>
      <c r="C47" s="9" t="s">
        <v>67</v>
      </c>
      <c r="D47" s="9" t="s">
        <v>142</v>
      </c>
      <c r="E47" s="7"/>
      <c r="F47" s="22">
        <v>0</v>
      </c>
      <c r="G47" s="22">
        <v>0</v>
      </c>
      <c r="H47" s="22">
        <v>0</v>
      </c>
      <c r="I47" s="22">
        <v>0</v>
      </c>
      <c r="J47" s="22">
        <v>0</v>
      </c>
      <c r="K47" s="22">
        <v>0</v>
      </c>
      <c r="L47" s="22">
        <v>0</v>
      </c>
      <c r="M47" s="22">
        <v>0</v>
      </c>
      <c r="N47" s="22">
        <v>0</v>
      </c>
      <c r="O47" s="22">
        <v>0</v>
      </c>
      <c r="P47" s="22">
        <v>20.9375</v>
      </c>
      <c r="Q47" s="22">
        <v>0</v>
      </c>
    </row>
    <row r="48" spans="1:17" x14ac:dyDescent="0.3">
      <c r="A48" s="30" t="s">
        <v>79</v>
      </c>
      <c r="B48" s="9" t="s">
        <v>70</v>
      </c>
      <c r="C48" s="9" t="s">
        <v>71</v>
      </c>
      <c r="D48" s="9" t="s">
        <v>142</v>
      </c>
      <c r="E48" s="7"/>
      <c r="F48" s="22">
        <v>0</v>
      </c>
      <c r="G48" s="22">
        <v>0</v>
      </c>
      <c r="H48" s="22">
        <v>0</v>
      </c>
      <c r="I48" s="22">
        <v>0</v>
      </c>
      <c r="J48" s="22">
        <v>0</v>
      </c>
      <c r="K48" s="22">
        <v>0</v>
      </c>
      <c r="L48" s="22">
        <v>0</v>
      </c>
      <c r="M48" s="22">
        <v>0</v>
      </c>
      <c r="N48" s="22">
        <v>0</v>
      </c>
      <c r="O48" s="22">
        <v>0</v>
      </c>
      <c r="P48" s="22">
        <v>1.254575</v>
      </c>
      <c r="Q48" s="22">
        <v>0</v>
      </c>
    </row>
    <row r="49" spans="1:17" customFormat="1" ht="6.75" customHeight="1" x14ac:dyDescent="0.3">
      <c r="B49" s="27"/>
      <c r="C49" s="16"/>
      <c r="D49" s="16"/>
      <c r="E49" s="28"/>
    </row>
    <row r="50" spans="1:17" ht="28.5" customHeight="1" x14ac:dyDescent="0.3">
      <c r="B50" s="152" t="s">
        <v>177</v>
      </c>
      <c r="C50" s="152"/>
      <c r="D50" s="152"/>
      <c r="F50" s="31">
        <f t="shared" ref="F50:Q50" si="3">+SUM(F32:F48)</f>
        <v>1.044462E-2</v>
      </c>
      <c r="G50" s="31">
        <f t="shared" si="3"/>
        <v>0.91671931693253073</v>
      </c>
      <c r="H50" s="31">
        <f t="shared" si="3"/>
        <v>0.50086424758369852</v>
      </c>
      <c r="I50" s="31">
        <f t="shared" si="3"/>
        <v>0.72414915014556858</v>
      </c>
      <c r="J50" s="31">
        <f t="shared" si="3"/>
        <v>8.5324629999999943E-2</v>
      </c>
      <c r="K50" s="31">
        <f t="shared" si="3"/>
        <v>0.76512998169572621</v>
      </c>
      <c r="L50" s="31">
        <f t="shared" si="3"/>
        <v>5.0674300000000004E-3</v>
      </c>
      <c r="M50" s="31">
        <f t="shared" si="3"/>
        <v>0.43024211312489558</v>
      </c>
      <c r="N50" s="31">
        <f t="shared" si="3"/>
        <v>0.48903600137369324</v>
      </c>
      <c r="O50" s="31">
        <f t="shared" si="3"/>
        <v>0.70388527631447018</v>
      </c>
      <c r="P50" s="31">
        <f t="shared" si="3"/>
        <v>22.272278159093059</v>
      </c>
      <c r="Q50" s="31">
        <f t="shared" si="3"/>
        <v>0.73880895705761651</v>
      </c>
    </row>
    <row r="51" spans="1:17" x14ac:dyDescent="0.3">
      <c r="B51" s="4"/>
      <c r="C51" s="4"/>
      <c r="D51" s="4"/>
      <c r="F51" s="19"/>
      <c r="G51" s="19"/>
      <c r="H51" s="19"/>
      <c r="I51" s="19"/>
      <c r="J51" s="19"/>
      <c r="K51" s="19"/>
      <c r="L51" s="19"/>
      <c r="M51" s="19"/>
      <c r="N51" s="19"/>
      <c r="O51" s="19"/>
      <c r="P51" s="19"/>
      <c r="Q51" s="19"/>
    </row>
    <row r="52" spans="1:17" x14ac:dyDescent="0.3">
      <c r="B52" s="4"/>
      <c r="C52" s="4"/>
      <c r="D52" s="4"/>
      <c r="F52" s="19"/>
      <c r="G52" s="19"/>
      <c r="H52" s="19"/>
      <c r="I52" s="19"/>
      <c r="J52" s="19"/>
      <c r="K52" s="19"/>
      <c r="L52" s="19"/>
      <c r="M52" s="19"/>
      <c r="N52" s="19"/>
      <c r="O52" s="19"/>
      <c r="P52" s="19"/>
      <c r="Q52" s="19"/>
    </row>
    <row r="53" spans="1:17" ht="30.75" customHeight="1" x14ac:dyDescent="0.3">
      <c r="B53" s="161" t="s">
        <v>77</v>
      </c>
      <c r="C53" s="161"/>
      <c r="D53" s="161"/>
      <c r="F53" s="19"/>
      <c r="G53" s="19"/>
      <c r="H53" s="19"/>
      <c r="I53" s="19"/>
      <c r="J53" s="19"/>
      <c r="K53" s="19"/>
      <c r="L53" s="19"/>
      <c r="M53" s="19"/>
      <c r="N53" s="19"/>
      <c r="O53" s="19"/>
      <c r="P53" s="19"/>
      <c r="Q53" s="19"/>
    </row>
    <row r="54" spans="1:17" x14ac:dyDescent="0.3">
      <c r="B54" s="153" t="s">
        <v>0</v>
      </c>
      <c r="C54" s="139" t="s">
        <v>1</v>
      </c>
      <c r="D54" s="139" t="s">
        <v>145</v>
      </c>
      <c r="F54" s="6">
        <v>2020</v>
      </c>
      <c r="G54" s="6">
        <v>2020</v>
      </c>
      <c r="H54" s="6">
        <v>2020</v>
      </c>
      <c r="I54" s="6">
        <v>2020</v>
      </c>
      <c r="J54" s="6">
        <v>2020</v>
      </c>
      <c r="K54" s="6">
        <v>2020</v>
      </c>
      <c r="L54" s="6">
        <v>2020</v>
      </c>
      <c r="M54" s="6">
        <v>2020</v>
      </c>
      <c r="N54" s="6">
        <v>2020</v>
      </c>
      <c r="O54" s="6">
        <v>2020</v>
      </c>
      <c r="P54" s="6">
        <v>2020</v>
      </c>
      <c r="Q54" s="6">
        <v>2020</v>
      </c>
    </row>
    <row r="55" spans="1:17" x14ac:dyDescent="0.3">
      <c r="B55" s="154"/>
      <c r="C55" s="140"/>
      <c r="D55" s="140"/>
      <c r="F55" s="6">
        <v>1</v>
      </c>
      <c r="G55" s="6">
        <f>+F55+1</f>
        <v>2</v>
      </c>
      <c r="H55" s="6">
        <f t="shared" ref="H55:Q55" si="4">+G55+1</f>
        <v>3</v>
      </c>
      <c r="I55" s="6">
        <f t="shared" si="4"/>
        <v>4</v>
      </c>
      <c r="J55" s="6">
        <f t="shared" si="4"/>
        <v>5</v>
      </c>
      <c r="K55" s="6">
        <f t="shared" si="4"/>
        <v>6</v>
      </c>
      <c r="L55" s="6">
        <f t="shared" si="4"/>
        <v>7</v>
      </c>
      <c r="M55" s="6">
        <f t="shared" si="4"/>
        <v>8</v>
      </c>
      <c r="N55" s="6">
        <f t="shared" si="4"/>
        <v>9</v>
      </c>
      <c r="O55" s="6">
        <f t="shared" si="4"/>
        <v>10</v>
      </c>
      <c r="P55" s="6">
        <f t="shared" si="4"/>
        <v>11</v>
      </c>
      <c r="Q55" s="6">
        <f t="shared" si="4"/>
        <v>12</v>
      </c>
    </row>
    <row r="56" spans="1:17" x14ac:dyDescent="0.3">
      <c r="A56" s="30" t="s">
        <v>80</v>
      </c>
      <c r="B56" s="9" t="s">
        <v>31</v>
      </c>
      <c r="C56" s="9" t="s">
        <v>32</v>
      </c>
      <c r="D56" s="9" t="s">
        <v>139</v>
      </c>
      <c r="E56" s="7"/>
      <c r="F56" s="22">
        <v>1.0962742032999999</v>
      </c>
      <c r="G56" s="22">
        <v>1.0041942365000001</v>
      </c>
      <c r="H56" s="22">
        <v>0.92655729330000003</v>
      </c>
      <c r="I56" s="22">
        <v>1.0356189800066</v>
      </c>
      <c r="J56" s="22">
        <v>0.84430014890000005</v>
      </c>
      <c r="K56" s="22">
        <v>0.8815387281</v>
      </c>
      <c r="L56" s="22">
        <v>0.8327900426</v>
      </c>
      <c r="M56" s="22">
        <v>0.83956069339999995</v>
      </c>
      <c r="N56" s="22">
        <v>0.81857167610000003</v>
      </c>
      <c r="O56" s="22">
        <v>0.77185418589999999</v>
      </c>
      <c r="P56" s="22">
        <v>0.77659364139999998</v>
      </c>
      <c r="Q56" s="22">
        <v>0.73123028130000001</v>
      </c>
    </row>
    <row r="57" spans="1:17" customFormat="1" ht="6.75" customHeight="1" x14ac:dyDescent="0.3">
      <c r="B57" s="27"/>
      <c r="C57" s="16"/>
      <c r="D57" s="16"/>
      <c r="E57" s="28"/>
    </row>
    <row r="58" spans="1:17" ht="28.5" customHeight="1" x14ac:dyDescent="0.3">
      <c r="B58" s="152" t="s">
        <v>178</v>
      </c>
      <c r="C58" s="152"/>
      <c r="D58" s="152"/>
      <c r="F58" s="31">
        <f t="shared" ref="F58:Q58" si="5">+SUM(F56)</f>
        <v>1.0962742032999999</v>
      </c>
      <c r="G58" s="31">
        <f t="shared" si="5"/>
        <v>1.0041942365000001</v>
      </c>
      <c r="H58" s="31">
        <f t="shared" si="5"/>
        <v>0.92655729330000003</v>
      </c>
      <c r="I58" s="31">
        <f t="shared" si="5"/>
        <v>1.0356189800066</v>
      </c>
      <c r="J58" s="31">
        <f t="shared" si="5"/>
        <v>0.84430014890000005</v>
      </c>
      <c r="K58" s="31">
        <f t="shared" si="5"/>
        <v>0.8815387281</v>
      </c>
      <c r="L58" s="31">
        <f t="shared" si="5"/>
        <v>0.8327900426</v>
      </c>
      <c r="M58" s="31">
        <f t="shared" si="5"/>
        <v>0.83956069339999995</v>
      </c>
      <c r="N58" s="31">
        <f t="shared" si="5"/>
        <v>0.81857167610000003</v>
      </c>
      <c r="O58" s="31">
        <f t="shared" si="5"/>
        <v>0.77185418589999999</v>
      </c>
      <c r="P58" s="31">
        <f t="shared" si="5"/>
        <v>0.77659364139999998</v>
      </c>
      <c r="Q58" s="31">
        <f t="shared" si="5"/>
        <v>0.73123028130000001</v>
      </c>
    </row>
    <row r="59" spans="1:17" x14ac:dyDescent="0.3">
      <c r="B59" s="4"/>
      <c r="C59" s="4"/>
      <c r="D59" s="4"/>
      <c r="F59" s="19"/>
      <c r="G59" s="19"/>
      <c r="H59" s="19"/>
      <c r="I59" s="19"/>
      <c r="J59" s="19"/>
      <c r="K59" s="19"/>
      <c r="L59" s="19"/>
      <c r="M59" s="19"/>
      <c r="N59" s="19"/>
      <c r="O59" s="19"/>
      <c r="P59" s="19"/>
      <c r="Q59" s="19"/>
    </row>
    <row r="60" spans="1:17" x14ac:dyDescent="0.3">
      <c r="B60" s="4"/>
      <c r="C60" s="4"/>
      <c r="D60" s="4"/>
      <c r="F60" s="19"/>
      <c r="G60" s="19"/>
      <c r="H60" s="19"/>
      <c r="I60" s="19"/>
      <c r="J60" s="19"/>
      <c r="K60" s="19"/>
      <c r="L60" s="19"/>
      <c r="M60" s="19"/>
      <c r="N60" s="19"/>
      <c r="O60" s="19"/>
      <c r="P60" s="19"/>
      <c r="Q60" s="19"/>
    </row>
  </sheetData>
  <mergeCells count="17">
    <mergeCell ref="B58:D58"/>
    <mergeCell ref="B25:D26"/>
    <mergeCell ref="B30:B31"/>
    <mergeCell ref="C30:C31"/>
    <mergeCell ref="B54:B55"/>
    <mergeCell ref="C54:C55"/>
    <mergeCell ref="D30:D31"/>
    <mergeCell ref="D54:D55"/>
    <mergeCell ref="B29:D29"/>
    <mergeCell ref="B50:D50"/>
    <mergeCell ref="B1:E1"/>
    <mergeCell ref="B5:B6"/>
    <mergeCell ref="C5:C6"/>
    <mergeCell ref="B4:D4"/>
    <mergeCell ref="B53:D53"/>
    <mergeCell ref="D5:D6"/>
    <mergeCell ref="B24:D24"/>
  </mergeCells>
  <hyperlinks>
    <hyperlink ref="C9" location="ANSG20!A1" display="ANSG20" xr:uid="{00000000-0004-0000-0200-000000000000}"/>
    <hyperlink ref="C11" location="ANSE21!A1" display="ANSE21" xr:uid="{00000000-0004-0000-0200-000001000000}"/>
    <hyperlink ref="C10" location="ANSE22!A1" display="ANSE22" xr:uid="{00000000-0004-0000-0200-000002000000}"/>
    <hyperlink ref="C8" location="ANSE23!A1" display="ANSE23" xr:uid="{00000000-0004-0000-0200-000003000000}"/>
    <hyperlink ref="C7" location="FFDPO23!A1" display="FFDPO23" xr:uid="{00000000-0004-0000-0200-000004000000}"/>
    <hyperlink ref="C12" location="ANSG22!A1" display="ANSG22" xr:uid="{00000000-0004-0000-0200-000005000000}"/>
    <hyperlink ref="C13" location="IPVO26!A1" display="IPVO26" xr:uid="{00000000-0004-0000-0200-000006000000}"/>
    <hyperlink ref="C14" location="PROFA21!A1" display="PROFA21" xr:uid="{00000000-0004-0000-0200-000007000000}"/>
    <hyperlink ref="C15" location="'PMJ21'!A1" display="PMJ21" xr:uid="{00000000-0004-0000-0200-000008000000}"/>
    <hyperlink ref="C16" location="'PMG25'!A1" display="PMG25" xr:uid="{00000000-0004-0000-0200-000009000000}"/>
    <hyperlink ref="C36" location="BIDF40!A1" display="BIDF40" xr:uid="{00000000-0004-0000-0200-00000A000000}"/>
    <hyperlink ref="C41" location="BIDF22!A1" display="BIDF22" xr:uid="{00000000-0004-0000-0200-00000B000000}"/>
    <hyperlink ref="C39" location="BIDO24!A1" display="BIDO24" xr:uid="{00000000-0004-0000-0200-00000C000000}"/>
    <hyperlink ref="C37" location="BIDN32!A1" display="BIDN32" xr:uid="{00000000-0004-0000-0200-00000D000000}"/>
    <hyperlink ref="C40" location="BIDS34!A1" display="BIDS34" xr:uid="{00000000-0004-0000-0200-00000E000000}"/>
    <hyperlink ref="C42" location="BIDS23!A1" display="BIDS23" xr:uid="{00000000-0004-0000-0200-00000F000000}"/>
    <hyperlink ref="C38" location="BIDY42!A1" display="BIDY42" xr:uid="{00000000-0004-0000-0200-000010000000}"/>
    <hyperlink ref="C46" location="BIRS20!A1" display="BIRS20" xr:uid="{00000000-0004-0000-0200-000011000000}"/>
    <hyperlink ref="C45" location="BIRO20!A1" display="BIRO20" xr:uid="{00000000-0004-0000-0200-000012000000}"/>
    <hyperlink ref="C44" location="BIRJ22!A1" display="BIRJ22" xr:uid="{00000000-0004-0000-0200-000013000000}"/>
    <hyperlink ref="C43" location="BIRS38!A1" display="BIRS38" xr:uid="{00000000-0004-0000-0200-000014000000}"/>
    <hyperlink ref="C47" location="'PMY24'!A1" display="PMY24" xr:uid="{00000000-0004-0000-0200-000015000000}"/>
    <hyperlink ref="C48" location="'PMY24-C'!A1" display="PMY24-C" xr:uid="{00000000-0004-0000-0200-000016000000}"/>
    <hyperlink ref="C56" location="BNAN23!A1" display="BNAN23" xr:uid="{00000000-0004-0000-0200-000017000000}"/>
    <hyperlink ref="C17" location="FFFIRO24!A1" display="FFFIRO24" xr:uid="{00000000-0004-0000-0200-000018000000}"/>
    <hyperlink ref="C18" location="FFFIRF26!A1" display="FFFIRF26" xr:uid="{00000000-0004-0000-0200-000019000000}"/>
    <hyperlink ref="C20" location="FFFIRF21!A1" display="FFFIRF21" xr:uid="{00000000-0004-0000-0200-00001A000000}"/>
    <hyperlink ref="C22" location="FFFIRY22!A1" display="FFFIRY22" xr:uid="{00000000-0004-0000-0200-00001B000000}"/>
    <hyperlink ref="C19" location="FFFIRJ20!A1" display="FFFIRJ20" xr:uid="{00000000-0004-0000-0200-00001C000000}"/>
    <hyperlink ref="C21" location="FFFIRE26!A1" display="FFFIRE26" xr:uid="{00000000-0004-0000-0200-00001D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116">
        <v>1</v>
      </c>
    </row>
    <row r="25" spans="11:11" x14ac:dyDescent="0.25">
      <c r="K25" s="116">
        <v>1</v>
      </c>
    </row>
    <row r="44" spans="11:11" x14ac:dyDescent="0.25">
      <c r="K44" s="116">
        <v>1</v>
      </c>
    </row>
    <row r="64" spans="11:11" x14ac:dyDescent="0.25">
      <c r="K64" s="116">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election activeCell="BM1" sqref="BM1"/>
    </sheetView>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63" t="s">
        <v>135</v>
      </c>
      <c r="H2" s="163" t="s">
        <v>136</v>
      </c>
      <c r="I2" s="163"/>
      <c r="J2" s="163"/>
      <c r="K2" s="163" t="s">
        <v>137</v>
      </c>
      <c r="L2" s="163"/>
      <c r="M2" s="163"/>
      <c r="N2" s="163" t="s">
        <v>134</v>
      </c>
      <c r="O2" s="163"/>
      <c r="P2" s="163"/>
      <c r="Q2" s="163" t="s">
        <v>136</v>
      </c>
      <c r="R2" s="163"/>
      <c r="S2" s="163"/>
      <c r="T2" s="163" t="s">
        <v>137</v>
      </c>
      <c r="U2" s="163"/>
      <c r="V2" s="163"/>
      <c r="W2" s="163" t="s">
        <v>134</v>
      </c>
      <c r="X2" s="163"/>
      <c r="Y2" s="163"/>
      <c r="AB2" s="163" t="s">
        <v>143</v>
      </c>
      <c r="AC2" s="102" t="s">
        <v>138</v>
      </c>
      <c r="AD2" s="102" t="s">
        <v>138</v>
      </c>
      <c r="AE2" s="102" t="s">
        <v>138</v>
      </c>
      <c r="AF2" s="102" t="s">
        <v>139</v>
      </c>
      <c r="AG2" s="102" t="s">
        <v>139</v>
      </c>
      <c r="AH2" s="102" t="s">
        <v>139</v>
      </c>
      <c r="AI2" s="102" t="s">
        <v>140</v>
      </c>
      <c r="AJ2" s="102" t="s">
        <v>140</v>
      </c>
      <c r="AK2" s="102" t="s">
        <v>140</v>
      </c>
      <c r="AL2" s="102" t="s">
        <v>141</v>
      </c>
      <c r="AM2" s="102" t="s">
        <v>141</v>
      </c>
      <c r="AN2" s="102" t="s">
        <v>141</v>
      </c>
      <c r="AO2" s="102" t="s">
        <v>142</v>
      </c>
      <c r="AP2" s="102" t="s">
        <v>142</v>
      </c>
      <c r="AQ2" s="102" t="s">
        <v>142</v>
      </c>
      <c r="AR2" s="163" t="s">
        <v>134</v>
      </c>
      <c r="AS2" s="163"/>
      <c r="AT2" s="163"/>
    </row>
    <row r="3" spans="1:74" ht="27" customHeight="1" x14ac:dyDescent="0.25">
      <c r="A3" s="98" t="s">
        <v>133</v>
      </c>
      <c r="B3" s="99" t="s">
        <v>2</v>
      </c>
      <c r="C3" s="99" t="s">
        <v>149</v>
      </c>
      <c r="D3" s="99" t="s">
        <v>80</v>
      </c>
      <c r="G3" s="163"/>
      <c r="H3" s="99" t="s">
        <v>2</v>
      </c>
      <c r="I3" s="99" t="s">
        <v>149</v>
      </c>
      <c r="J3" s="99" t="s">
        <v>80</v>
      </c>
      <c r="K3" s="99" t="s">
        <v>2</v>
      </c>
      <c r="L3" s="99" t="s">
        <v>149</v>
      </c>
      <c r="M3" s="99" t="s">
        <v>80</v>
      </c>
      <c r="N3" s="99" t="s">
        <v>2</v>
      </c>
      <c r="O3" s="99" t="s">
        <v>149</v>
      </c>
      <c r="P3" s="99" t="s">
        <v>80</v>
      </c>
      <c r="Q3" s="99" t="s">
        <v>2</v>
      </c>
      <c r="R3" s="99" t="s">
        <v>149</v>
      </c>
      <c r="S3" s="99" t="s">
        <v>80</v>
      </c>
      <c r="T3" s="99" t="s">
        <v>2</v>
      </c>
      <c r="U3" s="99" t="s">
        <v>149</v>
      </c>
      <c r="V3" s="99" t="s">
        <v>80</v>
      </c>
      <c r="W3" s="99" t="s">
        <v>2</v>
      </c>
      <c r="X3" s="99" t="s">
        <v>149</v>
      </c>
      <c r="Y3" s="99" t="s">
        <v>80</v>
      </c>
      <c r="AB3" s="163"/>
      <c r="AC3" s="99" t="s">
        <v>2</v>
      </c>
      <c r="AD3" s="99" t="s">
        <v>149</v>
      </c>
      <c r="AE3" s="99" t="s">
        <v>80</v>
      </c>
      <c r="AF3" s="99" t="s">
        <v>2</v>
      </c>
      <c r="AG3" s="99" t="s">
        <v>149</v>
      </c>
      <c r="AH3" s="99" t="s">
        <v>80</v>
      </c>
      <c r="AI3" s="99" t="s">
        <v>2</v>
      </c>
      <c r="AJ3" s="99" t="s">
        <v>149</v>
      </c>
      <c r="AK3" s="99" t="s">
        <v>80</v>
      </c>
      <c r="AL3" s="99" t="s">
        <v>2</v>
      </c>
      <c r="AM3" s="99" t="s">
        <v>149</v>
      </c>
      <c r="AN3" s="99" t="s">
        <v>80</v>
      </c>
      <c r="AO3" s="99" t="s">
        <v>2</v>
      </c>
      <c r="AP3" s="99" t="s">
        <v>149</v>
      </c>
      <c r="AQ3" s="99" t="s">
        <v>80</v>
      </c>
      <c r="AR3" s="99" t="s">
        <v>2</v>
      </c>
      <c r="AS3" s="99" t="s">
        <v>149</v>
      </c>
      <c r="AT3" s="99" t="s">
        <v>80</v>
      </c>
      <c r="AW3" s="98" t="s">
        <v>150</v>
      </c>
      <c r="AX3" s="99" t="s">
        <v>2</v>
      </c>
      <c r="AY3" s="99" t="s">
        <v>149</v>
      </c>
      <c r="AZ3" s="99" t="s">
        <v>80</v>
      </c>
      <c r="BA3" s="101" t="s">
        <v>152</v>
      </c>
      <c r="BD3" s="98" t="s">
        <v>153</v>
      </c>
      <c r="BE3" s="99" t="s">
        <v>156</v>
      </c>
      <c r="BF3" s="99" t="s">
        <v>157</v>
      </c>
      <c r="BG3" s="99" t="s">
        <v>158</v>
      </c>
      <c r="BH3" s="99" t="s">
        <v>154</v>
      </c>
      <c r="BI3" s="99" t="s">
        <v>155</v>
      </c>
      <c r="BJ3" s="101" t="s">
        <v>159</v>
      </c>
      <c r="BK3" s="101" t="s">
        <v>152</v>
      </c>
      <c r="BT3" s="162" t="s">
        <v>171</v>
      </c>
      <c r="BU3" s="162"/>
      <c r="BV3" s="162"/>
    </row>
    <row r="4" spans="1:74" ht="16.5" x14ac:dyDescent="0.25">
      <c r="A4" s="105">
        <v>2020</v>
      </c>
      <c r="B4" s="106">
        <v>4217.4913531022921</v>
      </c>
      <c r="C4" s="106">
        <v>45.51334882697445</v>
      </c>
      <c r="D4" s="106">
        <v>69.869984708414421</v>
      </c>
      <c r="G4" s="107">
        <v>2020</v>
      </c>
      <c r="H4" s="114">
        <v>1597.8124471339875</v>
      </c>
      <c r="I4" s="114">
        <v>17.871398943653197</v>
      </c>
      <c r="J4" s="114">
        <v>59.310900597607819</v>
      </c>
      <c r="K4" s="114">
        <v>2619.6789059683051</v>
      </c>
      <c r="L4" s="114">
        <v>27.641949883321256</v>
      </c>
      <c r="M4" s="114">
        <v>10.559084110806602</v>
      </c>
      <c r="N4" s="114">
        <v>4217.4913531022921</v>
      </c>
      <c r="O4" s="114">
        <v>45.51334882697445</v>
      </c>
      <c r="P4" s="114">
        <v>69.869984708414421</v>
      </c>
      <c r="Q4" s="111">
        <v>0.37885375768670454</v>
      </c>
      <c r="R4" s="111">
        <v>0.39266279903054141</v>
      </c>
      <c r="S4" s="111">
        <v>0.84887524800710346</v>
      </c>
      <c r="T4" s="111">
        <v>0.62114624231329552</v>
      </c>
      <c r="U4" s="111">
        <v>0.60733720096945865</v>
      </c>
      <c r="V4" s="111">
        <v>0.15112475199289652</v>
      </c>
      <c r="W4" s="111">
        <v>1</v>
      </c>
      <c r="X4" s="111">
        <v>1</v>
      </c>
      <c r="Y4" s="111">
        <v>1</v>
      </c>
      <c r="Z4" s="112">
        <v>0</v>
      </c>
      <c r="AB4" s="107">
        <v>2020</v>
      </c>
      <c r="AC4" s="108">
        <v>2334.6400449471735</v>
      </c>
      <c r="AD4" s="108">
        <v>0</v>
      </c>
      <c r="AE4" s="108">
        <v>0</v>
      </c>
      <c r="AF4" s="108">
        <v>0</v>
      </c>
      <c r="AG4" s="108">
        <v>0</v>
      </c>
      <c r="AH4" s="108">
        <v>69.869984708414421</v>
      </c>
      <c r="AI4" s="108">
        <v>0</v>
      </c>
      <c r="AJ4" s="108">
        <v>1.6418861500000004</v>
      </c>
      <c r="AK4" s="108">
        <v>0</v>
      </c>
      <c r="AL4" s="108">
        <v>0</v>
      </c>
      <c r="AM4" s="108">
        <v>21.67938767697445</v>
      </c>
      <c r="AN4" s="108">
        <v>0</v>
      </c>
      <c r="AO4" s="108">
        <v>1882.8513081551168</v>
      </c>
      <c r="AP4" s="108">
        <v>22.192074999999999</v>
      </c>
      <c r="AQ4" s="108">
        <v>0</v>
      </c>
      <c r="AR4" s="113">
        <v>4217.4913531022903</v>
      </c>
      <c r="AS4" s="113">
        <v>45.51334882697445</v>
      </c>
      <c r="AT4" s="113">
        <v>69.869984708414421</v>
      </c>
      <c r="AU4" s="68"/>
      <c r="AV4" s="68"/>
      <c r="AW4" s="101" t="s">
        <v>88</v>
      </c>
      <c r="AX4" s="109">
        <v>0.23417838747042316</v>
      </c>
      <c r="AY4" s="109">
        <v>0.62861690326913422</v>
      </c>
      <c r="AZ4" s="109">
        <v>0.1372047092604427</v>
      </c>
      <c r="BA4" s="110">
        <v>1</v>
      </c>
      <c r="BD4" s="101" t="s">
        <v>88</v>
      </c>
      <c r="BE4" s="109">
        <v>0.155666793225922</v>
      </c>
      <c r="BF4" s="109">
        <v>0.1372047092604427</v>
      </c>
      <c r="BG4" s="109">
        <v>0.45914577487381253</v>
      </c>
      <c r="BH4" s="109">
        <v>6.619434647550311E-2</v>
      </c>
      <c r="BI4" s="109">
        <v>0.16947112839532172</v>
      </c>
      <c r="BJ4" s="109">
        <v>1.2317247768998093E-2</v>
      </c>
      <c r="BK4" s="110">
        <v>1.0000000000000002</v>
      </c>
      <c r="BL4" s="104"/>
      <c r="BT4" s="115" t="s">
        <v>161</v>
      </c>
    </row>
    <row r="5" spans="1:74" ht="16.5" x14ac:dyDescent="0.25">
      <c r="A5" s="105">
        <v>2021</v>
      </c>
      <c r="B5" s="106">
        <v>9009.8529826285394</v>
      </c>
      <c r="C5" s="106">
        <v>65.131533711305508</v>
      </c>
      <c r="D5" s="106">
        <v>66.599506133207825</v>
      </c>
      <c r="G5" s="105">
        <v>2021</v>
      </c>
      <c r="H5" s="114">
        <v>6306.532713449491</v>
      </c>
      <c r="I5" s="114">
        <v>16.195798856132029</v>
      </c>
      <c r="J5" s="114">
        <v>59.310900597607819</v>
      </c>
      <c r="K5" s="114">
        <v>2703.3202691790489</v>
      </c>
      <c r="L5" s="114">
        <v>48.935734855173472</v>
      </c>
      <c r="M5" s="114">
        <v>7.2886055356000004</v>
      </c>
      <c r="N5" s="114">
        <v>9009.8529826285394</v>
      </c>
      <c r="O5" s="114">
        <v>65.131533711305508</v>
      </c>
      <c r="P5" s="114">
        <v>66.599506133207825</v>
      </c>
      <c r="Q5" s="111">
        <v>0.6999595582312842</v>
      </c>
      <c r="R5" s="111">
        <v>0.2486629430211125</v>
      </c>
      <c r="S5" s="111">
        <v>0.89056066690612046</v>
      </c>
      <c r="T5" s="111">
        <v>0.3000404417687158</v>
      </c>
      <c r="U5" s="111">
        <v>0.75133705697888742</v>
      </c>
      <c r="V5" s="111">
        <v>0.10943933309387947</v>
      </c>
      <c r="W5" s="111">
        <v>1</v>
      </c>
      <c r="X5" s="111">
        <v>0.99999999999999989</v>
      </c>
      <c r="Y5" s="111">
        <v>0.99999999999999989</v>
      </c>
      <c r="Z5" s="112">
        <v>0</v>
      </c>
      <c r="AB5" s="105">
        <v>2021</v>
      </c>
      <c r="AC5" s="108">
        <v>2849.9918278794876</v>
      </c>
      <c r="AD5" s="108">
        <v>0</v>
      </c>
      <c r="AE5" s="108">
        <v>0</v>
      </c>
      <c r="AF5" s="108">
        <v>0</v>
      </c>
      <c r="AG5" s="108">
        <v>0</v>
      </c>
      <c r="AH5" s="108">
        <v>66.599506133207825</v>
      </c>
      <c r="AI5" s="108">
        <v>0</v>
      </c>
      <c r="AJ5" s="108">
        <v>0.79290937999999989</v>
      </c>
      <c r="AK5" s="108">
        <v>0</v>
      </c>
      <c r="AL5" s="108">
        <v>0</v>
      </c>
      <c r="AM5" s="108">
        <v>19.954474331305491</v>
      </c>
      <c r="AN5" s="108">
        <v>0</v>
      </c>
      <c r="AO5" s="108">
        <v>6159.8611547490573</v>
      </c>
      <c r="AP5" s="108">
        <v>44.384149999999998</v>
      </c>
      <c r="AQ5" s="108">
        <v>0</v>
      </c>
      <c r="AR5" s="113">
        <v>9009.8529826285449</v>
      </c>
      <c r="AS5" s="113">
        <v>65.131533711305494</v>
      </c>
      <c r="AT5" s="113">
        <v>66.599506133207825</v>
      </c>
      <c r="AU5" s="68"/>
      <c r="AV5" s="68"/>
      <c r="AW5" s="101" t="s">
        <v>151</v>
      </c>
      <c r="AX5" s="108">
        <v>270.29580803162878</v>
      </c>
      <c r="AY5" s="108">
        <v>725.56872411178801</v>
      </c>
      <c r="AZ5" s="108">
        <v>158.3658430476639</v>
      </c>
      <c r="BA5" s="108">
        <v>1154.2303751910806</v>
      </c>
      <c r="BD5" s="101" t="s">
        <v>151</v>
      </c>
      <c r="BE5" s="108">
        <v>179.67534114994831</v>
      </c>
      <c r="BF5" s="108">
        <v>158.3658430476639</v>
      </c>
      <c r="BG5" s="108">
        <v>529.96</v>
      </c>
      <c r="BH5" s="108">
        <v>76.403525367948333</v>
      </c>
      <c r="BI5" s="108">
        <v>195.60872411178798</v>
      </c>
      <c r="BJ5" s="108">
        <v>14.216941513732168</v>
      </c>
      <c r="BK5" s="108">
        <v>1154.2303751910806</v>
      </c>
      <c r="BL5" s="103"/>
      <c r="BT5" s="115" t="s">
        <v>162</v>
      </c>
    </row>
    <row r="6" spans="1:74" x14ac:dyDescent="0.25">
      <c r="A6" s="105">
        <v>2022</v>
      </c>
      <c r="B6" s="106">
        <v>6646.1013762106977</v>
      </c>
      <c r="C6" s="106">
        <v>233.12610429664744</v>
      </c>
      <c r="D6" s="106">
        <v>63.633961103507822</v>
      </c>
      <c r="G6" s="105">
        <v>2022</v>
      </c>
      <c r="H6" s="114">
        <v>4629.1273236092129</v>
      </c>
      <c r="I6" s="114">
        <v>191.96138991930658</v>
      </c>
      <c r="J6" s="114">
        <v>59.310900597607819</v>
      </c>
      <c r="K6" s="114">
        <v>2016.9740526014843</v>
      </c>
      <c r="L6" s="114">
        <v>41.164714377340871</v>
      </c>
      <c r="M6" s="114">
        <v>4.3230605059</v>
      </c>
      <c r="N6" s="114">
        <v>6646.1013762106977</v>
      </c>
      <c r="O6" s="114">
        <v>233.12610429664744</v>
      </c>
      <c r="P6" s="114">
        <v>63.633961103507822</v>
      </c>
      <c r="Q6" s="111">
        <v>0.69651771189932243</v>
      </c>
      <c r="R6" s="111">
        <v>0.8234229731520768</v>
      </c>
      <c r="S6" s="111">
        <v>0.93206362717436286</v>
      </c>
      <c r="T6" s="111">
        <v>0.30348228810067751</v>
      </c>
      <c r="U6" s="111">
        <v>0.17657702684792326</v>
      </c>
      <c r="V6" s="111">
        <v>6.7936372825637151E-2</v>
      </c>
      <c r="W6" s="111">
        <v>1</v>
      </c>
      <c r="X6" s="111">
        <v>1</v>
      </c>
      <c r="Y6" s="111">
        <v>1</v>
      </c>
      <c r="Z6" s="112">
        <v>0</v>
      </c>
      <c r="AB6" s="105">
        <v>2022</v>
      </c>
      <c r="AC6" s="108">
        <v>6631.1001657512452</v>
      </c>
      <c r="AD6" s="108">
        <v>0</v>
      </c>
      <c r="AE6" s="108">
        <v>0</v>
      </c>
      <c r="AF6" s="108">
        <v>0</v>
      </c>
      <c r="AG6" s="108">
        <v>0</v>
      </c>
      <c r="AH6" s="108">
        <v>63.633961103507822</v>
      </c>
      <c r="AI6" s="108">
        <v>0</v>
      </c>
      <c r="AJ6" s="108">
        <v>0</v>
      </c>
      <c r="AK6" s="108">
        <v>0</v>
      </c>
      <c r="AL6" s="108">
        <v>0</v>
      </c>
      <c r="AM6" s="108">
        <v>19.502904894147449</v>
      </c>
      <c r="AN6" s="108">
        <v>0</v>
      </c>
      <c r="AO6" s="108">
        <v>15.001210459456683</v>
      </c>
      <c r="AP6" s="108">
        <v>213.62319940250001</v>
      </c>
      <c r="AQ6" s="108">
        <v>0</v>
      </c>
      <c r="AR6" s="113">
        <v>6646.1013762107023</v>
      </c>
      <c r="AS6" s="113">
        <v>233.12610429664744</v>
      </c>
      <c r="AT6" s="113">
        <v>63.633961103507822</v>
      </c>
      <c r="AU6" s="68"/>
      <c r="AV6" s="68"/>
      <c r="AW6" s="68"/>
      <c r="BD6" s="68"/>
      <c r="BT6" s="115" t="s">
        <v>163</v>
      </c>
    </row>
    <row r="7" spans="1:74" x14ac:dyDescent="0.25">
      <c r="A7" s="105">
        <v>2023</v>
      </c>
      <c r="B7" s="106">
        <v>7034.9859556363899</v>
      </c>
      <c r="C7" s="106">
        <v>217.86389696845799</v>
      </c>
      <c r="D7" s="106">
        <v>55.725841023707169</v>
      </c>
      <c r="G7" s="105">
        <v>2023</v>
      </c>
      <c r="H7" s="114">
        <v>6395.8899941038208</v>
      </c>
      <c r="I7" s="114">
        <v>191.8491365609427</v>
      </c>
      <c r="J7" s="114">
        <v>54.368325547807167</v>
      </c>
      <c r="K7" s="114">
        <v>639.0959615325695</v>
      </c>
      <c r="L7" s="114">
        <v>26.014760407515308</v>
      </c>
      <c r="M7" s="114">
        <v>1.3575154759000003</v>
      </c>
      <c r="N7" s="114">
        <v>7034.9859556363899</v>
      </c>
      <c r="O7" s="114">
        <v>217.86389696845799</v>
      </c>
      <c r="P7" s="114">
        <v>55.725841023707169</v>
      </c>
      <c r="Q7" s="111">
        <v>0.90915462154966642</v>
      </c>
      <c r="R7" s="111">
        <v>0.8805916869683017</v>
      </c>
      <c r="S7" s="111">
        <v>0.97563939007537848</v>
      </c>
      <c r="T7" s="111">
        <v>9.084537845033358E-2</v>
      </c>
      <c r="U7" s="111">
        <v>0.11940831303169834</v>
      </c>
      <c r="V7" s="111">
        <v>2.4360609924621492E-2</v>
      </c>
      <c r="W7" s="111">
        <v>1</v>
      </c>
      <c r="X7" s="111">
        <v>1</v>
      </c>
      <c r="Y7" s="111">
        <v>1</v>
      </c>
      <c r="Z7" s="112">
        <v>0</v>
      </c>
      <c r="AB7" s="105">
        <v>2023</v>
      </c>
      <c r="AC7" s="108">
        <v>7023.0525826880657</v>
      </c>
      <c r="AD7" s="108">
        <v>0</v>
      </c>
      <c r="AE7" s="108">
        <v>0</v>
      </c>
      <c r="AF7" s="108">
        <v>0</v>
      </c>
      <c r="AG7" s="108">
        <v>0</v>
      </c>
      <c r="AH7" s="108">
        <v>55.725841023707169</v>
      </c>
      <c r="AI7" s="108">
        <v>0</v>
      </c>
      <c r="AJ7" s="108">
        <v>0</v>
      </c>
      <c r="AK7" s="108">
        <v>0</v>
      </c>
      <c r="AL7" s="108">
        <v>0</v>
      </c>
      <c r="AM7" s="108">
        <v>19.033934760957973</v>
      </c>
      <c r="AN7" s="108">
        <v>0</v>
      </c>
      <c r="AO7" s="108">
        <v>11.933372948329644</v>
      </c>
      <c r="AP7" s="108">
        <v>198.82996220750002</v>
      </c>
      <c r="AQ7" s="108">
        <v>0</v>
      </c>
      <c r="AR7" s="113">
        <v>7034.9859556363954</v>
      </c>
      <c r="AS7" s="113">
        <v>217.86389696845799</v>
      </c>
      <c r="AT7" s="113">
        <v>55.725841023707169</v>
      </c>
      <c r="AU7" s="68"/>
      <c r="AV7" s="68"/>
      <c r="AW7" s="68"/>
      <c r="BD7" s="68"/>
      <c r="BT7" s="115" t="s">
        <v>164</v>
      </c>
    </row>
    <row r="8" spans="1:74" x14ac:dyDescent="0.25">
      <c r="A8" s="105">
        <v>2024</v>
      </c>
      <c r="B8" s="106">
        <v>227.55395491201034</v>
      </c>
      <c r="C8" s="106">
        <v>202.69949935783603</v>
      </c>
      <c r="D8" s="106">
        <v>0</v>
      </c>
      <c r="G8" s="105">
        <v>2024</v>
      </c>
      <c r="H8" s="114">
        <v>206.08978860540145</v>
      </c>
      <c r="I8" s="114">
        <v>191.82360296632729</v>
      </c>
      <c r="J8" s="114">
        <v>0</v>
      </c>
      <c r="K8" s="114">
        <v>21.464166306608881</v>
      </c>
      <c r="L8" s="114">
        <v>10.875896391508752</v>
      </c>
      <c r="M8" s="114">
        <v>0</v>
      </c>
      <c r="N8" s="114">
        <v>227.55395491201034</v>
      </c>
      <c r="O8" s="114">
        <v>202.69949935783603</v>
      </c>
      <c r="P8" s="114">
        <v>0</v>
      </c>
      <c r="Q8" s="111">
        <v>0.90567438691668278</v>
      </c>
      <c r="R8" s="111">
        <v>0.94634472987864193</v>
      </c>
      <c r="S8" s="111" t="s">
        <v>194</v>
      </c>
      <c r="T8" s="111">
        <v>9.4325613083317134E-2</v>
      </c>
      <c r="U8" s="111">
        <v>5.365527012135813E-2</v>
      </c>
      <c r="V8" s="111" t="s">
        <v>194</v>
      </c>
      <c r="W8" s="111">
        <v>0.99999999999999989</v>
      </c>
      <c r="X8" s="111">
        <v>1</v>
      </c>
      <c r="Y8" s="111">
        <v>0</v>
      </c>
      <c r="Z8" s="112">
        <v>0</v>
      </c>
      <c r="AB8" s="105">
        <v>2024</v>
      </c>
      <c r="AC8" s="108">
        <v>218.09893016295132</v>
      </c>
      <c r="AD8" s="108">
        <v>0</v>
      </c>
      <c r="AE8" s="108">
        <v>0</v>
      </c>
      <c r="AF8" s="108">
        <v>0</v>
      </c>
      <c r="AG8" s="108">
        <v>0</v>
      </c>
      <c r="AH8" s="108">
        <v>0</v>
      </c>
      <c r="AI8" s="108">
        <v>0</v>
      </c>
      <c r="AJ8" s="108">
        <v>0</v>
      </c>
      <c r="AK8" s="108">
        <v>0</v>
      </c>
      <c r="AL8" s="108">
        <v>0</v>
      </c>
      <c r="AM8" s="108">
        <v>18.611997552836041</v>
      </c>
      <c r="AN8" s="108">
        <v>0</v>
      </c>
      <c r="AO8" s="108">
        <v>9.4550247490591435</v>
      </c>
      <c r="AP8" s="108">
        <v>184.08750180499999</v>
      </c>
      <c r="AQ8" s="108">
        <v>0</v>
      </c>
      <c r="AR8" s="113">
        <v>227.55395491201045</v>
      </c>
      <c r="AS8" s="113">
        <v>202.69949935783603</v>
      </c>
      <c r="AT8" s="113">
        <v>0</v>
      </c>
      <c r="AU8" s="68"/>
      <c r="AV8" s="68"/>
      <c r="AW8" s="68"/>
      <c r="BD8" s="68"/>
      <c r="BT8" s="115" t="s">
        <v>165</v>
      </c>
    </row>
    <row r="9" spans="1:74" x14ac:dyDescent="0.25">
      <c r="A9" s="105">
        <v>2025</v>
      </c>
      <c r="B9" s="106">
        <v>122.71364373081953</v>
      </c>
      <c r="C9" s="106">
        <v>18.012576049145128</v>
      </c>
      <c r="D9" s="106">
        <v>0</v>
      </c>
      <c r="G9" s="105">
        <v>2025</v>
      </c>
      <c r="H9" s="114">
        <v>114.16662493890205</v>
      </c>
      <c r="I9" s="114">
        <v>14.894419256327289</v>
      </c>
      <c r="J9" s="114">
        <v>0</v>
      </c>
      <c r="K9" s="114">
        <v>8.5470187919174858</v>
      </c>
      <c r="L9" s="114">
        <v>3.1181567928178393</v>
      </c>
      <c r="M9" s="114">
        <v>0</v>
      </c>
      <c r="N9" s="114">
        <v>122.71364373081953</v>
      </c>
      <c r="O9" s="114">
        <v>18.012576049145128</v>
      </c>
      <c r="P9" s="114">
        <v>0</v>
      </c>
      <c r="Q9" s="111">
        <v>0.93034988993835166</v>
      </c>
      <c r="R9" s="111">
        <v>0.82689001371539939</v>
      </c>
      <c r="S9" s="111" t="s">
        <v>194</v>
      </c>
      <c r="T9" s="111">
        <v>6.9650110061648368E-2</v>
      </c>
      <c r="U9" s="111">
        <v>0.17310998628460064</v>
      </c>
      <c r="V9" s="111" t="s">
        <v>194</v>
      </c>
      <c r="W9" s="111">
        <v>1</v>
      </c>
      <c r="X9" s="111">
        <v>1</v>
      </c>
      <c r="Y9" s="111">
        <v>0</v>
      </c>
      <c r="Z9" s="112">
        <v>0</v>
      </c>
      <c r="AB9" s="105">
        <v>2025</v>
      </c>
      <c r="AC9" s="108">
        <v>114.77428970659497</v>
      </c>
      <c r="AD9" s="108">
        <v>0</v>
      </c>
      <c r="AE9" s="108">
        <v>0</v>
      </c>
      <c r="AF9" s="108">
        <v>0</v>
      </c>
      <c r="AG9" s="108">
        <v>0</v>
      </c>
      <c r="AH9" s="108">
        <v>0</v>
      </c>
      <c r="AI9" s="108">
        <v>0</v>
      </c>
      <c r="AJ9" s="108">
        <v>0</v>
      </c>
      <c r="AK9" s="108">
        <v>0</v>
      </c>
      <c r="AL9" s="108">
        <v>0</v>
      </c>
      <c r="AM9" s="108">
        <v>18.012576049145125</v>
      </c>
      <c r="AN9" s="108">
        <v>0</v>
      </c>
      <c r="AO9" s="108">
        <v>7.9393540242246514</v>
      </c>
      <c r="AP9" s="108">
        <v>0</v>
      </c>
      <c r="AQ9" s="108">
        <v>0</v>
      </c>
      <c r="AR9" s="113">
        <v>122.71364373081963</v>
      </c>
      <c r="AS9" s="113">
        <v>18.012576049145125</v>
      </c>
      <c r="AT9" s="113">
        <v>0</v>
      </c>
      <c r="AU9" s="68"/>
      <c r="AV9" s="68"/>
      <c r="AW9" s="68"/>
      <c r="BD9" s="68"/>
      <c r="BT9" s="115" t="s">
        <v>166</v>
      </c>
    </row>
    <row r="10" spans="1:74" x14ac:dyDescent="0.25">
      <c r="A10" s="105">
        <v>2026</v>
      </c>
      <c r="B10" s="106">
        <v>34.100131988260465</v>
      </c>
      <c r="C10" s="106">
        <v>12.819493150914507</v>
      </c>
      <c r="D10" s="106">
        <v>0</v>
      </c>
      <c r="G10" s="105">
        <v>2026</v>
      </c>
      <c r="H10" s="114">
        <v>32.540559964843062</v>
      </c>
      <c r="I10" s="114">
        <v>10.02360939632729</v>
      </c>
      <c r="J10" s="114">
        <v>0</v>
      </c>
      <c r="K10" s="114">
        <v>1.5595720234174049</v>
      </c>
      <c r="L10" s="114">
        <v>2.7958837545872184</v>
      </c>
      <c r="M10" s="114">
        <v>0</v>
      </c>
      <c r="N10" s="114">
        <v>34.100131988260465</v>
      </c>
      <c r="O10" s="114">
        <v>12.819493150914507</v>
      </c>
      <c r="P10" s="114">
        <v>0</v>
      </c>
      <c r="Q10" s="111">
        <v>0.95426492706965738</v>
      </c>
      <c r="R10" s="111">
        <v>0.78190372102287309</v>
      </c>
      <c r="S10" s="111" t="s">
        <v>194</v>
      </c>
      <c r="T10" s="111">
        <v>4.5735072930342714E-2</v>
      </c>
      <c r="U10" s="111">
        <v>0.21809627897712694</v>
      </c>
      <c r="V10" s="111" t="s">
        <v>194</v>
      </c>
      <c r="W10" s="111">
        <v>1</v>
      </c>
      <c r="X10" s="111">
        <v>1</v>
      </c>
      <c r="Y10" s="111">
        <v>0</v>
      </c>
      <c r="Z10" s="112">
        <v>0</v>
      </c>
      <c r="AB10" s="105">
        <v>2026</v>
      </c>
      <c r="AC10" s="108">
        <v>34.100131988260465</v>
      </c>
      <c r="AD10" s="108">
        <v>0</v>
      </c>
      <c r="AE10" s="108">
        <v>0</v>
      </c>
      <c r="AF10" s="108">
        <v>0</v>
      </c>
      <c r="AG10" s="108">
        <v>0</v>
      </c>
      <c r="AH10" s="108">
        <v>0</v>
      </c>
      <c r="AI10" s="108">
        <v>0</v>
      </c>
      <c r="AJ10" s="108">
        <v>0</v>
      </c>
      <c r="AK10" s="108">
        <v>0</v>
      </c>
      <c r="AL10" s="108">
        <v>0</v>
      </c>
      <c r="AM10" s="108">
        <v>12.819493150914507</v>
      </c>
      <c r="AN10" s="108">
        <v>0</v>
      </c>
      <c r="AO10" s="108">
        <v>0</v>
      </c>
      <c r="AP10" s="108">
        <v>0</v>
      </c>
      <c r="AQ10" s="108">
        <v>0</v>
      </c>
      <c r="AR10" s="113">
        <v>34.100131988260465</v>
      </c>
      <c r="AS10" s="113">
        <v>12.819493150914507</v>
      </c>
      <c r="AT10" s="113">
        <v>0</v>
      </c>
      <c r="AU10" s="68"/>
      <c r="AV10" s="68"/>
      <c r="AW10" s="68"/>
      <c r="BD10" s="68"/>
      <c r="BT10" s="115" t="s">
        <v>183</v>
      </c>
    </row>
    <row r="11" spans="1:74" x14ac:dyDescent="0.25">
      <c r="A11" s="105" t="s">
        <v>182</v>
      </c>
      <c r="B11" s="106">
        <v>0</v>
      </c>
      <c r="C11" s="106">
        <v>7.0981485125462926</v>
      </c>
      <c r="D11" s="106">
        <v>0</v>
      </c>
      <c r="G11" s="105" t="s">
        <v>182</v>
      </c>
      <c r="H11" s="114">
        <v>0</v>
      </c>
      <c r="I11" s="114">
        <v>6.214535532811861</v>
      </c>
      <c r="J11" s="114">
        <v>0</v>
      </c>
      <c r="K11" s="114">
        <v>0</v>
      </c>
      <c r="L11" s="114">
        <v>0.88361297973443209</v>
      </c>
      <c r="M11" s="114">
        <v>0</v>
      </c>
      <c r="N11" s="106">
        <v>0</v>
      </c>
      <c r="O11" s="114">
        <v>7.0981485125462926</v>
      </c>
      <c r="P11" s="106">
        <v>0</v>
      </c>
      <c r="Q11" s="111" t="s">
        <v>194</v>
      </c>
      <c r="R11" s="111">
        <v>0.87551500533236148</v>
      </c>
      <c r="S11" s="111" t="s">
        <v>194</v>
      </c>
      <c r="T11" s="111" t="s">
        <v>194</v>
      </c>
      <c r="U11" s="111">
        <v>0.1244849946676386</v>
      </c>
      <c r="V11" s="111" t="s">
        <v>194</v>
      </c>
      <c r="W11" s="111">
        <v>0</v>
      </c>
      <c r="X11" s="111">
        <v>1</v>
      </c>
      <c r="Y11" s="111">
        <v>0</v>
      </c>
      <c r="Z11" s="112">
        <v>0</v>
      </c>
      <c r="AB11" s="105" t="s">
        <v>182</v>
      </c>
      <c r="AC11" s="108">
        <v>0</v>
      </c>
      <c r="AD11" s="108">
        <v>0</v>
      </c>
      <c r="AE11" s="108">
        <v>0</v>
      </c>
      <c r="AF11" s="108">
        <v>0</v>
      </c>
      <c r="AG11" s="108">
        <v>0</v>
      </c>
      <c r="AH11" s="108">
        <v>0</v>
      </c>
      <c r="AI11" s="108">
        <v>0</v>
      </c>
      <c r="AJ11" s="108">
        <v>0</v>
      </c>
      <c r="AK11" s="108">
        <v>0</v>
      </c>
      <c r="AL11" s="108">
        <v>0</v>
      </c>
      <c r="AM11" s="108">
        <v>7.0981485125462926</v>
      </c>
      <c r="AN11" s="108">
        <v>0</v>
      </c>
      <c r="AO11" s="108">
        <v>0</v>
      </c>
      <c r="AP11" s="108">
        <v>0</v>
      </c>
      <c r="AQ11" s="108">
        <v>0</v>
      </c>
      <c r="AR11" s="113">
        <v>0</v>
      </c>
      <c r="AS11" s="113">
        <v>7.0981485125462926</v>
      </c>
      <c r="AT11" s="113">
        <v>0</v>
      </c>
      <c r="AU11" s="68"/>
      <c r="AV11" s="68"/>
      <c r="AW11" s="68"/>
      <c r="BD11" s="68"/>
      <c r="BT11" s="115" t="s">
        <v>167</v>
      </c>
    </row>
    <row r="12" spans="1:74" x14ac:dyDescent="0.25">
      <c r="A12" s="100"/>
      <c r="B12" s="97"/>
      <c r="C12" s="97"/>
      <c r="D12" s="97"/>
      <c r="G12" s="100"/>
      <c r="H12" s="131"/>
      <c r="I12" s="131"/>
      <c r="J12" s="131"/>
      <c r="K12" s="131"/>
      <c r="L12" s="131"/>
      <c r="M12" s="131"/>
      <c r="N12" s="131"/>
      <c r="O12" s="131"/>
      <c r="P12" s="131"/>
      <c r="Q12" s="132"/>
      <c r="R12" s="132"/>
      <c r="S12" s="132"/>
      <c r="T12" s="132"/>
      <c r="U12" s="132"/>
      <c r="V12" s="132"/>
      <c r="W12" s="132"/>
      <c r="X12" s="132"/>
      <c r="Y12" s="132"/>
      <c r="AB12" s="100"/>
      <c r="AC12" s="103"/>
      <c r="AD12" s="103"/>
      <c r="AE12" s="103"/>
      <c r="AF12" s="103"/>
      <c r="AG12" s="103"/>
      <c r="AH12" s="103"/>
      <c r="AI12" s="103"/>
      <c r="AJ12" s="103"/>
      <c r="AK12" s="103"/>
      <c r="AL12" s="103"/>
      <c r="AM12" s="103"/>
      <c r="AN12" s="103"/>
      <c r="AO12" s="103"/>
      <c r="AP12" s="103"/>
      <c r="AQ12" s="103"/>
      <c r="AR12" s="133"/>
      <c r="AS12" s="133"/>
      <c r="AT12" s="133"/>
      <c r="AU12" s="68"/>
      <c r="AV12" s="68"/>
      <c r="AW12" s="68"/>
      <c r="BD12" s="68"/>
      <c r="BT12" s="115" t="s">
        <v>168</v>
      </c>
    </row>
    <row r="13" spans="1:74" x14ac:dyDescent="0.25">
      <c r="A13" s="100"/>
      <c r="B13" s="97"/>
      <c r="C13" s="97"/>
      <c r="D13" s="97"/>
      <c r="G13" s="100"/>
      <c r="H13" s="131"/>
      <c r="I13" s="131"/>
      <c r="J13" s="131"/>
      <c r="K13" s="131"/>
      <c r="L13" s="131"/>
      <c r="M13" s="131"/>
      <c r="N13" s="131"/>
      <c r="O13" s="131"/>
      <c r="P13" s="131"/>
      <c r="Q13" s="132"/>
      <c r="R13" s="132"/>
      <c r="S13" s="132"/>
      <c r="T13" s="132"/>
      <c r="U13" s="132"/>
      <c r="V13" s="132"/>
      <c r="W13" s="132"/>
      <c r="X13" s="132"/>
      <c r="Y13" s="132"/>
      <c r="AB13" s="100"/>
      <c r="AC13" s="103"/>
      <c r="AD13" s="103"/>
      <c r="AE13" s="103"/>
      <c r="AF13" s="103"/>
      <c r="AG13" s="103"/>
      <c r="AH13" s="103"/>
      <c r="AI13" s="103"/>
      <c r="AJ13" s="103"/>
      <c r="AK13" s="103"/>
      <c r="AL13" s="103"/>
      <c r="AM13" s="103"/>
      <c r="AN13" s="103"/>
      <c r="AO13" s="103"/>
      <c r="AP13" s="103"/>
      <c r="AQ13" s="103"/>
      <c r="AR13" s="133"/>
      <c r="AS13" s="133"/>
      <c r="AT13" s="133"/>
      <c r="AU13" s="68"/>
      <c r="AV13" s="68"/>
      <c r="AW13" s="68"/>
      <c r="BD13" s="68"/>
      <c r="BT13" s="115" t="s">
        <v>170</v>
      </c>
    </row>
    <row r="14" spans="1:74" x14ac:dyDescent="0.25">
      <c r="A14" s="100"/>
      <c r="B14" s="97"/>
      <c r="C14" s="97"/>
      <c r="D14" s="97"/>
      <c r="G14" s="100"/>
      <c r="H14" s="131"/>
      <c r="I14" s="131"/>
      <c r="J14" s="131"/>
      <c r="K14" s="131"/>
      <c r="L14" s="131"/>
      <c r="M14" s="131"/>
      <c r="N14" s="131"/>
      <c r="O14" s="131"/>
      <c r="P14" s="131"/>
      <c r="Q14" s="132"/>
      <c r="R14" s="132"/>
      <c r="S14" s="132"/>
      <c r="T14" s="132"/>
      <c r="U14" s="132"/>
      <c r="V14" s="132"/>
      <c r="W14" s="132"/>
      <c r="X14" s="132"/>
      <c r="Y14" s="132"/>
      <c r="AB14" s="100"/>
      <c r="AC14" s="103"/>
      <c r="AD14" s="103"/>
      <c r="AE14" s="103"/>
      <c r="AF14" s="103"/>
      <c r="AG14" s="103"/>
      <c r="AH14" s="103"/>
      <c r="AI14" s="103"/>
      <c r="AJ14" s="103"/>
      <c r="AK14" s="103"/>
      <c r="AL14" s="103"/>
      <c r="AM14" s="103"/>
      <c r="AN14" s="103"/>
      <c r="AO14" s="103"/>
      <c r="AP14" s="103"/>
      <c r="AQ14" s="103"/>
      <c r="AR14" s="133"/>
      <c r="AS14" s="133"/>
      <c r="AT14" s="133"/>
      <c r="AU14" s="68"/>
      <c r="AV14" s="68"/>
      <c r="AW14" s="68"/>
      <c r="BD14" s="68"/>
      <c r="BT14" s="115" t="s">
        <v>169</v>
      </c>
    </row>
    <row r="15" spans="1:74" x14ac:dyDescent="0.25">
      <c r="A15" s="100"/>
      <c r="B15" s="97"/>
      <c r="C15" s="97"/>
      <c r="D15" s="97"/>
      <c r="G15" s="100"/>
      <c r="H15" s="131"/>
      <c r="I15" s="131"/>
      <c r="J15" s="131"/>
      <c r="K15" s="131"/>
      <c r="L15" s="131"/>
      <c r="M15" s="131"/>
      <c r="N15" s="131"/>
      <c r="O15" s="131"/>
      <c r="P15" s="131"/>
      <c r="Q15" s="132"/>
      <c r="R15" s="132"/>
      <c r="S15" s="132"/>
      <c r="T15" s="132"/>
      <c r="U15" s="132"/>
      <c r="V15" s="132"/>
      <c r="W15" s="132"/>
      <c r="X15" s="132"/>
      <c r="Y15" s="132"/>
      <c r="AB15" s="100"/>
      <c r="AC15" s="103"/>
      <c r="AD15" s="103"/>
      <c r="AE15" s="103"/>
      <c r="AF15" s="103"/>
      <c r="AG15" s="103"/>
      <c r="AH15" s="103"/>
      <c r="AI15" s="103"/>
      <c r="AJ15" s="103"/>
      <c r="AK15" s="103"/>
      <c r="AL15" s="103"/>
      <c r="AM15" s="103"/>
      <c r="AN15" s="103"/>
      <c r="AO15" s="103"/>
      <c r="AP15" s="103"/>
      <c r="AQ15" s="103"/>
      <c r="AR15" s="133"/>
      <c r="AS15" s="133"/>
      <c r="AT15" s="133"/>
      <c r="AU15" s="68"/>
      <c r="AV15" s="68"/>
      <c r="AW15" s="68"/>
      <c r="BD15" s="68"/>
    </row>
    <row r="16" spans="1:74" x14ac:dyDescent="0.25">
      <c r="A16" s="100"/>
      <c r="B16" s="97"/>
      <c r="C16" s="97"/>
      <c r="D16" s="97"/>
      <c r="G16" s="100"/>
      <c r="H16" s="131"/>
      <c r="I16" s="131"/>
      <c r="J16" s="131"/>
      <c r="K16" s="131"/>
      <c r="L16" s="131"/>
      <c r="M16" s="131"/>
      <c r="N16" s="131"/>
      <c r="O16" s="131"/>
      <c r="P16" s="131"/>
      <c r="Q16" s="132"/>
      <c r="R16" s="132"/>
      <c r="S16" s="132"/>
      <c r="T16" s="132"/>
      <c r="U16" s="132"/>
      <c r="V16" s="132"/>
      <c r="W16" s="132"/>
      <c r="X16" s="132"/>
      <c r="Y16" s="132"/>
      <c r="AB16" s="100"/>
      <c r="AC16" s="103"/>
      <c r="AD16" s="103"/>
      <c r="AE16" s="103"/>
      <c r="AF16" s="103"/>
      <c r="AG16" s="103"/>
      <c r="AH16" s="103"/>
      <c r="AI16" s="103"/>
      <c r="AJ16" s="103"/>
      <c r="AK16" s="103"/>
      <c r="AL16" s="103"/>
      <c r="AM16" s="103"/>
      <c r="AN16" s="103"/>
      <c r="AO16" s="103"/>
      <c r="AP16" s="103"/>
      <c r="AQ16" s="103"/>
      <c r="AR16" s="133"/>
      <c r="AS16" s="133"/>
      <c r="AT16" s="133"/>
      <c r="AU16" s="68"/>
      <c r="AV16" s="68"/>
      <c r="AW16" s="68"/>
      <c r="BD16" s="68"/>
    </row>
    <row r="17" spans="1:56" x14ac:dyDescent="0.25">
      <c r="A17" s="100"/>
      <c r="B17" s="97"/>
      <c r="C17" s="97"/>
      <c r="D17" s="97"/>
      <c r="G17" s="100"/>
      <c r="H17" s="131"/>
      <c r="I17" s="131"/>
      <c r="J17" s="131"/>
      <c r="K17" s="131"/>
      <c r="L17" s="131"/>
      <c r="M17" s="131"/>
      <c r="N17" s="131"/>
      <c r="O17" s="131"/>
      <c r="P17" s="131"/>
      <c r="Q17" s="132"/>
      <c r="R17" s="132"/>
      <c r="S17" s="132"/>
      <c r="T17" s="132"/>
      <c r="U17" s="132"/>
      <c r="V17" s="132"/>
      <c r="W17" s="132"/>
      <c r="X17" s="132"/>
      <c r="Y17" s="132"/>
      <c r="AB17" s="100"/>
      <c r="AC17" s="103"/>
      <c r="AD17" s="103"/>
      <c r="AE17" s="103"/>
      <c r="AF17" s="103"/>
      <c r="AG17" s="103"/>
      <c r="AH17" s="103"/>
      <c r="AI17" s="103"/>
      <c r="AJ17" s="103"/>
      <c r="AK17" s="103"/>
      <c r="AL17" s="103"/>
      <c r="AM17" s="103"/>
      <c r="AN17" s="103"/>
      <c r="AO17" s="103"/>
      <c r="AP17" s="103"/>
      <c r="AQ17" s="103"/>
      <c r="AR17" s="133"/>
      <c r="AS17" s="133"/>
      <c r="AT17" s="133"/>
      <c r="AU17" s="68"/>
      <c r="AV17" s="68"/>
      <c r="AW17" s="68"/>
      <c r="BD17" s="68"/>
    </row>
    <row r="18" spans="1:56" x14ac:dyDescent="0.25">
      <c r="A18" s="100"/>
      <c r="B18" s="97"/>
      <c r="C18" s="97"/>
      <c r="D18" s="97"/>
      <c r="G18" s="100"/>
      <c r="H18" s="131"/>
      <c r="I18" s="131"/>
      <c r="J18" s="131"/>
      <c r="K18" s="131"/>
      <c r="L18" s="131"/>
      <c r="M18" s="131"/>
      <c r="N18" s="131"/>
      <c r="O18" s="131"/>
      <c r="P18" s="131"/>
      <c r="Q18" s="132"/>
      <c r="R18" s="132"/>
      <c r="S18" s="132"/>
      <c r="T18" s="132"/>
      <c r="U18" s="132"/>
      <c r="V18" s="132"/>
      <c r="W18" s="132"/>
      <c r="X18" s="132"/>
      <c r="Y18" s="132"/>
      <c r="AB18" s="100"/>
      <c r="AC18" s="103"/>
      <c r="AD18" s="103"/>
      <c r="AE18" s="103"/>
      <c r="AF18" s="103"/>
      <c r="AG18" s="103"/>
      <c r="AH18" s="103"/>
      <c r="AI18" s="103"/>
      <c r="AJ18" s="103"/>
      <c r="AK18" s="103"/>
      <c r="AL18" s="103"/>
      <c r="AM18" s="103"/>
      <c r="AN18" s="103"/>
      <c r="AO18" s="103"/>
      <c r="AP18" s="103"/>
      <c r="AQ18" s="103"/>
      <c r="AR18" s="133"/>
      <c r="AS18" s="133"/>
      <c r="AT18" s="133"/>
      <c r="AU18" s="68"/>
      <c r="AV18" s="68"/>
      <c r="AW18" s="68"/>
      <c r="BD18" s="68"/>
    </row>
    <row r="19" spans="1:56" x14ac:dyDescent="0.25">
      <c r="A19" s="100"/>
      <c r="B19" s="97"/>
      <c r="C19" s="97"/>
      <c r="D19" s="97"/>
      <c r="G19" s="100"/>
      <c r="H19" s="131"/>
      <c r="I19" s="131"/>
      <c r="J19" s="131"/>
      <c r="K19" s="131"/>
      <c r="L19" s="131"/>
      <c r="M19" s="131"/>
      <c r="N19" s="131"/>
      <c r="O19" s="131"/>
      <c r="P19" s="131"/>
      <c r="Q19" s="132"/>
      <c r="R19" s="132"/>
      <c r="S19" s="132"/>
      <c r="T19" s="132"/>
      <c r="U19" s="132"/>
      <c r="V19" s="132"/>
      <c r="W19" s="132"/>
      <c r="X19" s="132"/>
      <c r="Y19" s="132"/>
      <c r="AB19" s="100"/>
      <c r="AC19" s="103"/>
      <c r="AD19" s="103"/>
      <c r="AE19" s="103"/>
      <c r="AF19" s="103"/>
      <c r="AG19" s="103"/>
      <c r="AH19" s="103"/>
      <c r="AI19" s="103"/>
      <c r="AJ19" s="103"/>
      <c r="AK19" s="103"/>
      <c r="AL19" s="103"/>
      <c r="AM19" s="103"/>
      <c r="AN19" s="103"/>
      <c r="AO19" s="103"/>
      <c r="AP19" s="103"/>
      <c r="AQ19" s="103"/>
      <c r="AR19" s="133"/>
      <c r="AS19" s="133"/>
      <c r="AT19" s="133"/>
      <c r="AU19" s="68"/>
      <c r="AV19" s="68"/>
      <c r="AW19" s="68"/>
      <c r="BD19" s="68"/>
    </row>
    <row r="20" spans="1:56" x14ac:dyDescent="0.25">
      <c r="A20" s="100"/>
      <c r="B20" s="97"/>
      <c r="C20" s="97"/>
      <c r="D20" s="97"/>
      <c r="G20" s="100"/>
      <c r="H20" s="131"/>
      <c r="I20" s="131"/>
      <c r="J20" s="131"/>
      <c r="K20" s="131"/>
      <c r="L20" s="131"/>
      <c r="M20" s="131"/>
      <c r="N20" s="131"/>
      <c r="O20" s="131"/>
      <c r="P20" s="131"/>
      <c r="Q20" s="132"/>
      <c r="R20" s="132"/>
      <c r="S20" s="132"/>
      <c r="T20" s="132"/>
      <c r="U20" s="132"/>
      <c r="V20" s="132"/>
      <c r="W20" s="132"/>
      <c r="X20" s="132"/>
      <c r="Y20" s="132"/>
      <c r="AB20" s="100"/>
      <c r="AC20" s="103"/>
      <c r="AD20" s="103"/>
      <c r="AE20" s="103"/>
      <c r="AF20" s="103"/>
      <c r="AG20" s="103"/>
      <c r="AH20" s="103"/>
      <c r="AI20" s="103"/>
      <c r="AJ20" s="103"/>
      <c r="AK20" s="103"/>
      <c r="AL20" s="103"/>
      <c r="AM20" s="103"/>
      <c r="AN20" s="103"/>
      <c r="AO20" s="103"/>
      <c r="AP20" s="103"/>
      <c r="AQ20" s="103"/>
      <c r="AR20" s="133"/>
      <c r="AS20" s="133"/>
      <c r="AT20" s="133"/>
      <c r="AU20" s="68"/>
      <c r="AV20" s="68"/>
      <c r="AW20" s="68"/>
      <c r="BD20" s="68"/>
    </row>
    <row r="21" spans="1:56" x14ac:dyDescent="0.25">
      <c r="A21" s="100"/>
      <c r="B21" s="97"/>
      <c r="C21" s="97"/>
      <c r="D21" s="97"/>
      <c r="G21" s="100"/>
      <c r="H21" s="131"/>
      <c r="I21" s="131"/>
      <c r="J21" s="131"/>
      <c r="K21" s="131"/>
      <c r="L21" s="131"/>
      <c r="M21" s="131"/>
      <c r="N21" s="131"/>
      <c r="O21" s="131"/>
      <c r="P21" s="131"/>
      <c r="Q21" s="132"/>
      <c r="R21" s="132"/>
      <c r="S21" s="132"/>
      <c r="T21" s="132"/>
      <c r="U21" s="132"/>
      <c r="V21" s="132"/>
      <c r="W21" s="132"/>
      <c r="X21" s="132"/>
      <c r="Y21" s="132"/>
      <c r="AB21" s="100"/>
      <c r="AC21" s="103"/>
      <c r="AD21" s="103"/>
      <c r="AE21" s="103"/>
      <c r="AF21" s="103"/>
      <c r="AG21" s="103"/>
      <c r="AH21" s="103"/>
      <c r="AI21" s="103"/>
      <c r="AJ21" s="103"/>
      <c r="AK21" s="103"/>
      <c r="AL21" s="103"/>
      <c r="AM21" s="103"/>
      <c r="AN21" s="103"/>
      <c r="AO21" s="103"/>
      <c r="AP21" s="103"/>
      <c r="AQ21" s="103"/>
      <c r="AR21" s="133"/>
      <c r="AS21" s="133"/>
      <c r="AT21" s="133"/>
      <c r="AU21" s="68"/>
      <c r="AV21" s="68"/>
      <c r="AW21" s="68"/>
      <c r="BD21" s="68"/>
    </row>
    <row r="22" spans="1:56" x14ac:dyDescent="0.25">
      <c r="A22" s="100"/>
      <c r="B22" s="97"/>
      <c r="C22" s="97"/>
      <c r="D22" s="97"/>
      <c r="G22" s="100"/>
      <c r="H22" s="131"/>
      <c r="I22" s="131"/>
      <c r="J22" s="131"/>
      <c r="K22" s="131"/>
      <c r="L22" s="131"/>
      <c r="M22" s="131"/>
      <c r="N22" s="131"/>
      <c r="O22" s="131"/>
      <c r="P22" s="131"/>
      <c r="Q22" s="132"/>
      <c r="R22" s="132"/>
      <c r="S22" s="132"/>
      <c r="T22" s="132"/>
      <c r="U22" s="132"/>
      <c r="V22" s="132"/>
      <c r="W22" s="132"/>
      <c r="X22" s="132"/>
      <c r="Y22" s="132"/>
      <c r="AB22" s="100"/>
      <c r="AC22" s="103"/>
      <c r="AD22" s="103"/>
      <c r="AE22" s="103"/>
      <c r="AF22" s="103"/>
      <c r="AG22" s="103"/>
      <c r="AH22" s="103"/>
      <c r="AI22" s="103"/>
      <c r="AJ22" s="103"/>
      <c r="AK22" s="103"/>
      <c r="AL22" s="103"/>
      <c r="AM22" s="103"/>
      <c r="AN22" s="103"/>
      <c r="AO22" s="103"/>
      <c r="AP22" s="103"/>
      <c r="AQ22" s="103"/>
      <c r="AR22" s="133"/>
      <c r="AS22" s="133"/>
      <c r="AT22" s="133"/>
      <c r="AU22" s="68"/>
      <c r="AV22" s="68"/>
      <c r="AW22" s="68"/>
      <c r="BD22" s="68"/>
    </row>
    <row r="23" spans="1:56" x14ac:dyDescent="0.25">
      <c r="A23" s="100"/>
      <c r="B23" s="97"/>
      <c r="C23" s="97"/>
      <c r="D23" s="97"/>
      <c r="G23" s="100"/>
      <c r="H23" s="131"/>
      <c r="I23" s="131"/>
      <c r="J23" s="131"/>
      <c r="K23" s="131"/>
      <c r="L23" s="131"/>
      <c r="M23" s="131"/>
      <c r="N23" s="131"/>
      <c r="O23" s="131"/>
      <c r="P23" s="131"/>
      <c r="Q23" s="132"/>
      <c r="R23" s="132"/>
      <c r="S23" s="132"/>
      <c r="T23" s="132"/>
      <c r="U23" s="132"/>
      <c r="V23" s="132"/>
      <c r="W23" s="132"/>
      <c r="X23" s="132"/>
      <c r="Y23" s="132"/>
      <c r="AB23" s="100"/>
      <c r="AC23" s="103"/>
      <c r="AD23" s="103"/>
      <c r="AE23" s="103"/>
      <c r="AF23" s="103"/>
      <c r="AG23" s="103"/>
      <c r="AH23" s="103"/>
      <c r="AI23" s="103"/>
      <c r="AJ23" s="103"/>
      <c r="AK23" s="103"/>
      <c r="AL23" s="103"/>
      <c r="AM23" s="103"/>
      <c r="AN23" s="103"/>
      <c r="AO23" s="103"/>
      <c r="AP23" s="103"/>
      <c r="AQ23" s="103"/>
      <c r="AR23" s="133"/>
      <c r="AS23" s="133"/>
      <c r="AT23" s="133"/>
      <c r="AU23" s="68"/>
      <c r="AV23" s="68"/>
      <c r="AW23" s="68"/>
      <c r="BD23" s="68"/>
    </row>
    <row r="24" spans="1:56" x14ac:dyDescent="0.25">
      <c r="A24" s="100"/>
      <c r="B24" s="97"/>
      <c r="C24" s="97"/>
      <c r="D24" s="97"/>
      <c r="G24" s="100"/>
      <c r="H24" s="131"/>
      <c r="I24" s="131"/>
      <c r="J24" s="131"/>
      <c r="K24" s="131"/>
      <c r="L24" s="131"/>
      <c r="M24" s="131"/>
      <c r="N24" s="131"/>
      <c r="O24" s="131"/>
      <c r="P24" s="131"/>
      <c r="Q24" s="132"/>
      <c r="R24" s="132"/>
      <c r="S24" s="132"/>
      <c r="T24" s="132"/>
      <c r="U24" s="132"/>
      <c r="V24" s="132"/>
      <c r="W24" s="132"/>
      <c r="X24" s="132"/>
      <c r="Y24" s="132"/>
      <c r="AB24" s="100"/>
      <c r="AC24" s="103"/>
      <c r="AD24" s="103"/>
      <c r="AE24" s="103"/>
      <c r="AF24" s="103"/>
      <c r="AG24" s="103"/>
      <c r="AH24" s="103"/>
      <c r="AI24" s="103"/>
      <c r="AJ24" s="103"/>
      <c r="AK24" s="103"/>
      <c r="AL24" s="103"/>
      <c r="AM24" s="103"/>
      <c r="AN24" s="103"/>
      <c r="AO24" s="103"/>
      <c r="AP24" s="103"/>
      <c r="AQ24" s="103"/>
      <c r="AR24" s="133"/>
      <c r="AS24" s="133"/>
      <c r="AT24" s="133"/>
      <c r="AU24" s="68"/>
      <c r="AV24" s="68"/>
      <c r="AW24" s="68"/>
      <c r="BD24" s="68"/>
    </row>
    <row r="25" spans="1:56" x14ac:dyDescent="0.25">
      <c r="A25" s="100"/>
      <c r="B25" s="97"/>
      <c r="C25" s="97"/>
      <c r="D25" s="97"/>
      <c r="G25" s="100"/>
      <c r="H25" s="131"/>
      <c r="I25" s="131"/>
      <c r="J25" s="131"/>
      <c r="K25" s="131"/>
      <c r="L25" s="131"/>
      <c r="M25" s="131"/>
      <c r="N25" s="131"/>
      <c r="O25" s="131"/>
      <c r="P25" s="131"/>
      <c r="Q25" s="132"/>
      <c r="R25" s="132"/>
      <c r="S25" s="132"/>
      <c r="T25" s="132"/>
      <c r="U25" s="132"/>
      <c r="V25" s="132"/>
      <c r="W25" s="132"/>
      <c r="X25" s="132"/>
      <c r="Y25" s="132"/>
      <c r="AB25" s="100"/>
      <c r="AC25" s="103"/>
      <c r="AD25" s="103"/>
      <c r="AE25" s="103"/>
      <c r="AF25" s="103"/>
      <c r="AG25" s="103"/>
      <c r="AH25" s="103"/>
      <c r="AI25" s="103"/>
      <c r="AJ25" s="103"/>
      <c r="AK25" s="103"/>
      <c r="AL25" s="103"/>
      <c r="AM25" s="103"/>
      <c r="AN25" s="103"/>
      <c r="AO25" s="103"/>
      <c r="AP25" s="103"/>
      <c r="AQ25" s="103"/>
      <c r="AR25" s="133"/>
      <c r="AS25" s="133"/>
      <c r="AT25" s="133"/>
      <c r="AU25" s="68"/>
      <c r="AV25" s="68"/>
      <c r="AW25" s="68"/>
      <c r="BD25" s="68"/>
    </row>
    <row r="26" spans="1:56" x14ac:dyDescent="0.25">
      <c r="A26" s="100"/>
      <c r="B26" s="97"/>
      <c r="C26" s="97"/>
      <c r="D26" s="97"/>
      <c r="G26" s="100"/>
      <c r="H26" s="131"/>
      <c r="I26" s="131"/>
      <c r="J26" s="131"/>
      <c r="K26" s="131"/>
      <c r="L26" s="131"/>
      <c r="M26" s="131"/>
      <c r="N26" s="131"/>
      <c r="O26" s="131"/>
      <c r="P26" s="131"/>
      <c r="Q26" s="132"/>
      <c r="R26" s="132"/>
      <c r="S26" s="132"/>
      <c r="T26" s="132"/>
      <c r="U26" s="132"/>
      <c r="V26" s="132"/>
      <c r="W26" s="132"/>
      <c r="X26" s="132"/>
      <c r="Y26" s="132"/>
      <c r="AB26" s="100"/>
      <c r="AC26" s="103"/>
      <c r="AD26" s="103"/>
      <c r="AE26" s="103"/>
      <c r="AF26" s="103"/>
      <c r="AG26" s="103"/>
      <c r="AH26" s="103"/>
      <c r="AI26" s="103"/>
      <c r="AJ26" s="103"/>
      <c r="AK26" s="103"/>
      <c r="AL26" s="103"/>
      <c r="AM26" s="103"/>
      <c r="AN26" s="103"/>
      <c r="AO26" s="103"/>
      <c r="AP26" s="103"/>
      <c r="AQ26" s="103"/>
      <c r="AR26" s="133"/>
      <c r="AS26" s="133"/>
      <c r="AT26" s="133"/>
      <c r="AU26" s="68"/>
      <c r="AV26" s="68"/>
      <c r="AW26" s="68"/>
      <c r="BD26" s="68"/>
    </row>
    <row r="27" spans="1:56" x14ac:dyDescent="0.25">
      <c r="A27" s="100"/>
      <c r="B27" s="97"/>
      <c r="C27" s="97"/>
      <c r="D27" s="97"/>
      <c r="G27" s="100"/>
      <c r="H27" s="131"/>
      <c r="I27" s="131"/>
      <c r="J27" s="131"/>
      <c r="K27" s="131"/>
      <c r="L27" s="131"/>
      <c r="M27" s="131"/>
      <c r="N27" s="131"/>
      <c r="O27" s="131"/>
      <c r="P27" s="131"/>
      <c r="Q27" s="132"/>
      <c r="R27" s="132"/>
      <c r="S27" s="132"/>
      <c r="T27" s="132"/>
      <c r="U27" s="132"/>
      <c r="V27" s="132"/>
      <c r="W27" s="132"/>
      <c r="X27" s="132"/>
      <c r="Y27" s="132"/>
      <c r="AB27" s="100"/>
      <c r="AC27" s="103"/>
      <c r="AD27" s="103"/>
      <c r="AE27" s="103"/>
      <c r="AF27" s="103"/>
      <c r="AG27" s="103"/>
      <c r="AH27" s="103"/>
      <c r="AI27" s="103"/>
      <c r="AJ27" s="103"/>
      <c r="AK27" s="103"/>
      <c r="AL27" s="103"/>
      <c r="AM27" s="103"/>
      <c r="AN27" s="103"/>
      <c r="AO27" s="103"/>
      <c r="AP27" s="103"/>
      <c r="AQ27" s="103"/>
      <c r="AR27" s="133"/>
      <c r="AS27" s="133"/>
      <c r="AT27" s="133"/>
      <c r="AU27" s="68"/>
      <c r="AV27" s="68"/>
      <c r="AW27" s="68"/>
      <c r="BD27" s="68"/>
    </row>
    <row r="28" spans="1:56" x14ac:dyDescent="0.25">
      <c r="A28" s="100"/>
      <c r="B28" s="97"/>
      <c r="C28" s="97"/>
      <c r="D28" s="97"/>
    </row>
    <row r="29" spans="1:56" x14ac:dyDescent="0.25">
      <c r="A29" s="100"/>
      <c r="B29" s="97"/>
      <c r="C29" s="97"/>
      <c r="D29" s="97"/>
    </row>
    <row r="30" spans="1:56" x14ac:dyDescent="0.25">
      <c r="A30" s="100"/>
      <c r="B30" s="97"/>
      <c r="C30" s="97"/>
      <c r="D30" s="97"/>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7"/>
  <sheetViews>
    <sheetView showGridLines="0" zoomScale="90" zoomScaleNormal="90" workbookViewId="0">
      <pane xSplit="2" ySplit="2" topLeftCell="C3" activePane="bottomRight" state="frozen"/>
      <selection pane="topRight" activeCell="C1" sqref="C1"/>
      <selection pane="bottomLeft" activeCell="A3" sqref="A3"/>
      <selection pane="bottomRight" activeCell="M2" sqref="M2"/>
    </sheetView>
  </sheetViews>
  <sheetFormatPr baseColWidth="10" defaultRowHeight="15" x14ac:dyDescent="0.25"/>
  <cols>
    <col min="1" max="1" width="20.85546875" customWidth="1"/>
    <col min="2" max="2" width="44.85546875" customWidth="1"/>
    <col min="3" max="4" width="25.5703125" customWidth="1"/>
    <col min="6" max="7" width="15.5703125" bestFit="1" customWidth="1"/>
  </cols>
  <sheetData>
    <row r="1" spans="1:16" ht="24.75" customHeight="1" x14ac:dyDescent="0.25">
      <c r="A1" s="12"/>
      <c r="B1" s="122"/>
      <c r="C1" s="75">
        <v>2020</v>
      </c>
      <c r="D1" s="75">
        <v>2020</v>
      </c>
      <c r="E1" s="12"/>
      <c r="F1" s="66"/>
      <c r="G1" s="66"/>
      <c r="H1" s="12"/>
      <c r="I1" s="12"/>
      <c r="J1" s="12"/>
      <c r="K1" s="12"/>
      <c r="L1" s="12"/>
    </row>
    <row r="2" spans="1:16" ht="21" customHeight="1" x14ac:dyDescent="0.25">
      <c r="A2" s="12"/>
      <c r="B2" s="12"/>
      <c r="C2" s="76" t="s">
        <v>100</v>
      </c>
      <c r="D2" s="76" t="s">
        <v>174</v>
      </c>
      <c r="E2" s="12"/>
      <c r="F2" s="66"/>
      <c r="G2" s="69"/>
      <c r="H2" s="12"/>
      <c r="I2" s="12"/>
      <c r="J2" s="12"/>
      <c r="K2" s="12"/>
      <c r="L2" s="12"/>
    </row>
    <row r="3" spans="1:16" ht="57" customHeight="1" x14ac:dyDescent="0.25">
      <c r="A3" s="164" t="s">
        <v>101</v>
      </c>
      <c r="B3" s="72" t="s">
        <v>102</v>
      </c>
      <c r="C3" s="73">
        <v>11313.503833552488</v>
      </c>
      <c r="D3" s="73">
        <v>10161.204094054929</v>
      </c>
      <c r="E3" s="165" t="s">
        <v>103</v>
      </c>
      <c r="F3" s="165"/>
      <c r="G3" s="165"/>
      <c r="H3" s="165"/>
      <c r="I3" s="165"/>
      <c r="J3" s="165"/>
      <c r="K3" s="165"/>
      <c r="L3" s="165"/>
      <c r="M3" s="67"/>
      <c r="N3" s="68"/>
      <c r="O3" s="68"/>
      <c r="P3" s="68"/>
    </row>
    <row r="4" spans="1:16" ht="57" customHeight="1" x14ac:dyDescent="0.25">
      <c r="A4" s="164"/>
      <c r="B4" s="72" t="s">
        <v>104</v>
      </c>
      <c r="C4" s="73">
        <v>119919.63</v>
      </c>
      <c r="D4" s="73">
        <v>125972.57021232002</v>
      </c>
      <c r="E4" s="165"/>
      <c r="F4" s="165"/>
      <c r="G4" s="165"/>
      <c r="H4" s="165"/>
      <c r="I4" s="165"/>
      <c r="J4" s="165"/>
      <c r="K4" s="165"/>
      <c r="L4" s="165"/>
      <c r="M4" s="67"/>
      <c r="N4" s="68"/>
      <c r="O4" s="68"/>
      <c r="P4" s="68"/>
    </row>
    <row r="5" spans="1:16" ht="57" customHeight="1" x14ac:dyDescent="0.25">
      <c r="A5" s="164"/>
      <c r="B5" s="72" t="s">
        <v>105</v>
      </c>
      <c r="C5" s="74">
        <f>+C3/C4</f>
        <v>9.4342384424905973E-2</v>
      </c>
      <c r="D5" s="74">
        <f>+D3/D4</f>
        <v>8.0662036798397965E-2</v>
      </c>
      <c r="E5" s="165"/>
      <c r="F5" s="165"/>
      <c r="G5" s="165"/>
      <c r="H5" s="165"/>
      <c r="I5" s="165"/>
      <c r="J5" s="165"/>
      <c r="K5" s="165"/>
      <c r="L5" s="165"/>
      <c r="M5" s="67"/>
      <c r="N5" s="68"/>
      <c r="O5" s="68"/>
      <c r="P5" s="68"/>
    </row>
    <row r="6" spans="1:16" ht="57" customHeight="1" x14ac:dyDescent="0.25">
      <c r="A6" s="164" t="s">
        <v>106</v>
      </c>
      <c r="B6" s="72" t="s">
        <v>107</v>
      </c>
      <c r="C6" s="73">
        <v>10684.123082635027</v>
      </c>
      <c r="D6" s="73">
        <v>16984.918929692751</v>
      </c>
      <c r="E6" s="165" t="s">
        <v>108</v>
      </c>
      <c r="F6" s="165"/>
      <c r="G6" s="165"/>
      <c r="H6" s="165"/>
      <c r="I6" s="165"/>
      <c r="J6" s="165"/>
      <c r="K6" s="165"/>
      <c r="L6" s="165"/>
      <c r="M6" s="67"/>
      <c r="N6" s="68"/>
      <c r="O6" s="68"/>
      <c r="P6" s="68"/>
    </row>
    <row r="7" spans="1:16" ht="57" customHeight="1" x14ac:dyDescent="0.25">
      <c r="A7" s="164"/>
      <c r="B7" s="72" t="s">
        <v>109</v>
      </c>
      <c r="C7" s="73">
        <v>57693.64</v>
      </c>
      <c r="D7" s="73">
        <v>61959.018737399994</v>
      </c>
      <c r="E7" s="165"/>
      <c r="F7" s="165"/>
      <c r="G7" s="165"/>
      <c r="H7" s="165"/>
      <c r="I7" s="165"/>
      <c r="J7" s="165"/>
      <c r="K7" s="165"/>
      <c r="L7" s="165"/>
      <c r="M7" s="67"/>
      <c r="N7" s="68"/>
      <c r="O7" s="68"/>
      <c r="P7" s="68"/>
    </row>
    <row r="8" spans="1:16" ht="57" customHeight="1" x14ac:dyDescent="0.25">
      <c r="A8" s="164"/>
      <c r="B8" s="72" t="s">
        <v>110</v>
      </c>
      <c r="C8" s="74">
        <f>+C6/C7</f>
        <v>0.185187190176162</v>
      </c>
      <c r="D8" s="74">
        <f>+D6/D7</f>
        <v>0.27413150298069899</v>
      </c>
      <c r="E8" s="165"/>
      <c r="F8" s="165"/>
      <c r="G8" s="165"/>
      <c r="H8" s="165"/>
      <c r="I8" s="165"/>
      <c r="J8" s="165"/>
      <c r="K8" s="165"/>
      <c r="L8" s="165"/>
      <c r="M8" s="67"/>
      <c r="N8" s="68"/>
      <c r="O8" s="68"/>
      <c r="P8" s="68"/>
    </row>
    <row r="9" spans="1:16" ht="57" customHeight="1" x14ac:dyDescent="0.25">
      <c r="A9" s="164"/>
      <c r="B9" s="72" t="s">
        <v>111</v>
      </c>
      <c r="C9" s="73">
        <v>8564.5019188173828</v>
      </c>
      <c r="D9" s="73">
        <v>6671.9226789480326</v>
      </c>
      <c r="E9" s="166" t="s">
        <v>112</v>
      </c>
      <c r="F9" s="166"/>
      <c r="G9" s="166"/>
      <c r="H9" s="166"/>
      <c r="I9" s="166"/>
      <c r="J9" s="166"/>
      <c r="K9" s="166"/>
      <c r="L9" s="166"/>
      <c r="M9" s="67"/>
      <c r="N9" s="68"/>
      <c r="O9" s="68"/>
      <c r="P9" s="68"/>
    </row>
    <row r="10" spans="1:16" ht="57" customHeight="1" x14ac:dyDescent="0.25">
      <c r="A10" s="164"/>
      <c r="B10" s="72" t="s">
        <v>113</v>
      </c>
      <c r="C10" s="73">
        <v>140694.59</v>
      </c>
      <c r="D10" s="73">
        <v>147964.60560840002</v>
      </c>
      <c r="E10" s="166"/>
      <c r="F10" s="166"/>
      <c r="G10" s="166"/>
      <c r="H10" s="166"/>
      <c r="I10" s="166"/>
      <c r="J10" s="166"/>
      <c r="K10" s="166"/>
      <c r="L10" s="166"/>
      <c r="M10" s="67"/>
      <c r="N10" s="68"/>
      <c r="O10" s="68"/>
      <c r="P10" s="68"/>
    </row>
    <row r="11" spans="1:16" ht="57" customHeight="1" x14ac:dyDescent="0.25">
      <c r="A11" s="164"/>
      <c r="B11" s="72" t="s">
        <v>114</v>
      </c>
      <c r="C11" s="74">
        <f>+C9/C10</f>
        <v>6.0873001007482823E-2</v>
      </c>
      <c r="D11" s="74">
        <f>+D9/D10</f>
        <v>4.5091342294425477E-2</v>
      </c>
      <c r="E11" s="166"/>
      <c r="F11" s="166"/>
      <c r="G11" s="166"/>
      <c r="H11" s="166"/>
      <c r="I11" s="166"/>
      <c r="J11" s="166"/>
      <c r="K11" s="166"/>
      <c r="L11" s="166"/>
      <c r="M11" s="67"/>
      <c r="N11" s="68"/>
      <c r="O11" s="68"/>
      <c r="P11" s="68"/>
    </row>
    <row r="12" spans="1:16" ht="57" customHeight="1" x14ac:dyDescent="0.25">
      <c r="A12" s="164"/>
      <c r="B12" s="72" t="s">
        <v>115</v>
      </c>
      <c r="C12" s="73">
        <v>128.44382835000039</v>
      </c>
      <c r="D12" s="73">
        <v>125.50542867000038</v>
      </c>
      <c r="E12" s="165" t="s">
        <v>116</v>
      </c>
      <c r="F12" s="165"/>
      <c r="G12" s="165"/>
      <c r="H12" s="165"/>
      <c r="I12" s="165"/>
      <c r="J12" s="165"/>
      <c r="K12" s="165"/>
      <c r="L12" s="165"/>
      <c r="M12" s="67"/>
      <c r="N12" s="68"/>
      <c r="O12" s="68"/>
      <c r="P12" s="68"/>
    </row>
    <row r="13" spans="1:16" ht="57" customHeight="1" x14ac:dyDescent="0.25">
      <c r="A13" s="164"/>
      <c r="B13" s="72" t="s">
        <v>117</v>
      </c>
      <c r="C13" s="73">
        <v>140694.59</v>
      </c>
      <c r="D13" s="73">
        <f>+D10</f>
        <v>147964.60560840002</v>
      </c>
      <c r="E13" s="165"/>
      <c r="F13" s="165"/>
      <c r="G13" s="165"/>
      <c r="H13" s="165"/>
      <c r="I13" s="165"/>
      <c r="J13" s="165"/>
      <c r="K13" s="165"/>
      <c r="L13" s="165"/>
      <c r="M13" s="67"/>
      <c r="N13" s="68"/>
      <c r="O13" s="68"/>
      <c r="P13" s="68"/>
    </row>
    <row r="14" spans="1:16" ht="57" customHeight="1" x14ac:dyDescent="0.25">
      <c r="A14" s="164"/>
      <c r="B14" s="72" t="s">
        <v>118</v>
      </c>
      <c r="C14" s="74">
        <f>+C12/C13</f>
        <v>9.1292656206610643E-4</v>
      </c>
      <c r="D14" s="74">
        <f>+D12/D13</f>
        <v>8.4821250429417141E-4</v>
      </c>
      <c r="E14" s="165"/>
      <c r="F14" s="165"/>
      <c r="G14" s="165"/>
      <c r="H14" s="165"/>
      <c r="I14" s="165"/>
      <c r="J14" s="165"/>
      <c r="K14" s="165"/>
      <c r="L14" s="165"/>
      <c r="M14" s="67"/>
      <c r="N14" s="68"/>
      <c r="O14" s="68"/>
      <c r="P14" s="68"/>
    </row>
    <row r="15" spans="1:16" ht="57" customHeight="1" x14ac:dyDescent="0.25">
      <c r="A15" s="164"/>
      <c r="B15" s="72" t="s">
        <v>119</v>
      </c>
      <c r="C15" s="73">
        <v>8898.1512878692138</v>
      </c>
      <c r="D15" s="73">
        <v>8752.7741790616528</v>
      </c>
      <c r="E15" s="165" t="s">
        <v>120</v>
      </c>
      <c r="F15" s="165"/>
      <c r="G15" s="165"/>
      <c r="H15" s="165"/>
      <c r="I15" s="165"/>
      <c r="J15" s="165"/>
      <c r="K15" s="165"/>
      <c r="L15" s="165"/>
      <c r="M15" s="67"/>
      <c r="N15" s="68"/>
      <c r="O15" s="68"/>
      <c r="P15" s="68"/>
    </row>
    <row r="16" spans="1:16" ht="57" customHeight="1" x14ac:dyDescent="0.25">
      <c r="A16" s="164"/>
      <c r="B16" s="72" t="s">
        <v>121</v>
      </c>
      <c r="C16" s="73">
        <v>54431.26</v>
      </c>
      <c r="D16" s="73">
        <v>58127.586721740001</v>
      </c>
      <c r="E16" s="165"/>
      <c r="F16" s="165"/>
      <c r="G16" s="165"/>
      <c r="H16" s="165"/>
      <c r="I16" s="165"/>
      <c r="J16" s="165"/>
      <c r="K16" s="165"/>
      <c r="L16" s="165"/>
      <c r="M16" s="67"/>
      <c r="N16" s="68"/>
      <c r="O16" s="68"/>
      <c r="P16" s="68"/>
    </row>
    <row r="17" spans="1:16" ht="57" customHeight="1" x14ac:dyDescent="0.25">
      <c r="A17" s="164"/>
      <c r="B17" s="72" t="s">
        <v>122</v>
      </c>
      <c r="C17" s="74">
        <f>+C15/C16</f>
        <v>0.163475019462515</v>
      </c>
      <c r="D17" s="74">
        <f>+D15/D16</f>
        <v>0.15057866105747122</v>
      </c>
      <c r="E17" s="165"/>
      <c r="F17" s="165"/>
      <c r="G17" s="165"/>
      <c r="H17" s="165"/>
      <c r="I17" s="165"/>
      <c r="J17" s="165"/>
      <c r="K17" s="165"/>
      <c r="L17" s="165"/>
      <c r="M17" s="67"/>
      <c r="N17" s="68"/>
      <c r="O17" s="68"/>
      <c r="P17" s="68"/>
    </row>
  </sheetData>
  <mergeCells count="7">
    <mergeCell ref="A3:A5"/>
    <mergeCell ref="E3:L5"/>
    <mergeCell ref="A6:A17"/>
    <mergeCell ref="E6:L8"/>
    <mergeCell ref="E9:L11"/>
    <mergeCell ref="E12:L14"/>
    <mergeCell ref="E15:L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39727-EA11-4B45-8EC7-FE6FB0FDB46B}">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68" t="s">
        <v>205</v>
      </c>
      <c r="C2" s="168"/>
      <c r="D2" s="168"/>
      <c r="E2" s="168"/>
      <c r="F2" s="168"/>
      <c r="G2" s="168"/>
      <c r="H2" s="168"/>
      <c r="I2" s="168"/>
      <c r="J2" s="168"/>
      <c r="K2" s="168"/>
      <c r="L2" s="168"/>
      <c r="M2" s="168"/>
      <c r="N2" s="168"/>
      <c r="O2" s="168"/>
      <c r="P2" s="168"/>
      <c r="Q2" s="168"/>
      <c r="R2" s="168"/>
      <c r="S2" s="168"/>
      <c r="T2" s="168"/>
      <c r="U2" s="168"/>
    </row>
    <row r="3" spans="2:21" ht="15.75" x14ac:dyDescent="0.25">
      <c r="B3" s="169" t="s">
        <v>206</v>
      </c>
    </row>
    <row r="4" spans="2:21" ht="9" customHeight="1" thickBot="1" x14ac:dyDescent="0.3">
      <c r="B4" s="170"/>
    </row>
    <row r="5" spans="2:21" x14ac:dyDescent="0.25">
      <c r="B5" s="171" t="s">
        <v>207</v>
      </c>
      <c r="C5" s="172" t="s">
        <v>208</v>
      </c>
      <c r="D5" s="173" t="s">
        <v>209</v>
      </c>
      <c r="E5" s="172" t="s">
        <v>210</v>
      </c>
      <c r="F5" s="172" t="s">
        <v>211</v>
      </c>
      <c r="G5" s="172" t="s">
        <v>212</v>
      </c>
      <c r="H5" s="173" t="s">
        <v>213</v>
      </c>
      <c r="I5" s="173" t="s">
        <v>214</v>
      </c>
      <c r="J5" s="173" t="s">
        <v>215</v>
      </c>
      <c r="K5" s="173"/>
      <c r="L5" s="173"/>
      <c r="M5" s="174"/>
      <c r="N5" s="175"/>
    </row>
    <row r="6" spans="2:21" ht="15" customHeight="1" x14ac:dyDescent="0.25">
      <c r="B6" s="176"/>
      <c r="C6" s="177"/>
      <c r="D6" s="178"/>
      <c r="E6" s="177"/>
      <c r="F6" s="177"/>
      <c r="G6" s="177"/>
      <c r="H6" s="179"/>
      <c r="I6" s="178"/>
      <c r="J6" s="180" t="s">
        <v>216</v>
      </c>
      <c r="K6" s="180" t="s">
        <v>217</v>
      </c>
      <c r="L6" s="180" t="s">
        <v>218</v>
      </c>
      <c r="M6" s="180" t="s">
        <v>219</v>
      </c>
      <c r="N6" s="181" t="s">
        <v>220</v>
      </c>
    </row>
    <row r="7" spans="2:21" x14ac:dyDescent="0.25">
      <c r="B7" s="176"/>
      <c r="C7" s="177"/>
      <c r="D7" s="182"/>
      <c r="E7" s="177"/>
      <c r="F7" s="177"/>
      <c r="G7" s="177"/>
      <c r="H7" s="183"/>
      <c r="I7" s="182"/>
      <c r="J7" s="182"/>
      <c r="K7" s="182"/>
      <c r="L7" s="182"/>
      <c r="M7" s="182"/>
      <c r="N7" s="184"/>
    </row>
    <row r="8" spans="2:21" x14ac:dyDescent="0.25">
      <c r="B8" s="185" t="s">
        <v>221</v>
      </c>
      <c r="C8" s="186"/>
      <c r="D8" s="187"/>
      <c r="E8" s="188"/>
      <c r="F8" s="188"/>
      <c r="G8" s="189"/>
      <c r="H8" s="189"/>
      <c r="I8" s="189"/>
      <c r="J8" s="188"/>
      <c r="K8" s="188"/>
      <c r="L8" s="188"/>
      <c r="M8" s="188"/>
      <c r="N8" s="190"/>
    </row>
    <row r="9" spans="2:21" ht="15.75" thickBot="1" x14ac:dyDescent="0.3">
      <c r="B9" s="191"/>
      <c r="C9" s="192"/>
      <c r="D9" s="193"/>
      <c r="E9" s="194"/>
      <c r="F9" s="195"/>
      <c r="G9" s="195"/>
      <c r="H9" s="195"/>
      <c r="I9" s="195"/>
      <c r="J9" s="194"/>
      <c r="K9" s="194"/>
      <c r="L9" s="194"/>
      <c r="M9" s="196"/>
      <c r="N9" s="197"/>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4"/>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84" customWidth="1"/>
    <col min="2" max="27" width="16.140625" style="19" customWidth="1"/>
    <col min="28" max="16384" width="11.42578125" style="19"/>
  </cols>
  <sheetData>
    <row r="1" spans="1:27" ht="30.75" customHeight="1" x14ac:dyDescent="0.3">
      <c r="A1" s="167" t="s">
        <v>160</v>
      </c>
      <c r="B1" s="167"/>
      <c r="C1" s="167"/>
      <c r="D1" s="167"/>
      <c r="E1" s="167"/>
      <c r="F1" s="167"/>
      <c r="G1" s="167"/>
      <c r="H1" s="167"/>
    </row>
    <row r="2" spans="1:27" ht="20.25" customHeight="1" x14ac:dyDescent="0.3">
      <c r="A2" s="5" t="s">
        <v>132</v>
      </c>
      <c r="B2" s="88"/>
      <c r="C2" s="89"/>
      <c r="D2" s="88"/>
      <c r="E2" s="89"/>
      <c r="F2" s="88"/>
      <c r="G2" s="88"/>
      <c r="H2" s="88"/>
    </row>
    <row r="3" spans="1:27" x14ac:dyDescent="0.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row>
    <row r="4" spans="1:27" ht="30" customHeight="1" x14ac:dyDescent="0.3">
      <c r="A4" s="78"/>
      <c r="B4" s="79">
        <v>41729</v>
      </c>
      <c r="C4" s="79">
        <v>41820</v>
      </c>
      <c r="D4" s="79">
        <v>41912</v>
      </c>
      <c r="E4" s="79">
        <v>42004</v>
      </c>
      <c r="F4" s="79">
        <v>42094</v>
      </c>
      <c r="G4" s="79">
        <v>42185</v>
      </c>
      <c r="H4" s="79">
        <v>42277</v>
      </c>
      <c r="I4" s="79">
        <v>42369</v>
      </c>
      <c r="J4" s="79">
        <v>42460</v>
      </c>
      <c r="K4" s="79">
        <v>42551</v>
      </c>
      <c r="L4" s="79">
        <v>42643</v>
      </c>
      <c r="M4" s="79">
        <v>42735</v>
      </c>
      <c r="N4" s="79">
        <v>42825</v>
      </c>
      <c r="O4" s="79">
        <v>42916</v>
      </c>
      <c r="P4" s="79">
        <v>43008</v>
      </c>
      <c r="Q4" s="79">
        <v>43100</v>
      </c>
      <c r="R4" s="79">
        <v>43190</v>
      </c>
      <c r="S4" s="79">
        <v>43281</v>
      </c>
      <c r="T4" s="79">
        <v>43373</v>
      </c>
      <c r="U4" s="79">
        <v>43465</v>
      </c>
      <c r="V4" s="79">
        <v>43555</v>
      </c>
      <c r="W4" s="79">
        <v>43646</v>
      </c>
      <c r="X4" s="79">
        <v>43738</v>
      </c>
      <c r="Y4" s="79">
        <v>43830</v>
      </c>
      <c r="Z4" s="79">
        <v>43921</v>
      </c>
      <c r="AA4" s="79">
        <v>44012</v>
      </c>
    </row>
    <row r="5" spans="1:27" ht="52.5" customHeight="1" x14ac:dyDescent="0.3">
      <c r="A5" s="77" t="s">
        <v>125</v>
      </c>
      <c r="B5" s="80">
        <v>8781.7199999999993</v>
      </c>
      <c r="C5" s="80">
        <v>8719.68</v>
      </c>
      <c r="D5" s="80">
        <v>8671.31</v>
      </c>
      <c r="E5" s="80">
        <v>9251.6200000000008</v>
      </c>
      <c r="F5" s="80">
        <v>8711.33</v>
      </c>
      <c r="G5" s="80">
        <v>8883.2999999999993</v>
      </c>
      <c r="H5" s="80">
        <v>8777.94</v>
      </c>
      <c r="I5" s="80">
        <v>14590.026342765899</v>
      </c>
      <c r="J5" s="80">
        <v>15552.766008292954</v>
      </c>
      <c r="K5" s="80">
        <v>23183.662216917499</v>
      </c>
      <c r="L5" s="80">
        <v>24968.595473778529</v>
      </c>
      <c r="M5" s="80">
        <v>26143.372847835599</v>
      </c>
      <c r="N5" s="80">
        <v>26357.580883104267</v>
      </c>
      <c r="O5" s="80">
        <v>32363.693825003349</v>
      </c>
      <c r="P5" s="80">
        <v>32739.973955860674</v>
      </c>
      <c r="Q5" s="80">
        <v>33066.920518488216</v>
      </c>
      <c r="R5" s="80">
        <v>35523.531142391745</v>
      </c>
      <c r="S5" s="80">
        <v>42512.097230935367</v>
      </c>
      <c r="T5" s="80">
        <v>49897.666266168861</v>
      </c>
      <c r="U5" s="80">
        <v>48061.669901665373</v>
      </c>
      <c r="V5" s="80">
        <v>54971.132794337202</v>
      </c>
      <c r="W5" s="80">
        <v>57477.574093920899</v>
      </c>
      <c r="X5" s="80">
        <v>70107.671098561274</v>
      </c>
      <c r="Y5" s="80">
        <v>73073.385231942695</v>
      </c>
      <c r="Z5" s="80">
        <v>76873.589091758549</v>
      </c>
      <c r="AA5" s="80">
        <f>+'Servicios Deuda Anual'!F51*'Servicios Deuda Anual'!$C$54</f>
        <v>81321.301084087594</v>
      </c>
    </row>
    <row r="6" spans="1:27" ht="52.5" customHeight="1" x14ac:dyDescent="0.3">
      <c r="A6" s="77" t="s">
        <v>126</v>
      </c>
      <c r="B6" s="80">
        <v>814.06924421000008</v>
      </c>
      <c r="C6" s="80">
        <v>1334.7686670200001</v>
      </c>
      <c r="D6" s="80">
        <v>1606.3620389600001</v>
      </c>
      <c r="E6" s="80">
        <v>2059.9873684600002</v>
      </c>
      <c r="F6" s="80">
        <v>1532.2292152100001</v>
      </c>
      <c r="G6" s="80">
        <v>2787.2709622900002</v>
      </c>
      <c r="H6" s="80">
        <v>3436.8373112600002</v>
      </c>
      <c r="I6" s="80">
        <v>4751.3450329800007</v>
      </c>
      <c r="J6" s="80">
        <v>1748.5210195500001</v>
      </c>
      <c r="K6" s="90">
        <v>1979.8916584900003</v>
      </c>
      <c r="L6" s="90">
        <v>2005.6820979800002</v>
      </c>
      <c r="M6" s="90">
        <v>2713.09112757</v>
      </c>
      <c r="N6" s="90">
        <v>1455.4634681099999</v>
      </c>
      <c r="O6" s="90">
        <v>2358.1514273500002</v>
      </c>
      <c r="P6" s="90">
        <v>2403.9927246800003</v>
      </c>
      <c r="Q6" s="90">
        <v>3051.1866099200001</v>
      </c>
      <c r="R6" s="90">
        <v>2887.47474384</v>
      </c>
      <c r="S6" s="90">
        <v>2566.0700995500001</v>
      </c>
      <c r="T6" s="90">
        <v>2260.5505495299999</v>
      </c>
      <c r="U6" s="90">
        <v>5907.5229735200001</v>
      </c>
      <c r="V6" s="90">
        <v>2465.16920291</v>
      </c>
      <c r="W6" s="80">
        <v>4329.9503111499998</v>
      </c>
      <c r="X6" s="80">
        <v>4646.9381585399997</v>
      </c>
      <c r="Y6" s="80">
        <v>9439.5116885000007</v>
      </c>
      <c r="Z6" s="80">
        <v>3694.6763252000001</v>
      </c>
      <c r="AA6" s="80">
        <v>6793.2007236199997</v>
      </c>
    </row>
    <row r="7" spans="1:27" ht="52.5" customHeight="1" x14ac:dyDescent="0.3">
      <c r="A7" s="77" t="s">
        <v>127</v>
      </c>
      <c r="B7" s="120">
        <f>+SUM(B5:B6)</f>
        <v>9595.7892442100001</v>
      </c>
      <c r="C7" s="120">
        <f t="shared" ref="C7:AA7" si="0">+SUM(C5:C6)</f>
        <v>10054.44866702</v>
      </c>
      <c r="D7" s="120">
        <f t="shared" si="0"/>
        <v>10277.67203896</v>
      </c>
      <c r="E7" s="120">
        <f t="shared" si="0"/>
        <v>11311.607368460001</v>
      </c>
      <c r="F7" s="120">
        <f t="shared" si="0"/>
        <v>10243.55921521</v>
      </c>
      <c r="G7" s="120">
        <f t="shared" si="0"/>
        <v>11670.570962289999</v>
      </c>
      <c r="H7" s="120">
        <f t="shared" si="0"/>
        <v>12214.777311260001</v>
      </c>
      <c r="I7" s="120">
        <f t="shared" si="0"/>
        <v>19341.371375745901</v>
      </c>
      <c r="J7" s="120">
        <f t="shared" si="0"/>
        <v>17301.287027842955</v>
      </c>
      <c r="K7" s="120">
        <f t="shared" si="0"/>
        <v>25163.553875407499</v>
      </c>
      <c r="L7" s="120">
        <f t="shared" si="0"/>
        <v>26974.277571758528</v>
      </c>
      <c r="M7" s="120">
        <f t="shared" si="0"/>
        <v>28856.463975405597</v>
      </c>
      <c r="N7" s="120">
        <f t="shared" si="0"/>
        <v>27813.044351214266</v>
      </c>
      <c r="O7" s="120">
        <f t="shared" si="0"/>
        <v>34721.845252353349</v>
      </c>
      <c r="P7" s="120">
        <f t="shared" si="0"/>
        <v>35143.966680540674</v>
      </c>
      <c r="Q7" s="120">
        <f t="shared" si="0"/>
        <v>36118.107128408214</v>
      </c>
      <c r="R7" s="120">
        <f t="shared" si="0"/>
        <v>38411.005886231746</v>
      </c>
      <c r="S7" s="120">
        <f t="shared" si="0"/>
        <v>45078.167330485368</v>
      </c>
      <c r="T7" s="120">
        <f t="shared" si="0"/>
        <v>52158.216815698863</v>
      </c>
      <c r="U7" s="120">
        <f t="shared" si="0"/>
        <v>53969.19287518537</v>
      </c>
      <c r="V7" s="120">
        <f t="shared" si="0"/>
        <v>57436.301997247203</v>
      </c>
      <c r="W7" s="120">
        <f t="shared" si="0"/>
        <v>61807.524405070901</v>
      </c>
      <c r="X7" s="120">
        <f t="shared" si="0"/>
        <v>74754.60925710127</v>
      </c>
      <c r="Y7" s="120">
        <f t="shared" si="0"/>
        <v>82512.896920442698</v>
      </c>
      <c r="Z7" s="120">
        <f>+SUM(Z5:Z6)</f>
        <v>80568.265416958544</v>
      </c>
      <c r="AA7" s="120">
        <f t="shared" si="0"/>
        <v>88114.501807707595</v>
      </c>
    </row>
    <row r="8" spans="1:27" ht="52.5" customHeight="1" x14ac:dyDescent="0.3">
      <c r="A8" s="77" t="s">
        <v>175</v>
      </c>
      <c r="B8" s="121">
        <v>6.8767205158971789</v>
      </c>
      <c r="C8" s="121">
        <v>6.4009554378693831</v>
      </c>
      <c r="D8" s="121">
        <v>5.992163419688902</v>
      </c>
      <c r="E8" s="121">
        <v>5.7285805643246883</v>
      </c>
      <c r="F8" s="121">
        <v>5.416334457205318</v>
      </c>
      <c r="G8" s="121">
        <v>5.1429066209052596</v>
      </c>
      <c r="H8" s="121">
        <v>4.8607787873438379</v>
      </c>
      <c r="I8" s="121">
        <v>4.4629230412190104</v>
      </c>
      <c r="J8" s="121">
        <v>4.0312214108871665</v>
      </c>
      <c r="K8" s="121">
        <v>3.5748225198621495</v>
      </c>
      <c r="L8" s="121">
        <v>3.5636088284035545</v>
      </c>
      <c r="M8" s="121">
        <v>3.3320264749925879</v>
      </c>
      <c r="N8" s="121">
        <v>3.1299946430256034</v>
      </c>
      <c r="O8" s="121">
        <v>2.962697263480754</v>
      </c>
      <c r="P8" s="121">
        <v>2.8067665933177199</v>
      </c>
      <c r="Q8" s="121">
        <v>2.6736104127271085</v>
      </c>
      <c r="R8" s="121">
        <v>2.4568663081854245</v>
      </c>
      <c r="S8" s="121">
        <v>2.2274660980712295</v>
      </c>
      <c r="T8" s="121">
        <v>1.9490239603311181</v>
      </c>
      <c r="U8" s="121">
        <v>1.7393318428598625</v>
      </c>
      <c r="V8" s="121">
        <v>1.5666547608447909</v>
      </c>
      <c r="W8" s="121">
        <v>1.4285790028159404</v>
      </c>
      <c r="X8" s="121">
        <v>1.2679865620335191</v>
      </c>
      <c r="Y8" s="121">
        <v>1.1309465551757749</v>
      </c>
      <c r="Z8" s="121">
        <v>1.0445168303913672</v>
      </c>
      <c r="AA8" s="80">
        <v>1</v>
      </c>
    </row>
    <row r="9" spans="1:27" ht="52.5" customHeight="1" x14ac:dyDescent="0.3">
      <c r="A9" s="77" t="s">
        <v>180</v>
      </c>
      <c r="B9" s="81">
        <f>+B7*B8</f>
        <v>65987.560761884393</v>
      </c>
      <c r="C9" s="81">
        <f t="shared" ref="C9:AA9" si="1">+C7*C8</f>
        <v>64358.077869940244</v>
      </c>
      <c r="D9" s="81">
        <f t="shared" si="1"/>
        <v>61585.490431415557</v>
      </c>
      <c r="E9" s="81">
        <f t="shared" si="1"/>
        <v>64799.454122231895</v>
      </c>
      <c r="F9" s="81">
        <f t="shared" si="1"/>
        <v>55482.542741764984</v>
      </c>
      <c r="G9" s="81">
        <f t="shared" si="1"/>
        <v>60020.656671705903</v>
      </c>
      <c r="H9" s="81">
        <f t="shared" si="1"/>
        <v>59373.33044670141</v>
      </c>
      <c r="I9" s="81">
        <f t="shared" si="1"/>
        <v>86319.051961590216</v>
      </c>
      <c r="J9" s="81">
        <f t="shared" si="1"/>
        <v>69745.318702544901</v>
      </c>
      <c r="K9" s="81">
        <f t="shared" si="1"/>
        <v>89955.239073571196</v>
      </c>
      <c r="L9" s="81">
        <f t="shared" si="1"/>
        <v>96125.773694526681</v>
      </c>
      <c r="M9" s="81">
        <f t="shared" si="1"/>
        <v>96150.501940721311</v>
      </c>
      <c r="N9" s="81">
        <f t="shared" si="1"/>
        <v>87054.679825534171</v>
      </c>
      <c r="O9" s="81">
        <f t="shared" si="1"/>
        <v>102870.31591214948</v>
      </c>
      <c r="P9" s="81">
        <f t="shared" si="1"/>
        <v>98640.911635612603</v>
      </c>
      <c r="Q9" s="81">
        <f t="shared" si="1"/>
        <v>96565.747306505407</v>
      </c>
      <c r="R9" s="81">
        <f t="shared" si="1"/>
        <v>94370.706225394795</v>
      </c>
      <c r="S9" s="81">
        <f t="shared" si="1"/>
        <v>100410.08949183821</v>
      </c>
      <c r="T9" s="81">
        <f t="shared" si="1"/>
        <v>101657.61430194252</v>
      </c>
      <c r="U9" s="81">
        <f t="shared" si="1"/>
        <v>93870.335701255535</v>
      </c>
      <c r="V9" s="81">
        <f t="shared" si="1"/>
        <v>89982.855969306504</v>
      </c>
      <c r="W9" s="81">
        <f t="shared" si="1"/>
        <v>88296.931581118086</v>
      </c>
      <c r="X9" s="81">
        <f t="shared" si="1"/>
        <v>94787.839988070918</v>
      </c>
      <c r="Y9" s="81">
        <f t="shared" si="1"/>
        <v>93317.676529748482</v>
      </c>
      <c r="Z9" s="81">
        <f t="shared" si="1"/>
        <v>84154.909223451948</v>
      </c>
      <c r="AA9" s="81">
        <f t="shared" si="1"/>
        <v>88114.501807707595</v>
      </c>
    </row>
    <row r="10" spans="1:27" ht="52.5" customHeight="1" x14ac:dyDescent="0.3">
      <c r="A10" s="77" t="s">
        <v>128</v>
      </c>
      <c r="B10" s="82">
        <v>8.0098000000000003</v>
      </c>
      <c r="C10" s="82">
        <v>8.1326999999999998</v>
      </c>
      <c r="D10" s="82">
        <v>8.4642999999999997</v>
      </c>
      <c r="E10" s="82">
        <v>8.5519999999999996</v>
      </c>
      <c r="F10" s="82">
        <v>8.8196999999999992</v>
      </c>
      <c r="G10" s="82">
        <v>9.0864999999999991</v>
      </c>
      <c r="H10" s="82">
        <v>9.4192</v>
      </c>
      <c r="I10" s="82">
        <v>13.005000000000001</v>
      </c>
      <c r="J10" s="82">
        <v>14.5817</v>
      </c>
      <c r="K10" s="82">
        <v>14.92</v>
      </c>
      <c r="L10" s="82">
        <v>15.263299999999999</v>
      </c>
      <c r="M10" s="82">
        <v>15.850199999999999</v>
      </c>
      <c r="N10" s="82">
        <v>15.3818</v>
      </c>
      <c r="O10" s="82">
        <v>16.598500000000001</v>
      </c>
      <c r="P10" s="82">
        <v>17.318300000000001</v>
      </c>
      <c r="Q10" s="82">
        <v>18.7742</v>
      </c>
      <c r="R10" s="82">
        <v>20.1433</v>
      </c>
      <c r="S10" s="82">
        <v>28.861699999999999</v>
      </c>
      <c r="T10" s="82">
        <v>40.896700000000003</v>
      </c>
      <c r="U10" s="82">
        <v>37.808300000000003</v>
      </c>
      <c r="V10" s="82">
        <v>43.353299999999997</v>
      </c>
      <c r="W10" s="82">
        <v>42.448300000000003</v>
      </c>
      <c r="X10" s="82">
        <v>57.558300000000003</v>
      </c>
      <c r="Y10" s="82">
        <v>59.895000000000003</v>
      </c>
      <c r="Z10" s="82">
        <v>64.469700000000003</v>
      </c>
      <c r="AA10" s="82">
        <v>70.454999999999998</v>
      </c>
    </row>
    <row r="11" spans="1:27" ht="52.5" customHeight="1" x14ac:dyDescent="0.3">
      <c r="A11" s="77" t="s">
        <v>129</v>
      </c>
      <c r="B11" s="81">
        <f>+B7/B10</f>
        <v>1198.0060980561311</v>
      </c>
      <c r="C11" s="81">
        <f t="shared" ref="C11:AA11" si="2">+C7/C10</f>
        <v>1236.2989741438882</v>
      </c>
      <c r="D11" s="81">
        <f t="shared" si="2"/>
        <v>1214.2376852143709</v>
      </c>
      <c r="E11" s="81">
        <f t="shared" si="2"/>
        <v>1322.6856137114128</v>
      </c>
      <c r="F11" s="81">
        <f t="shared" si="2"/>
        <v>1161.440776354071</v>
      </c>
      <c r="G11" s="81">
        <f t="shared" si="2"/>
        <v>1284.3857329323723</v>
      </c>
      <c r="H11" s="81">
        <f t="shared" si="2"/>
        <v>1296.7956207809582</v>
      </c>
      <c r="I11" s="81">
        <f t="shared" si="2"/>
        <v>1487.2257882157555</v>
      </c>
      <c r="J11" s="81">
        <f t="shared" si="2"/>
        <v>1186.5068563914328</v>
      </c>
      <c r="K11" s="81">
        <f t="shared" si="2"/>
        <v>1686.5652731506366</v>
      </c>
      <c r="L11" s="81">
        <f t="shared" si="2"/>
        <v>1767.2638008660335</v>
      </c>
      <c r="M11" s="81">
        <f t="shared" si="2"/>
        <v>1820.5741236959532</v>
      </c>
      <c r="N11" s="81">
        <f t="shared" si="2"/>
        <v>1808.1787795455841</v>
      </c>
      <c r="O11" s="81">
        <f t="shared" si="2"/>
        <v>2091.8664489172725</v>
      </c>
      <c r="P11" s="81">
        <f t="shared" si="2"/>
        <v>2029.2965637817033</v>
      </c>
      <c r="Q11" s="81">
        <f t="shared" si="2"/>
        <v>1923.8160416107323</v>
      </c>
      <c r="R11" s="81">
        <f t="shared" si="2"/>
        <v>1906.8874457626976</v>
      </c>
      <c r="S11" s="81">
        <f t="shared" si="2"/>
        <v>1561.8680580314178</v>
      </c>
      <c r="T11" s="81">
        <f t="shared" si="2"/>
        <v>1275.3649271383476</v>
      </c>
      <c r="U11" s="81">
        <f t="shared" si="2"/>
        <v>1427.4429920198836</v>
      </c>
      <c r="V11" s="81">
        <f t="shared" si="2"/>
        <v>1324.8426762725608</v>
      </c>
      <c r="W11" s="81">
        <f t="shared" si="2"/>
        <v>1456.06595329073</v>
      </c>
      <c r="X11" s="81">
        <f t="shared" si="2"/>
        <v>1298.7633279145018</v>
      </c>
      <c r="Y11" s="81">
        <f t="shared" si="2"/>
        <v>1377.625793813218</v>
      </c>
      <c r="Z11" s="81">
        <f t="shared" si="2"/>
        <v>1249.7074659407217</v>
      </c>
      <c r="AA11" s="81">
        <f t="shared" si="2"/>
        <v>1250.6493763069705</v>
      </c>
    </row>
    <row r="12" spans="1:27" ht="52.5" customHeight="1" x14ac:dyDescent="0.3">
      <c r="A12" s="77" t="s">
        <v>130</v>
      </c>
      <c r="B12" s="80">
        <v>314.46720625</v>
      </c>
      <c r="C12" s="80">
        <v>478.86095885000003</v>
      </c>
      <c r="D12" s="80">
        <v>474.58328738</v>
      </c>
      <c r="E12" s="80">
        <v>778.12609504</v>
      </c>
      <c r="F12" s="80">
        <v>718.73022808000007</v>
      </c>
      <c r="G12" s="80">
        <v>1298.8367923699998</v>
      </c>
      <c r="H12" s="80">
        <v>1625.11270541</v>
      </c>
      <c r="I12" s="80">
        <v>1674.58950392</v>
      </c>
      <c r="J12" s="80">
        <v>618.91159517999995</v>
      </c>
      <c r="K12" s="90">
        <v>722.13102017999995</v>
      </c>
      <c r="L12" s="80">
        <v>633.77258883000002</v>
      </c>
      <c r="M12" s="90">
        <v>935.87173382000003</v>
      </c>
      <c r="N12" s="80">
        <v>698.34998707</v>
      </c>
      <c r="O12" s="90">
        <v>879.25538699000003</v>
      </c>
      <c r="P12" s="80">
        <v>836.87532364999993</v>
      </c>
      <c r="Q12" s="90">
        <v>898.69213680999997</v>
      </c>
      <c r="R12" s="90">
        <v>1153.66550927</v>
      </c>
      <c r="S12" s="90">
        <v>1117.7619162000001</v>
      </c>
      <c r="T12" s="90">
        <v>973.22907361</v>
      </c>
      <c r="U12" s="90">
        <v>2081.8590620999998</v>
      </c>
      <c r="V12" s="90">
        <v>1166.28844142</v>
      </c>
      <c r="W12" s="80">
        <v>1994.24181458</v>
      </c>
      <c r="X12" s="80">
        <v>1582.17197738</v>
      </c>
      <c r="Y12" s="80">
        <v>3973.4916769800002</v>
      </c>
      <c r="Z12" s="80">
        <v>1829.54825347</v>
      </c>
      <c r="AA12" s="80">
        <v>1967.2654723000001</v>
      </c>
    </row>
    <row r="13" spans="1:27" ht="52.5" customHeight="1" x14ac:dyDescent="0.3">
      <c r="A13" s="77" t="s">
        <v>179</v>
      </c>
      <c r="B13" s="120">
        <f>+(B7+B12)*B8</f>
        <v>68150.063850680628</v>
      </c>
      <c r="C13" s="120">
        <f t="shared" ref="C13:AA13" si="3">+(C7+C12)*C8</f>
        <v>67423.245528474494</v>
      </c>
      <c r="D13" s="120">
        <f t="shared" si="3"/>
        <v>64429.271045649708</v>
      </c>
      <c r="E13" s="120">
        <f t="shared" si="3"/>
        <v>69257.012146871901</v>
      </c>
      <c r="F13" s="120">
        <f t="shared" si="3"/>
        <v>59375.426041549727</v>
      </c>
      <c r="G13" s="120">
        <f t="shared" si="3"/>
        <v>66700.453010660916</v>
      </c>
      <c r="H13" s="120">
        <f t="shared" si="3"/>
        <v>67272.643812201291</v>
      </c>
      <c r="I13" s="120">
        <f t="shared" si="3"/>
        <v>93792.616043218295</v>
      </c>
      <c r="J13" s="120">
        <f t="shared" si="3"/>
        <v>72240.288376480865</v>
      </c>
      <c r="K13" s="120">
        <f t="shared" si="3"/>
        <v>92536.729306801688</v>
      </c>
      <c r="L13" s="120">
        <f t="shared" si="3"/>
        <v>98384.291287281449</v>
      </c>
      <c r="M13" s="120">
        <f t="shared" si="3"/>
        <v>99268.851335006766</v>
      </c>
      <c r="N13" s="120">
        <f t="shared" si="3"/>
        <v>89240.511544020264</v>
      </c>
      <c r="O13" s="120">
        <f t="shared" si="3"/>
        <v>105475.28344108546</v>
      </c>
      <c r="P13" s="120">
        <f t="shared" si="3"/>
        <v>100989.82533680537</v>
      </c>
      <c r="Q13" s="120">
        <f t="shared" si="3"/>
        <v>98968.4999613166</v>
      </c>
      <c r="R13" s="120">
        <f t="shared" si="3"/>
        <v>97205.10814603584</v>
      </c>
      <c r="S13" s="120">
        <f t="shared" si="3"/>
        <v>102899.86626588885</v>
      </c>
      <c r="T13" s="120">
        <f t="shared" si="3"/>
        <v>103554.46108529926</v>
      </c>
      <c r="U13" s="120">
        <f t="shared" si="3"/>
        <v>97491.379460312426</v>
      </c>
      <c r="V13" s="120">
        <f t="shared" si="3"/>
        <v>91810.027308575402</v>
      </c>
      <c r="W13" s="120">
        <f t="shared" si="3"/>
        <v>91145.863563964638</v>
      </c>
      <c r="X13" s="120">
        <f t="shared" si="3"/>
        <v>96794.012794214766</v>
      </c>
      <c r="Y13" s="120">
        <f t="shared" si="3"/>
        <v>97811.483253848623</v>
      </c>
      <c r="Z13" s="120">
        <f t="shared" si="3"/>
        <v>86065.903166214484</v>
      </c>
      <c r="AA13" s="120">
        <f t="shared" si="3"/>
        <v>90081.767280007596</v>
      </c>
    </row>
    <row r="14" spans="1:27" ht="52.5" customHeight="1" x14ac:dyDescent="0.3">
      <c r="A14" s="77" t="s">
        <v>131</v>
      </c>
      <c r="B14" s="83">
        <v>7.2591190403288736E-2</v>
      </c>
      <c r="C14" s="83">
        <v>7.6060903278814096E-2</v>
      </c>
      <c r="D14" s="83">
        <v>7.7749565866389994E-2</v>
      </c>
      <c r="E14" s="83">
        <v>8.5571183709206716E-2</v>
      </c>
      <c r="F14" s="83">
        <v>6.1635656176719449E-2</v>
      </c>
      <c r="G14" s="83">
        <v>7.0222008200981109E-2</v>
      </c>
      <c r="H14" s="83">
        <v>7.3496506323127722E-2</v>
      </c>
      <c r="I14" s="83">
        <v>0.11637733438701836</v>
      </c>
      <c r="J14" s="83">
        <v>7.7755267567067438E-2</v>
      </c>
      <c r="K14" s="83">
        <v>0.11308978698358528</v>
      </c>
      <c r="L14" s="83">
        <v>0.12122752293775013</v>
      </c>
      <c r="M14" s="83">
        <v>0.12968642586162818</v>
      </c>
      <c r="N14" s="83">
        <v>9.8960236946928334E-2</v>
      </c>
      <c r="O14" s="83">
        <v>0.12354210456136036</v>
      </c>
      <c r="P14" s="83">
        <v>0.12504403423242744</v>
      </c>
      <c r="Q14" s="83">
        <v>0.12851007586106886</v>
      </c>
      <c r="R14" s="83">
        <v>9.8082755534520435E-2</v>
      </c>
      <c r="S14" s="83">
        <v>0.11510739602383153</v>
      </c>
      <c r="T14" s="83">
        <v>0.13318634883457836</v>
      </c>
      <c r="U14" s="83">
        <v>0.13781068808379218</v>
      </c>
      <c r="V14" s="83">
        <v>0.10167224208084931</v>
      </c>
      <c r="W14" s="83">
        <v>0.1094100658505409</v>
      </c>
      <c r="X14" s="83">
        <v>0.13232865739531025</v>
      </c>
      <c r="Y14" s="83">
        <v>0.14606217564092991</v>
      </c>
      <c r="Z14" s="83">
        <v>0.10888293191158835</v>
      </c>
      <c r="AA14" s="83">
        <v>0.11908119469992599</v>
      </c>
    </row>
    <row r="15" spans="1:27" ht="21.75" customHeight="1" x14ac:dyDescent="0.3">
      <c r="B15" s="85"/>
      <c r="C15" s="85"/>
      <c r="D15" s="85"/>
      <c r="E15" s="85"/>
      <c r="F15" s="85"/>
      <c r="G15" s="85"/>
      <c r="H15" s="85"/>
      <c r="I15" s="85"/>
      <c r="J15" s="85"/>
      <c r="K15" s="85"/>
      <c r="L15" s="85"/>
      <c r="M15" s="85"/>
      <c r="N15" s="85"/>
      <c r="O15" s="85"/>
      <c r="P15" s="85"/>
      <c r="Q15" s="85"/>
      <c r="R15" s="85"/>
      <c r="S15" s="85"/>
      <c r="T15" s="85"/>
      <c r="U15" s="85"/>
      <c r="V15" s="85"/>
      <c r="W15" s="85"/>
      <c r="X15" s="85"/>
      <c r="Y15" s="85"/>
    </row>
    <row r="16" spans="1:27" x14ac:dyDescent="0.3">
      <c r="A16" s="86"/>
      <c r="B16" s="85"/>
      <c r="C16" s="85"/>
      <c r="D16" s="85"/>
      <c r="E16" s="85"/>
      <c r="F16" s="85"/>
      <c r="G16" s="85"/>
      <c r="H16" s="85"/>
      <c r="I16" s="85"/>
      <c r="J16" s="85"/>
      <c r="K16" s="85"/>
      <c r="L16" s="85"/>
      <c r="M16" s="85"/>
      <c r="N16" s="85"/>
      <c r="O16" s="85"/>
      <c r="P16" s="85"/>
      <c r="Q16" s="85"/>
      <c r="R16" s="85"/>
      <c r="S16" s="85"/>
      <c r="T16" s="85"/>
      <c r="U16" s="85"/>
      <c r="V16" s="85"/>
      <c r="W16" s="85"/>
      <c r="X16" s="85"/>
      <c r="Y16" s="85"/>
    </row>
    <row r="17" spans="1:25" x14ac:dyDescent="0.3">
      <c r="A17" s="87"/>
      <c r="B17" s="85"/>
      <c r="C17" s="85"/>
      <c r="D17" s="85"/>
      <c r="E17" s="85"/>
      <c r="F17" s="85"/>
      <c r="G17" s="85"/>
      <c r="H17" s="85"/>
      <c r="I17" s="85"/>
      <c r="J17" s="85"/>
      <c r="K17" s="85"/>
      <c r="L17" s="85"/>
      <c r="M17" s="85"/>
      <c r="N17" s="85"/>
      <c r="O17" s="85"/>
      <c r="P17" s="85"/>
      <c r="Q17" s="85"/>
      <c r="R17" s="85"/>
      <c r="S17" s="85"/>
      <c r="T17" s="85"/>
      <c r="U17" s="85"/>
      <c r="V17" s="85"/>
      <c r="W17" s="85"/>
      <c r="X17" s="85"/>
      <c r="Y17" s="85"/>
    </row>
    <row r="18" spans="1:25" x14ac:dyDescent="0.3">
      <c r="B18" s="85"/>
      <c r="C18" s="85"/>
      <c r="D18" s="85"/>
      <c r="E18" s="85"/>
      <c r="F18" s="85"/>
      <c r="G18" s="85"/>
      <c r="H18" s="85"/>
      <c r="I18" s="85"/>
      <c r="J18" s="85"/>
      <c r="K18" s="85"/>
      <c r="L18" s="85"/>
      <c r="M18" s="85"/>
      <c r="N18" s="85"/>
      <c r="O18" s="85"/>
      <c r="P18" s="85"/>
      <c r="Q18" s="85"/>
      <c r="R18" s="85"/>
      <c r="S18" s="85"/>
      <c r="T18" s="85"/>
      <c r="U18" s="85"/>
      <c r="V18" s="85"/>
      <c r="W18" s="85"/>
      <c r="X18" s="85"/>
      <c r="Y18" s="85"/>
    </row>
    <row r="19" spans="1:25" x14ac:dyDescent="0.3">
      <c r="A19" s="87"/>
      <c r="B19" s="85"/>
      <c r="C19" s="85"/>
      <c r="D19" s="85"/>
      <c r="E19" s="85"/>
      <c r="F19" s="85"/>
      <c r="G19" s="85"/>
      <c r="H19" s="85"/>
      <c r="I19" s="85"/>
      <c r="J19" s="85"/>
      <c r="K19" s="85"/>
      <c r="L19" s="85"/>
      <c r="M19" s="85"/>
      <c r="N19" s="85"/>
      <c r="O19" s="85"/>
      <c r="P19" s="85"/>
      <c r="Q19" s="85"/>
      <c r="R19" s="85"/>
      <c r="S19" s="85"/>
      <c r="T19" s="85"/>
      <c r="U19" s="85"/>
      <c r="V19" s="85"/>
      <c r="W19" s="85"/>
      <c r="X19" s="85"/>
      <c r="Y19" s="85"/>
    </row>
    <row r="20" spans="1:25" x14ac:dyDescent="0.3">
      <c r="B20" s="85"/>
      <c r="C20" s="85"/>
      <c r="D20" s="85"/>
      <c r="E20" s="85"/>
      <c r="F20" s="85"/>
      <c r="G20" s="85"/>
      <c r="H20" s="85"/>
      <c r="I20" s="85"/>
      <c r="J20" s="85"/>
      <c r="K20" s="85"/>
      <c r="L20" s="85"/>
      <c r="M20" s="85"/>
      <c r="N20" s="85"/>
      <c r="O20" s="85"/>
      <c r="P20" s="85"/>
      <c r="Q20" s="85"/>
      <c r="R20" s="85"/>
      <c r="S20" s="85"/>
      <c r="T20" s="85"/>
      <c r="U20" s="85"/>
      <c r="V20" s="85"/>
      <c r="W20" s="85"/>
      <c r="X20" s="85"/>
      <c r="Y20" s="85"/>
    </row>
    <row r="21" spans="1:25" x14ac:dyDescent="0.3">
      <c r="B21" s="85"/>
      <c r="C21" s="85"/>
      <c r="D21" s="85"/>
      <c r="E21" s="85"/>
      <c r="F21" s="85"/>
      <c r="G21" s="85"/>
      <c r="H21" s="85"/>
      <c r="I21" s="85"/>
      <c r="J21" s="85"/>
      <c r="K21" s="85"/>
      <c r="L21" s="85"/>
      <c r="M21" s="85"/>
      <c r="N21" s="85"/>
      <c r="O21" s="85"/>
      <c r="P21" s="85"/>
      <c r="Q21" s="85"/>
      <c r="R21" s="85"/>
      <c r="S21" s="85"/>
      <c r="T21" s="85"/>
      <c r="U21" s="85"/>
      <c r="V21" s="85"/>
      <c r="W21" s="85"/>
      <c r="X21" s="85"/>
      <c r="Y21" s="85"/>
    </row>
    <row r="22" spans="1:25" x14ac:dyDescent="0.3">
      <c r="B22" s="85"/>
      <c r="C22" s="85"/>
      <c r="D22" s="85"/>
      <c r="E22" s="85"/>
      <c r="F22" s="85"/>
      <c r="G22" s="85"/>
      <c r="H22" s="85"/>
      <c r="I22" s="85"/>
      <c r="J22" s="85"/>
      <c r="K22" s="85"/>
      <c r="L22" s="85"/>
      <c r="M22" s="85"/>
      <c r="N22" s="85"/>
      <c r="O22" s="85"/>
      <c r="P22" s="85"/>
      <c r="Q22" s="85"/>
      <c r="R22" s="85"/>
      <c r="S22" s="85"/>
      <c r="T22" s="85"/>
      <c r="U22" s="85"/>
      <c r="V22" s="85"/>
      <c r="W22" s="85"/>
      <c r="X22" s="85"/>
      <c r="Y22" s="85"/>
    </row>
    <row r="23" spans="1:25" x14ac:dyDescent="0.3">
      <c r="B23" s="85"/>
      <c r="C23" s="85"/>
      <c r="D23" s="85"/>
      <c r="E23" s="85"/>
      <c r="F23" s="85"/>
      <c r="G23" s="85"/>
      <c r="H23" s="85"/>
      <c r="I23" s="85"/>
      <c r="J23" s="85"/>
      <c r="K23" s="85"/>
      <c r="L23" s="85"/>
      <c r="M23" s="85"/>
      <c r="N23" s="85"/>
      <c r="O23" s="85"/>
      <c r="P23" s="85"/>
      <c r="Q23" s="85"/>
      <c r="R23" s="85"/>
      <c r="S23" s="85"/>
      <c r="T23" s="85"/>
      <c r="U23" s="85"/>
      <c r="V23" s="85"/>
      <c r="W23" s="85"/>
      <c r="X23" s="85"/>
      <c r="Y23" s="85"/>
    </row>
    <row r="24" spans="1:25" x14ac:dyDescent="0.3">
      <c r="B24" s="85"/>
      <c r="C24" s="85"/>
      <c r="D24" s="85"/>
      <c r="E24" s="85"/>
      <c r="F24" s="85"/>
      <c r="G24" s="85"/>
      <c r="H24" s="85"/>
      <c r="I24" s="85"/>
      <c r="J24" s="85"/>
      <c r="K24" s="85"/>
      <c r="L24" s="85"/>
      <c r="M24" s="85"/>
      <c r="N24" s="85"/>
      <c r="O24" s="85"/>
      <c r="P24" s="85"/>
      <c r="Q24" s="85"/>
      <c r="R24" s="85"/>
      <c r="S24" s="85"/>
      <c r="T24" s="85"/>
      <c r="U24" s="85"/>
      <c r="V24" s="85"/>
      <c r="W24" s="85"/>
      <c r="X24" s="85"/>
      <c r="Y24" s="85"/>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13379-008C-4727-95D8-0A78500B850C}">
  <dimension ref="A1:AA6"/>
  <sheetViews>
    <sheetView workbookViewId="0">
      <selection activeCell="AA6" sqref="B6:AA6"/>
    </sheetView>
  </sheetViews>
  <sheetFormatPr baseColWidth="10" defaultRowHeight="15" x14ac:dyDescent="0.25"/>
  <sheetData>
    <row r="1" spans="1:27" x14ac:dyDescent="0.25">
      <c r="A1" t="s">
        <v>201</v>
      </c>
    </row>
    <row r="2" spans="1:27" x14ac:dyDescent="0.25">
      <c r="B2" s="79">
        <v>41729</v>
      </c>
      <c r="C2" s="79">
        <v>41820</v>
      </c>
      <c r="D2" s="79">
        <v>41912</v>
      </c>
      <c r="E2" s="79">
        <v>42004</v>
      </c>
      <c r="F2" s="79">
        <v>42094</v>
      </c>
      <c r="G2" s="79">
        <v>42185</v>
      </c>
      <c r="H2" s="79">
        <v>42277</v>
      </c>
      <c r="I2" s="79">
        <v>42369</v>
      </c>
      <c r="J2" s="79">
        <v>42460</v>
      </c>
      <c r="K2" s="79">
        <v>42551</v>
      </c>
      <c r="L2" s="79">
        <v>42643</v>
      </c>
      <c r="M2" s="79">
        <v>42735</v>
      </c>
      <c r="N2" s="79">
        <v>42825</v>
      </c>
      <c r="O2" s="79">
        <v>42916</v>
      </c>
      <c r="P2" s="79">
        <v>43008</v>
      </c>
      <c r="Q2" s="79">
        <v>43100</v>
      </c>
      <c r="R2" s="79">
        <v>43190</v>
      </c>
      <c r="S2" s="79">
        <v>43281</v>
      </c>
      <c r="T2" s="79">
        <v>43373</v>
      </c>
      <c r="U2" s="79">
        <v>43465</v>
      </c>
      <c r="V2" s="79">
        <v>43555</v>
      </c>
      <c r="W2" s="79">
        <v>43646</v>
      </c>
      <c r="X2" s="79">
        <v>43738</v>
      </c>
      <c r="Y2" s="79">
        <v>43830</v>
      </c>
      <c r="Z2" s="79">
        <v>43921</v>
      </c>
      <c r="AA2" s="79">
        <v>44012</v>
      </c>
    </row>
    <row r="3" spans="1:27" x14ac:dyDescent="0.25">
      <c r="A3" t="s">
        <v>202</v>
      </c>
      <c r="B3" s="96">
        <f>+'Evolución Deuda Total'!B7</f>
        <v>9595.7892442100001</v>
      </c>
      <c r="C3" s="96">
        <f>+'Evolución Deuda Total'!C7</f>
        <v>10054.44866702</v>
      </c>
      <c r="D3" s="96">
        <f>+'Evolución Deuda Total'!D7</f>
        <v>10277.67203896</v>
      </c>
      <c r="E3" s="96">
        <f>+'Evolución Deuda Total'!E7</f>
        <v>11311.607368460001</v>
      </c>
      <c r="F3" s="96">
        <f>+'Evolución Deuda Total'!F7</f>
        <v>10243.55921521</v>
      </c>
      <c r="G3" s="96">
        <f>+'Evolución Deuda Total'!G7</f>
        <v>11670.570962289999</v>
      </c>
      <c r="H3" s="96">
        <f>+'Evolución Deuda Total'!H7</f>
        <v>12214.777311260001</v>
      </c>
      <c r="I3" s="96">
        <f>+'Evolución Deuda Total'!I7</f>
        <v>19341.371375745901</v>
      </c>
      <c r="J3" s="96">
        <f>+'Evolución Deuda Total'!J7</f>
        <v>17301.287027842955</v>
      </c>
      <c r="K3" s="96">
        <f>+'Evolución Deuda Total'!K7</f>
        <v>25163.553875407499</v>
      </c>
      <c r="L3" s="96">
        <f>+'Evolución Deuda Total'!L7</f>
        <v>26974.277571758528</v>
      </c>
      <c r="M3" s="96">
        <f>+'Evolución Deuda Total'!M7</f>
        <v>28856.463975405597</v>
      </c>
      <c r="N3" s="96">
        <f>+'Evolución Deuda Total'!N7</f>
        <v>27813.044351214266</v>
      </c>
      <c r="O3" s="96">
        <f>+'Evolución Deuda Total'!O7</f>
        <v>34721.845252353349</v>
      </c>
      <c r="P3" s="96">
        <f>+'Evolución Deuda Total'!P7</f>
        <v>35143.966680540674</v>
      </c>
      <c r="Q3" s="96">
        <f>+'Evolución Deuda Total'!Q7</f>
        <v>36118.107128408214</v>
      </c>
      <c r="R3" s="96">
        <f>+'Evolución Deuda Total'!R7</f>
        <v>38411.005886231746</v>
      </c>
      <c r="S3" s="96">
        <f>+'Evolución Deuda Total'!S7</f>
        <v>45078.167330485368</v>
      </c>
      <c r="T3" s="96">
        <f>+'Evolución Deuda Total'!T7</f>
        <v>52158.216815698863</v>
      </c>
      <c r="U3" s="96">
        <f>+'Evolución Deuda Total'!U7</f>
        <v>53969.19287518537</v>
      </c>
      <c r="V3" s="96">
        <f>+'Evolución Deuda Total'!V7</f>
        <v>57436.301997247203</v>
      </c>
      <c r="W3" s="96">
        <f>+'Evolución Deuda Total'!W7</f>
        <v>61807.524405070901</v>
      </c>
      <c r="X3" s="96">
        <f>+'Evolución Deuda Total'!X7</f>
        <v>74754.60925710127</v>
      </c>
      <c r="Y3" s="96">
        <f>+'Evolución Deuda Total'!Y7</f>
        <v>82512.896920442698</v>
      </c>
      <c r="Z3" s="96">
        <f>+'Evolución Deuda Total'!Z7</f>
        <v>80568.265416958544</v>
      </c>
      <c r="AA3" s="96">
        <f>+'Evolución Deuda Total'!AA7</f>
        <v>88114.501807707595</v>
      </c>
    </row>
    <row r="4" spans="1:27" x14ac:dyDescent="0.25">
      <c r="A4" t="s">
        <v>203</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row>
    <row r="6" spans="1:27" x14ac:dyDescent="0.25">
      <c r="A6" t="s">
        <v>204</v>
      </c>
      <c r="B6" s="135">
        <f>+B3/B4</f>
        <v>7.2591190403288736E-2</v>
      </c>
      <c r="C6" s="135">
        <f t="shared" ref="C6:AA6" si="0">+C3/C4</f>
        <v>7.6060903278814096E-2</v>
      </c>
      <c r="D6" s="135">
        <f t="shared" si="0"/>
        <v>7.7749565866389994E-2</v>
      </c>
      <c r="E6" s="135">
        <f t="shared" si="0"/>
        <v>8.5571183709206716E-2</v>
      </c>
      <c r="F6" s="135">
        <f t="shared" si="0"/>
        <v>6.1635656176719449E-2</v>
      </c>
      <c r="G6" s="135">
        <f t="shared" si="0"/>
        <v>7.0222008200981109E-2</v>
      </c>
      <c r="H6" s="135">
        <f t="shared" si="0"/>
        <v>7.3496506323127722E-2</v>
      </c>
      <c r="I6" s="135">
        <f t="shared" si="0"/>
        <v>0.11637733438701836</v>
      </c>
      <c r="J6" s="135">
        <f t="shared" si="0"/>
        <v>7.7755267567067438E-2</v>
      </c>
      <c r="K6" s="135">
        <f t="shared" si="0"/>
        <v>0.11308978698358528</v>
      </c>
      <c r="L6" s="135">
        <f t="shared" si="0"/>
        <v>0.12122752293775013</v>
      </c>
      <c r="M6" s="135">
        <f t="shared" si="0"/>
        <v>0.12968642586162818</v>
      </c>
      <c r="N6" s="135">
        <f t="shared" si="0"/>
        <v>9.8960236946928334E-2</v>
      </c>
      <c r="O6" s="135">
        <f t="shared" si="0"/>
        <v>0.12354210456136036</v>
      </c>
      <c r="P6" s="135">
        <f t="shared" si="0"/>
        <v>0.12504403423242744</v>
      </c>
      <c r="Q6" s="135">
        <f t="shared" si="0"/>
        <v>0.12851007586106886</v>
      </c>
      <c r="R6" s="135">
        <f t="shared" si="0"/>
        <v>9.8082755534520435E-2</v>
      </c>
      <c r="S6" s="135">
        <f t="shared" si="0"/>
        <v>0.11510739602383153</v>
      </c>
      <c r="T6" s="135">
        <f t="shared" si="0"/>
        <v>0.13318634883457836</v>
      </c>
      <c r="U6" s="135">
        <f t="shared" si="0"/>
        <v>0.13781068808379218</v>
      </c>
      <c r="V6" s="135">
        <f t="shared" si="0"/>
        <v>0.10167224208084931</v>
      </c>
      <c r="W6" s="135">
        <f t="shared" si="0"/>
        <v>0.1094100658505409</v>
      </c>
      <c r="X6" s="135">
        <f t="shared" si="0"/>
        <v>0.13232865739531025</v>
      </c>
      <c r="Y6" s="135">
        <f t="shared" si="0"/>
        <v>0.14606217564092991</v>
      </c>
      <c r="Z6" s="135">
        <f t="shared" si="0"/>
        <v>0.10888293191158835</v>
      </c>
      <c r="AA6" s="135">
        <f t="shared" si="0"/>
        <v>0.11908119469992599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2020</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2023-11-06T12:55:51Z</dcterms:modified>
</cp:coreProperties>
</file>