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778BAB66-BBB6-4937-8CDB-E0EB2D63D7D8}" xr6:coauthVersionLast="47" xr6:coauthVersionMax="47" xr10:uidLastSave="{00000000-0000-0000-0000-000000000000}"/>
  <bookViews>
    <workbookView xWindow="-120" yWindow="-120" windowWidth="20640" windowHeight="11160" tabRatio="837"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0"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F3" i="10"/>
  <c r="G3" i="10"/>
  <c r="H3" i="10"/>
  <c r="I3" i="10"/>
  <c r="J3" i="10"/>
  <c r="J6" i="10" s="1"/>
  <c r="K3" i="10"/>
  <c r="L3" i="10"/>
  <c r="M3" i="10"/>
  <c r="N3" i="10"/>
  <c r="N6" i="10" s="1"/>
  <c r="O3" i="10"/>
  <c r="P3" i="10"/>
  <c r="Q3" i="10"/>
  <c r="R3" i="10"/>
  <c r="S3" i="10"/>
  <c r="T3" i="10"/>
  <c r="U3" i="10"/>
  <c r="V3" i="10"/>
  <c r="W3" i="10"/>
  <c r="X3" i="10"/>
  <c r="Y3" i="10"/>
  <c r="Z3" i="10"/>
  <c r="AA3" i="10"/>
  <c r="AB3" i="10"/>
  <c r="AB6" i="10" s="1"/>
  <c r="B3" i="10"/>
  <c r="B6" i="10" s="1"/>
  <c r="Z6" i="10"/>
  <c r="AA6" i="10"/>
  <c r="Y6" i="10"/>
  <c r="X6" i="10"/>
  <c r="W6" i="10"/>
  <c r="V6" i="10"/>
  <c r="U6" i="10"/>
  <c r="T6" i="10"/>
  <c r="S6" i="10"/>
  <c r="R6" i="10"/>
  <c r="Q6" i="10"/>
  <c r="P6" i="10"/>
  <c r="O6" i="10"/>
  <c r="M6" i="10"/>
  <c r="L6" i="10"/>
  <c r="K6" i="10"/>
  <c r="I6" i="10"/>
  <c r="H6" i="10"/>
  <c r="G6" i="10"/>
  <c r="F6" i="10"/>
  <c r="E6" i="10"/>
  <c r="D6" i="10"/>
  <c r="C6" i="10"/>
  <c r="D17" i="5"/>
  <c r="C17" i="5"/>
  <c r="D14" i="5"/>
  <c r="C14" i="5"/>
  <c r="D11" i="5"/>
  <c r="C11" i="5"/>
  <c r="D8" i="5"/>
  <c r="C8" i="5"/>
  <c r="D5" i="5"/>
  <c r="C5" i="5"/>
  <c r="E17" i="5" l="1"/>
  <c r="E13" i="5"/>
  <c r="E8" i="5"/>
  <c r="E5" i="5"/>
  <c r="E11" i="5"/>
  <c r="D139" i="4" l="1"/>
  <c r="D85" i="4"/>
  <c r="Q61" i="3"/>
  <c r="P61" i="3"/>
  <c r="O61" i="3"/>
  <c r="F61" i="2"/>
  <c r="F8" i="4"/>
  <c r="F48" i="4" l="1"/>
  <c r="D161" i="4"/>
  <c r="D107" i="4"/>
  <c r="Z7" i="6" l="1"/>
  <c r="Y7" i="6"/>
  <c r="X7" i="6"/>
  <c r="W7" i="6"/>
  <c r="V7" i="6"/>
  <c r="U7" i="6"/>
  <c r="T7" i="6"/>
  <c r="S7" i="6"/>
  <c r="R7" i="6"/>
  <c r="Q7" i="6"/>
  <c r="P7" i="6"/>
  <c r="O7" i="6"/>
  <c r="N7" i="6"/>
  <c r="M7" i="6"/>
  <c r="L7" i="6"/>
  <c r="K7" i="6"/>
  <c r="J7" i="6"/>
  <c r="I7" i="6"/>
  <c r="H7" i="6"/>
  <c r="G7" i="6"/>
  <c r="F7" i="6"/>
  <c r="E7" i="6"/>
  <c r="D7" i="6"/>
  <c r="C7" i="6"/>
  <c r="B7" i="6"/>
  <c r="C13" i="6" l="1"/>
  <c r="C9" i="6"/>
  <c r="C11" i="6"/>
  <c r="K13" i="6"/>
  <c r="K9" i="6"/>
  <c r="K11" i="6"/>
  <c r="S13" i="6"/>
  <c r="S9" i="6"/>
  <c r="S11" i="6"/>
  <c r="D13" i="6"/>
  <c r="D9" i="6"/>
  <c r="D11" i="6"/>
  <c r="L13" i="6"/>
  <c r="L9" i="6"/>
  <c r="L11" i="6"/>
  <c r="X13" i="6"/>
  <c r="X9" i="6"/>
  <c r="X11" i="6"/>
  <c r="I13" i="6"/>
  <c r="I9" i="6"/>
  <c r="I11" i="6"/>
  <c r="Q13" i="6"/>
  <c r="Q9" i="6"/>
  <c r="Q11" i="6"/>
  <c r="Y13" i="6"/>
  <c r="Y9" i="6"/>
  <c r="Y11" i="6"/>
  <c r="G13" i="6"/>
  <c r="G9" i="6"/>
  <c r="G11" i="6"/>
  <c r="O13" i="6"/>
  <c r="O9" i="6"/>
  <c r="O11" i="6"/>
  <c r="W13" i="6"/>
  <c r="W9" i="6"/>
  <c r="W11" i="6"/>
  <c r="H13" i="6"/>
  <c r="H9" i="6"/>
  <c r="H11" i="6"/>
  <c r="P13" i="6"/>
  <c r="P9" i="6"/>
  <c r="P11" i="6"/>
  <c r="T13" i="6"/>
  <c r="T9" i="6"/>
  <c r="T11" i="6"/>
  <c r="E13" i="6"/>
  <c r="E9" i="6"/>
  <c r="E11" i="6"/>
  <c r="M13" i="6"/>
  <c r="M9" i="6"/>
  <c r="M11" i="6"/>
  <c r="U13" i="6"/>
  <c r="U9" i="6"/>
  <c r="U11" i="6"/>
  <c r="B11" i="6"/>
  <c r="B13" i="6"/>
  <c r="B9" i="6"/>
  <c r="F11" i="6"/>
  <c r="F13" i="6"/>
  <c r="F9" i="6"/>
  <c r="J11" i="6"/>
  <c r="J13" i="6"/>
  <c r="J9" i="6"/>
  <c r="N11" i="6"/>
  <c r="N13" i="6"/>
  <c r="N9" i="6"/>
  <c r="R11" i="6"/>
  <c r="R13" i="6"/>
  <c r="R9" i="6"/>
  <c r="V11" i="6"/>
  <c r="V13" i="6"/>
  <c r="V9" i="6"/>
  <c r="Z9" i="6"/>
  <c r="Z11" i="6"/>
  <c r="Z13" i="6"/>
  <c r="D126" i="4"/>
  <c r="D72" i="4"/>
  <c r="F49" i="4" l="1"/>
  <c r="F29" i="4"/>
  <c r="F28" i="4" s="1"/>
  <c r="N61" i="3"/>
  <c r="M61" i="3"/>
  <c r="L61" i="3"/>
  <c r="K61" i="3"/>
  <c r="J61" i="3"/>
  <c r="I61" i="3"/>
  <c r="H61" i="3"/>
  <c r="G61" i="3"/>
  <c r="F61" i="3"/>
  <c r="D71" i="4"/>
  <c r="N160" i="4" l="1"/>
  <c r="T141" i="4"/>
  <c r="Z144" i="4"/>
  <c r="Z141" i="4"/>
  <c r="H141" i="4"/>
  <c r="W138" i="4"/>
  <c r="W141" i="4"/>
  <c r="N141" i="4"/>
  <c r="Q141" i="4"/>
  <c r="K138" i="4"/>
  <c r="K141" i="4"/>
  <c r="Z138" i="4"/>
  <c r="Q138" i="4"/>
  <c r="T138" i="4"/>
  <c r="W122" i="4"/>
  <c r="F26" i="4"/>
  <c r="F27" i="4"/>
  <c r="F10" i="4"/>
  <c r="F52" i="4"/>
  <c r="D76" i="4"/>
  <c r="D75" i="4"/>
  <c r="D140" i="4"/>
  <c r="D136" i="4"/>
  <c r="D135" i="4"/>
  <c r="D134" i="4"/>
  <c r="D133" i="4"/>
  <c r="D130" i="4"/>
  <c r="D129" i="4"/>
  <c r="K144" i="4" l="1"/>
  <c r="K122" i="4"/>
  <c r="H144" i="4"/>
  <c r="W160" i="4"/>
  <c r="H155" i="4"/>
  <c r="N122" i="4"/>
  <c r="T144" i="4"/>
  <c r="N138" i="4"/>
  <c r="W144" i="4"/>
  <c r="Q160" i="4"/>
  <c r="K155" i="4"/>
  <c r="W155" i="4"/>
  <c r="K160" i="4"/>
  <c r="Q122" i="4"/>
  <c r="T122" i="4"/>
  <c r="Q155" i="4"/>
  <c r="N155" i="4"/>
  <c r="AC138" i="4"/>
  <c r="N144" i="4"/>
  <c r="Q144" i="4"/>
  <c r="Q143" i="4" s="1"/>
  <c r="Z122" i="4"/>
  <c r="H122" i="4"/>
  <c r="H138" i="4"/>
  <c r="T160" i="4"/>
  <c r="Z160" i="4"/>
  <c r="Z155" i="4"/>
  <c r="Z143" i="4" s="1"/>
  <c r="H160" i="4"/>
  <c r="T155" i="4"/>
  <c r="T143" i="4" s="1"/>
  <c r="F25" i="4"/>
  <c r="AB5" i="7"/>
  <c r="AB6" i="7" s="1"/>
  <c r="AB7" i="7" s="1"/>
  <c r="AB8" i="7" s="1"/>
  <c r="AB9" i="7" s="1"/>
  <c r="AB10" i="7" s="1"/>
  <c r="G5" i="7"/>
  <c r="G6" i="7" s="1"/>
  <c r="G7" i="7" s="1"/>
  <c r="G8" i="7" s="1"/>
  <c r="G9" i="7" s="1"/>
  <c r="G10" i="7" s="1"/>
  <c r="A5" i="7"/>
  <c r="H143" i="4" l="1"/>
  <c r="H167" i="4" s="1"/>
  <c r="K143" i="4"/>
  <c r="K167" i="4" s="1"/>
  <c r="N143" i="4"/>
  <c r="N167" i="4" s="1"/>
  <c r="Q167" i="4"/>
  <c r="W143" i="4"/>
  <c r="W167" i="4" s="1"/>
  <c r="Z167" i="4"/>
  <c r="T167" i="4"/>
  <c r="A6" i="7"/>
  <c r="A7" i="7" l="1"/>
  <c r="A8" i="7" l="1"/>
  <c r="A9" i="7" l="1"/>
  <c r="A10" i="7" l="1"/>
  <c r="K120" i="4" l="1"/>
  <c r="N120" i="4" s="1"/>
  <c r="Q120" i="4" s="1"/>
  <c r="T120" i="4" s="1"/>
  <c r="W120" i="4" s="1"/>
  <c r="Z120" i="4" s="1"/>
  <c r="J120" i="4"/>
  <c r="M120" i="4" s="1"/>
  <c r="I120" i="4"/>
  <c r="L120" i="4" s="1"/>
  <c r="O120" i="4" s="1"/>
  <c r="R120" i="4" s="1"/>
  <c r="U120" i="4" s="1"/>
  <c r="X120" i="4" s="1"/>
  <c r="P120" i="4" l="1"/>
  <c r="S120" i="4" l="1"/>
  <c r="V120" i="4" l="1"/>
  <c r="Y120" i="4" l="1"/>
  <c r="D86" i="4" l="1"/>
  <c r="D82" i="4" l="1"/>
  <c r="D81" i="4"/>
  <c r="D80" i="4"/>
  <c r="D79" i="4"/>
  <c r="D91" i="4" l="1"/>
  <c r="D145" i="4"/>
  <c r="D95" i="4"/>
  <c r="D149" i="4"/>
  <c r="D99" i="4"/>
  <c r="D153" i="4"/>
  <c r="D104" i="4"/>
  <c r="D158" i="4"/>
  <c r="D110" i="4"/>
  <c r="D164" i="4"/>
  <c r="D73" i="4"/>
  <c r="D127" i="4"/>
  <c r="D83" i="4"/>
  <c r="D137" i="4"/>
  <c r="D92" i="4"/>
  <c r="D146" i="4"/>
  <c r="D96" i="4"/>
  <c r="D150" i="4"/>
  <c r="D100" i="4"/>
  <c r="D154" i="4"/>
  <c r="D105" i="4"/>
  <c r="D159" i="4"/>
  <c r="D111" i="4"/>
  <c r="D165" i="4"/>
  <c r="D78" i="4"/>
  <c r="D132" i="4"/>
  <c r="D74" i="4"/>
  <c r="D128" i="4"/>
  <c r="D125" i="4"/>
  <c r="D123" i="4"/>
  <c r="D69" i="4"/>
  <c r="D93" i="4"/>
  <c r="D147" i="4"/>
  <c r="D97" i="4"/>
  <c r="D151" i="4"/>
  <c r="D102" i="4"/>
  <c r="D156" i="4"/>
  <c r="D108" i="4"/>
  <c r="D162" i="4"/>
  <c r="D70" i="4"/>
  <c r="D124" i="4"/>
  <c r="D77" i="4"/>
  <c r="D131" i="4"/>
  <c r="D88" i="4"/>
  <c r="D142" i="4"/>
  <c r="D94" i="4"/>
  <c r="D148" i="4"/>
  <c r="D98" i="4"/>
  <c r="D152" i="4"/>
  <c r="D103" i="4"/>
  <c r="D157" i="4"/>
  <c r="D109" i="4"/>
  <c r="D163" i="4"/>
  <c r="K66" i="4"/>
  <c r="J66" i="4"/>
  <c r="M66" i="4" s="1"/>
  <c r="I66" i="4"/>
  <c r="L66" i="4" s="1"/>
  <c r="O66" i="4" s="1"/>
  <c r="R66" i="4" s="1"/>
  <c r="U66" i="4" s="1"/>
  <c r="X66" i="4" s="1"/>
  <c r="AC155" i="4" l="1"/>
  <c r="AC141" i="4"/>
  <c r="P66" i="4"/>
  <c r="N66" i="4"/>
  <c r="F51" i="4"/>
  <c r="AC144" i="4" l="1"/>
  <c r="AC143" i="4" s="1"/>
  <c r="AC160" i="4"/>
  <c r="AC122" i="4"/>
  <c r="S66" i="4"/>
  <c r="Q66" i="4"/>
  <c r="F11" i="4"/>
  <c r="F16" i="4"/>
  <c r="F20" i="4"/>
  <c r="F24" i="4"/>
  <c r="F41" i="4"/>
  <c r="F12" i="4"/>
  <c r="F34" i="4"/>
  <c r="F38" i="4"/>
  <c r="F43" i="4"/>
  <c r="F50" i="4"/>
  <c r="F47" i="4" s="1"/>
  <c r="F37" i="4"/>
  <c r="F46" i="4"/>
  <c r="F14" i="4"/>
  <c r="F18" i="4"/>
  <c r="F35" i="4"/>
  <c r="F39" i="4"/>
  <c r="F44" i="4"/>
  <c r="F33" i="4"/>
  <c r="F15" i="4"/>
  <c r="F19" i="4"/>
  <c r="F32" i="4"/>
  <c r="F36" i="4"/>
  <c r="F40" i="4"/>
  <c r="F45" i="4"/>
  <c r="AC167" i="4" l="1"/>
  <c r="F31" i="4"/>
  <c r="F42" i="4"/>
  <c r="V66" i="4"/>
  <c r="T66" i="4"/>
  <c r="F30" i="4" l="1"/>
  <c r="W66" i="4"/>
  <c r="Y66" i="4"/>
  <c r="U7" i="4"/>
  <c r="X7" i="4" s="1"/>
  <c r="AA7" i="4" s="1"/>
  <c r="T7" i="4"/>
  <c r="W7" i="4" s="1"/>
  <c r="Z7" i="4" s="1"/>
  <c r="S7" i="4"/>
  <c r="V7" i="4" s="1"/>
  <c r="Y7" i="4" s="1"/>
  <c r="AD7" i="4" l="1"/>
  <c r="AG7" i="4" s="1"/>
  <c r="AJ7" i="4" s="1"/>
  <c r="AC7" i="4"/>
  <c r="AF7" i="4" s="1"/>
  <c r="AI7" i="4" s="1"/>
  <c r="AB7" i="4"/>
  <c r="AE7" i="4" s="1"/>
  <c r="AH7" i="4" s="1"/>
  <c r="Z66" i="4"/>
  <c r="G57" i="3"/>
  <c r="G32" i="3"/>
  <c r="G6" i="3"/>
  <c r="G57" i="2"/>
  <c r="H6" i="3" l="1"/>
  <c r="I6" i="3" s="1"/>
  <c r="H32" i="3"/>
  <c r="H57" i="3"/>
  <c r="H57" i="2"/>
  <c r="G32" i="2"/>
  <c r="G6" i="2"/>
  <c r="G61" i="2" l="1"/>
  <c r="H6" i="2"/>
  <c r="J6" i="3"/>
  <c r="I32" i="3"/>
  <c r="I57" i="3"/>
  <c r="I57" i="2"/>
  <c r="I6" i="2"/>
  <c r="H32" i="2"/>
  <c r="H61" i="2" l="1"/>
  <c r="J57" i="3"/>
  <c r="J32" i="3"/>
  <c r="K6" i="3"/>
  <c r="J57" i="2"/>
  <c r="I32" i="2"/>
  <c r="J6" i="2"/>
  <c r="I61" i="2" l="1"/>
  <c r="L6" i="3"/>
  <c r="K32" i="3"/>
  <c r="K57" i="3"/>
  <c r="K57" i="2"/>
  <c r="K6" i="2"/>
  <c r="J32" i="2"/>
  <c r="J61" i="2" l="1"/>
  <c r="L32" i="3"/>
  <c r="M6" i="3"/>
  <c r="L57" i="3"/>
  <c r="L57" i="2"/>
  <c r="L6" i="2"/>
  <c r="K32" i="2"/>
  <c r="K61" i="2" l="1"/>
  <c r="N6" i="3"/>
  <c r="M57" i="3"/>
  <c r="M32" i="3"/>
  <c r="M57" i="2"/>
  <c r="L32" i="2"/>
  <c r="M6" i="2"/>
  <c r="L61" i="2" l="1"/>
  <c r="N32" i="3"/>
  <c r="N57" i="3"/>
  <c r="O6" i="3"/>
  <c r="N57" i="2"/>
  <c r="N6" i="2"/>
  <c r="M32" i="2"/>
  <c r="M61" i="2" l="1"/>
  <c r="O32" i="3"/>
  <c r="P6" i="3"/>
  <c r="O57" i="3"/>
  <c r="O57" i="2"/>
  <c r="O61" i="2" s="1"/>
  <c r="N32" i="2"/>
  <c r="O6" i="2"/>
  <c r="N61" i="2" l="1"/>
  <c r="P57" i="3"/>
  <c r="P32" i="3"/>
  <c r="Q6" i="3"/>
  <c r="P57" i="2"/>
  <c r="P61" i="2" s="1"/>
  <c r="P6" i="2"/>
  <c r="O32" i="2"/>
  <c r="Q57" i="3" l="1"/>
  <c r="Q32" i="3"/>
  <c r="Q57" i="2"/>
  <c r="Q61" i="2" s="1"/>
  <c r="P32" i="2"/>
  <c r="Q6" i="2"/>
  <c r="Q32" i="2" l="1"/>
  <c r="K87" i="4" l="1"/>
  <c r="Q87" i="4"/>
  <c r="Z87" i="4"/>
  <c r="T84" i="4"/>
  <c r="K84" i="4"/>
  <c r="Q101" i="4"/>
  <c r="H87" i="4"/>
  <c r="Z84" i="4"/>
  <c r="W87" i="4"/>
  <c r="Z90" i="4"/>
  <c r="W84" i="4"/>
  <c r="N84" i="4"/>
  <c r="W90" i="4"/>
  <c r="T87" i="4"/>
  <c r="H101" i="4"/>
  <c r="N87" i="4"/>
  <c r="H90" i="4" l="1"/>
  <c r="H89" i="4" s="1"/>
  <c r="Q68" i="4"/>
  <c r="Q90" i="4"/>
  <c r="Q89" i="4" s="1"/>
  <c r="K90" i="4"/>
  <c r="Z106" i="4"/>
  <c r="N68" i="4"/>
  <c r="H68" i="4"/>
  <c r="Z101" i="4"/>
  <c r="Z89" i="4" s="1"/>
  <c r="K68" i="4"/>
  <c r="Q106" i="4"/>
  <c r="W106" i="4"/>
  <c r="N101" i="4"/>
  <c r="K101" i="4"/>
  <c r="Q84" i="4"/>
  <c r="T106" i="4"/>
  <c r="W101" i="4"/>
  <c r="T101" i="4"/>
  <c r="H84" i="4"/>
  <c r="N106" i="4"/>
  <c r="W89" i="4"/>
  <c r="T90" i="4"/>
  <c r="T89" i="4" s="1"/>
  <c r="Z68" i="4"/>
  <c r="N90" i="4"/>
  <c r="W68" i="4"/>
  <c r="T68" i="4"/>
  <c r="H106" i="4"/>
  <c r="K106" i="4"/>
  <c r="AC87" i="4"/>
  <c r="W113" i="4" l="1"/>
  <c r="N89" i="4"/>
  <c r="N113" i="4" s="1"/>
  <c r="Z113" i="4"/>
  <c r="AC90" i="4"/>
  <c r="T113" i="4"/>
  <c r="Q113" i="4"/>
  <c r="AC68" i="4"/>
  <c r="H113" i="4"/>
  <c r="K89" i="4"/>
  <c r="K113" i="4" s="1"/>
  <c r="AC84" i="4"/>
  <c r="AC106" i="4" l="1"/>
  <c r="AC101" i="4"/>
  <c r="AC89" i="4" s="1"/>
  <c r="AC113" i="4" l="1"/>
  <c r="F23" i="4"/>
  <c r="F21" i="4" l="1"/>
  <c r="F22" i="4" l="1"/>
  <c r="F17" i="4" l="1"/>
  <c r="F13" i="4" l="1"/>
  <c r="F9" i="4" l="1"/>
  <c r="F54" i="4" l="1"/>
  <c r="G9" i="4" l="1"/>
  <c r="AB5" i="6"/>
  <c r="AB7" i="6" s="1"/>
  <c r="AA7" i="6"/>
  <c r="G30" i="4"/>
  <c r="G25" i="4"/>
  <c r="G47" i="4"/>
  <c r="G28" i="4"/>
  <c r="AB11" i="6" l="1"/>
  <c r="AB9" i="6"/>
  <c r="AB13" i="6"/>
  <c r="AA13" i="6"/>
  <c r="AA9" i="6"/>
  <c r="AA11" i="6"/>
  <c r="I25" i="3" l="1"/>
  <c r="P25" i="3"/>
  <c r="O25" i="3"/>
  <c r="L25" i="3"/>
  <c r="H25" i="3"/>
  <c r="M25" i="3"/>
  <c r="Q25" i="3"/>
  <c r="N25" i="3"/>
  <c r="F25" i="3"/>
  <c r="G25" i="3"/>
  <c r="J25" i="3"/>
  <c r="K25" i="3"/>
  <c r="F141" i="4" l="1"/>
  <c r="I141" i="4"/>
  <c r="L155" i="4"/>
  <c r="X141" i="4"/>
  <c r="O160" i="4"/>
  <c r="X155" i="4"/>
  <c r="O155" i="4"/>
  <c r="L141" i="4"/>
  <c r="O141" i="4"/>
  <c r="I144" i="4"/>
  <c r="R141" i="4"/>
  <c r="L144" i="4"/>
  <c r="L143" i="4" s="1"/>
  <c r="U141" i="4"/>
  <c r="AA138" i="4"/>
  <c r="L122" i="4"/>
  <c r="I122" i="4"/>
  <c r="F122" i="4"/>
  <c r="I160" i="4" l="1"/>
  <c r="R122" i="4"/>
  <c r="I138" i="4"/>
  <c r="F138" i="4"/>
  <c r="R155" i="4"/>
  <c r="X160" i="4"/>
  <c r="U144" i="4"/>
  <c r="O144" i="4"/>
  <c r="O143" i="4" s="1"/>
  <c r="F144" i="4"/>
  <c r="U160" i="4"/>
  <c r="U138" i="4"/>
  <c r="O138" i="4"/>
  <c r="F155" i="4"/>
  <c r="U122" i="4"/>
  <c r="X122" i="4"/>
  <c r="R160" i="4"/>
  <c r="L138" i="4"/>
  <c r="O122" i="4"/>
  <c r="X144" i="4"/>
  <c r="X143" i="4" s="1"/>
  <c r="R144" i="4"/>
  <c r="I155" i="4"/>
  <c r="I143" i="4" s="1"/>
  <c r="L160" i="4"/>
  <c r="X138" i="4"/>
  <c r="R138" i="4"/>
  <c r="U155" i="4"/>
  <c r="F160" i="4"/>
  <c r="F25" i="2"/>
  <c r="Q25" i="2"/>
  <c r="N25" i="2"/>
  <c r="L25" i="2"/>
  <c r="P25" i="2"/>
  <c r="J25" i="2"/>
  <c r="G25" i="2"/>
  <c r="K25" i="2"/>
  <c r="O25" i="2"/>
  <c r="H25" i="2"/>
  <c r="I25" i="2"/>
  <c r="M25" i="2"/>
  <c r="AA141" i="4"/>
  <c r="AA155" i="4"/>
  <c r="R143" i="4" l="1"/>
  <c r="I167" i="4"/>
  <c r="O167" i="4"/>
  <c r="F143" i="4"/>
  <c r="F167" i="4" s="1"/>
  <c r="L167" i="4"/>
  <c r="AA160" i="4"/>
  <c r="R167" i="4"/>
  <c r="AA122" i="4"/>
  <c r="X167" i="4"/>
  <c r="AA144" i="4"/>
  <c r="AA143" i="4" s="1"/>
  <c r="U143" i="4"/>
  <c r="U167" i="4" s="1"/>
  <c r="F87" i="4"/>
  <c r="I87" i="4"/>
  <c r="O87" i="4"/>
  <c r="X87" i="4"/>
  <c r="L87" i="4"/>
  <c r="L106" i="4"/>
  <c r="O106" i="4"/>
  <c r="L90" i="4"/>
  <c r="R87" i="4"/>
  <c r="U87" i="4"/>
  <c r="I84" i="4"/>
  <c r="I68" i="4"/>
  <c r="L68" i="4" l="1"/>
  <c r="O90" i="4"/>
  <c r="X90" i="4"/>
  <c r="U106" i="4"/>
  <c r="F101" i="4"/>
  <c r="X68" i="4"/>
  <c r="R90" i="4"/>
  <c r="I101" i="4"/>
  <c r="X101" i="4"/>
  <c r="I106" i="4"/>
  <c r="X106" i="4"/>
  <c r="L101" i="4"/>
  <c r="L89" i="4" s="1"/>
  <c r="R84" i="4"/>
  <c r="O84" i="4"/>
  <c r="F106" i="4"/>
  <c r="L84" i="4"/>
  <c r="F84" i="4"/>
  <c r="X84" i="4"/>
  <c r="O101" i="4"/>
  <c r="O68" i="4"/>
  <c r="U90" i="4"/>
  <c r="AA167" i="4"/>
  <c r="F68" i="4"/>
  <c r="R68" i="4"/>
  <c r="U68" i="4"/>
  <c r="U84" i="4"/>
  <c r="R106" i="4"/>
  <c r="F90" i="4"/>
  <c r="F89" i="4" s="1"/>
  <c r="I90" i="4"/>
  <c r="R101" i="4"/>
  <c r="U101" i="4"/>
  <c r="AA87" i="4"/>
  <c r="O89" i="4" l="1"/>
  <c r="O113" i="4" s="1"/>
  <c r="I89" i="4"/>
  <c r="I113" i="4" s="1"/>
  <c r="AA101" i="4"/>
  <c r="AA106" i="4"/>
  <c r="AA90" i="4"/>
  <c r="F113" i="4"/>
  <c r="R89" i="4"/>
  <c r="R113" i="4" s="1"/>
  <c r="AA84" i="4"/>
  <c r="AA68" i="4"/>
  <c r="U89" i="4"/>
  <c r="U113" i="4" s="1"/>
  <c r="X89" i="4"/>
  <c r="X113" i="4" s="1"/>
  <c r="L113" i="4"/>
  <c r="AA89" i="4" l="1"/>
  <c r="AA113" i="4" s="1"/>
  <c r="M52" i="2" l="1"/>
  <c r="F52" i="2"/>
  <c r="Q52" i="2"/>
  <c r="I52" i="2"/>
  <c r="P52" i="2"/>
  <c r="N52" i="2"/>
  <c r="O52" i="2"/>
  <c r="K52" i="2"/>
  <c r="H52" i="2"/>
  <c r="L52" i="2"/>
  <c r="J52" i="2"/>
  <c r="G52" i="2"/>
  <c r="M87" i="4" l="1"/>
  <c r="V87" i="4"/>
  <c r="P87" i="4"/>
  <c r="P84" i="4"/>
  <c r="G87" i="4"/>
  <c r="G101" i="4"/>
  <c r="S87" i="4"/>
  <c r="Y87" i="4"/>
  <c r="Y84" i="4"/>
  <c r="S90" i="4"/>
  <c r="V84" i="4"/>
  <c r="S106" i="4"/>
  <c r="Y101" i="4"/>
  <c r="J87" i="4"/>
  <c r="G106" i="4"/>
  <c r="G84" i="4"/>
  <c r="Y90" i="4"/>
  <c r="M90" i="4"/>
  <c r="L52" i="3"/>
  <c r="I52" i="3"/>
  <c r="N52" i="3"/>
  <c r="F52" i="3"/>
  <c r="M52" i="3"/>
  <c r="O52" i="3"/>
  <c r="K52" i="3"/>
  <c r="Q52" i="3"/>
  <c r="J52" i="3"/>
  <c r="H52" i="3"/>
  <c r="P52" i="3"/>
  <c r="G52" i="3"/>
  <c r="P101" i="4" l="1"/>
  <c r="J101" i="4"/>
  <c r="G68" i="4"/>
  <c r="M101" i="4"/>
  <c r="M89" i="4" s="1"/>
  <c r="J84" i="4"/>
  <c r="J68" i="4"/>
  <c r="G90" i="4"/>
  <c r="G89" i="4" s="1"/>
  <c r="M84" i="4"/>
  <c r="Y68" i="4"/>
  <c r="Y89" i="4"/>
  <c r="V106" i="4"/>
  <c r="P106" i="4"/>
  <c r="M68" i="4"/>
  <c r="S68" i="4"/>
  <c r="V101" i="4"/>
  <c r="P90" i="4"/>
  <c r="Y106" i="4"/>
  <c r="V90" i="4"/>
  <c r="P68" i="4"/>
  <c r="J106" i="4"/>
  <c r="S101" i="4"/>
  <c r="S89" i="4" s="1"/>
  <c r="J90" i="4"/>
  <c r="J89" i="4" s="1"/>
  <c r="M106" i="4"/>
  <c r="S84" i="4"/>
  <c r="V68" i="4"/>
  <c r="V141" i="4"/>
  <c r="J138" i="4"/>
  <c r="P141" i="4"/>
  <c r="V138" i="4"/>
  <c r="M141" i="4"/>
  <c r="G141" i="4"/>
  <c r="M144" i="4"/>
  <c r="AB138" i="4"/>
  <c r="Y141" i="4"/>
  <c r="Y138" i="4"/>
  <c r="V160" i="4"/>
  <c r="P160" i="4"/>
  <c r="S141" i="4"/>
  <c r="Y144" i="4"/>
  <c r="G138" i="4"/>
  <c r="S138" i="4"/>
  <c r="J141" i="4"/>
  <c r="S144" i="4"/>
  <c r="P138" i="4"/>
  <c r="AB87" i="4"/>
  <c r="P89" i="4" l="1"/>
  <c r="P113" i="4" s="1"/>
  <c r="V89" i="4"/>
  <c r="V113" i="4" s="1"/>
  <c r="AB106" i="4"/>
  <c r="AB90" i="4"/>
  <c r="V155" i="4"/>
  <c r="G122" i="4"/>
  <c r="J160" i="4"/>
  <c r="M113" i="4"/>
  <c r="AB101" i="4"/>
  <c r="AB84" i="4"/>
  <c r="M155" i="4"/>
  <c r="M143" i="4" s="1"/>
  <c r="G144" i="4"/>
  <c r="P155" i="4"/>
  <c r="V122" i="4"/>
  <c r="J144" i="4"/>
  <c r="S122" i="4"/>
  <c r="J122" i="4"/>
  <c r="S113" i="4"/>
  <c r="Y113" i="4"/>
  <c r="Y160" i="4"/>
  <c r="M138" i="4"/>
  <c r="S160" i="4"/>
  <c r="J155" i="4"/>
  <c r="P144" i="4"/>
  <c r="P143" i="4" s="1"/>
  <c r="Y155" i="4"/>
  <c r="Y143" i="4" s="1"/>
  <c r="AB68" i="4"/>
  <c r="V144" i="4"/>
  <c r="V143" i="4" s="1"/>
  <c r="Y122" i="4"/>
  <c r="M160" i="4"/>
  <c r="M122" i="4"/>
  <c r="P122" i="4"/>
  <c r="G155" i="4"/>
  <c r="S155" i="4"/>
  <c r="S143" i="4" s="1"/>
  <c r="G160" i="4"/>
  <c r="J113" i="4"/>
  <c r="G113" i="4"/>
  <c r="AB141" i="4"/>
  <c r="P167" i="4" l="1"/>
  <c r="Y167" i="4"/>
  <c r="AB122" i="4"/>
  <c r="AB160" i="4"/>
  <c r="S167" i="4"/>
  <c r="V167" i="4"/>
  <c r="G143" i="4"/>
  <c r="G167" i="4" s="1"/>
  <c r="AB155" i="4"/>
  <c r="AB89" i="4"/>
  <c r="AB113" i="4" s="1"/>
  <c r="AB144" i="4"/>
  <c r="M167" i="4"/>
  <c r="J143" i="4"/>
  <c r="J167" i="4" s="1"/>
  <c r="AB143" i="4" l="1"/>
  <c r="AB167" i="4" s="1"/>
  <c r="Z28" i="4"/>
  <c r="AJ28" i="4"/>
  <c r="V28" i="4"/>
  <c r="AI28" i="4"/>
  <c r="R28" i="4"/>
  <c r="AF28" i="4"/>
  <c r="AC28" i="4"/>
  <c r="AB28" i="4"/>
  <c r="X28" i="4"/>
  <c r="Q28" i="4"/>
  <c r="P28" i="4"/>
  <c r="S28" i="4"/>
  <c r="AE28" i="4"/>
  <c r="T28" i="4"/>
  <c r="U28" i="4"/>
  <c r="W28" i="4"/>
  <c r="AH28" i="4"/>
  <c r="AD28" i="4"/>
  <c r="AG28" i="4"/>
  <c r="Y28" i="4"/>
  <c r="P31" i="4"/>
  <c r="AA28" i="4"/>
  <c r="V9" i="4" l="1"/>
  <c r="AD31" i="4"/>
  <c r="AE31" i="4"/>
  <c r="Q42" i="4"/>
  <c r="U42" i="4"/>
  <c r="Y42" i="4"/>
  <c r="Z9" i="4"/>
  <c r="AJ42" i="4"/>
  <c r="AB42" i="4"/>
  <c r="AI31" i="4"/>
  <c r="Y31" i="4"/>
  <c r="X42" i="4"/>
  <c r="AI42" i="4"/>
  <c r="T31" i="4"/>
  <c r="V42" i="4"/>
  <c r="AG9" i="4"/>
  <c r="Z42" i="4"/>
  <c r="Q9" i="4"/>
  <c r="Q47" i="4"/>
  <c r="AC47" i="4"/>
  <c r="AC25" i="4"/>
  <c r="AI47" i="4"/>
  <c r="AE47" i="4"/>
  <c r="AJ25" i="4"/>
  <c r="AB47" i="4"/>
  <c r="AA47" i="4"/>
  <c r="S47" i="4"/>
  <c r="Y25" i="4"/>
  <c r="AH31" i="4"/>
  <c r="R9" i="4"/>
  <c r="R31" i="4"/>
  <c r="Y9" i="4"/>
  <c r="AB31" i="4"/>
  <c r="AF9" i="4"/>
  <c r="AC42" i="4"/>
  <c r="AB9" i="4"/>
  <c r="AC31" i="4"/>
  <c r="AD9" i="4"/>
  <c r="AH42" i="4"/>
  <c r="AJ31" i="4"/>
  <c r="U31" i="4"/>
  <c r="U30" i="4" s="1"/>
  <c r="T42" i="4"/>
  <c r="W42" i="4"/>
  <c r="AD42" i="4"/>
  <c r="AJ9" i="4"/>
  <c r="U25" i="4"/>
  <c r="S25" i="4"/>
  <c r="W47" i="4"/>
  <c r="T47" i="4"/>
  <c r="AD47" i="4"/>
  <c r="AH47" i="4"/>
  <c r="P47" i="4"/>
  <c r="T25" i="4"/>
  <c r="AF25" i="4"/>
  <c r="P25" i="4"/>
  <c r="AI25" i="4"/>
  <c r="AA25" i="4"/>
  <c r="V47" i="4"/>
  <c r="Z47" i="4"/>
  <c r="U47" i="4"/>
  <c r="AJ47" i="4"/>
  <c r="AC9" i="4"/>
  <c r="V31" i="4"/>
  <c r="V30" i="4" s="1"/>
  <c r="AE9" i="4"/>
  <c r="S9" i="4"/>
  <c r="W9" i="4"/>
  <c r="T9" i="4"/>
  <c r="AA9" i="4"/>
  <c r="AF31" i="4"/>
  <c r="AA31" i="4"/>
  <c r="Z31" i="4"/>
  <c r="AG42" i="4"/>
  <c r="W31" i="4"/>
  <c r="U9" i="4"/>
  <c r="AE42" i="4"/>
  <c r="AE30" i="4" s="1"/>
  <c r="AG25" i="4"/>
  <c r="AG47" i="4"/>
  <c r="P9" i="4"/>
  <c r="X47" i="4"/>
  <c r="Y47" i="4"/>
  <c r="W25" i="4"/>
  <c r="R25" i="4"/>
  <c r="Q25" i="4"/>
  <c r="AD25" i="4"/>
  <c r="Q31" i="4"/>
  <c r="AH9" i="4"/>
  <c r="AI9" i="4"/>
  <c r="X9" i="4"/>
  <c r="AA42" i="4"/>
  <c r="S42" i="4"/>
  <c r="P42" i="4"/>
  <c r="P30" i="4" s="1"/>
  <c r="S31" i="4"/>
  <c r="R42" i="4"/>
  <c r="AF42" i="4"/>
  <c r="AG31" i="4"/>
  <c r="X31" i="4"/>
  <c r="AB25" i="4"/>
  <c r="X25" i="4"/>
  <c r="AH25" i="4"/>
  <c r="Z25" i="4"/>
  <c r="AE25" i="4"/>
  <c r="R47" i="4"/>
  <c r="V25" i="4"/>
  <c r="AF47" i="4"/>
  <c r="AM28" i="4"/>
  <c r="AL28" i="4"/>
  <c r="AK28" i="4"/>
  <c r="AM42" i="4"/>
  <c r="W30" i="4" l="1"/>
  <c r="AC30" i="4"/>
  <c r="Q30" i="4"/>
  <c r="Q54" i="4" s="1"/>
  <c r="AD30" i="4"/>
  <c r="AD54" i="4" s="1"/>
  <c r="Z30" i="4"/>
  <c r="Z54" i="4" s="1"/>
  <c r="Y30" i="4"/>
  <c r="Y54" i="4" s="1"/>
  <c r="X30" i="4"/>
  <c r="X54" i="4" s="1"/>
  <c r="R30" i="4"/>
  <c r="R54" i="4" s="1"/>
  <c r="AJ30" i="4"/>
  <c r="AJ54" i="4" s="1"/>
  <c r="AH30" i="4"/>
  <c r="AH54" i="4" s="1"/>
  <c r="AB30" i="4"/>
  <c r="AB54" i="4" s="1"/>
  <c r="V54" i="4"/>
  <c r="P54" i="4"/>
  <c r="AK42" i="4"/>
  <c r="AC54" i="4"/>
  <c r="AK9" i="4"/>
  <c r="AL42" i="4"/>
  <c r="AL47" i="4"/>
  <c r="W54" i="4"/>
  <c r="AE54" i="4"/>
  <c r="AL31" i="4"/>
  <c r="AL30" i="4" s="1"/>
  <c r="AK31" i="4"/>
  <c r="AK30" i="4" s="1"/>
  <c r="AK47" i="4"/>
  <c r="S30" i="4"/>
  <c r="S54" i="4" s="1"/>
  <c r="AM25" i="4"/>
  <c r="AI30" i="4"/>
  <c r="AI54" i="4" s="1"/>
  <c r="AL9" i="4"/>
  <c r="AM31" i="4"/>
  <c r="AM30" i="4" s="1"/>
  <c r="AM9" i="4"/>
  <c r="AK25" i="4"/>
  <c r="AA30" i="4"/>
  <c r="AA54" i="4" s="1"/>
  <c r="AM47" i="4"/>
  <c r="AG30" i="4"/>
  <c r="AG54" i="4" s="1"/>
  <c r="U54" i="4"/>
  <c r="AF30" i="4"/>
  <c r="AF54" i="4" s="1"/>
  <c r="AL25" i="4"/>
  <c r="T30" i="4"/>
  <c r="T54" i="4" s="1"/>
  <c r="AL54" i="4" l="1"/>
  <c r="AM54" i="4"/>
  <c r="AK54" i="4"/>
  <c r="E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<sst xmlns="http://schemas.openxmlformats.org/spreadsheetml/2006/main" count="1097" uniqueCount="232">
  <si>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</si>
  <si>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</si>
  <si>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</si>
  <si>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</si>
  <si>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</si>
  <si>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</si>
  <si>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</si>
  <si>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</si>
  <si>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</si>
  <si>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</si>
  <si>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</si>
  <si>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</si>
  <si>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</si>
  <si>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</si>
  <si>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</si>
  <si>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</si>
  <si>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</si>
  <si>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</si>
  <si>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</si>
  <si>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</si>
  <si>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</si>
  <si>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7884</t>
  </si>
  <si>
    <t>FFFIRJ20</t>
  </si>
  <si>
    <t>FFFIR Ley 8066</t>
  </si>
  <si>
    <t>FFFIRF21</t>
  </si>
  <si>
    <t>FFFIR Ley 8066 Ampliación</t>
  </si>
  <si>
    <t>FFFIRE26</t>
  </si>
  <si>
    <t>FFFIR Ley 8067</t>
  </si>
  <si>
    <t>FFFIRY22</t>
  </si>
  <si>
    <t>Fideicomiso PROFEDESS</t>
  </si>
  <si>
    <t>PROFA21</t>
  </si>
  <si>
    <t>Banco Nación Refinanciación 2018 + Asist $1.200</t>
  </si>
  <si>
    <t>BNAN23</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</si>
  <si>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</si>
  <si>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</si>
  <si>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</si>
  <si>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</si>
  <si>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</si>
  <si>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</si>
  <si>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</si>
  <si>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</si>
  <si>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</si>
  <si>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</si>
  <si>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</si>
  <si>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</si>
  <si>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</si>
  <si>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</si>
  <si>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</si>
  <si>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</si>
  <si>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</si>
  <si>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</si>
  <si>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</si>
  <si>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</si>
  <si>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</si>
  <si>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</si>
  <si>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</si>
  <si>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</si>
  <si>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</si>
  <si>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</si>
  <si>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</si>
  <si>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</si>
  <si>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</si>
  <si>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7385 BIRF - MUNICIPIOS</t>
  </si>
  <si>
    <t>BIRO20</t>
  </si>
  <si>
    <t>7352 BIRF - PDP III</t>
  </si>
  <si>
    <t>BIRS20</t>
  </si>
  <si>
    <t>PMY24</t>
  </si>
  <si>
    <t>BONO PESOS 2021 - Clase 1</t>
  </si>
  <si>
    <t>PMJ21</t>
  </si>
  <si>
    <t>PMY24-C</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</si>
  <si>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</si>
  <si>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</si>
  <si>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</si>
  <si>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</si>
  <si>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</si>
  <si>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</si>
  <si>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</si>
  <si>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</si>
  <si>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</si>
  <si>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</si>
  <si>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</si>
  <si>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</si>
  <si>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 Se incluye Endeudamiento con el Fondo Fiduciario Federal de Infraestructura Regional (FFFIR) ajustable por el Costo de la Construcción (ICC) con un tope máximo de 17% para 2020 y 2021</t>
  </si>
  <si>
    <t>PERFIL SERVICIOS DE LA DEUDA ANUAL POR TIPO DE MONEDA</t>
  </si>
  <si>
    <t>DEUDA PÚBLICA EN PESOS *</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</si>
  <si>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</si>
  <si>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</si>
  <si>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</si>
  <si>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</si>
  <si>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</si>
  <si>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</si>
  <si>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</si>
  <si>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</si>
  <si>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</si>
  <si>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</si>
  <si>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</si>
  <si>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</si>
  <si>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</si>
  <si>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</si>
  <si>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</si>
  <si>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</si>
  <si>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r>
      <t xml:space="preserve">Pertenece a la Ley N° 25.917 de Responabilidad Fiscal en su Capítulo V - "Endeudamiento":
Art 21) </t>
    </r>
    <r>
      <rPr>
        <sz val="12"/>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</si>
  <si>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RECURSOS CORRIENTES
(Netos de Copart. a Municipios)</t>
  </si>
  <si>
    <t>SS DEUDA / REC. CTES. "&lt; 15%"</t>
  </si>
  <si>
    <t>COVENANTS BONOS</t>
  </si>
  <si>
    <t>SERVICIOS DEUDA GARANTIZADA CON COPARTICIPACIÓN SIG. 12 MESES
[1]</t>
  </si>
  <si>
    <r>
      <t xml:space="preserve">Pertenece al prospecto del Bono Mendoza 2024 (PMY24)  "Compromisos - Limitación a los Gravámenes":
(e) </t>
    </r>
    <r>
      <rPr>
        <sz val="12"/>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</si>
  <si>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t>COPARTICIPACIÓN RECIBIDA 3 MESES ANTERIORES x 4
[2]</t>
  </si>
  <si>
    <t>[1] / [2]  "&lt; 50%"</t>
  </si>
  <si>
    <t>INTERESES PAGADOS 12 MESES ANTERIORES A INCURRIR EN DEUDA
[3]</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</si>
  <si>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</si>
  <si>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</si>
  <si>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t>[3] / [4]  "&lt; 13%"</t>
  </si>
  <si>
    <t>CAPITAL PENDIENTE DE DEUDA NO GARANTIZADA CON COPARTICIP.
[5]</t>
  </si>
  <si>
    <r>
      <t xml:space="preserve">Pertenece al prospecto del Bono Mendoza 2021 (PMJ21) y del Bono Mendoza 2024 (PMY24)  "Compromisos - Limitación a los Gravámenes":
(h) </t>
    </r>
    <r>
      <rPr>
        <sz val="12"/>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</si>
  <si>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t>RECURSOS PERCIBIDOS 12 MESES ANTERIORES
[6]</t>
  </si>
  <si>
    <t>[5] / [6]  "&lt; 10%"</t>
  </si>
  <si>
    <t>SERVICIOS DEUDA GARANTIZADA CON COPARTICIP. 4 TRIM FISCALES MÁS RECIENTES
[7]</t>
  </si>
  <si>
    <r>
      <t xml:space="preserve">Pertenece al prospecto del Bono Mendoza 2021 (PMJ21)  "Compromisos - Limitación a los Gravámenes":
(e) </t>
    </r>
    <r>
      <rPr>
        <sz val="12"/>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</si>
  <si>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RECIBIDA DICHO PERÍODO
[8]</t>
  </si>
  <si>
    <t>[7] / [8]  "&lt; 50%"</t>
  </si>
  <si>
    <t>* El endeudamiento en pesos incluye endeudamiento con el Fondo Fiduciario Federal de Infraestructura Regional (FFFIR) ajustable por el Costo de la Construcción (ICC) con un tope máximo de 17% para 2020 y 2021</t>
  </si>
  <si>
    <t>Moneda / Currency *</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</si>
  <si>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</si>
  <si>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</si>
  <si>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</si>
  <si>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</si>
  <si>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</si>
  <si>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</si>
  <si>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</si>
  <si>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</si>
  <si>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</si>
  <si>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</si>
  <si>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</si>
  <si>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</si>
  <si>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</si>
  <si>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</si>
  <si>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</si>
  <si>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</si>
  <si>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</si>
  <si>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</si>
  <si>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</si>
  <si>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</si>
  <si>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</si>
  <si>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</si>
  <si>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</si>
  <si>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</si>
  <si>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</si>
  <si>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</si>
  <si>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</si>
  <si>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</si>
  <si>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</si>
  <si>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</si>
  <si>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</si>
  <si>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</si>
  <si>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</si>
  <si>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</si>
  <si>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</si>
  <si>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</si>
  <si>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</si>
  <si>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</si>
  <si>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</si>
  <si>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</si>
  <si>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</si>
  <si>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</si>
  <si>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</si>
  <si>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</si>
  <si>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</si>
  <si>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</si>
  <si>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</si>
  <si>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</si>
  <si>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</si>
  <si>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</si>
  <si>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</si>
  <si>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</si>
  <si>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</si>
  <si>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</si>
  <si>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</si>
  <si>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Promedio        2027-2042</t>
  </si>
  <si>
    <t>Prom Resto 2027-2042</t>
  </si>
  <si>
    <t>Vencimientos_en_USD_por_servicio</t>
  </si>
  <si>
    <t>PMM29</t>
  </si>
  <si>
    <t>Banco Nación-Refinanciación 2020</t>
  </si>
  <si>
    <t>BNAS25</t>
  </si>
  <si>
    <t xml:space="preserve"> (A) (IPC Septiembre 2020) /(IPC Periodo) </t>
  </si>
  <si>
    <t>(3+4) x (A)= Deuda TOTAL medida en PESOS de Septiembre de 2020</t>
  </si>
  <si>
    <t>3er Trimestre</t>
  </si>
  <si>
    <t>(3) x (A) = Deuda TOTAL ADMINISTRACIÓN CENTRAL medida en PESOS de Septiembre de 2020</t>
  </si>
  <si>
    <t>Automático</t>
  </si>
  <si>
    <t>CER + 0,1%</t>
  </si>
  <si>
    <t>10-y Bond/LIBOR 12M (mayor) + 3,70%</t>
  </si>
  <si>
    <t>Badlar Públicos + 2%</t>
  </si>
  <si>
    <t>UVA + 5%</t>
  </si>
  <si>
    <t>Débito Recaudadora - TGP</t>
  </si>
  <si>
    <t>Libor 6M + 3,5%</t>
  </si>
  <si>
    <t>TGP</t>
  </si>
  <si>
    <t xml:space="preserve">Tasa Base Libor 3 M + Margen BID </t>
  </si>
  <si>
    <t>Badlar Bancos Privados+ 4,375%</t>
  </si>
  <si>
    <t>BADLAR Bancos Privados</t>
  </si>
  <si>
    <t>-</t>
  </si>
  <si>
    <t>Coparticipación Federal de Impuestos</t>
  </si>
  <si>
    <t>Otros Recursos Nacionales</t>
  </si>
  <si>
    <t>Sin garantía</t>
  </si>
  <si>
    <t>BONO MENDOZA'24  Bonos Emitidos (Refinanciado PMM29)</t>
  </si>
  <si>
    <t>BONO MENDOZA 2029</t>
  </si>
  <si>
    <t>Cárcel Bono 2024 (Refinanciado PMM29)</t>
  </si>
  <si>
    <t>Mensual</t>
  </si>
  <si>
    <t>Semestral</t>
  </si>
  <si>
    <t>Trimestral</t>
  </si>
  <si>
    <t>Banco Nación-Refinanciación 2020*</t>
  </si>
  <si>
    <t>* Refinanciación Saldo Deuda BNA al 30/09/2020</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</si>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</sst>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_ * #,##0.00000000_ ;_ * \-#,##0.00000000_ ;_ * &quot;-&quot;??_ ;_ @_ "/>
    <numFmt numFmtId="168" formatCode="[$-409]mmm\-yy;@"/>
    <numFmt numFmtId="169" formatCode="0.0%"/>
    <numFmt numFmtId="170" formatCode="0.0000%"/>
    <numFmt numFmtId="171" formatCode="0.0000"/>
    <numFmt numFmtId="172" formatCode="[$UVA]\ #,##0.00"/>
    <numFmt numFmtId="173" formatCode="_ * #,##0_ ;_ * \-#,##0_ ;_ * &quot;-&quot;??_ ;_ @_ "/>
    <numFmt numFmtId="174" formatCode="0.000"/>
    <numFmt numFmtId="175" formatCode="#,##0.0"/>
    <numFmt numFmtId="176" formatCode="&quot;$&quot;#,##0.00"/>
    <numFmt numFmtId="177" formatCode="#,##0.0000"/>
    <numFmt numFmtId="178" formatCode="#,##0.0_ ;\-#,##0.0\ "/>
    <numFmt numFmtId="179" formatCode="#,##0.00_ ;\-#,##0.00\ "/>
    <numFmt numFmtId="180" formatCode="_ * #,##0.000_ ;_ * \-#,##0.000_ ;_ * &quot;-&quot;??_ ;_ @_ "/>
    <numFmt numFmtId="181" formatCode="#,##0.00_ ;[Red]\-#,##0.00\ "/>
    <numFmt numFmtId="182" formatCode="mmmm\-yy"/>
  </numFmts>
  <fonts count="37"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4"/>
      <color theme="0"/>
      <name val="Arial Narrow"/>
      <family val="2"/>
    </font>
    <font>
      <sz val="14"/>
      <color theme="1"/>
      <name val="Arial Narrow"/>
      <family val="2"/>
    </font>
    <font>
      <b/>
      <sz val="12"/>
      <color theme="1"/>
      <name val="Arial Narrow"/>
      <family val="2"/>
    </font>
    <font>
      <b/>
      <sz val="14"/>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00">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7" fontId="1" fillId="0" borderId="2" xfId="1" applyNumberFormat="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166" fontId="8" fillId="4" borderId="0" xfId="0" applyNumberFormat="1" applyFont="1" applyFill="1" applyAlignment="1">
      <alignment horizontal="center"/>
    </xf>
    <xf numFmtId="0" fontId="17" fillId="0" borderId="0" xfId="0" applyFont="1" applyAlignment="1">
      <alignment vertical="center"/>
    </xf>
    <xf numFmtId="43" fontId="0" fillId="0" borderId="0" xfId="0" applyNumberFormat="1"/>
    <xf numFmtId="14" fontId="8" fillId="5" borderId="5" xfId="0" applyNumberFormat="1" applyFont="1" applyFill="1" applyBorder="1" applyAlignment="1">
      <alignment horizontal="center" vertical="center"/>
    </xf>
    <xf numFmtId="168"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9" fontId="8" fillId="4" borderId="2" xfId="2" applyNumberFormat="1" applyFont="1" applyFill="1" applyBorder="1" applyAlignment="1">
      <alignment horizontal="center" vertical="center"/>
    </xf>
    <xf numFmtId="9" fontId="9" fillId="0" borderId="0" xfId="2" applyFont="1" applyFill="1" applyBorder="1" applyAlignment="1">
      <alignment horizontal="left" vertical="center" wrapText="1"/>
    </xf>
    <xf numFmtId="172" fontId="12" fillId="0" borderId="2" xfId="0" applyNumberFormat="1" applyFont="1" applyBorder="1" applyAlignment="1">
      <alignment horizontal="center" vertical="center"/>
    </xf>
    <xf numFmtId="172" fontId="1" fillId="0" borderId="0" xfId="0" applyNumberFormat="1" applyFont="1"/>
    <xf numFmtId="164" fontId="8" fillId="5" borderId="2" xfId="1" applyNumberFormat="1" applyFont="1" applyFill="1" applyBorder="1" applyAlignment="1">
      <alignment vertical="center"/>
    </xf>
    <xf numFmtId="171" fontId="9" fillId="0" borderId="2" xfId="0" applyNumberFormat="1" applyFont="1" applyBorder="1" applyAlignment="1">
      <alignment horizontal="center"/>
    </xf>
    <xf numFmtId="170" fontId="9" fillId="0" borderId="2" xfId="2" applyNumberFormat="1" applyFont="1" applyBorder="1" applyAlignment="1">
      <alignment horizont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4" fontId="8" fillId="4" borderId="2" xfId="0" applyNumberFormat="1" applyFont="1" applyFill="1" applyBorder="1" applyAlignment="1">
      <alignment horizontal="center" vertical="center"/>
    </xf>
    <xf numFmtId="4" fontId="16" fillId="2" borderId="2" xfId="0" applyNumberFormat="1" applyFont="1" applyFill="1" applyBorder="1" applyAlignment="1">
      <alignment horizontal="center" vertical="center"/>
    </xf>
    <xf numFmtId="164" fontId="12" fillId="0" borderId="0" xfId="0" applyNumberFormat="1" applyFont="1" applyAlignment="1">
      <alignment horizontal="center" vertical="center"/>
    </xf>
    <xf numFmtId="4" fontId="1" fillId="0" borderId="0" xfId="1" applyNumberFormat="1" applyFont="1" applyBorder="1" applyAlignment="1">
      <alignment horizontal="center"/>
    </xf>
    <xf numFmtId="4" fontId="13" fillId="4" borderId="2" xfId="1" applyNumberFormat="1" applyFont="1" applyFill="1" applyBorder="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3" fontId="1" fillId="0" borderId="0" xfId="1" applyNumberFormat="1" applyFont="1" applyAlignment="1">
      <alignment vertical="center"/>
    </xf>
    <xf numFmtId="0" fontId="17" fillId="0" borderId="7" xfId="0" applyFont="1" applyBorder="1"/>
    <xf numFmtId="0" fontId="17" fillId="0" borderId="0" xfId="0" applyFont="1"/>
    <xf numFmtId="0" fontId="6" fillId="5" borderId="2" xfId="0" applyFont="1" applyFill="1" applyBorder="1" applyAlignment="1">
      <alignment horizontal="center" vertical="center" wrapText="1"/>
    </xf>
    <xf numFmtId="3" fontId="22" fillId="0" borderId="2" xfId="0" applyNumberFormat="1" applyFont="1" applyBorder="1" applyAlignment="1">
      <alignment horizontal="center" vertical="center" wrapText="1"/>
    </xf>
    <xf numFmtId="169" fontId="24" fillId="0" borderId="2" xfId="2" applyNumberFormat="1"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25" fillId="0" borderId="0" xfId="0" applyFont="1" applyAlignment="1">
      <alignment wrapText="1"/>
    </xf>
    <xf numFmtId="17" fontId="19" fillId="4" borderId="2" xfId="0" applyNumberFormat="1" applyFont="1" applyFill="1" applyBorder="1" applyAlignment="1">
      <alignment horizontal="center" vertical="center"/>
    </xf>
    <xf numFmtId="4" fontId="25" fillId="0" borderId="2" xfId="0" applyNumberFormat="1" applyFont="1" applyBorder="1" applyAlignment="1">
      <alignment horizontal="center" vertical="center"/>
    </xf>
    <xf numFmtId="4" fontId="25" fillId="6" borderId="2" xfId="0" applyNumberFormat="1" applyFont="1" applyFill="1" applyBorder="1" applyAlignment="1">
      <alignment horizontal="center" vertical="center"/>
    </xf>
    <xf numFmtId="174" fontId="25" fillId="0" borderId="2" xfId="0" applyNumberFormat="1" applyFont="1" applyBorder="1" applyAlignment="1">
      <alignment horizontal="center" vertical="center"/>
    </xf>
    <xf numFmtId="10" fontId="25" fillId="0" borderId="2" xfId="2" applyNumberFormat="1" applyFont="1" applyBorder="1" applyAlignment="1">
      <alignment horizontal="center" vertical="center"/>
    </xf>
    <xf numFmtId="0" fontId="1" fillId="0" borderId="0" xfId="0" applyFont="1" applyAlignment="1">
      <alignment wrapText="1"/>
    </xf>
    <xf numFmtId="173"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3" fillId="0" borderId="0" xfId="0" applyFont="1" applyAlignment="1">
      <alignment horizontal="left" vertical="center" wrapText="1"/>
    </xf>
    <xf numFmtId="173" fontId="23" fillId="0" borderId="0" xfId="1" applyNumberFormat="1" applyFont="1" applyAlignment="1">
      <alignment horizontal="left" vertical="center" wrapText="1"/>
    </xf>
    <xf numFmtId="4" fontId="25"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4" fontId="1" fillId="0" borderId="2" xfId="1" applyNumberFormat="1" applyFont="1" applyBorder="1" applyAlignment="1">
      <alignment horizontal="center" vertical="center"/>
    </xf>
    <xf numFmtId="4" fontId="9" fillId="2" borderId="2" xfId="1" applyNumberFormat="1"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4" fontId="0" fillId="0" borderId="2" xfId="0" applyNumberFormat="1" applyBorder="1" applyAlignment="1">
      <alignment horizontal="center" vertical="center"/>
    </xf>
    <xf numFmtId="0" fontId="0" fillId="0" borderId="2" xfId="0" applyBorder="1" applyAlignment="1">
      <alignment horizontal="center" vertical="center"/>
    </xf>
    <xf numFmtId="169" fontId="0" fillId="0" borderId="2" xfId="2" applyNumberFormat="1" applyFont="1" applyBorder="1" applyAlignment="1">
      <alignment horizontal="center" vertical="center"/>
    </xf>
    <xf numFmtId="0" fontId="26" fillId="0" borderId="0" xfId="0" applyFont="1"/>
    <xf numFmtId="175" fontId="0" fillId="0" borderId="2" xfId="0" applyNumberFormat="1" applyBorder="1" applyAlignment="1">
      <alignment horizontal="center"/>
    </xf>
    <xf numFmtId="175" fontId="0" fillId="0" borderId="2" xfId="0" applyNumberFormat="1" applyBorder="1" applyAlignment="1">
      <alignment horizontal="center" vertical="center"/>
    </xf>
    <xf numFmtId="0" fontId="28" fillId="0" borderId="0" xfId="0" applyFont="1" applyAlignment="1">
      <alignment vertical="center"/>
    </xf>
    <xf numFmtId="0" fontId="13" fillId="0" borderId="0" xfId="0" applyFont="1"/>
    <xf numFmtId="176" fontId="17" fillId="0" borderId="0" xfId="0" applyNumberFormat="1" applyFont="1" applyAlignment="1">
      <alignment horizontal="left"/>
    </xf>
    <xf numFmtId="4" fontId="29" fillId="0" borderId="2" xfId="0" applyNumberFormat="1" applyFont="1" applyBorder="1" applyAlignment="1">
      <alignment horizontal="center" vertical="center"/>
    </xf>
    <xf numFmtId="177" fontId="25" fillId="0" borderId="2" xfId="0" applyNumberFormat="1" applyFont="1" applyBorder="1" applyAlignment="1">
      <alignment horizontal="center" vertical="center"/>
    </xf>
    <xf numFmtId="170" fontId="1" fillId="0" borderId="0" xfId="2" applyNumberFormat="1" applyFont="1" applyAlignment="1">
      <alignment vertical="center"/>
    </xf>
    <xf numFmtId="166" fontId="1" fillId="0" borderId="0" xfId="1" applyFont="1"/>
    <xf numFmtId="169" fontId="0" fillId="0" borderId="2" xfId="2" applyNumberFormat="1" applyFont="1" applyBorder="1" applyAlignment="1">
      <alignment horizontal="center"/>
    </xf>
    <xf numFmtId="178" fontId="0" fillId="0" borderId="2" xfId="1" applyNumberFormat="1" applyFont="1" applyBorder="1" applyAlignment="1">
      <alignment horizontal="center"/>
    </xf>
    <xf numFmtId="179" fontId="0" fillId="0" borderId="2" xfId="0" applyNumberFormat="1" applyBorder="1" applyAlignment="1">
      <alignment horizontal="center"/>
    </xf>
    <xf numFmtId="179" fontId="0" fillId="0" borderId="2" xfId="1" applyNumberFormat="1" applyFont="1" applyBorder="1" applyAlignment="1">
      <alignment horizontal="center"/>
    </xf>
    <xf numFmtId="175" fontId="0" fillId="0" borderId="0" xfId="0" applyNumberFormat="1" applyAlignment="1">
      <alignment horizontal="center" vertical="center"/>
    </xf>
    <xf numFmtId="169" fontId="0" fillId="0" borderId="0" xfId="2" applyNumberFormat="1" applyFont="1" applyBorder="1" applyAlignment="1">
      <alignment horizontal="center" vertical="center"/>
    </xf>
    <xf numFmtId="175" fontId="0" fillId="0" borderId="0" xfId="0" applyNumberFormat="1" applyAlignment="1">
      <alignment horizontal="center"/>
    </xf>
    <xf numFmtId="166" fontId="17" fillId="0" borderId="0" xfId="1" applyFont="1" applyBorder="1" applyAlignment="1"/>
    <xf numFmtId="0" fontId="13" fillId="0" borderId="0" xfId="0" applyFont="1" applyAlignment="1">
      <alignment horizontal="center" vertical="center"/>
    </xf>
    <xf numFmtId="4" fontId="8" fillId="0" borderId="0" xfId="0" applyNumberFormat="1" applyFont="1" applyAlignment="1">
      <alignment horizontal="center" vertical="center"/>
    </xf>
    <xf numFmtId="4" fontId="1" fillId="0" borderId="0" xfId="1" applyNumberFormat="1" applyFont="1" applyFill="1" applyBorder="1" applyAlignment="1">
      <alignment horizontal="center" vertical="center"/>
    </xf>
    <xf numFmtId="4" fontId="9" fillId="0" borderId="0" xfId="1" applyNumberFormat="1" applyFont="1" applyFill="1" applyBorder="1" applyAlignment="1">
      <alignment horizontal="center" vertical="center"/>
    </xf>
    <xf numFmtId="166" fontId="0" fillId="0" borderId="0" xfId="1" applyFont="1" applyFill="1" applyBorder="1"/>
    <xf numFmtId="4" fontId="13"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4" fontId="16" fillId="0" borderId="0" xfId="0" applyNumberFormat="1" applyFont="1" applyAlignment="1">
      <alignment horizontal="center" vertical="center"/>
    </xf>
    <xf numFmtId="180" fontId="1" fillId="0" borderId="2" xfId="1" applyNumberFormat="1" applyFont="1" applyFill="1" applyBorder="1" applyAlignment="1">
      <alignment vertical="center"/>
    </xf>
    <xf numFmtId="169" fontId="0" fillId="0" borderId="0" xfId="2" applyNumberFormat="1" applyFont="1"/>
    <xf numFmtId="0" fontId="17" fillId="0" borderId="0" xfId="0" applyFont="1" applyAlignment="1">
      <alignment horizontal="left"/>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17" fillId="0" borderId="7" xfId="0" applyFont="1" applyBorder="1" applyAlignment="1">
      <alignment horizontal="left"/>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8" fillId="4" borderId="0" xfId="0" applyFont="1" applyFill="1" applyAlignment="1">
      <alignment horizontal="center" vertical="center"/>
    </xf>
    <xf numFmtId="0" fontId="17" fillId="0" borderId="0" xfId="0" applyFont="1" applyAlignment="1">
      <alignment horizontal="left" vertical="center" wrapText="1"/>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7" fillId="0" borderId="0" xfId="0" applyFont="1" applyAlignment="1">
      <alignment horizontal="center" vertical="center"/>
    </xf>
    <xf numFmtId="0" fontId="8"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3" fillId="0" borderId="0" xfId="0" applyFont="1" applyAlignment="1">
      <alignment horizontal="left" vertical="center" wrapText="1"/>
    </xf>
    <xf numFmtId="164" fontId="24" fillId="0" borderId="0" xfId="0" applyNumberFormat="1" applyFont="1" applyAlignment="1">
      <alignment horizontal="left" vertical="center"/>
    </xf>
    <xf numFmtId="164" fontId="30" fillId="0" borderId="0" xfId="0" applyNumberFormat="1" applyFont="1" applyAlignment="1">
      <alignment vertical="center"/>
    </xf>
    <xf numFmtId="0" fontId="31" fillId="0" borderId="0" xfId="0" applyFont="1"/>
    <xf numFmtId="0" fontId="32" fillId="7" borderId="13" xfId="0" applyFont="1" applyFill="1" applyBorder="1" applyAlignment="1">
      <alignment horizontal="center" vertical="center"/>
    </xf>
    <xf numFmtId="0" fontId="33" fillId="7" borderId="14" xfId="0" applyFont="1" applyFill="1" applyBorder="1" applyAlignment="1">
      <alignment horizontal="center" vertical="center" wrapText="1"/>
    </xf>
    <xf numFmtId="0" fontId="33" fillId="7" borderId="15"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2" fillId="7" borderId="17" xfId="0" applyFont="1" applyFill="1" applyBorder="1" applyAlignment="1">
      <alignment horizontal="center" vertical="center"/>
    </xf>
    <xf numFmtId="0" fontId="33" fillId="7" borderId="2"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3" fillId="7" borderId="5" xfId="0" applyFont="1" applyFill="1" applyBorder="1" applyAlignment="1">
      <alignment horizontal="center" vertical="center" wrapText="1"/>
    </xf>
    <xf numFmtId="0" fontId="34" fillId="7" borderId="19" xfId="0" applyFont="1" applyFill="1" applyBorder="1" applyAlignment="1">
      <alignment horizontal="center" vertical="center" wrapText="1"/>
    </xf>
    <xf numFmtId="0" fontId="35" fillId="0" borderId="17" xfId="0" applyFont="1" applyBorder="1"/>
    <xf numFmtId="181" fontId="35" fillId="0" borderId="2" xfId="0" applyNumberFormat="1" applyFont="1" applyBorder="1" applyAlignment="1">
      <alignment horizontal="right"/>
    </xf>
    <xf numFmtId="181" fontId="35" fillId="0" borderId="2" xfId="0" applyNumberFormat="1" applyFont="1" applyBorder="1"/>
    <xf numFmtId="0" fontId="36" fillId="0" borderId="2" xfId="0" applyFont="1" applyBorder="1" applyAlignment="1">
      <alignment horizontal="center"/>
    </xf>
    <xf numFmtId="182" fontId="36" fillId="0" borderId="2" xfId="0" applyNumberFormat="1" applyFont="1" applyBorder="1" applyAlignment="1">
      <alignment horizontal="center"/>
    </xf>
    <xf numFmtId="0" fontId="36" fillId="0" borderId="20" xfId="0" applyFont="1" applyBorder="1" applyAlignment="1">
      <alignment horizontal="center"/>
    </xf>
    <xf numFmtId="0" fontId="36" fillId="0" borderId="21" xfId="0" applyFont="1" applyBorder="1"/>
    <xf numFmtId="181" fontId="36" fillId="0" borderId="22" xfId="0" applyNumberFormat="1" applyFont="1" applyBorder="1"/>
    <xf numFmtId="4" fontId="36" fillId="0" borderId="22" xfId="0" applyNumberFormat="1" applyFont="1" applyBorder="1"/>
    <xf numFmtId="0" fontId="36" fillId="0" borderId="22" xfId="0" applyFont="1" applyBorder="1" applyAlignment="1">
      <alignment horizontal="center"/>
    </xf>
    <xf numFmtId="182" fontId="36" fillId="0" borderId="22" xfId="0" applyNumberFormat="1" applyFont="1" applyBorder="1" applyAlignment="1">
      <alignment horizontal="center"/>
    </xf>
    <xf numFmtId="1" fontId="36" fillId="0" borderId="22" xfId="0" applyNumberFormat="1" applyFont="1" applyBorder="1" applyAlignment="1">
      <alignment horizontal="center"/>
    </xf>
    <xf numFmtId="0" fontId="36"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0B1C3A"/>
      <color rgb="FF375818"/>
      <color rgb="FF031434"/>
      <color rgb="FF910050"/>
      <color rgb="FF132C5A"/>
      <color rgb="FF649438"/>
      <color rgb="FF91C300"/>
      <color rgb="FF91C362"/>
      <color rgb="FFE4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0791797001402222"/>
                  <c:y val="1.24837420800106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0.17255251080434031</c:v>
                </c:pt>
                <c:pt idx="1">
                  <c:v>0.12538370270707314</c:v>
                </c:pt>
                <c:pt idx="2">
                  <c:v>0.46052738309148256</c:v>
                </c:pt>
                <c:pt idx="3">
                  <c:v>6.1330221032743E-2</c:v>
                </c:pt>
                <c:pt idx="4">
                  <c:v>0.16922618169651654</c:v>
                </c:pt>
                <c:pt idx="5">
                  <c:v>1.0980000667844467E-2</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2020</c:v>
                </c:pt>
                <c:pt idx="1">
                  <c:v>2021</c:v>
                </c:pt>
                <c:pt idx="2">
                  <c:v>2022</c:v>
                </c:pt>
                <c:pt idx="3">
                  <c:v>2023</c:v>
                </c:pt>
                <c:pt idx="4">
                  <c:v>2024</c:v>
                </c:pt>
                <c:pt idx="5">
                  <c:v>2025</c:v>
                </c:pt>
              </c:numCache>
            </c:numRef>
          </c:cat>
          <c:val>
            <c:numRef>
              <c:f>'Base Graf'!$AH$4:$AH$9</c:f>
              <c:numCache>
                <c:formatCode>#,##0.0</c:formatCode>
                <c:ptCount val="6"/>
                <c:pt idx="0">
                  <c:v>55.183089094614317</c:v>
                </c:pt>
                <c:pt idx="1">
                  <c:v>40.16881648236172</c:v>
                </c:pt>
                <c:pt idx="2">
                  <c:v>48.602038142676321</c:v>
                </c:pt>
                <c:pt idx="3">
                  <c:v>46.515173121649319</c:v>
                </c:pt>
                <c:pt idx="4">
                  <c:v>44.437837164645281</c:v>
                </c:pt>
                <c:pt idx="5">
                  <c:v>31.950951668965903</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Graf'!$AB$4:$AB$9</c:f>
              <c:numCache>
                <c:formatCode>General</c:formatCode>
                <c:ptCount val="6"/>
                <c:pt idx="0">
                  <c:v>2020</c:v>
                </c:pt>
                <c:pt idx="1">
                  <c:v>2021</c:v>
                </c:pt>
                <c:pt idx="2">
                  <c:v>2022</c:v>
                </c:pt>
                <c:pt idx="3">
                  <c:v>2023</c:v>
                </c:pt>
                <c:pt idx="4">
                  <c:v>2024</c:v>
                </c:pt>
                <c:pt idx="5">
                  <c:v>2025</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347843072"/>
        <c:axId val="673595968"/>
      </c:barChart>
      <c:catAx>
        <c:axId val="3478430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673595968"/>
        <c:crosses val="autoZero"/>
        <c:auto val="1"/>
        <c:lblAlgn val="ctr"/>
        <c:lblOffset val="100"/>
        <c:noMultiLvlLbl val="0"/>
      </c:catAx>
      <c:valAx>
        <c:axId val="673595968"/>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47843072"/>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Graf'!$AP$4:$AP$11</c:f>
              <c:numCache>
                <c:formatCode>#,##0.0</c:formatCode>
                <c:ptCount val="8"/>
                <c:pt idx="0">
                  <c:v>22.192074999999999</c:v>
                </c:pt>
                <c:pt idx="1">
                  <c:v>19.431866666666668</c:v>
                </c:pt>
                <c:pt idx="2">
                  <c:v>22.523299999999999</c:v>
                </c:pt>
                <c:pt idx="3">
                  <c:v>106.85828076923077</c:v>
                </c:pt>
                <c:pt idx="4">
                  <c:v>106.14487307692309</c:v>
                </c:pt>
                <c:pt idx="5">
                  <c:v>101.45676538461539</c:v>
                </c:pt>
                <c:pt idx="6">
                  <c:v>96.768657692307713</c:v>
                </c:pt>
                <c:pt idx="7">
                  <c:v>13.838198317307693</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Graf'!$AM$4:$AM$11</c:f>
              <c:numCache>
                <c:formatCode>#,##0.0</c:formatCode>
                <c:ptCount val="8"/>
                <c:pt idx="0">
                  <c:v>21.350920543868774</c:v>
                </c:pt>
                <c:pt idx="1">
                  <c:v>18.207188605299713</c:v>
                </c:pt>
                <c:pt idx="2">
                  <c:v>18.13773055734821</c:v>
                </c:pt>
                <c:pt idx="3">
                  <c:v>17.884778492669028</c:v>
                </c:pt>
                <c:pt idx="4">
                  <c:v>18.415361675607102</c:v>
                </c:pt>
                <c:pt idx="5">
                  <c:v>19.823094559059406</c:v>
                </c:pt>
                <c:pt idx="6">
                  <c:v>14.582116644300658</c:v>
                </c:pt>
                <c:pt idx="7">
                  <c:v>7.8014097628694623</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Graf'!$AJ$4:$AJ$11</c:f>
              <c:numCache>
                <c:formatCode>#,##0.0</c:formatCode>
                <c:ptCount val="8"/>
                <c:pt idx="0">
                  <c:v>1.6413990800000002</c:v>
                </c:pt>
                <c:pt idx="1">
                  <c:v>0.79257104999999994</c:v>
                </c:pt>
                <c:pt idx="2">
                  <c:v>0</c:v>
                </c:pt>
                <c:pt idx="3">
                  <c:v>0</c:v>
                </c:pt>
                <c:pt idx="4">
                  <c:v>0</c:v>
                </c:pt>
                <c:pt idx="5">
                  <c:v>0</c:v>
                </c:pt>
                <c:pt idx="6">
                  <c:v>0</c:v>
                </c:pt>
                <c:pt idx="7">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347843584"/>
        <c:axId val="982055104"/>
      </c:barChart>
      <c:catAx>
        <c:axId val="3478435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982055104"/>
        <c:crosses val="autoZero"/>
        <c:auto val="1"/>
        <c:lblAlgn val="ctr"/>
        <c:lblOffset val="100"/>
        <c:noMultiLvlLbl val="0"/>
      </c:catAx>
      <c:valAx>
        <c:axId val="982055104"/>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47843584"/>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Jun-20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medida en $ Sep-20</c:v>
          </c:tx>
          <c:spPr>
            <a:ln w="19050" cap="rnd">
              <a:solidFill>
                <a:srgbClr val="000099"/>
              </a:solidFill>
              <a:round/>
            </a:ln>
            <a:effectLst/>
          </c:spPr>
          <c:marker>
            <c:symbol val="none"/>
          </c:marker>
          <c:cat>
            <c:numRef>
              <c:f>'Evolución Deuda Total'!$B$4:$AB$4</c:f>
              <c:numCache>
                <c:formatCode>mmm\-yy</c:formatCode>
                <c:ptCount val="27"/>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numCache>
            </c:numRef>
          </c:cat>
          <c:val>
            <c:numRef>
              <c:f>'Evolución Deuda Total'!$B$9:$AB$9</c:f>
              <c:numCache>
                <c:formatCode>#,##0.00</c:formatCode>
                <c:ptCount val="27"/>
                <c:pt idx="0">
                  <c:v>71006.916209727089</c:v>
                </c:pt>
                <c:pt idx="1">
                  <c:v>69253.48641420879</c:v>
                </c:pt>
                <c:pt idx="2">
                  <c:v>66270.001623160395</c:v>
                </c:pt>
                <c:pt idx="3">
                  <c:v>69728.436028978307</c:v>
                </c:pt>
                <c:pt idx="4">
                  <c:v>59702.832141095256</c:v>
                </c:pt>
                <c:pt idx="5">
                  <c:v>64586.138507522432</c:v>
                </c:pt>
                <c:pt idx="6">
                  <c:v>63889.573299041454</c:v>
                </c:pt>
                <c:pt idx="7">
                  <c:v>92884.925873484943</c:v>
                </c:pt>
                <c:pt idx="8">
                  <c:v>75050.508670914744</c:v>
                </c:pt>
                <c:pt idx="9">
                  <c:v>96797.70019946761</c:v>
                </c:pt>
                <c:pt idx="10">
                  <c:v>103437.59762468794</c:v>
                </c:pt>
                <c:pt idx="11">
                  <c:v>103464.20682929078</c:v>
                </c:pt>
                <c:pt idx="12">
                  <c:v>93676.509400645416</c:v>
                </c:pt>
                <c:pt idx="13">
                  <c:v>110695.1646356561</c:v>
                </c:pt>
                <c:pt idx="14">
                  <c:v>106144.04997686752</c:v>
                </c:pt>
                <c:pt idx="15">
                  <c:v>103911.03790706173</c:v>
                </c:pt>
                <c:pt idx="16">
                  <c:v>101549.03063896827</c:v>
                </c:pt>
                <c:pt idx="17">
                  <c:v>108047.80065876388</c:v>
                </c:pt>
                <c:pt idx="18">
                  <c:v>109390.21866357971</c:v>
                </c:pt>
                <c:pt idx="19">
                  <c:v>101010.599342658</c:v>
                </c:pt>
                <c:pt idx="20">
                  <c:v>96827.417779247917</c:v>
                </c:pt>
                <c:pt idx="21">
                  <c:v>95013.253255118747</c:v>
                </c:pt>
                <c:pt idx="22">
                  <c:v>101997.8937548739</c:v>
                </c:pt>
                <c:pt idx="23">
                  <c:v>100415.90205379554</c:v>
                </c:pt>
                <c:pt idx="24">
                  <c:v>90556.167236271678</c:v>
                </c:pt>
                <c:pt idx="25">
                  <c:v>94816.94692881791</c:v>
                </c:pt>
                <c:pt idx="26">
                  <c:v>94876.672754353975</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34825984"/>
        <c:axId val="214065728"/>
      </c:lineChart>
      <c:lineChart>
        <c:grouping val="standard"/>
        <c:varyColors val="0"/>
        <c:ser>
          <c:idx val="1"/>
          <c:order val="1"/>
          <c:tx>
            <c:v>Deuda Total Adm Central medida en USD (Eje Der)</c:v>
          </c:tx>
          <c:spPr>
            <a:ln w="19050" cap="rnd">
              <a:solidFill>
                <a:srgbClr val="00B050"/>
              </a:solidFill>
              <a:round/>
            </a:ln>
            <a:effectLst/>
          </c:spPr>
          <c:marker>
            <c:symbol val="none"/>
          </c:marker>
          <c:cat>
            <c:numRef>
              <c:f>'Evolución Deuda Total'!$B$4:$AB$4</c:f>
              <c:numCache>
                <c:formatCode>mmm\-yy</c:formatCode>
                <c:ptCount val="27"/>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numCache>
            </c:numRef>
          </c:cat>
          <c:val>
            <c:numRef>
              <c:f>'Evolución Deuda Total'!$B$11:$AB$11</c:f>
              <c:numCache>
                <c:formatCode>#,##0.00</c:formatCode>
                <c:ptCount val="27"/>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28160512"/>
        <c:axId val="214066304"/>
      </c:lineChart>
      <c:dateAx>
        <c:axId val="134825984"/>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4065728"/>
        <c:crosses val="autoZero"/>
        <c:auto val="1"/>
        <c:lblOffset val="100"/>
        <c:baseTimeUnit val="months"/>
        <c:majorUnit val="3"/>
        <c:majorTimeUnit val="months"/>
      </c:dateAx>
      <c:valAx>
        <c:axId val="214065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Sept-20</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4825984"/>
        <c:crosses val="autoZero"/>
        <c:crossBetween val="between"/>
      </c:valAx>
      <c:valAx>
        <c:axId val="21406630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8160512"/>
        <c:crosses val="max"/>
        <c:crossBetween val="between"/>
      </c:valAx>
      <c:dateAx>
        <c:axId val="228160512"/>
        <c:scaling>
          <c:orientation val="minMax"/>
        </c:scaling>
        <c:delete val="1"/>
        <c:axPos val="b"/>
        <c:numFmt formatCode="mmm\-yy" sourceLinked="1"/>
        <c:majorTickMark val="out"/>
        <c:minorTickMark val="none"/>
        <c:tickLblPos val="nextTo"/>
        <c:crossAx val="214066304"/>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0.24486273250492777</c:v>
                </c:pt>
                <c:pt idx="1">
                  <c:v>0.62975356478799915</c:v>
                </c:pt>
                <c:pt idx="2">
                  <c:v>0.12538370270707314</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Graf'!$A$4:$A$10</c:f>
              <c:numCache>
                <c:formatCode>General</c:formatCode>
                <c:ptCount val="7"/>
                <c:pt idx="0">
                  <c:v>2020</c:v>
                </c:pt>
                <c:pt idx="1">
                  <c:v>2021</c:v>
                </c:pt>
                <c:pt idx="2">
                  <c:v>2022</c:v>
                </c:pt>
                <c:pt idx="3">
                  <c:v>2023</c:v>
                </c:pt>
                <c:pt idx="4">
                  <c:v>2024</c:v>
                </c:pt>
                <c:pt idx="5">
                  <c:v>2025</c:v>
                </c:pt>
                <c:pt idx="6">
                  <c:v>2026</c:v>
                </c:pt>
              </c:numCache>
            </c:numRef>
          </c:cat>
          <c:val>
            <c:numRef>
              <c:f>'Base Graf'!$B$4:$B$10</c:f>
              <c:numCache>
                <c:formatCode>#,##0.0</c:formatCode>
                <c:ptCount val="7"/>
                <c:pt idx="0">
                  <c:v>4342.8838818652548</c:v>
                </c:pt>
                <c:pt idx="1">
                  <c:v>10344.066472871391</c:v>
                </c:pt>
                <c:pt idx="2">
                  <c:v>8150.2489124987023</c:v>
                </c:pt>
                <c:pt idx="3">
                  <c:v>8515.3923679023592</c:v>
                </c:pt>
                <c:pt idx="4">
                  <c:v>235.65574897088123</c:v>
                </c:pt>
                <c:pt idx="5">
                  <c:v>127.08622953247033</c:v>
                </c:pt>
                <c:pt idx="6">
                  <c:v>34.332602788063944</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42865664"/>
        <c:axId val="158698880"/>
      </c:barChart>
      <c:catAx>
        <c:axId val="2428656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8698880"/>
        <c:crosses val="autoZero"/>
        <c:auto val="1"/>
        <c:lblAlgn val="ctr"/>
        <c:lblOffset val="100"/>
        <c:noMultiLvlLbl val="0"/>
      </c:catAx>
      <c:valAx>
        <c:axId val="158698880"/>
        <c:scaling>
          <c:orientation val="minMax"/>
        </c:scaling>
        <c:delete val="1"/>
        <c:axPos val="l"/>
        <c:numFmt formatCode="#,##0.0" sourceLinked="1"/>
        <c:majorTickMark val="none"/>
        <c:minorTickMark val="none"/>
        <c:tickLblPos val="nextTo"/>
        <c:crossAx val="242865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Graf'!$A$4:$A$11</c:f>
              <c:strCache>
                <c:ptCount val="8"/>
                <c:pt idx="0">
                  <c:v>2020</c:v>
                </c:pt>
                <c:pt idx="1">
                  <c:v>2021</c:v>
                </c:pt>
                <c:pt idx="2">
                  <c:v>2022</c:v>
                </c:pt>
                <c:pt idx="3">
                  <c:v>2023</c:v>
                </c:pt>
                <c:pt idx="4">
                  <c:v>2024</c:v>
                </c:pt>
                <c:pt idx="5">
                  <c:v>2025</c:v>
                </c:pt>
                <c:pt idx="6">
                  <c:v>2026</c:v>
                </c:pt>
                <c:pt idx="7">
                  <c:v>Prom Resto 2027-2042</c:v>
                </c:pt>
              </c:strCache>
            </c:strRef>
          </c:cat>
          <c:val>
            <c:numRef>
              <c:f>'Base Graf'!$C$4:$C$11</c:f>
              <c:numCache>
                <c:formatCode>#,##0.0</c:formatCode>
                <c:ptCount val="8"/>
                <c:pt idx="0">
                  <c:v>45.184394623868769</c:v>
                </c:pt>
                <c:pt idx="1">
                  <c:v>38.431626321966384</c:v>
                </c:pt>
                <c:pt idx="2">
                  <c:v>40.661030557348205</c:v>
                </c:pt>
                <c:pt idx="3">
                  <c:v>124.7430592618998</c:v>
                </c:pt>
                <c:pt idx="4">
                  <c:v>124.56023475253019</c:v>
                </c:pt>
                <c:pt idx="5">
                  <c:v>121.27985994367481</c:v>
                </c:pt>
                <c:pt idx="6">
                  <c:v>111.35077433660837</c:v>
                </c:pt>
                <c:pt idx="7">
                  <c:v>21.639608080177162</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46362368"/>
        <c:axId val="158701184"/>
      </c:barChart>
      <c:catAx>
        <c:axId val="3463623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8701184"/>
        <c:crosses val="autoZero"/>
        <c:auto val="1"/>
        <c:lblAlgn val="ctr"/>
        <c:lblOffset val="100"/>
        <c:noMultiLvlLbl val="0"/>
      </c:catAx>
      <c:valAx>
        <c:axId val="158701184"/>
        <c:scaling>
          <c:orientation val="minMax"/>
        </c:scaling>
        <c:delete val="1"/>
        <c:axPos val="l"/>
        <c:numFmt formatCode="#,##0.0" sourceLinked="1"/>
        <c:majorTickMark val="none"/>
        <c:minorTickMark val="none"/>
        <c:tickLblPos val="nextTo"/>
        <c:crossAx val="346362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layout>
                <c:manualLayout>
                  <c:x val="0"/>
                  <c:y val="1.27356598475732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32-480F-9CC5-D5132D1A9CE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2020</c:v>
                </c:pt>
                <c:pt idx="1">
                  <c:v>2021</c:v>
                </c:pt>
                <c:pt idx="2">
                  <c:v>2022</c:v>
                </c:pt>
                <c:pt idx="3">
                  <c:v>2023</c:v>
                </c:pt>
                <c:pt idx="4">
                  <c:v>2024</c:v>
                </c:pt>
                <c:pt idx="5">
                  <c:v>2025</c:v>
                </c:pt>
              </c:numCache>
            </c:numRef>
          </c:cat>
          <c:val>
            <c:numRef>
              <c:f>'Base Graf'!$D$4:$D$9</c:f>
              <c:numCache>
                <c:formatCode>#,##0.0</c:formatCode>
                <c:ptCount val="6"/>
                <c:pt idx="0">
                  <c:v>55.183089094614324</c:v>
                </c:pt>
                <c:pt idx="1">
                  <c:v>40.16881648236172</c:v>
                </c:pt>
                <c:pt idx="2">
                  <c:v>48.602038142676321</c:v>
                </c:pt>
                <c:pt idx="3">
                  <c:v>46.515173121649319</c:v>
                </c:pt>
                <c:pt idx="4">
                  <c:v>44.437837164645281</c:v>
                </c:pt>
                <c:pt idx="5">
                  <c:v>31.950951668965903</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346363392"/>
        <c:axId val="158702912"/>
      </c:barChart>
      <c:catAx>
        <c:axId val="346363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8702912"/>
        <c:crosses val="autoZero"/>
        <c:auto val="1"/>
        <c:lblAlgn val="ctr"/>
        <c:lblOffset val="100"/>
        <c:noMultiLvlLbl val="0"/>
      </c:catAx>
      <c:valAx>
        <c:axId val="158702912"/>
        <c:scaling>
          <c:orientation val="minMax"/>
        </c:scaling>
        <c:delete val="1"/>
        <c:axPos val="l"/>
        <c:numFmt formatCode="#,##0.0" sourceLinked="1"/>
        <c:majorTickMark val="none"/>
        <c:minorTickMark val="none"/>
        <c:tickLblPos val="nextTo"/>
        <c:crossAx val="346363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Graf'!$H$4:$H$10</c:f>
              <c:numCache>
                <c:formatCode>#,##0.0</c:formatCode>
                <c:ptCount val="7"/>
                <c:pt idx="0">
                  <c:v>1600.731671611803</c:v>
                </c:pt>
                <c:pt idx="1">
                  <c:v>7477.9144015119928</c:v>
                </c:pt>
                <c:pt idx="2">
                  <c:v>6019.4334388634552</c:v>
                </c:pt>
                <c:pt idx="3">
                  <c:v>7840.9862331867198</c:v>
                </c:pt>
                <c:pt idx="4">
                  <c:v>212.15440111093724</c:v>
                </c:pt>
                <c:pt idx="5">
                  <c:v>117.48562129214396</c:v>
                </c:pt>
                <c:pt idx="6">
                  <c:v>33.066761890336302</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Graf'!$K$4:$K$10</c:f>
              <c:numCache>
                <c:formatCode>#,##0.0</c:formatCode>
                <c:ptCount val="7"/>
                <c:pt idx="0">
                  <c:v>2742.1522102534518</c:v>
                </c:pt>
                <c:pt idx="1">
                  <c:v>2866.1520713593977</c:v>
                </c:pt>
                <c:pt idx="2">
                  <c:v>2130.8154736352471</c:v>
                </c:pt>
                <c:pt idx="3">
                  <c:v>674.40613471563904</c:v>
                </c:pt>
                <c:pt idx="4">
                  <c:v>23.501347859943976</c:v>
                </c:pt>
                <c:pt idx="5">
                  <c:v>9.6006082403263626</c:v>
                </c:pt>
                <c:pt idx="6">
                  <c:v>1.265840897727643</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347542528"/>
        <c:axId val="212830464"/>
      </c:barChart>
      <c:catAx>
        <c:axId val="3475425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2830464"/>
        <c:crosses val="autoZero"/>
        <c:auto val="1"/>
        <c:lblAlgn val="ctr"/>
        <c:lblOffset val="100"/>
        <c:noMultiLvlLbl val="0"/>
      </c:catAx>
      <c:valAx>
        <c:axId val="212830464"/>
        <c:scaling>
          <c:orientation val="minMax"/>
        </c:scaling>
        <c:delete val="1"/>
        <c:axPos val="l"/>
        <c:numFmt formatCode="#,##0.0" sourceLinked="1"/>
        <c:majorTickMark val="none"/>
        <c:minorTickMark val="none"/>
        <c:tickLblPos val="nextTo"/>
        <c:crossAx val="34754252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Graf'!$I$4:$I$11</c:f>
              <c:numCache>
                <c:formatCode>#,##0.0</c:formatCode>
                <c:ptCount val="8"/>
                <c:pt idx="0">
                  <c:v>17.92356783491298</c:v>
                </c:pt>
                <c:pt idx="1">
                  <c:v>16.380762425818236</c:v>
                </c:pt>
                <c:pt idx="2">
                  <c:v>15.528064861632496</c:v>
                </c:pt>
                <c:pt idx="3">
                  <c:v>96.963290611421115</c:v>
                </c:pt>
                <c:pt idx="4">
                  <c:v>96.878137146421125</c:v>
                </c:pt>
                <c:pt idx="5">
                  <c:v>96.637617436421124</c:v>
                </c:pt>
                <c:pt idx="6">
                  <c:v>91.766807576421115</c:v>
                </c:pt>
                <c:pt idx="7">
                  <c:v>19.135629447260303</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Graf'!$L$4:$L$11</c:f>
              <c:numCache>
                <c:formatCode>#,##0.0</c:formatCode>
                <c:ptCount val="8"/>
                <c:pt idx="0">
                  <c:v>27.260826788955789</c:v>
                </c:pt>
                <c:pt idx="1">
                  <c:v>22.050863896148147</c:v>
                </c:pt>
                <c:pt idx="2">
                  <c:v>25.132965695715711</c:v>
                </c:pt>
                <c:pt idx="3">
                  <c:v>27.779768650478687</c:v>
                </c:pt>
                <c:pt idx="4">
                  <c:v>27.682097606109068</c:v>
                </c:pt>
                <c:pt idx="5">
                  <c:v>24.642242507253684</c:v>
                </c:pt>
                <c:pt idx="6">
                  <c:v>19.583966760187248</c:v>
                </c:pt>
                <c:pt idx="7">
                  <c:v>2.5039786329168585</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347543040"/>
        <c:axId val="212832768"/>
      </c:barChart>
      <c:catAx>
        <c:axId val="3475430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2832768"/>
        <c:crosses val="autoZero"/>
        <c:auto val="1"/>
        <c:lblAlgn val="ctr"/>
        <c:lblOffset val="100"/>
        <c:noMultiLvlLbl val="0"/>
      </c:catAx>
      <c:valAx>
        <c:axId val="212832768"/>
        <c:scaling>
          <c:orientation val="minMax"/>
        </c:scaling>
        <c:delete val="1"/>
        <c:axPos val="l"/>
        <c:numFmt formatCode="#,##0.0" sourceLinked="1"/>
        <c:majorTickMark val="none"/>
        <c:minorTickMark val="none"/>
        <c:tickLblPos val="nextTo"/>
        <c:crossAx val="34754304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2020</c:v>
                </c:pt>
                <c:pt idx="1">
                  <c:v>2021</c:v>
                </c:pt>
                <c:pt idx="2">
                  <c:v>2022</c:v>
                </c:pt>
                <c:pt idx="3">
                  <c:v>2023</c:v>
                </c:pt>
                <c:pt idx="4">
                  <c:v>2024</c:v>
                </c:pt>
                <c:pt idx="5">
                  <c:v>2025</c:v>
                </c:pt>
              </c:numCache>
            </c:numRef>
          </c:cat>
          <c:val>
            <c:numRef>
              <c:f>'Base Graf'!$J$4:$J$9</c:f>
              <c:numCache>
                <c:formatCode>#,##0.0</c:formatCode>
                <c:ptCount val="6"/>
                <c:pt idx="0">
                  <c:v>44.483175448205863</c:v>
                </c:pt>
                <c:pt idx="1">
                  <c:v>31.302975315405</c:v>
                </c:pt>
                <c:pt idx="2">
                  <c:v>41.737300420540009</c:v>
                </c:pt>
                <c:pt idx="3">
                  <c:v>41.737300420540009</c:v>
                </c:pt>
                <c:pt idx="4">
                  <c:v>41.737300420540009</c:v>
                </c:pt>
                <c:pt idx="5">
                  <c:v>31.302975315405</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2020</c:v>
                </c:pt>
                <c:pt idx="1">
                  <c:v>2021</c:v>
                </c:pt>
                <c:pt idx="2">
                  <c:v>2022</c:v>
                </c:pt>
                <c:pt idx="3">
                  <c:v>2023</c:v>
                </c:pt>
                <c:pt idx="4">
                  <c:v>2024</c:v>
                </c:pt>
                <c:pt idx="5">
                  <c:v>2025</c:v>
                </c:pt>
              </c:numCache>
            </c:numRef>
          </c:cat>
          <c:val>
            <c:numRef>
              <c:f>'Base Graf'!$M$4:$M$9</c:f>
              <c:numCache>
                <c:formatCode>#,##0.0</c:formatCode>
                <c:ptCount val="6"/>
                <c:pt idx="0">
                  <c:v>10.699913646408461</c:v>
                </c:pt>
                <c:pt idx="1">
                  <c:v>8.8658411669567165</c:v>
                </c:pt>
                <c:pt idx="2">
                  <c:v>6.8647377221363106</c:v>
                </c:pt>
                <c:pt idx="3">
                  <c:v>4.7778727011093123</c:v>
                </c:pt>
                <c:pt idx="4">
                  <c:v>2.7005367441052703</c:v>
                </c:pt>
                <c:pt idx="5">
                  <c:v>0.64797635356090311</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Graf'!$G$4:$G$9</c:f>
              <c:numCache>
                <c:formatCode>General</c:formatCode>
                <c:ptCount val="6"/>
                <c:pt idx="0">
                  <c:v>2020</c:v>
                </c:pt>
                <c:pt idx="1">
                  <c:v>2021</c:v>
                </c:pt>
                <c:pt idx="2">
                  <c:v>2022</c:v>
                </c:pt>
                <c:pt idx="3">
                  <c:v>2023</c:v>
                </c:pt>
                <c:pt idx="4">
                  <c:v>2024</c:v>
                </c:pt>
                <c:pt idx="5">
                  <c:v>2025</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347544576"/>
        <c:axId val="228257152"/>
      </c:barChart>
      <c:catAx>
        <c:axId val="347544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8257152"/>
        <c:crosses val="autoZero"/>
        <c:auto val="1"/>
        <c:lblAlgn val="ctr"/>
        <c:lblOffset val="100"/>
        <c:noMultiLvlLbl val="0"/>
      </c:catAx>
      <c:valAx>
        <c:axId val="228257152"/>
        <c:scaling>
          <c:orientation val="minMax"/>
        </c:scaling>
        <c:delete val="1"/>
        <c:axPos val="l"/>
        <c:numFmt formatCode="#,##0.0" sourceLinked="1"/>
        <c:majorTickMark val="none"/>
        <c:minorTickMark val="none"/>
        <c:tickLblPos val="nextTo"/>
        <c:crossAx val="3475445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Graf'!$AC$4:$AC$10</c:f>
              <c:numCache>
                <c:formatCode>#,##0.0</c:formatCode>
                <c:ptCount val="7"/>
                <c:pt idx="0">
                  <c:v>2458.8365188167172</c:v>
                </c:pt>
                <c:pt idx="1">
                  <c:v>4111.1280572664627</c:v>
                </c:pt>
                <c:pt idx="2">
                  <c:v>8134.3809350609044</c:v>
                </c:pt>
                <c:pt idx="3">
                  <c:v>8503.0550338210123</c:v>
                </c:pt>
                <c:pt idx="4">
                  <c:v>226.03168537596065</c:v>
                </c:pt>
                <c:pt idx="5">
                  <c:v>119.16207694101919</c:v>
                </c:pt>
                <c:pt idx="6">
                  <c:v>34.332602788063951</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Graf'!$AO$4:$AO$10</c:f>
              <c:numCache>
                <c:formatCode>#,##0.0</c:formatCode>
                <c:ptCount val="7"/>
                <c:pt idx="0">
                  <c:v>1884.0473630485365</c:v>
                </c:pt>
                <c:pt idx="1">
                  <c:v>6232.9384156049227</c:v>
                </c:pt>
                <c:pt idx="2">
                  <c:v>15.867977437784466</c:v>
                </c:pt>
                <c:pt idx="3">
                  <c:v>12.3373340813328</c:v>
                </c:pt>
                <c:pt idx="4">
                  <c:v>9.6240635949205817</c:v>
                </c:pt>
                <c:pt idx="5">
                  <c:v>7.9241525914511524</c:v>
                </c:pt>
                <c:pt idx="6">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347842560"/>
        <c:axId val="242785600"/>
      </c:barChart>
      <c:catAx>
        <c:axId val="3478425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42785600"/>
        <c:crosses val="autoZero"/>
        <c:auto val="1"/>
        <c:lblAlgn val="ctr"/>
        <c:lblOffset val="100"/>
        <c:noMultiLvlLbl val="0"/>
      </c:catAx>
      <c:valAx>
        <c:axId val="242785600"/>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47842560"/>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19483"/>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19484"/>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19485"/>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19486"/>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571500</xdr:colOff>
      <xdr:row>104</xdr:row>
      <xdr:rowOff>22</xdr:rowOff>
    </xdr:from>
    <xdr:to>
      <xdr:col>65</xdr:col>
      <xdr:colOff>1314472</xdr:colOff>
      <xdr:row>105</xdr:row>
      <xdr:rowOff>66680</xdr:rowOff>
    </xdr:to>
    <xdr:sp macro="" textlink="">
      <xdr:nvSpPr>
        <xdr:cNvPr id="16" name="CuadroTexto 9">
          <a:extLst>
            <a:ext uri="{FF2B5EF4-FFF2-40B4-BE49-F238E27FC236}">
              <a16:creationId xmlns:a16="http://schemas.microsoft.com/office/drawing/2014/main" id="{00000000-0008-0000-0400-000010000000}"/>
            </a:ext>
          </a:extLst>
        </xdr:cNvPr>
        <xdr:cNvSpPr txBox="1"/>
      </xdr:nvSpPr>
      <xdr:spPr>
        <a:xfrm>
          <a:off x="61217175" y="20231122"/>
          <a:ext cx="742972"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36,9%</a:t>
          </a:r>
        </a:p>
      </xdr:txBody>
    </xdr:sp>
    <xdr:clientData/>
  </xdr:twoCellAnchor>
  <xdr:twoCellAnchor>
    <xdr:from>
      <xdr:col>65</xdr:col>
      <xdr:colOff>1314472</xdr:colOff>
      <xdr:row>102</xdr:row>
      <xdr:rowOff>85726</xdr:rowOff>
    </xdr:from>
    <xdr:to>
      <xdr:col>65</xdr:col>
      <xdr:colOff>2057389</xdr:colOff>
      <xdr:row>103</xdr:row>
      <xdr:rowOff>152414</xdr:rowOff>
    </xdr:to>
    <xdr:sp macro="" textlink="">
      <xdr:nvSpPr>
        <xdr:cNvPr id="17" name="CuadroTexto 27">
          <a:extLst>
            <a:ext uri="{FF2B5EF4-FFF2-40B4-BE49-F238E27FC236}">
              <a16:creationId xmlns:a16="http://schemas.microsoft.com/office/drawing/2014/main" id="{00000000-0008-0000-0400-000011000000}"/>
            </a:ext>
          </a:extLst>
        </xdr:cNvPr>
        <xdr:cNvSpPr txBox="1"/>
      </xdr:nvSpPr>
      <xdr:spPr>
        <a:xfrm>
          <a:off x="61960147" y="19935826"/>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72,3%</a:t>
          </a:r>
        </a:p>
      </xdr:txBody>
    </xdr:sp>
    <xdr:clientData/>
  </xdr:twoCellAnchor>
  <xdr:twoCellAnchor>
    <xdr:from>
      <xdr:col>65</xdr:col>
      <xdr:colOff>2066900</xdr:colOff>
      <xdr:row>102</xdr:row>
      <xdr:rowOff>133352</xdr:rowOff>
    </xdr:from>
    <xdr:to>
      <xdr:col>65</xdr:col>
      <xdr:colOff>2809872</xdr:colOff>
      <xdr:row>104</xdr:row>
      <xdr:rowOff>9540</xdr:rowOff>
    </xdr:to>
    <xdr:sp macro="" textlink="">
      <xdr:nvSpPr>
        <xdr:cNvPr id="18" name="CuadroTexto 28">
          <a:extLst>
            <a:ext uri="{FF2B5EF4-FFF2-40B4-BE49-F238E27FC236}">
              <a16:creationId xmlns:a16="http://schemas.microsoft.com/office/drawing/2014/main" id="{00000000-0008-0000-0400-000012000000}"/>
            </a:ext>
          </a:extLst>
        </xdr:cNvPr>
        <xdr:cNvSpPr txBox="1"/>
      </xdr:nvSpPr>
      <xdr:spPr>
        <a:xfrm>
          <a:off x="62712575" y="19983452"/>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73,9%</a:t>
          </a:r>
        </a:p>
      </xdr:txBody>
    </xdr:sp>
    <xdr:clientData/>
  </xdr:twoCellAnchor>
  <xdr:twoCellAnchor>
    <xdr:from>
      <xdr:col>65</xdr:col>
      <xdr:colOff>2828949</xdr:colOff>
      <xdr:row>102</xdr:row>
      <xdr:rowOff>38100</xdr:rowOff>
    </xdr:from>
    <xdr:to>
      <xdr:col>65</xdr:col>
      <xdr:colOff>3571866</xdr:colOff>
      <xdr:row>103</xdr:row>
      <xdr:rowOff>104788</xdr:rowOff>
    </xdr:to>
    <xdr:sp macro="" textlink="">
      <xdr:nvSpPr>
        <xdr:cNvPr id="19" name="CuadroTexto 29">
          <a:extLst>
            <a:ext uri="{FF2B5EF4-FFF2-40B4-BE49-F238E27FC236}">
              <a16:creationId xmlns:a16="http://schemas.microsoft.com/office/drawing/2014/main" id="{00000000-0008-0000-0400-000013000000}"/>
            </a:ext>
          </a:extLst>
        </xdr:cNvPr>
        <xdr:cNvSpPr txBox="1"/>
      </xdr:nvSpPr>
      <xdr:spPr>
        <a:xfrm>
          <a:off x="63474624" y="19888200"/>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92,1%</a:t>
          </a:r>
        </a:p>
      </xdr:txBody>
    </xdr:sp>
    <xdr:clientData/>
  </xdr:twoCellAnchor>
  <xdr:twoCellAnchor>
    <xdr:from>
      <xdr:col>65</xdr:col>
      <xdr:colOff>3543277</xdr:colOff>
      <xdr:row>103</xdr:row>
      <xdr:rowOff>161927</xdr:rowOff>
    </xdr:from>
    <xdr:to>
      <xdr:col>65</xdr:col>
      <xdr:colOff>4286249</xdr:colOff>
      <xdr:row>105</xdr:row>
      <xdr:rowOff>38115</xdr:rowOff>
    </xdr:to>
    <xdr:sp macro="" textlink="">
      <xdr:nvSpPr>
        <xdr:cNvPr id="20" name="CuadroTexto 30">
          <a:extLst>
            <a:ext uri="{FF2B5EF4-FFF2-40B4-BE49-F238E27FC236}">
              <a16:creationId xmlns:a16="http://schemas.microsoft.com/office/drawing/2014/main" id="{00000000-0008-0000-0400-000014000000}"/>
            </a:ext>
          </a:extLst>
        </xdr:cNvPr>
        <xdr:cNvSpPr txBox="1"/>
      </xdr:nvSpPr>
      <xdr:spPr>
        <a:xfrm>
          <a:off x="64188952" y="20202527"/>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90,0%</a:t>
          </a:r>
        </a:p>
      </xdr:txBody>
    </xdr:sp>
    <xdr:clientData/>
  </xdr:twoCellAnchor>
  <xdr:twoCellAnchor>
    <xdr:from>
      <xdr:col>65</xdr:col>
      <xdr:colOff>4314838</xdr:colOff>
      <xdr:row>103</xdr:row>
      <xdr:rowOff>171470</xdr:rowOff>
    </xdr:from>
    <xdr:to>
      <xdr:col>65</xdr:col>
      <xdr:colOff>5057754</xdr:colOff>
      <xdr:row>105</xdr:row>
      <xdr:rowOff>47628</xdr:rowOff>
    </xdr:to>
    <xdr:sp macro="" textlink="">
      <xdr:nvSpPr>
        <xdr:cNvPr id="21" name="CuadroTexto 31">
          <a:extLst>
            <a:ext uri="{FF2B5EF4-FFF2-40B4-BE49-F238E27FC236}">
              <a16:creationId xmlns:a16="http://schemas.microsoft.com/office/drawing/2014/main" id="{00000000-0008-0000-0400-000015000000}"/>
            </a:ext>
          </a:extLst>
        </xdr:cNvPr>
        <xdr:cNvSpPr txBox="1"/>
      </xdr:nvSpPr>
      <xdr:spPr>
        <a:xfrm>
          <a:off x="64960513" y="20212070"/>
          <a:ext cx="742916"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92,4%</a:t>
          </a:r>
        </a:p>
      </xdr:txBody>
    </xdr:sp>
    <xdr:clientData/>
  </xdr:twoCellAnchor>
  <xdr:twoCellAnchor>
    <xdr:from>
      <xdr:col>65</xdr:col>
      <xdr:colOff>5057754</xdr:colOff>
      <xdr:row>103</xdr:row>
      <xdr:rowOff>180984</xdr:rowOff>
    </xdr:from>
    <xdr:to>
      <xdr:col>65</xdr:col>
      <xdr:colOff>5800726</xdr:colOff>
      <xdr:row>105</xdr:row>
      <xdr:rowOff>57172</xdr:rowOff>
    </xdr:to>
    <xdr:sp macro="" textlink="">
      <xdr:nvSpPr>
        <xdr:cNvPr id="22" name="CuadroTexto 32">
          <a:extLst>
            <a:ext uri="{FF2B5EF4-FFF2-40B4-BE49-F238E27FC236}">
              <a16:creationId xmlns:a16="http://schemas.microsoft.com/office/drawing/2014/main" id="{00000000-0008-0000-0400-000016000000}"/>
            </a:ext>
          </a:extLst>
        </xdr:cNvPr>
        <xdr:cNvSpPr txBox="1"/>
      </xdr:nvSpPr>
      <xdr:spPr>
        <a:xfrm>
          <a:off x="65703429" y="20221584"/>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96,3%</a:t>
          </a:r>
        </a:p>
      </xdr:txBody>
    </xdr:sp>
    <xdr:clientData/>
  </xdr:twoCellAnchor>
  <xdr:twoCellAnchor>
    <xdr:from>
      <xdr:col>65</xdr:col>
      <xdr:colOff>4362450</xdr:colOff>
      <xdr:row>103</xdr:row>
      <xdr:rowOff>28575</xdr:rowOff>
    </xdr:from>
    <xdr:to>
      <xdr:col>65</xdr:col>
      <xdr:colOff>4924424</xdr:colOff>
      <xdr:row>104</xdr:row>
      <xdr:rowOff>104775</xdr:rowOff>
    </xdr:to>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65008125" y="20069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7,6%</a:t>
          </a:r>
        </a:p>
      </xdr:txBody>
    </xdr:sp>
    <xdr:clientData/>
  </xdr:twoCellAnchor>
  <xdr:twoCellAnchor>
    <xdr:from>
      <xdr:col>65</xdr:col>
      <xdr:colOff>5105400</xdr:colOff>
      <xdr:row>103</xdr:row>
      <xdr:rowOff>28575</xdr:rowOff>
    </xdr:from>
    <xdr:to>
      <xdr:col>65</xdr:col>
      <xdr:colOff>5667374</xdr:colOff>
      <xdr:row>104</xdr:row>
      <xdr:rowOff>104775</xdr:rowOff>
    </xdr:to>
    <xdr:sp macro="" textlink="">
      <xdr:nvSpPr>
        <xdr:cNvPr id="24" name="CuadroTexto 23">
          <a:extLst>
            <a:ext uri="{FF2B5EF4-FFF2-40B4-BE49-F238E27FC236}">
              <a16:creationId xmlns:a16="http://schemas.microsoft.com/office/drawing/2014/main" id="{00000000-0008-0000-0400-000018000000}"/>
            </a:ext>
          </a:extLst>
        </xdr:cNvPr>
        <xdr:cNvSpPr txBox="1"/>
      </xdr:nvSpPr>
      <xdr:spPr>
        <a:xfrm>
          <a:off x="65751075" y="20069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3,7%</a:t>
          </a:r>
        </a:p>
      </xdr:txBody>
    </xdr:sp>
    <xdr:clientData/>
  </xdr:twoCellAnchor>
  <xdr:twoCellAnchor>
    <xdr:from>
      <xdr:col>65</xdr:col>
      <xdr:colOff>571500</xdr:colOff>
      <xdr:row>102</xdr:row>
      <xdr:rowOff>95250</xdr:rowOff>
    </xdr:from>
    <xdr:to>
      <xdr:col>65</xdr:col>
      <xdr:colOff>1133474</xdr:colOff>
      <xdr:row>103</xdr:row>
      <xdr:rowOff>171450</xdr:rowOff>
    </xdr:to>
    <xdr:sp macro="" textlink="">
      <xdr:nvSpPr>
        <xdr:cNvPr id="25" name="CuadroTexto 24">
          <a:extLst>
            <a:ext uri="{FF2B5EF4-FFF2-40B4-BE49-F238E27FC236}">
              <a16:creationId xmlns:a16="http://schemas.microsoft.com/office/drawing/2014/main" id="{00000000-0008-0000-0400-000019000000}"/>
            </a:ext>
          </a:extLst>
        </xdr:cNvPr>
        <xdr:cNvSpPr txBox="1"/>
      </xdr:nvSpPr>
      <xdr:spPr>
        <a:xfrm>
          <a:off x="61217175" y="199453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63,1%</a:t>
          </a:r>
        </a:p>
      </xdr:txBody>
    </xdr:sp>
    <xdr:clientData/>
  </xdr:twoCellAnchor>
  <xdr:twoCellAnchor>
    <xdr:from>
      <xdr:col>65</xdr:col>
      <xdr:colOff>1314450</xdr:colOff>
      <xdr:row>98</xdr:row>
      <xdr:rowOff>104775</xdr:rowOff>
    </xdr:from>
    <xdr:to>
      <xdr:col>65</xdr:col>
      <xdr:colOff>1876424</xdr:colOff>
      <xdr:row>99</xdr:row>
      <xdr:rowOff>180975</xdr:rowOff>
    </xdr:to>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61960125" y="191928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27,7%</a:t>
          </a:r>
        </a:p>
      </xdr:txBody>
    </xdr:sp>
    <xdr:clientData/>
  </xdr:twoCellAnchor>
  <xdr:twoCellAnchor>
    <xdr:from>
      <xdr:col>65</xdr:col>
      <xdr:colOff>2047875</xdr:colOff>
      <xdr:row>99</xdr:row>
      <xdr:rowOff>161925</xdr:rowOff>
    </xdr:from>
    <xdr:to>
      <xdr:col>65</xdr:col>
      <xdr:colOff>2609849</xdr:colOff>
      <xdr:row>101</xdr:row>
      <xdr:rowOff>47625</xdr:rowOff>
    </xdr:to>
    <xdr:sp macro="" textlink="">
      <xdr:nvSpPr>
        <xdr:cNvPr id="27" name="CuadroTexto 26">
          <a:extLst>
            <a:ext uri="{FF2B5EF4-FFF2-40B4-BE49-F238E27FC236}">
              <a16:creationId xmlns:a16="http://schemas.microsoft.com/office/drawing/2014/main" id="{00000000-0008-0000-0400-00001B000000}"/>
            </a:ext>
          </a:extLst>
        </xdr:cNvPr>
        <xdr:cNvSpPr txBox="1"/>
      </xdr:nvSpPr>
      <xdr:spPr>
        <a:xfrm>
          <a:off x="62693550" y="194405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26,1%</a:t>
          </a:r>
        </a:p>
      </xdr:txBody>
    </xdr:sp>
    <xdr:clientData/>
  </xdr:twoCellAnchor>
  <xdr:twoCellAnchor>
    <xdr:from>
      <xdr:col>65</xdr:col>
      <xdr:colOff>2857500</xdr:colOff>
      <xdr:row>99</xdr:row>
      <xdr:rowOff>28575</xdr:rowOff>
    </xdr:from>
    <xdr:to>
      <xdr:col>65</xdr:col>
      <xdr:colOff>3419474</xdr:colOff>
      <xdr:row>100</xdr:row>
      <xdr:rowOff>104775</xdr:rowOff>
    </xdr:to>
    <xdr:sp macro="" textlink="">
      <xdr:nvSpPr>
        <xdr:cNvPr id="28" name="CuadroTexto 27">
          <a:extLst>
            <a:ext uri="{FF2B5EF4-FFF2-40B4-BE49-F238E27FC236}">
              <a16:creationId xmlns:a16="http://schemas.microsoft.com/office/drawing/2014/main" id="{00000000-0008-0000-0400-00001C000000}"/>
            </a:ext>
          </a:extLst>
        </xdr:cNvPr>
        <xdr:cNvSpPr txBox="1"/>
      </xdr:nvSpPr>
      <xdr:spPr>
        <a:xfrm>
          <a:off x="63503175" y="19307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7,9%</a:t>
          </a:r>
        </a:p>
      </xdr:txBody>
    </xdr:sp>
    <xdr:clientData/>
  </xdr:twoCellAnchor>
  <xdr:twoCellAnchor>
    <xdr:from>
      <xdr:col>65</xdr:col>
      <xdr:colOff>3543300</xdr:colOff>
      <xdr:row>103</xdr:row>
      <xdr:rowOff>0</xdr:rowOff>
    </xdr:from>
    <xdr:to>
      <xdr:col>65</xdr:col>
      <xdr:colOff>4105274</xdr:colOff>
      <xdr:row>104</xdr:row>
      <xdr:rowOff>76200</xdr:rowOff>
    </xdr:to>
    <xdr:sp macro="" textlink="">
      <xdr:nvSpPr>
        <xdr:cNvPr id="29" name="CuadroTexto 28">
          <a:extLst>
            <a:ext uri="{FF2B5EF4-FFF2-40B4-BE49-F238E27FC236}">
              <a16:creationId xmlns:a16="http://schemas.microsoft.com/office/drawing/2014/main" id="{00000000-0008-0000-0400-00001D000000}"/>
            </a:ext>
          </a:extLst>
        </xdr:cNvPr>
        <xdr:cNvSpPr txBox="1"/>
      </xdr:nvSpPr>
      <xdr:spPr>
        <a:xfrm>
          <a:off x="64188975" y="200406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10,0%</a:t>
          </a:r>
        </a:p>
      </xdr:txBody>
    </xdr:sp>
    <xdr:clientData/>
  </xdr:twoCellAnchor>
  <xdr:twoCellAnchor>
    <xdr:from>
      <xdr:col>65</xdr:col>
      <xdr:colOff>504825</xdr:colOff>
      <xdr:row>101</xdr:row>
      <xdr:rowOff>19046</xdr:rowOff>
    </xdr:from>
    <xdr:to>
      <xdr:col>65</xdr:col>
      <xdr:colOff>1162086</xdr:colOff>
      <xdr:row>102</xdr:row>
      <xdr:rowOff>104760</xdr:rowOff>
    </xdr:to>
    <xdr:sp macro="" textlink="">
      <xdr:nvSpPr>
        <xdr:cNvPr id="30" name="CuadroTexto 78">
          <a:extLst>
            <a:ext uri="{FF2B5EF4-FFF2-40B4-BE49-F238E27FC236}">
              <a16:creationId xmlns:a16="http://schemas.microsoft.com/office/drawing/2014/main" id="{00000000-0008-0000-0400-00001E000000}"/>
            </a:ext>
          </a:extLst>
        </xdr:cNvPr>
        <xdr:cNvSpPr txBox="1"/>
      </xdr:nvSpPr>
      <xdr:spPr>
        <a:xfrm>
          <a:off x="61150500" y="19678646"/>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4.342,9</a:t>
          </a:r>
        </a:p>
      </xdr:txBody>
    </xdr:sp>
    <xdr:clientData/>
  </xdr:twoCellAnchor>
  <xdr:twoCellAnchor>
    <xdr:from>
      <xdr:col>65</xdr:col>
      <xdr:colOff>2028842</xdr:colOff>
      <xdr:row>98</xdr:row>
      <xdr:rowOff>95259</xdr:rowOff>
    </xdr:from>
    <xdr:to>
      <xdr:col>65</xdr:col>
      <xdr:colOff>2686048</xdr:colOff>
      <xdr:row>99</xdr:row>
      <xdr:rowOff>180973</xdr:rowOff>
    </xdr:to>
    <xdr:sp macro="" textlink="">
      <xdr:nvSpPr>
        <xdr:cNvPr id="31" name="CuadroTexto 79">
          <a:extLst>
            <a:ext uri="{FF2B5EF4-FFF2-40B4-BE49-F238E27FC236}">
              <a16:creationId xmlns:a16="http://schemas.microsoft.com/office/drawing/2014/main" id="{00000000-0008-0000-0400-00001F000000}"/>
            </a:ext>
          </a:extLst>
        </xdr:cNvPr>
        <xdr:cNvSpPr txBox="1"/>
      </xdr:nvSpPr>
      <xdr:spPr>
        <a:xfrm>
          <a:off x="62674517" y="1918335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8.150,2</a:t>
          </a:r>
        </a:p>
      </xdr:txBody>
    </xdr:sp>
    <xdr:clientData/>
  </xdr:twoCellAnchor>
  <xdr:twoCellAnchor>
    <xdr:from>
      <xdr:col>65</xdr:col>
      <xdr:colOff>1238258</xdr:colOff>
      <xdr:row>96</xdr:row>
      <xdr:rowOff>180975</xdr:rowOff>
    </xdr:from>
    <xdr:to>
      <xdr:col>65</xdr:col>
      <xdr:colOff>1895520</xdr:colOff>
      <xdr:row>98</xdr:row>
      <xdr:rowOff>76189</xdr:rowOff>
    </xdr:to>
    <xdr:sp macro="" textlink="">
      <xdr:nvSpPr>
        <xdr:cNvPr id="32" name="CuadroTexto 80">
          <a:extLst>
            <a:ext uri="{FF2B5EF4-FFF2-40B4-BE49-F238E27FC236}">
              <a16:creationId xmlns:a16="http://schemas.microsoft.com/office/drawing/2014/main" id="{00000000-0008-0000-0400-000020000000}"/>
            </a:ext>
          </a:extLst>
        </xdr:cNvPr>
        <xdr:cNvSpPr txBox="1"/>
      </xdr:nvSpPr>
      <xdr:spPr>
        <a:xfrm>
          <a:off x="61883933" y="1888807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10.344,1</a:t>
          </a:r>
        </a:p>
      </xdr:txBody>
    </xdr:sp>
    <xdr:clientData/>
  </xdr:twoCellAnchor>
  <xdr:twoCellAnchor>
    <xdr:from>
      <xdr:col>65</xdr:col>
      <xdr:colOff>2771800</xdr:colOff>
      <xdr:row>98</xdr:row>
      <xdr:rowOff>57139</xdr:rowOff>
    </xdr:from>
    <xdr:to>
      <xdr:col>65</xdr:col>
      <xdr:colOff>3429006</xdr:colOff>
      <xdr:row>99</xdr:row>
      <xdr:rowOff>142884</xdr:rowOff>
    </xdr:to>
    <xdr:sp macro="" textlink="">
      <xdr:nvSpPr>
        <xdr:cNvPr id="33" name="CuadroTexto 81">
          <a:extLst>
            <a:ext uri="{FF2B5EF4-FFF2-40B4-BE49-F238E27FC236}">
              <a16:creationId xmlns:a16="http://schemas.microsoft.com/office/drawing/2014/main" id="{00000000-0008-0000-0400-000021000000}"/>
            </a:ext>
          </a:extLst>
        </xdr:cNvPr>
        <xdr:cNvSpPr txBox="1"/>
      </xdr:nvSpPr>
      <xdr:spPr>
        <a:xfrm>
          <a:off x="63417475" y="1914523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8.515,4</a:t>
          </a:r>
        </a:p>
      </xdr:txBody>
    </xdr:sp>
    <xdr:clientData/>
  </xdr:twoCellAnchor>
  <xdr:twoCellAnchor>
    <xdr:from>
      <xdr:col>65</xdr:col>
      <xdr:colOff>3533808</xdr:colOff>
      <xdr:row>102</xdr:row>
      <xdr:rowOff>28579</xdr:rowOff>
    </xdr:from>
    <xdr:to>
      <xdr:col>65</xdr:col>
      <xdr:colOff>4191014</xdr:colOff>
      <xdr:row>103</xdr:row>
      <xdr:rowOff>114294</xdr:rowOff>
    </xdr:to>
    <xdr:sp macro="" textlink="">
      <xdr:nvSpPr>
        <xdr:cNvPr id="34" name="CuadroTexto 82">
          <a:extLst>
            <a:ext uri="{FF2B5EF4-FFF2-40B4-BE49-F238E27FC236}">
              <a16:creationId xmlns:a16="http://schemas.microsoft.com/office/drawing/2014/main" id="{00000000-0008-0000-0400-000022000000}"/>
            </a:ext>
          </a:extLst>
        </xdr:cNvPr>
        <xdr:cNvSpPr txBox="1"/>
      </xdr:nvSpPr>
      <xdr:spPr>
        <a:xfrm>
          <a:off x="64179483" y="19878679"/>
          <a:ext cx="657206"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235,7</a:t>
          </a:r>
        </a:p>
      </xdr:txBody>
    </xdr:sp>
    <xdr:clientData/>
  </xdr:twoCellAnchor>
  <xdr:twoCellAnchor>
    <xdr:from>
      <xdr:col>65</xdr:col>
      <xdr:colOff>4286250</xdr:colOff>
      <xdr:row>102</xdr:row>
      <xdr:rowOff>19043</xdr:rowOff>
    </xdr:from>
    <xdr:to>
      <xdr:col>65</xdr:col>
      <xdr:colOff>4943511</xdr:colOff>
      <xdr:row>103</xdr:row>
      <xdr:rowOff>104757</xdr:rowOff>
    </xdr:to>
    <xdr:sp macro="" textlink="">
      <xdr:nvSpPr>
        <xdr:cNvPr id="35" name="CuadroTexto 83">
          <a:extLst>
            <a:ext uri="{FF2B5EF4-FFF2-40B4-BE49-F238E27FC236}">
              <a16:creationId xmlns:a16="http://schemas.microsoft.com/office/drawing/2014/main" id="{00000000-0008-0000-0400-000023000000}"/>
            </a:ext>
          </a:extLst>
        </xdr:cNvPr>
        <xdr:cNvSpPr txBox="1"/>
      </xdr:nvSpPr>
      <xdr:spPr>
        <a:xfrm>
          <a:off x="64931925" y="19869143"/>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127,1</a:t>
          </a:r>
        </a:p>
      </xdr:txBody>
    </xdr:sp>
    <xdr:clientData/>
  </xdr:twoCellAnchor>
  <xdr:twoCellAnchor>
    <xdr:from>
      <xdr:col>65</xdr:col>
      <xdr:colOff>5086371</xdr:colOff>
      <xdr:row>102</xdr:row>
      <xdr:rowOff>19038</xdr:rowOff>
    </xdr:from>
    <xdr:to>
      <xdr:col>65</xdr:col>
      <xdr:colOff>5543568</xdr:colOff>
      <xdr:row>103</xdr:row>
      <xdr:rowOff>114295</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5732046" y="19869138"/>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34,3</a:t>
          </a:r>
        </a:p>
      </xdr:txBody>
    </xdr:sp>
    <xdr:clientData/>
  </xdr:twoCellAnchor>
  <xdr:twoCellAnchor>
    <xdr:from>
      <xdr:col>65</xdr:col>
      <xdr:colOff>495300</xdr:colOff>
      <xdr:row>122</xdr:row>
      <xdr:rowOff>95259</xdr:rowOff>
    </xdr:from>
    <xdr:to>
      <xdr:col>65</xdr:col>
      <xdr:colOff>981030</xdr:colOff>
      <xdr:row>123</xdr:row>
      <xdr:rowOff>161917</xdr:rowOff>
    </xdr:to>
    <xdr:sp macro="" textlink="">
      <xdr:nvSpPr>
        <xdr:cNvPr id="45" name="CuadroTexto 49">
          <a:extLst>
            <a:ext uri="{FF2B5EF4-FFF2-40B4-BE49-F238E27FC236}">
              <a16:creationId xmlns:a16="http://schemas.microsoft.com/office/drawing/2014/main" id="{00000000-0008-0000-0400-00002D000000}"/>
            </a:ext>
          </a:extLst>
        </xdr:cNvPr>
        <xdr:cNvSpPr txBox="1"/>
      </xdr:nvSpPr>
      <xdr:spPr>
        <a:xfrm>
          <a:off x="61140975" y="23755359"/>
          <a:ext cx="485730"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39,7%</a:t>
          </a:r>
        </a:p>
      </xdr:txBody>
    </xdr:sp>
    <xdr:clientData/>
  </xdr:twoCellAnchor>
  <xdr:twoCellAnchor>
    <xdr:from>
      <xdr:col>65</xdr:col>
      <xdr:colOff>1171556</xdr:colOff>
      <xdr:row>122</xdr:row>
      <xdr:rowOff>95259</xdr:rowOff>
    </xdr:from>
    <xdr:to>
      <xdr:col>65</xdr:col>
      <xdr:colOff>1657341</xdr:colOff>
      <xdr:row>123</xdr:row>
      <xdr:rowOff>161917</xdr:rowOff>
    </xdr:to>
    <xdr:sp macro="" textlink="">
      <xdr:nvSpPr>
        <xdr:cNvPr id="46" name="CuadroTexto 50">
          <a:extLst>
            <a:ext uri="{FF2B5EF4-FFF2-40B4-BE49-F238E27FC236}">
              <a16:creationId xmlns:a16="http://schemas.microsoft.com/office/drawing/2014/main" id="{00000000-0008-0000-0400-00002E000000}"/>
            </a:ext>
          </a:extLst>
        </xdr:cNvPr>
        <xdr:cNvSpPr txBox="1"/>
      </xdr:nvSpPr>
      <xdr:spPr>
        <a:xfrm>
          <a:off x="61817231" y="23755359"/>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42,6%</a:t>
          </a:r>
        </a:p>
      </xdr:txBody>
    </xdr:sp>
    <xdr:clientData/>
  </xdr:twoCellAnchor>
  <xdr:twoCellAnchor>
    <xdr:from>
      <xdr:col>65</xdr:col>
      <xdr:colOff>1828761</xdr:colOff>
      <xdr:row>122</xdr:row>
      <xdr:rowOff>76193</xdr:rowOff>
    </xdr:from>
    <xdr:to>
      <xdr:col>65</xdr:col>
      <xdr:colOff>2314546</xdr:colOff>
      <xdr:row>123</xdr:row>
      <xdr:rowOff>142881</xdr:rowOff>
    </xdr:to>
    <xdr:sp macro="" textlink="">
      <xdr:nvSpPr>
        <xdr:cNvPr id="47" name="CuadroTexto 51">
          <a:extLst>
            <a:ext uri="{FF2B5EF4-FFF2-40B4-BE49-F238E27FC236}">
              <a16:creationId xmlns:a16="http://schemas.microsoft.com/office/drawing/2014/main" id="{00000000-0008-0000-0400-00002F000000}"/>
            </a:ext>
          </a:extLst>
        </xdr:cNvPr>
        <xdr:cNvSpPr txBox="1"/>
      </xdr:nvSpPr>
      <xdr:spPr>
        <a:xfrm>
          <a:off x="62474436" y="2373629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38,2%</a:t>
          </a:r>
        </a:p>
      </xdr:txBody>
    </xdr:sp>
    <xdr:clientData/>
  </xdr:twoCellAnchor>
  <xdr:twoCellAnchor>
    <xdr:from>
      <xdr:col>65</xdr:col>
      <xdr:colOff>2476455</xdr:colOff>
      <xdr:row>120</xdr:row>
      <xdr:rowOff>57150</xdr:rowOff>
    </xdr:from>
    <xdr:to>
      <xdr:col>65</xdr:col>
      <xdr:colOff>2962240</xdr:colOff>
      <xdr:row>121</xdr:row>
      <xdr:rowOff>123838</xdr:rowOff>
    </xdr:to>
    <xdr:sp macro="" textlink="">
      <xdr:nvSpPr>
        <xdr:cNvPr id="48" name="CuadroTexto 52">
          <a:extLst>
            <a:ext uri="{FF2B5EF4-FFF2-40B4-BE49-F238E27FC236}">
              <a16:creationId xmlns:a16="http://schemas.microsoft.com/office/drawing/2014/main" id="{00000000-0008-0000-0400-000030000000}"/>
            </a:ext>
          </a:extLst>
        </xdr:cNvPr>
        <xdr:cNvSpPr txBox="1"/>
      </xdr:nvSpPr>
      <xdr:spPr>
        <a:xfrm>
          <a:off x="63122130" y="2333625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77,7%</a:t>
          </a:r>
        </a:p>
      </xdr:txBody>
    </xdr:sp>
    <xdr:clientData/>
  </xdr:twoCellAnchor>
  <xdr:twoCellAnchor>
    <xdr:from>
      <xdr:col>65</xdr:col>
      <xdr:colOff>3133702</xdr:colOff>
      <xdr:row>120</xdr:row>
      <xdr:rowOff>66675</xdr:rowOff>
    </xdr:from>
    <xdr:to>
      <xdr:col>65</xdr:col>
      <xdr:colOff>3619487</xdr:colOff>
      <xdr:row>121</xdr:row>
      <xdr:rowOff>133363</xdr:rowOff>
    </xdr:to>
    <xdr:sp macro="" textlink="">
      <xdr:nvSpPr>
        <xdr:cNvPr id="49" name="CuadroTexto 53">
          <a:extLst>
            <a:ext uri="{FF2B5EF4-FFF2-40B4-BE49-F238E27FC236}">
              <a16:creationId xmlns:a16="http://schemas.microsoft.com/office/drawing/2014/main" id="{00000000-0008-0000-0400-000031000000}"/>
            </a:ext>
          </a:extLst>
        </xdr:cNvPr>
        <xdr:cNvSpPr txBox="1"/>
      </xdr:nvSpPr>
      <xdr:spPr>
        <a:xfrm>
          <a:off x="63779377" y="23345775"/>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77,8%</a:t>
          </a:r>
        </a:p>
      </xdr:txBody>
    </xdr:sp>
    <xdr:clientData/>
  </xdr:twoCellAnchor>
  <xdr:twoCellAnchor>
    <xdr:from>
      <xdr:col>65</xdr:col>
      <xdr:colOff>5067300</xdr:colOff>
      <xdr:row>122</xdr:row>
      <xdr:rowOff>57143</xdr:rowOff>
    </xdr:from>
    <xdr:to>
      <xdr:col>65</xdr:col>
      <xdr:colOff>5553085</xdr:colOff>
      <xdr:row>123</xdr:row>
      <xdr:rowOff>123831</xdr:rowOff>
    </xdr:to>
    <xdr:sp macro="" textlink="">
      <xdr:nvSpPr>
        <xdr:cNvPr id="52" name="CuadroTexto 55">
          <a:extLst>
            <a:ext uri="{FF2B5EF4-FFF2-40B4-BE49-F238E27FC236}">
              <a16:creationId xmlns:a16="http://schemas.microsoft.com/office/drawing/2014/main" id="{00000000-0008-0000-0400-000034000000}"/>
            </a:ext>
          </a:extLst>
        </xdr:cNvPr>
        <xdr:cNvSpPr txBox="1"/>
      </xdr:nvSpPr>
      <xdr:spPr>
        <a:xfrm>
          <a:off x="65712975" y="2371724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88,4%</a:t>
          </a:r>
        </a:p>
      </xdr:txBody>
    </xdr:sp>
    <xdr:clientData/>
  </xdr:twoCellAnchor>
  <xdr:twoCellAnchor>
    <xdr:from>
      <xdr:col>65</xdr:col>
      <xdr:colOff>3771871</xdr:colOff>
      <xdr:row>120</xdr:row>
      <xdr:rowOff>95260</xdr:rowOff>
    </xdr:from>
    <xdr:to>
      <xdr:col>65</xdr:col>
      <xdr:colOff>4257656</xdr:colOff>
      <xdr:row>121</xdr:row>
      <xdr:rowOff>161918</xdr:rowOff>
    </xdr:to>
    <xdr:sp macro="" textlink="">
      <xdr:nvSpPr>
        <xdr:cNvPr id="53" name="CuadroTexto 54">
          <a:extLst>
            <a:ext uri="{FF2B5EF4-FFF2-40B4-BE49-F238E27FC236}">
              <a16:creationId xmlns:a16="http://schemas.microsoft.com/office/drawing/2014/main" id="{00000000-0008-0000-0400-000035000000}"/>
            </a:ext>
          </a:extLst>
        </xdr:cNvPr>
        <xdr:cNvSpPr txBox="1"/>
      </xdr:nvSpPr>
      <xdr:spPr>
        <a:xfrm>
          <a:off x="64417546" y="23374360"/>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79,7%</a:t>
          </a:r>
        </a:p>
      </xdr:txBody>
    </xdr:sp>
    <xdr:clientData/>
  </xdr:twoCellAnchor>
  <xdr:twoCellAnchor>
    <xdr:from>
      <xdr:col>65</xdr:col>
      <xdr:colOff>4438643</xdr:colOff>
      <xdr:row>120</xdr:row>
      <xdr:rowOff>95248</xdr:rowOff>
    </xdr:from>
    <xdr:to>
      <xdr:col>65</xdr:col>
      <xdr:colOff>4924428</xdr:colOff>
      <xdr:row>121</xdr:row>
      <xdr:rowOff>161936</xdr:rowOff>
    </xdr:to>
    <xdr:sp macro="" textlink="">
      <xdr:nvSpPr>
        <xdr:cNvPr id="54" name="CuadroTexto 55">
          <a:extLst>
            <a:ext uri="{FF2B5EF4-FFF2-40B4-BE49-F238E27FC236}">
              <a16:creationId xmlns:a16="http://schemas.microsoft.com/office/drawing/2014/main" id="{00000000-0008-0000-0400-000036000000}"/>
            </a:ext>
          </a:extLst>
        </xdr:cNvPr>
        <xdr:cNvSpPr txBox="1"/>
      </xdr:nvSpPr>
      <xdr:spPr>
        <a:xfrm>
          <a:off x="65084318" y="23374348"/>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82,4%</a:t>
          </a:r>
        </a:p>
      </xdr:txBody>
    </xdr:sp>
    <xdr:clientData/>
  </xdr:twoCellAnchor>
  <xdr:twoCellAnchor>
    <xdr:from>
      <xdr:col>65</xdr:col>
      <xdr:colOff>495300</xdr:colOff>
      <xdr:row>121</xdr:row>
      <xdr:rowOff>38109</xdr:rowOff>
    </xdr:from>
    <xdr:to>
      <xdr:col>65</xdr:col>
      <xdr:colOff>981030</xdr:colOff>
      <xdr:row>122</xdr:row>
      <xdr:rowOff>104767</xdr:rowOff>
    </xdr:to>
    <xdr:sp macro="" textlink="">
      <xdr:nvSpPr>
        <xdr:cNvPr id="55" name="CuadroTexto 49">
          <a:extLst>
            <a:ext uri="{FF2B5EF4-FFF2-40B4-BE49-F238E27FC236}">
              <a16:creationId xmlns:a16="http://schemas.microsoft.com/office/drawing/2014/main" id="{00000000-0008-0000-0400-000037000000}"/>
            </a:ext>
          </a:extLst>
        </xdr:cNvPr>
        <xdr:cNvSpPr txBox="1"/>
      </xdr:nvSpPr>
      <xdr:spPr>
        <a:xfrm>
          <a:off x="61140975" y="23507709"/>
          <a:ext cx="485730"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60,3%</a:t>
          </a:r>
        </a:p>
      </xdr:txBody>
    </xdr:sp>
    <xdr:clientData/>
  </xdr:twoCellAnchor>
  <xdr:twoCellAnchor>
    <xdr:from>
      <xdr:col>65</xdr:col>
      <xdr:colOff>1171556</xdr:colOff>
      <xdr:row>121</xdr:row>
      <xdr:rowOff>38109</xdr:rowOff>
    </xdr:from>
    <xdr:to>
      <xdr:col>65</xdr:col>
      <xdr:colOff>1657341</xdr:colOff>
      <xdr:row>122</xdr:row>
      <xdr:rowOff>104767</xdr:rowOff>
    </xdr:to>
    <xdr:sp macro="" textlink="">
      <xdr:nvSpPr>
        <xdr:cNvPr id="56" name="CuadroTexto 50">
          <a:extLst>
            <a:ext uri="{FF2B5EF4-FFF2-40B4-BE49-F238E27FC236}">
              <a16:creationId xmlns:a16="http://schemas.microsoft.com/office/drawing/2014/main" id="{00000000-0008-0000-0400-000038000000}"/>
            </a:ext>
          </a:extLst>
        </xdr:cNvPr>
        <xdr:cNvSpPr txBox="1"/>
      </xdr:nvSpPr>
      <xdr:spPr>
        <a:xfrm>
          <a:off x="61817231" y="23507709"/>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57,4%</a:t>
          </a:r>
        </a:p>
      </xdr:txBody>
    </xdr:sp>
    <xdr:clientData/>
  </xdr:twoCellAnchor>
  <xdr:twoCellAnchor>
    <xdr:from>
      <xdr:col>65</xdr:col>
      <xdr:colOff>1828761</xdr:colOff>
      <xdr:row>121</xdr:row>
      <xdr:rowOff>19043</xdr:rowOff>
    </xdr:from>
    <xdr:to>
      <xdr:col>65</xdr:col>
      <xdr:colOff>2314546</xdr:colOff>
      <xdr:row>122</xdr:row>
      <xdr:rowOff>85731</xdr:rowOff>
    </xdr:to>
    <xdr:sp macro="" textlink="">
      <xdr:nvSpPr>
        <xdr:cNvPr id="57" name="CuadroTexto 51">
          <a:extLst>
            <a:ext uri="{FF2B5EF4-FFF2-40B4-BE49-F238E27FC236}">
              <a16:creationId xmlns:a16="http://schemas.microsoft.com/office/drawing/2014/main" id="{00000000-0008-0000-0400-000039000000}"/>
            </a:ext>
          </a:extLst>
        </xdr:cNvPr>
        <xdr:cNvSpPr txBox="1"/>
      </xdr:nvSpPr>
      <xdr:spPr>
        <a:xfrm>
          <a:off x="62474436" y="2348864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61,8%</a:t>
          </a:r>
        </a:p>
      </xdr:txBody>
    </xdr:sp>
    <xdr:clientData/>
  </xdr:twoCellAnchor>
  <xdr:twoCellAnchor>
    <xdr:from>
      <xdr:col>65</xdr:col>
      <xdr:colOff>2476455</xdr:colOff>
      <xdr:row>116</xdr:row>
      <xdr:rowOff>114300</xdr:rowOff>
    </xdr:from>
    <xdr:to>
      <xdr:col>65</xdr:col>
      <xdr:colOff>2962240</xdr:colOff>
      <xdr:row>117</xdr:row>
      <xdr:rowOff>180988</xdr:rowOff>
    </xdr:to>
    <xdr:sp macro="" textlink="">
      <xdr:nvSpPr>
        <xdr:cNvPr id="58" name="CuadroTexto 52">
          <a:extLst>
            <a:ext uri="{FF2B5EF4-FFF2-40B4-BE49-F238E27FC236}">
              <a16:creationId xmlns:a16="http://schemas.microsoft.com/office/drawing/2014/main" id="{00000000-0008-0000-0400-00003A000000}"/>
            </a:ext>
          </a:extLst>
        </xdr:cNvPr>
        <xdr:cNvSpPr txBox="1"/>
      </xdr:nvSpPr>
      <xdr:spPr>
        <a:xfrm>
          <a:off x="63122130" y="2263140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22,3%</a:t>
          </a:r>
        </a:p>
      </xdr:txBody>
    </xdr:sp>
    <xdr:clientData/>
  </xdr:twoCellAnchor>
  <xdr:twoCellAnchor>
    <xdr:from>
      <xdr:col>65</xdr:col>
      <xdr:colOff>3133702</xdr:colOff>
      <xdr:row>116</xdr:row>
      <xdr:rowOff>104775</xdr:rowOff>
    </xdr:from>
    <xdr:to>
      <xdr:col>65</xdr:col>
      <xdr:colOff>3619487</xdr:colOff>
      <xdr:row>117</xdr:row>
      <xdr:rowOff>171463</xdr:rowOff>
    </xdr:to>
    <xdr:sp macro="" textlink="">
      <xdr:nvSpPr>
        <xdr:cNvPr id="59" name="CuadroTexto 53">
          <a:extLst>
            <a:ext uri="{FF2B5EF4-FFF2-40B4-BE49-F238E27FC236}">
              <a16:creationId xmlns:a16="http://schemas.microsoft.com/office/drawing/2014/main" id="{00000000-0008-0000-0400-00003B000000}"/>
            </a:ext>
          </a:extLst>
        </xdr:cNvPr>
        <xdr:cNvSpPr txBox="1"/>
      </xdr:nvSpPr>
      <xdr:spPr>
        <a:xfrm>
          <a:off x="63779377" y="22621875"/>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22,2%</a:t>
          </a:r>
        </a:p>
      </xdr:txBody>
    </xdr:sp>
    <xdr:clientData/>
  </xdr:twoCellAnchor>
  <xdr:twoCellAnchor>
    <xdr:from>
      <xdr:col>65</xdr:col>
      <xdr:colOff>5067300</xdr:colOff>
      <xdr:row>121</xdr:row>
      <xdr:rowOff>28568</xdr:rowOff>
    </xdr:from>
    <xdr:to>
      <xdr:col>65</xdr:col>
      <xdr:colOff>5553085</xdr:colOff>
      <xdr:row>122</xdr:row>
      <xdr:rowOff>95256</xdr:rowOff>
    </xdr:to>
    <xdr:sp macro="" textlink="">
      <xdr:nvSpPr>
        <xdr:cNvPr id="60" name="CuadroTexto 55">
          <a:extLst>
            <a:ext uri="{FF2B5EF4-FFF2-40B4-BE49-F238E27FC236}">
              <a16:creationId xmlns:a16="http://schemas.microsoft.com/office/drawing/2014/main" id="{00000000-0008-0000-0400-00003C000000}"/>
            </a:ext>
          </a:extLst>
        </xdr:cNvPr>
        <xdr:cNvSpPr txBox="1"/>
      </xdr:nvSpPr>
      <xdr:spPr>
        <a:xfrm>
          <a:off x="65712975" y="23498168"/>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11,6%</a:t>
          </a:r>
        </a:p>
      </xdr:txBody>
    </xdr:sp>
    <xdr:clientData/>
  </xdr:twoCellAnchor>
  <xdr:twoCellAnchor>
    <xdr:from>
      <xdr:col>65</xdr:col>
      <xdr:colOff>3762346</xdr:colOff>
      <xdr:row>116</xdr:row>
      <xdr:rowOff>104785</xdr:rowOff>
    </xdr:from>
    <xdr:to>
      <xdr:col>65</xdr:col>
      <xdr:colOff>4248131</xdr:colOff>
      <xdr:row>117</xdr:row>
      <xdr:rowOff>171443</xdr:rowOff>
    </xdr:to>
    <xdr:sp macro="" textlink="">
      <xdr:nvSpPr>
        <xdr:cNvPr id="61" name="CuadroTexto 54">
          <a:extLst>
            <a:ext uri="{FF2B5EF4-FFF2-40B4-BE49-F238E27FC236}">
              <a16:creationId xmlns:a16="http://schemas.microsoft.com/office/drawing/2014/main" id="{00000000-0008-0000-0400-00003D000000}"/>
            </a:ext>
          </a:extLst>
        </xdr:cNvPr>
        <xdr:cNvSpPr txBox="1"/>
      </xdr:nvSpPr>
      <xdr:spPr>
        <a:xfrm>
          <a:off x="64408021" y="22621885"/>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20,3%</a:t>
          </a:r>
        </a:p>
      </xdr:txBody>
    </xdr:sp>
    <xdr:clientData/>
  </xdr:twoCellAnchor>
  <xdr:twoCellAnchor>
    <xdr:from>
      <xdr:col>65</xdr:col>
      <xdr:colOff>4429118</xdr:colOff>
      <xdr:row>117</xdr:row>
      <xdr:rowOff>9523</xdr:rowOff>
    </xdr:from>
    <xdr:to>
      <xdr:col>65</xdr:col>
      <xdr:colOff>4914903</xdr:colOff>
      <xdr:row>118</xdr:row>
      <xdr:rowOff>76211</xdr:rowOff>
    </xdr:to>
    <xdr:sp macro="" textlink="">
      <xdr:nvSpPr>
        <xdr:cNvPr id="62" name="CuadroTexto 55">
          <a:extLst>
            <a:ext uri="{FF2B5EF4-FFF2-40B4-BE49-F238E27FC236}">
              <a16:creationId xmlns:a16="http://schemas.microsoft.com/office/drawing/2014/main" id="{00000000-0008-0000-0400-00003E000000}"/>
            </a:ext>
          </a:extLst>
        </xdr:cNvPr>
        <xdr:cNvSpPr txBox="1"/>
      </xdr:nvSpPr>
      <xdr:spPr>
        <a:xfrm>
          <a:off x="65074793" y="2271712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17,6%</a:t>
          </a:r>
        </a:p>
      </xdr:txBody>
    </xdr:sp>
    <xdr:clientData/>
  </xdr:twoCellAnchor>
  <xdr:twoCellAnchor>
    <xdr:from>
      <xdr:col>65</xdr:col>
      <xdr:colOff>514350</xdr:colOff>
      <xdr:row>119</xdr:row>
      <xdr:rowOff>133350</xdr:rowOff>
    </xdr:from>
    <xdr:to>
      <xdr:col>65</xdr:col>
      <xdr:colOff>1028724</xdr:colOff>
      <xdr:row>120</xdr:row>
      <xdr:rowOff>180981</xdr:rowOff>
    </xdr:to>
    <xdr:sp macro="" textlink="">
      <xdr:nvSpPr>
        <xdr:cNvPr id="63" name="CuadroTexto 71">
          <a:extLst>
            <a:ext uri="{FF2B5EF4-FFF2-40B4-BE49-F238E27FC236}">
              <a16:creationId xmlns:a16="http://schemas.microsoft.com/office/drawing/2014/main" id="{00000000-0008-0000-0400-00003F000000}"/>
            </a:ext>
          </a:extLst>
        </xdr:cNvPr>
        <xdr:cNvSpPr txBox="1"/>
      </xdr:nvSpPr>
      <xdr:spPr>
        <a:xfrm>
          <a:off x="61160025" y="23221950"/>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45,2</a:t>
          </a:r>
        </a:p>
      </xdr:txBody>
    </xdr:sp>
    <xdr:clientData/>
  </xdr:twoCellAnchor>
  <xdr:twoCellAnchor>
    <xdr:from>
      <xdr:col>65</xdr:col>
      <xdr:colOff>1190634</xdr:colOff>
      <xdr:row>120</xdr:row>
      <xdr:rowOff>19066</xdr:rowOff>
    </xdr:from>
    <xdr:to>
      <xdr:col>65</xdr:col>
      <xdr:colOff>1705007</xdr:colOff>
      <xdr:row>121</xdr:row>
      <xdr:rowOff>66697</xdr:rowOff>
    </xdr:to>
    <xdr:sp macro="" textlink="">
      <xdr:nvSpPr>
        <xdr:cNvPr id="64" name="CuadroTexto 72">
          <a:extLst>
            <a:ext uri="{FF2B5EF4-FFF2-40B4-BE49-F238E27FC236}">
              <a16:creationId xmlns:a16="http://schemas.microsoft.com/office/drawing/2014/main" id="{00000000-0008-0000-0400-000040000000}"/>
            </a:ext>
          </a:extLst>
        </xdr:cNvPr>
        <xdr:cNvSpPr txBox="1"/>
      </xdr:nvSpPr>
      <xdr:spPr>
        <a:xfrm>
          <a:off x="61836309" y="23298166"/>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38,4</a:t>
          </a:r>
        </a:p>
      </xdr:txBody>
    </xdr:sp>
    <xdr:clientData/>
  </xdr:twoCellAnchor>
  <xdr:twoCellAnchor>
    <xdr:from>
      <xdr:col>65</xdr:col>
      <xdr:colOff>1857378</xdr:colOff>
      <xdr:row>119</xdr:row>
      <xdr:rowOff>161925</xdr:rowOff>
    </xdr:from>
    <xdr:to>
      <xdr:col>65</xdr:col>
      <xdr:colOff>2371752</xdr:colOff>
      <xdr:row>121</xdr:row>
      <xdr:rowOff>19057</xdr:rowOff>
    </xdr:to>
    <xdr:sp macro="" textlink="">
      <xdr:nvSpPr>
        <xdr:cNvPr id="65" name="CuadroTexto 73">
          <a:extLst>
            <a:ext uri="{FF2B5EF4-FFF2-40B4-BE49-F238E27FC236}">
              <a16:creationId xmlns:a16="http://schemas.microsoft.com/office/drawing/2014/main" id="{00000000-0008-0000-0400-000041000000}"/>
            </a:ext>
          </a:extLst>
        </xdr:cNvPr>
        <xdr:cNvSpPr txBox="1"/>
      </xdr:nvSpPr>
      <xdr:spPr>
        <a:xfrm>
          <a:off x="62503053" y="23250525"/>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40,7</a:t>
          </a:r>
        </a:p>
      </xdr:txBody>
    </xdr:sp>
    <xdr:clientData/>
  </xdr:twoCellAnchor>
  <xdr:twoCellAnchor>
    <xdr:from>
      <xdr:col>65</xdr:col>
      <xdr:colOff>2467000</xdr:colOff>
      <xdr:row>115</xdr:row>
      <xdr:rowOff>28583</xdr:rowOff>
    </xdr:from>
    <xdr:to>
      <xdr:col>65</xdr:col>
      <xdr:colOff>2981374</xdr:colOff>
      <xdr:row>116</xdr:row>
      <xdr:rowOff>76215</xdr:rowOff>
    </xdr:to>
    <xdr:sp macro="" textlink="">
      <xdr:nvSpPr>
        <xdr:cNvPr id="66" name="CuadroTexto 74">
          <a:extLst>
            <a:ext uri="{FF2B5EF4-FFF2-40B4-BE49-F238E27FC236}">
              <a16:creationId xmlns:a16="http://schemas.microsoft.com/office/drawing/2014/main" id="{00000000-0008-0000-0400-000042000000}"/>
            </a:ext>
          </a:extLst>
        </xdr:cNvPr>
        <xdr:cNvSpPr txBox="1"/>
      </xdr:nvSpPr>
      <xdr:spPr>
        <a:xfrm>
          <a:off x="63112675" y="22355183"/>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124,7</a:t>
          </a:r>
        </a:p>
      </xdr:txBody>
    </xdr:sp>
    <xdr:clientData/>
  </xdr:twoCellAnchor>
  <xdr:twoCellAnchor>
    <xdr:from>
      <xdr:col>65</xdr:col>
      <xdr:colOff>3114681</xdr:colOff>
      <xdr:row>115</xdr:row>
      <xdr:rowOff>9529</xdr:rowOff>
    </xdr:from>
    <xdr:to>
      <xdr:col>65</xdr:col>
      <xdr:colOff>3629055</xdr:colOff>
      <xdr:row>116</xdr:row>
      <xdr:rowOff>57161</xdr:rowOff>
    </xdr:to>
    <xdr:sp macro="" textlink="">
      <xdr:nvSpPr>
        <xdr:cNvPr id="67" name="CuadroTexto 75">
          <a:extLst>
            <a:ext uri="{FF2B5EF4-FFF2-40B4-BE49-F238E27FC236}">
              <a16:creationId xmlns:a16="http://schemas.microsoft.com/office/drawing/2014/main" id="{00000000-0008-0000-0400-000043000000}"/>
            </a:ext>
          </a:extLst>
        </xdr:cNvPr>
        <xdr:cNvSpPr txBox="1"/>
      </xdr:nvSpPr>
      <xdr:spPr>
        <a:xfrm>
          <a:off x="63760356" y="22336129"/>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124,6</a:t>
          </a:r>
        </a:p>
      </xdr:txBody>
    </xdr:sp>
    <xdr:clientData/>
  </xdr:twoCellAnchor>
  <xdr:twoCellAnchor>
    <xdr:from>
      <xdr:col>65</xdr:col>
      <xdr:colOff>3771928</xdr:colOff>
      <xdr:row>115</xdr:row>
      <xdr:rowOff>66690</xdr:rowOff>
    </xdr:from>
    <xdr:to>
      <xdr:col>65</xdr:col>
      <xdr:colOff>4286246</xdr:colOff>
      <xdr:row>116</xdr:row>
      <xdr:rowOff>114322</xdr:rowOff>
    </xdr:to>
    <xdr:sp macro="" textlink="">
      <xdr:nvSpPr>
        <xdr:cNvPr id="68" name="CuadroTexto 76">
          <a:extLst>
            <a:ext uri="{FF2B5EF4-FFF2-40B4-BE49-F238E27FC236}">
              <a16:creationId xmlns:a16="http://schemas.microsoft.com/office/drawing/2014/main" id="{00000000-0008-0000-0400-000044000000}"/>
            </a:ext>
          </a:extLst>
        </xdr:cNvPr>
        <xdr:cNvSpPr txBox="1"/>
      </xdr:nvSpPr>
      <xdr:spPr>
        <a:xfrm>
          <a:off x="64417603" y="22393290"/>
          <a:ext cx="514318"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121,3</a:t>
          </a:r>
        </a:p>
      </xdr:txBody>
    </xdr:sp>
    <xdr:clientData/>
  </xdr:twoCellAnchor>
  <xdr:twoCellAnchor>
    <xdr:from>
      <xdr:col>65</xdr:col>
      <xdr:colOff>5076834</xdr:colOff>
      <xdr:row>120</xdr:row>
      <xdr:rowOff>47642</xdr:rowOff>
    </xdr:from>
    <xdr:to>
      <xdr:col>65</xdr:col>
      <xdr:colOff>5591207</xdr:colOff>
      <xdr:row>121</xdr:row>
      <xdr:rowOff>95273</xdr:rowOff>
    </xdr:to>
    <xdr:sp macro="" textlink="">
      <xdr:nvSpPr>
        <xdr:cNvPr id="69" name="CuadroTexto 77">
          <a:extLst>
            <a:ext uri="{FF2B5EF4-FFF2-40B4-BE49-F238E27FC236}">
              <a16:creationId xmlns:a16="http://schemas.microsoft.com/office/drawing/2014/main" id="{00000000-0008-0000-0400-000045000000}"/>
            </a:ext>
          </a:extLst>
        </xdr:cNvPr>
        <xdr:cNvSpPr txBox="1"/>
      </xdr:nvSpPr>
      <xdr:spPr>
        <a:xfrm>
          <a:off x="65722509" y="23326742"/>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21,6</a:t>
          </a:r>
        </a:p>
      </xdr:txBody>
    </xdr:sp>
    <xdr:clientData/>
  </xdr:twoCellAnchor>
  <xdr:twoCellAnchor>
    <xdr:from>
      <xdr:col>65</xdr:col>
      <xdr:colOff>4391025</xdr:colOff>
      <xdr:row>115</xdr:row>
      <xdr:rowOff>180975</xdr:rowOff>
    </xdr:from>
    <xdr:to>
      <xdr:col>65</xdr:col>
      <xdr:colOff>4905398</xdr:colOff>
      <xdr:row>117</xdr:row>
      <xdr:rowOff>38106</xdr:rowOff>
    </xdr:to>
    <xdr:sp macro="" textlink="">
      <xdr:nvSpPr>
        <xdr:cNvPr id="70" name="CuadroTexto 77">
          <a:extLst>
            <a:ext uri="{FF2B5EF4-FFF2-40B4-BE49-F238E27FC236}">
              <a16:creationId xmlns:a16="http://schemas.microsoft.com/office/drawing/2014/main" id="{00000000-0008-0000-0400-000046000000}"/>
            </a:ext>
          </a:extLst>
        </xdr:cNvPr>
        <xdr:cNvSpPr txBox="1"/>
      </xdr:nvSpPr>
      <xdr:spPr>
        <a:xfrm>
          <a:off x="65036700" y="22507575"/>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111,4</a:t>
          </a:r>
        </a:p>
      </xdr:txBody>
    </xdr:sp>
    <xdr:clientData/>
  </xdr:twoCellAnchor>
  <xdr:twoCellAnchor>
    <xdr:from>
      <xdr:col>65</xdr:col>
      <xdr:colOff>600075</xdr:colOff>
      <xdr:row>138</xdr:row>
      <xdr:rowOff>76200</xdr:rowOff>
    </xdr:from>
    <xdr:to>
      <xdr:col>65</xdr:col>
      <xdr:colOff>1152548</xdr:colOff>
      <xdr:row>139</xdr:row>
      <xdr:rowOff>133374</xdr:rowOff>
    </xdr:to>
    <xdr:sp macro="" textlink="">
      <xdr:nvSpPr>
        <xdr:cNvPr id="71" name="CuadroTexto 60">
          <a:extLst>
            <a:ext uri="{FF2B5EF4-FFF2-40B4-BE49-F238E27FC236}">
              <a16:creationId xmlns:a16="http://schemas.microsoft.com/office/drawing/2014/main" id="{00000000-0008-0000-0400-000047000000}"/>
            </a:ext>
          </a:extLst>
        </xdr:cNvPr>
        <xdr:cNvSpPr txBox="1"/>
      </xdr:nvSpPr>
      <xdr:spPr>
        <a:xfrm>
          <a:off x="61245750" y="26784300"/>
          <a:ext cx="552473" cy="2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80,6%</a:t>
          </a:r>
        </a:p>
      </xdr:txBody>
    </xdr:sp>
    <xdr:clientData/>
  </xdr:twoCellAnchor>
  <xdr:twoCellAnchor>
    <xdr:from>
      <xdr:col>65</xdr:col>
      <xdr:colOff>1476420</xdr:colOff>
      <xdr:row>138</xdr:row>
      <xdr:rowOff>104788</xdr:rowOff>
    </xdr:from>
    <xdr:to>
      <xdr:col>65</xdr:col>
      <xdr:colOff>2028838</xdr:colOff>
      <xdr:row>139</xdr:row>
      <xdr:rowOff>161932</xdr:rowOff>
    </xdr:to>
    <xdr:sp macro="" textlink="">
      <xdr:nvSpPr>
        <xdr:cNvPr id="72" name="CuadroTexto 64">
          <a:extLst>
            <a:ext uri="{FF2B5EF4-FFF2-40B4-BE49-F238E27FC236}">
              <a16:creationId xmlns:a16="http://schemas.microsoft.com/office/drawing/2014/main" id="{00000000-0008-0000-0400-000048000000}"/>
            </a:ext>
          </a:extLst>
        </xdr:cNvPr>
        <xdr:cNvSpPr txBox="1"/>
      </xdr:nvSpPr>
      <xdr:spPr>
        <a:xfrm>
          <a:off x="62122095" y="26812888"/>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77,9%</a:t>
          </a:r>
        </a:p>
      </xdr:txBody>
    </xdr:sp>
    <xdr:clientData/>
  </xdr:twoCellAnchor>
  <xdr:twoCellAnchor>
    <xdr:from>
      <xdr:col>65</xdr:col>
      <xdr:colOff>2381298</xdr:colOff>
      <xdr:row>138</xdr:row>
      <xdr:rowOff>123851</xdr:rowOff>
    </xdr:from>
    <xdr:to>
      <xdr:col>65</xdr:col>
      <xdr:colOff>2933716</xdr:colOff>
      <xdr:row>139</xdr:row>
      <xdr:rowOff>180995</xdr:rowOff>
    </xdr:to>
    <xdr:sp macro="" textlink="">
      <xdr:nvSpPr>
        <xdr:cNvPr id="73" name="CuadroTexto 65">
          <a:extLst>
            <a:ext uri="{FF2B5EF4-FFF2-40B4-BE49-F238E27FC236}">
              <a16:creationId xmlns:a16="http://schemas.microsoft.com/office/drawing/2014/main" id="{00000000-0008-0000-0400-000049000000}"/>
            </a:ext>
          </a:extLst>
        </xdr:cNvPr>
        <xdr:cNvSpPr txBox="1"/>
      </xdr:nvSpPr>
      <xdr:spPr>
        <a:xfrm>
          <a:off x="63026973" y="26831951"/>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85,9%</a:t>
          </a:r>
        </a:p>
      </xdr:txBody>
    </xdr:sp>
    <xdr:clientData/>
  </xdr:twoCellAnchor>
  <xdr:twoCellAnchor>
    <xdr:from>
      <xdr:col>65</xdr:col>
      <xdr:colOff>3238524</xdr:colOff>
      <xdr:row>138</xdr:row>
      <xdr:rowOff>123843</xdr:rowOff>
    </xdr:from>
    <xdr:to>
      <xdr:col>65</xdr:col>
      <xdr:colOff>3790997</xdr:colOff>
      <xdr:row>139</xdr:row>
      <xdr:rowOff>180987</xdr:rowOff>
    </xdr:to>
    <xdr:sp macro="" textlink="">
      <xdr:nvSpPr>
        <xdr:cNvPr id="74" name="CuadroTexto 66">
          <a:extLst>
            <a:ext uri="{FF2B5EF4-FFF2-40B4-BE49-F238E27FC236}">
              <a16:creationId xmlns:a16="http://schemas.microsoft.com/office/drawing/2014/main" id="{00000000-0008-0000-0400-00004A000000}"/>
            </a:ext>
          </a:extLst>
        </xdr:cNvPr>
        <xdr:cNvSpPr txBox="1"/>
      </xdr:nvSpPr>
      <xdr:spPr>
        <a:xfrm>
          <a:off x="63884199" y="26831943"/>
          <a:ext cx="552473"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89,7%</a:t>
          </a:r>
        </a:p>
      </xdr:txBody>
    </xdr:sp>
    <xdr:clientData/>
  </xdr:twoCellAnchor>
  <xdr:twoCellAnchor>
    <xdr:from>
      <xdr:col>65</xdr:col>
      <xdr:colOff>628650</xdr:colOff>
      <xdr:row>134</xdr:row>
      <xdr:rowOff>152400</xdr:rowOff>
    </xdr:from>
    <xdr:to>
      <xdr:col>65</xdr:col>
      <xdr:colOff>1181123</xdr:colOff>
      <xdr:row>136</xdr:row>
      <xdr:rowOff>19074</xdr:rowOff>
    </xdr:to>
    <xdr:sp macro="" textlink="">
      <xdr:nvSpPr>
        <xdr:cNvPr id="78" name="CuadroTexto 60">
          <a:extLst>
            <a:ext uri="{FF2B5EF4-FFF2-40B4-BE49-F238E27FC236}">
              <a16:creationId xmlns:a16="http://schemas.microsoft.com/office/drawing/2014/main" id="{00000000-0008-0000-0400-00004E000000}"/>
            </a:ext>
          </a:extLst>
        </xdr:cNvPr>
        <xdr:cNvSpPr txBox="1"/>
      </xdr:nvSpPr>
      <xdr:spPr>
        <a:xfrm>
          <a:off x="61274325" y="26098500"/>
          <a:ext cx="552473" cy="2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19,4%</a:t>
          </a:r>
        </a:p>
      </xdr:txBody>
    </xdr:sp>
    <xdr:clientData/>
  </xdr:twoCellAnchor>
  <xdr:twoCellAnchor>
    <xdr:from>
      <xdr:col>65</xdr:col>
      <xdr:colOff>1476420</xdr:colOff>
      <xdr:row>136</xdr:row>
      <xdr:rowOff>114313</xdr:rowOff>
    </xdr:from>
    <xdr:to>
      <xdr:col>65</xdr:col>
      <xdr:colOff>2028838</xdr:colOff>
      <xdr:row>137</xdr:row>
      <xdr:rowOff>171457</xdr:rowOff>
    </xdr:to>
    <xdr:sp macro="" textlink="">
      <xdr:nvSpPr>
        <xdr:cNvPr id="79" name="CuadroTexto 64">
          <a:extLst>
            <a:ext uri="{FF2B5EF4-FFF2-40B4-BE49-F238E27FC236}">
              <a16:creationId xmlns:a16="http://schemas.microsoft.com/office/drawing/2014/main" id="{00000000-0008-0000-0400-00004F000000}"/>
            </a:ext>
          </a:extLst>
        </xdr:cNvPr>
        <xdr:cNvSpPr txBox="1"/>
      </xdr:nvSpPr>
      <xdr:spPr>
        <a:xfrm>
          <a:off x="62122095" y="26441413"/>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22,1%</a:t>
          </a:r>
        </a:p>
      </xdr:txBody>
    </xdr:sp>
    <xdr:clientData/>
  </xdr:twoCellAnchor>
  <xdr:twoCellAnchor>
    <xdr:from>
      <xdr:col>65</xdr:col>
      <xdr:colOff>2371773</xdr:colOff>
      <xdr:row>135</xdr:row>
      <xdr:rowOff>66701</xdr:rowOff>
    </xdr:from>
    <xdr:to>
      <xdr:col>65</xdr:col>
      <xdr:colOff>2924191</xdr:colOff>
      <xdr:row>136</xdr:row>
      <xdr:rowOff>123845</xdr:rowOff>
    </xdr:to>
    <xdr:sp macro="" textlink="">
      <xdr:nvSpPr>
        <xdr:cNvPr id="80" name="CuadroTexto 65">
          <a:extLst>
            <a:ext uri="{FF2B5EF4-FFF2-40B4-BE49-F238E27FC236}">
              <a16:creationId xmlns:a16="http://schemas.microsoft.com/office/drawing/2014/main" id="{00000000-0008-0000-0400-000050000000}"/>
            </a:ext>
          </a:extLst>
        </xdr:cNvPr>
        <xdr:cNvSpPr txBox="1"/>
      </xdr:nvSpPr>
      <xdr:spPr>
        <a:xfrm>
          <a:off x="63017448" y="26203301"/>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14,1%</a:t>
          </a:r>
        </a:p>
      </xdr:txBody>
    </xdr:sp>
    <xdr:clientData/>
  </xdr:twoCellAnchor>
  <xdr:twoCellAnchor>
    <xdr:from>
      <xdr:col>65</xdr:col>
      <xdr:colOff>3228999</xdr:colOff>
      <xdr:row>135</xdr:row>
      <xdr:rowOff>104793</xdr:rowOff>
    </xdr:from>
    <xdr:to>
      <xdr:col>65</xdr:col>
      <xdr:colOff>3781472</xdr:colOff>
      <xdr:row>136</xdr:row>
      <xdr:rowOff>161937</xdr:rowOff>
    </xdr:to>
    <xdr:sp macro="" textlink="">
      <xdr:nvSpPr>
        <xdr:cNvPr id="81" name="CuadroTexto 66">
          <a:extLst>
            <a:ext uri="{FF2B5EF4-FFF2-40B4-BE49-F238E27FC236}">
              <a16:creationId xmlns:a16="http://schemas.microsoft.com/office/drawing/2014/main" id="{00000000-0008-0000-0400-000051000000}"/>
            </a:ext>
          </a:extLst>
        </xdr:cNvPr>
        <xdr:cNvSpPr txBox="1"/>
      </xdr:nvSpPr>
      <xdr:spPr>
        <a:xfrm>
          <a:off x="63874674" y="26241393"/>
          <a:ext cx="552473"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10,3%</a:t>
          </a:r>
        </a:p>
      </xdr:txBody>
    </xdr:sp>
    <xdr:clientData/>
  </xdr:twoCellAnchor>
  <xdr:twoCellAnchor>
    <xdr:from>
      <xdr:col>65</xdr:col>
      <xdr:colOff>4124325</xdr:colOff>
      <xdr:row>135</xdr:row>
      <xdr:rowOff>142875</xdr:rowOff>
    </xdr:from>
    <xdr:to>
      <xdr:col>65</xdr:col>
      <xdr:colOff>4676798</xdr:colOff>
      <xdr:row>137</xdr:row>
      <xdr:rowOff>9519</xdr:rowOff>
    </xdr:to>
    <xdr:sp macro="" textlink="">
      <xdr:nvSpPr>
        <xdr:cNvPr id="82" name="CuadroTexto 66">
          <a:extLst>
            <a:ext uri="{FF2B5EF4-FFF2-40B4-BE49-F238E27FC236}">
              <a16:creationId xmlns:a16="http://schemas.microsoft.com/office/drawing/2014/main" id="{00000000-0008-0000-0400-000052000000}"/>
            </a:ext>
          </a:extLst>
        </xdr:cNvPr>
        <xdr:cNvSpPr txBox="1"/>
      </xdr:nvSpPr>
      <xdr:spPr>
        <a:xfrm>
          <a:off x="64770000" y="26279475"/>
          <a:ext cx="552473"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6,1%</a:t>
          </a:r>
        </a:p>
      </xdr:txBody>
    </xdr:sp>
    <xdr:clientData/>
  </xdr:twoCellAnchor>
  <xdr:twoCellAnchor>
    <xdr:from>
      <xdr:col>65</xdr:col>
      <xdr:colOff>4981575</xdr:colOff>
      <xdr:row>136</xdr:row>
      <xdr:rowOff>123825</xdr:rowOff>
    </xdr:from>
    <xdr:to>
      <xdr:col>65</xdr:col>
      <xdr:colOff>5534048</xdr:colOff>
      <xdr:row>137</xdr:row>
      <xdr:rowOff>180969</xdr:rowOff>
    </xdr:to>
    <xdr:sp macro="" textlink="">
      <xdr:nvSpPr>
        <xdr:cNvPr id="83" name="CuadroTexto 66">
          <a:extLst>
            <a:ext uri="{FF2B5EF4-FFF2-40B4-BE49-F238E27FC236}">
              <a16:creationId xmlns:a16="http://schemas.microsoft.com/office/drawing/2014/main" id="{00000000-0008-0000-0400-000053000000}"/>
            </a:ext>
          </a:extLst>
        </xdr:cNvPr>
        <xdr:cNvSpPr txBox="1"/>
      </xdr:nvSpPr>
      <xdr:spPr>
        <a:xfrm>
          <a:off x="65627250" y="26450925"/>
          <a:ext cx="552473"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2,0%</a:t>
          </a:r>
        </a:p>
      </xdr:txBody>
    </xdr:sp>
    <xdr:clientData/>
  </xdr:twoCellAnchor>
  <xdr:twoCellAnchor>
    <xdr:from>
      <xdr:col>65</xdr:col>
      <xdr:colOff>638175</xdr:colOff>
      <xdr:row>133</xdr:row>
      <xdr:rowOff>104775</xdr:rowOff>
    </xdr:from>
    <xdr:to>
      <xdr:col>65</xdr:col>
      <xdr:colOff>1162060</xdr:colOff>
      <xdr:row>135</xdr:row>
      <xdr:rowOff>19046</xdr:rowOff>
    </xdr:to>
    <xdr:sp macro="" textlink="">
      <xdr:nvSpPr>
        <xdr:cNvPr id="84" name="CuadroTexto 85">
          <a:extLst>
            <a:ext uri="{FF2B5EF4-FFF2-40B4-BE49-F238E27FC236}">
              <a16:creationId xmlns:a16="http://schemas.microsoft.com/office/drawing/2014/main" id="{00000000-0008-0000-0400-000054000000}"/>
            </a:ext>
          </a:extLst>
        </xdr:cNvPr>
        <xdr:cNvSpPr txBox="1"/>
      </xdr:nvSpPr>
      <xdr:spPr>
        <a:xfrm>
          <a:off x="61283850" y="25860375"/>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55,2</a:t>
          </a:r>
        </a:p>
      </xdr:txBody>
    </xdr:sp>
    <xdr:clientData/>
  </xdr:twoCellAnchor>
  <xdr:twoCellAnchor>
    <xdr:from>
      <xdr:col>65</xdr:col>
      <xdr:colOff>1504940</xdr:colOff>
      <xdr:row>135</xdr:row>
      <xdr:rowOff>76202</xdr:rowOff>
    </xdr:from>
    <xdr:to>
      <xdr:col>65</xdr:col>
      <xdr:colOff>2028825</xdr:colOff>
      <xdr:row>136</xdr:row>
      <xdr:rowOff>180973</xdr:rowOff>
    </xdr:to>
    <xdr:sp macro="" textlink="">
      <xdr:nvSpPr>
        <xdr:cNvPr id="85" name="CuadroTexto 86">
          <a:extLst>
            <a:ext uri="{FF2B5EF4-FFF2-40B4-BE49-F238E27FC236}">
              <a16:creationId xmlns:a16="http://schemas.microsoft.com/office/drawing/2014/main" id="{00000000-0008-0000-0400-000055000000}"/>
            </a:ext>
          </a:extLst>
        </xdr:cNvPr>
        <xdr:cNvSpPr txBox="1"/>
      </xdr:nvSpPr>
      <xdr:spPr>
        <a:xfrm>
          <a:off x="62150615" y="26212802"/>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40,2</a:t>
          </a:r>
        </a:p>
      </xdr:txBody>
    </xdr:sp>
    <xdr:clientData/>
  </xdr:twoCellAnchor>
  <xdr:twoCellAnchor>
    <xdr:from>
      <xdr:col>65</xdr:col>
      <xdr:colOff>3267070</xdr:colOff>
      <xdr:row>134</xdr:row>
      <xdr:rowOff>114296</xdr:rowOff>
    </xdr:from>
    <xdr:to>
      <xdr:col>65</xdr:col>
      <xdr:colOff>3790954</xdr:colOff>
      <xdr:row>136</xdr:row>
      <xdr:rowOff>28567</xdr:rowOff>
    </xdr:to>
    <xdr:sp macro="" textlink="">
      <xdr:nvSpPr>
        <xdr:cNvPr id="86" name="CuadroTexto 87">
          <a:extLst>
            <a:ext uri="{FF2B5EF4-FFF2-40B4-BE49-F238E27FC236}">
              <a16:creationId xmlns:a16="http://schemas.microsoft.com/office/drawing/2014/main" id="{00000000-0008-0000-0400-000056000000}"/>
            </a:ext>
          </a:extLst>
        </xdr:cNvPr>
        <xdr:cNvSpPr txBox="1"/>
      </xdr:nvSpPr>
      <xdr:spPr>
        <a:xfrm>
          <a:off x="63912745" y="26060396"/>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46,5</a:t>
          </a:r>
        </a:p>
      </xdr:txBody>
    </xdr:sp>
    <xdr:clientData/>
  </xdr:twoCellAnchor>
  <xdr:twoCellAnchor>
    <xdr:from>
      <xdr:col>65</xdr:col>
      <xdr:colOff>4991113</xdr:colOff>
      <xdr:row>135</xdr:row>
      <xdr:rowOff>114294</xdr:rowOff>
    </xdr:from>
    <xdr:to>
      <xdr:col>65</xdr:col>
      <xdr:colOff>5514997</xdr:colOff>
      <xdr:row>137</xdr:row>
      <xdr:rowOff>28565</xdr:rowOff>
    </xdr:to>
    <xdr:sp macro="" textlink="">
      <xdr:nvSpPr>
        <xdr:cNvPr id="87" name="CuadroTexto 88">
          <a:extLst>
            <a:ext uri="{FF2B5EF4-FFF2-40B4-BE49-F238E27FC236}">
              <a16:creationId xmlns:a16="http://schemas.microsoft.com/office/drawing/2014/main" id="{00000000-0008-0000-0400-000057000000}"/>
            </a:ext>
          </a:extLst>
        </xdr:cNvPr>
        <xdr:cNvSpPr txBox="1"/>
      </xdr:nvSpPr>
      <xdr:spPr>
        <a:xfrm>
          <a:off x="65636788" y="26250894"/>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32,0</a:t>
          </a:r>
        </a:p>
      </xdr:txBody>
    </xdr:sp>
    <xdr:clientData/>
  </xdr:twoCellAnchor>
  <xdr:twoCellAnchor>
    <xdr:from>
      <xdr:col>65</xdr:col>
      <xdr:colOff>4105275</xdr:colOff>
      <xdr:row>134</xdr:row>
      <xdr:rowOff>142875</xdr:rowOff>
    </xdr:from>
    <xdr:to>
      <xdr:col>65</xdr:col>
      <xdr:colOff>4629159</xdr:colOff>
      <xdr:row>136</xdr:row>
      <xdr:rowOff>57146</xdr:rowOff>
    </xdr:to>
    <xdr:sp macro="" textlink="">
      <xdr:nvSpPr>
        <xdr:cNvPr id="88" name="CuadroTexto 87">
          <a:extLst>
            <a:ext uri="{FF2B5EF4-FFF2-40B4-BE49-F238E27FC236}">
              <a16:creationId xmlns:a16="http://schemas.microsoft.com/office/drawing/2014/main" id="{00000000-0008-0000-0400-000058000000}"/>
            </a:ext>
          </a:extLst>
        </xdr:cNvPr>
        <xdr:cNvSpPr txBox="1"/>
      </xdr:nvSpPr>
      <xdr:spPr>
        <a:xfrm>
          <a:off x="64750950" y="26088975"/>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44,4</a:t>
          </a:r>
        </a:p>
      </xdr:txBody>
    </xdr:sp>
    <xdr:clientData/>
  </xdr:twoCellAnchor>
  <xdr:twoCellAnchor>
    <xdr:from>
      <xdr:col>65</xdr:col>
      <xdr:colOff>2390775</xdr:colOff>
      <xdr:row>134</xdr:row>
      <xdr:rowOff>57150</xdr:rowOff>
    </xdr:from>
    <xdr:to>
      <xdr:col>65</xdr:col>
      <xdr:colOff>2914659</xdr:colOff>
      <xdr:row>135</xdr:row>
      <xdr:rowOff>161921</xdr:rowOff>
    </xdr:to>
    <xdr:sp macro="" textlink="">
      <xdr:nvSpPr>
        <xdr:cNvPr id="89" name="CuadroTexto 87">
          <a:extLst>
            <a:ext uri="{FF2B5EF4-FFF2-40B4-BE49-F238E27FC236}">
              <a16:creationId xmlns:a16="http://schemas.microsoft.com/office/drawing/2014/main" id="{00000000-0008-0000-0400-000059000000}"/>
            </a:ext>
          </a:extLst>
        </xdr:cNvPr>
        <xdr:cNvSpPr txBox="1"/>
      </xdr:nvSpPr>
      <xdr:spPr>
        <a:xfrm>
          <a:off x="63036450" y="26003250"/>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48,6</a:t>
          </a:r>
        </a:p>
      </xdr:txBody>
    </xdr:sp>
    <xdr:clientData/>
  </xdr:twoCellAnchor>
  <xdr:twoCellAnchor>
    <xdr:from>
      <xdr:col>65</xdr:col>
      <xdr:colOff>790575</xdr:colOff>
      <xdr:row>156</xdr:row>
      <xdr:rowOff>95246</xdr:rowOff>
    </xdr:from>
    <xdr:to>
      <xdr:col>65</xdr:col>
      <xdr:colOff>1447836</xdr:colOff>
      <xdr:row>157</xdr:row>
      <xdr:rowOff>180960</xdr:rowOff>
    </xdr:to>
    <xdr:sp macro="" textlink="">
      <xdr:nvSpPr>
        <xdr:cNvPr id="90" name="CuadroTexto 78">
          <a:extLst>
            <a:ext uri="{FF2B5EF4-FFF2-40B4-BE49-F238E27FC236}">
              <a16:creationId xmlns:a16="http://schemas.microsoft.com/office/drawing/2014/main" id="{00000000-0008-0000-0400-00005A000000}"/>
            </a:ext>
          </a:extLst>
        </xdr:cNvPr>
        <xdr:cNvSpPr txBox="1"/>
      </xdr:nvSpPr>
      <xdr:spPr>
        <a:xfrm>
          <a:off x="61436250" y="30232346"/>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4.342,9</a:t>
          </a:r>
        </a:p>
      </xdr:txBody>
    </xdr:sp>
    <xdr:clientData/>
  </xdr:twoCellAnchor>
  <xdr:twoCellAnchor>
    <xdr:from>
      <xdr:col>65</xdr:col>
      <xdr:colOff>2209817</xdr:colOff>
      <xdr:row>153</xdr:row>
      <xdr:rowOff>180984</xdr:rowOff>
    </xdr:from>
    <xdr:to>
      <xdr:col>65</xdr:col>
      <xdr:colOff>2867023</xdr:colOff>
      <xdr:row>155</xdr:row>
      <xdr:rowOff>76198</xdr:rowOff>
    </xdr:to>
    <xdr:sp macro="" textlink="">
      <xdr:nvSpPr>
        <xdr:cNvPr id="91" name="CuadroTexto 79">
          <a:extLst>
            <a:ext uri="{FF2B5EF4-FFF2-40B4-BE49-F238E27FC236}">
              <a16:creationId xmlns:a16="http://schemas.microsoft.com/office/drawing/2014/main" id="{00000000-0008-0000-0400-00005B000000}"/>
            </a:ext>
          </a:extLst>
        </xdr:cNvPr>
        <xdr:cNvSpPr txBox="1"/>
      </xdr:nvSpPr>
      <xdr:spPr>
        <a:xfrm>
          <a:off x="62855492" y="2974658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8.150,2</a:t>
          </a:r>
        </a:p>
      </xdr:txBody>
    </xdr:sp>
    <xdr:clientData/>
  </xdr:twoCellAnchor>
  <xdr:twoCellAnchor>
    <xdr:from>
      <xdr:col>65</xdr:col>
      <xdr:colOff>1495433</xdr:colOff>
      <xdr:row>152</xdr:row>
      <xdr:rowOff>123825</xdr:rowOff>
    </xdr:from>
    <xdr:to>
      <xdr:col>65</xdr:col>
      <xdr:colOff>2152695</xdr:colOff>
      <xdr:row>154</xdr:row>
      <xdr:rowOff>19039</xdr:rowOff>
    </xdr:to>
    <xdr:sp macro="" textlink="">
      <xdr:nvSpPr>
        <xdr:cNvPr id="92" name="CuadroTexto 80">
          <a:extLst>
            <a:ext uri="{FF2B5EF4-FFF2-40B4-BE49-F238E27FC236}">
              <a16:creationId xmlns:a16="http://schemas.microsoft.com/office/drawing/2014/main" id="{00000000-0008-0000-0400-00005C000000}"/>
            </a:ext>
          </a:extLst>
        </xdr:cNvPr>
        <xdr:cNvSpPr txBox="1"/>
      </xdr:nvSpPr>
      <xdr:spPr>
        <a:xfrm>
          <a:off x="62141108" y="2949892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10.344,1</a:t>
          </a:r>
        </a:p>
      </xdr:txBody>
    </xdr:sp>
    <xdr:clientData/>
  </xdr:twoCellAnchor>
  <xdr:twoCellAnchor>
    <xdr:from>
      <xdr:col>65</xdr:col>
      <xdr:colOff>2924200</xdr:colOff>
      <xdr:row>153</xdr:row>
      <xdr:rowOff>161914</xdr:rowOff>
    </xdr:from>
    <xdr:to>
      <xdr:col>65</xdr:col>
      <xdr:colOff>3581406</xdr:colOff>
      <xdr:row>155</xdr:row>
      <xdr:rowOff>57159</xdr:rowOff>
    </xdr:to>
    <xdr:sp macro="" textlink="">
      <xdr:nvSpPr>
        <xdr:cNvPr id="93" name="CuadroTexto 81">
          <a:extLst>
            <a:ext uri="{FF2B5EF4-FFF2-40B4-BE49-F238E27FC236}">
              <a16:creationId xmlns:a16="http://schemas.microsoft.com/office/drawing/2014/main" id="{00000000-0008-0000-0400-00005D000000}"/>
            </a:ext>
          </a:extLst>
        </xdr:cNvPr>
        <xdr:cNvSpPr txBox="1"/>
      </xdr:nvSpPr>
      <xdr:spPr>
        <a:xfrm>
          <a:off x="63569875" y="2972751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8.515,4</a:t>
          </a:r>
        </a:p>
      </xdr:txBody>
    </xdr:sp>
    <xdr:clientData/>
  </xdr:twoCellAnchor>
  <xdr:twoCellAnchor>
    <xdr:from>
      <xdr:col>65</xdr:col>
      <xdr:colOff>3657633</xdr:colOff>
      <xdr:row>159</xdr:row>
      <xdr:rowOff>9529</xdr:rowOff>
    </xdr:from>
    <xdr:to>
      <xdr:col>65</xdr:col>
      <xdr:colOff>4314839</xdr:colOff>
      <xdr:row>160</xdr:row>
      <xdr:rowOff>95244</xdr:rowOff>
    </xdr:to>
    <xdr:sp macro="" textlink="">
      <xdr:nvSpPr>
        <xdr:cNvPr id="94" name="CuadroTexto 82">
          <a:extLst>
            <a:ext uri="{FF2B5EF4-FFF2-40B4-BE49-F238E27FC236}">
              <a16:creationId xmlns:a16="http://schemas.microsoft.com/office/drawing/2014/main" id="{00000000-0008-0000-0400-00005E000000}"/>
            </a:ext>
          </a:extLst>
        </xdr:cNvPr>
        <xdr:cNvSpPr txBox="1"/>
      </xdr:nvSpPr>
      <xdr:spPr>
        <a:xfrm>
          <a:off x="64303308" y="30718129"/>
          <a:ext cx="657206"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235,7</a:t>
          </a:r>
        </a:p>
      </xdr:txBody>
    </xdr:sp>
    <xdr:clientData/>
  </xdr:twoCellAnchor>
  <xdr:twoCellAnchor>
    <xdr:from>
      <xdr:col>65</xdr:col>
      <xdr:colOff>4352925</xdr:colOff>
      <xdr:row>159</xdr:row>
      <xdr:rowOff>9518</xdr:rowOff>
    </xdr:from>
    <xdr:to>
      <xdr:col>65</xdr:col>
      <xdr:colOff>5010186</xdr:colOff>
      <xdr:row>160</xdr:row>
      <xdr:rowOff>95232</xdr:rowOff>
    </xdr:to>
    <xdr:sp macro="" textlink="">
      <xdr:nvSpPr>
        <xdr:cNvPr id="95" name="CuadroTexto 83">
          <a:extLst>
            <a:ext uri="{FF2B5EF4-FFF2-40B4-BE49-F238E27FC236}">
              <a16:creationId xmlns:a16="http://schemas.microsoft.com/office/drawing/2014/main" id="{00000000-0008-0000-0400-00005F000000}"/>
            </a:ext>
          </a:extLst>
        </xdr:cNvPr>
        <xdr:cNvSpPr txBox="1"/>
      </xdr:nvSpPr>
      <xdr:spPr>
        <a:xfrm>
          <a:off x="64998600" y="30718118"/>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127,1</a:t>
          </a:r>
        </a:p>
      </xdr:txBody>
    </xdr:sp>
    <xdr:clientData/>
  </xdr:twoCellAnchor>
  <xdr:twoCellAnchor>
    <xdr:from>
      <xdr:col>65</xdr:col>
      <xdr:colOff>5095896</xdr:colOff>
      <xdr:row>159</xdr:row>
      <xdr:rowOff>9513</xdr:rowOff>
    </xdr:from>
    <xdr:to>
      <xdr:col>65</xdr:col>
      <xdr:colOff>5553093</xdr:colOff>
      <xdr:row>160</xdr:row>
      <xdr:rowOff>104770</xdr:rowOff>
    </xdr:to>
    <xdr:sp macro="" textlink="">
      <xdr:nvSpPr>
        <xdr:cNvPr id="96" name="CuadroTexto 84">
          <a:extLst>
            <a:ext uri="{FF2B5EF4-FFF2-40B4-BE49-F238E27FC236}">
              <a16:creationId xmlns:a16="http://schemas.microsoft.com/office/drawing/2014/main" id="{00000000-0008-0000-0400-000060000000}"/>
            </a:ext>
          </a:extLst>
        </xdr:cNvPr>
        <xdr:cNvSpPr txBox="1"/>
      </xdr:nvSpPr>
      <xdr:spPr>
        <a:xfrm>
          <a:off x="65741571" y="30718113"/>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34,3</a:t>
          </a:r>
        </a:p>
      </xdr:txBody>
    </xdr:sp>
    <xdr:clientData/>
  </xdr:twoCellAnchor>
  <xdr:twoCellAnchor>
    <xdr:from>
      <xdr:col>65</xdr:col>
      <xdr:colOff>809625</xdr:colOff>
      <xdr:row>175</xdr:row>
      <xdr:rowOff>57146</xdr:rowOff>
    </xdr:from>
    <xdr:to>
      <xdr:col>65</xdr:col>
      <xdr:colOff>1323999</xdr:colOff>
      <xdr:row>176</xdr:row>
      <xdr:rowOff>104777</xdr:rowOff>
    </xdr:to>
    <xdr:sp macro="" textlink="">
      <xdr:nvSpPr>
        <xdr:cNvPr id="97" name="CuadroTexto 71">
          <a:extLst>
            <a:ext uri="{FF2B5EF4-FFF2-40B4-BE49-F238E27FC236}">
              <a16:creationId xmlns:a16="http://schemas.microsoft.com/office/drawing/2014/main" id="{00000000-0008-0000-0400-000061000000}"/>
            </a:ext>
          </a:extLst>
        </xdr:cNvPr>
        <xdr:cNvSpPr txBox="1"/>
      </xdr:nvSpPr>
      <xdr:spPr>
        <a:xfrm>
          <a:off x="61455300" y="33813746"/>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45,2</a:t>
          </a:r>
        </a:p>
      </xdr:txBody>
    </xdr:sp>
    <xdr:clientData/>
  </xdr:twoCellAnchor>
  <xdr:twoCellAnchor>
    <xdr:from>
      <xdr:col>65</xdr:col>
      <xdr:colOff>1447809</xdr:colOff>
      <xdr:row>175</xdr:row>
      <xdr:rowOff>133362</xdr:rowOff>
    </xdr:from>
    <xdr:to>
      <xdr:col>65</xdr:col>
      <xdr:colOff>1962182</xdr:colOff>
      <xdr:row>176</xdr:row>
      <xdr:rowOff>180993</xdr:rowOff>
    </xdr:to>
    <xdr:sp macro="" textlink="">
      <xdr:nvSpPr>
        <xdr:cNvPr id="98" name="CuadroTexto 72">
          <a:extLst>
            <a:ext uri="{FF2B5EF4-FFF2-40B4-BE49-F238E27FC236}">
              <a16:creationId xmlns:a16="http://schemas.microsoft.com/office/drawing/2014/main" id="{00000000-0008-0000-0400-000062000000}"/>
            </a:ext>
          </a:extLst>
        </xdr:cNvPr>
        <xdr:cNvSpPr txBox="1"/>
      </xdr:nvSpPr>
      <xdr:spPr>
        <a:xfrm>
          <a:off x="62093484" y="33889962"/>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38,4</a:t>
          </a:r>
        </a:p>
      </xdr:txBody>
    </xdr:sp>
    <xdr:clientData/>
  </xdr:twoCellAnchor>
  <xdr:twoCellAnchor>
    <xdr:from>
      <xdr:col>65</xdr:col>
      <xdr:colOff>2057403</xdr:colOff>
      <xdr:row>175</xdr:row>
      <xdr:rowOff>85721</xdr:rowOff>
    </xdr:from>
    <xdr:to>
      <xdr:col>65</xdr:col>
      <xdr:colOff>2571777</xdr:colOff>
      <xdr:row>176</xdr:row>
      <xdr:rowOff>133353</xdr:rowOff>
    </xdr:to>
    <xdr:sp macro="" textlink="">
      <xdr:nvSpPr>
        <xdr:cNvPr id="99" name="CuadroTexto 73">
          <a:extLst>
            <a:ext uri="{FF2B5EF4-FFF2-40B4-BE49-F238E27FC236}">
              <a16:creationId xmlns:a16="http://schemas.microsoft.com/office/drawing/2014/main" id="{00000000-0008-0000-0400-000063000000}"/>
            </a:ext>
          </a:extLst>
        </xdr:cNvPr>
        <xdr:cNvSpPr txBox="1"/>
      </xdr:nvSpPr>
      <xdr:spPr>
        <a:xfrm>
          <a:off x="62703078" y="33842321"/>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40,7</a:t>
          </a:r>
        </a:p>
      </xdr:txBody>
    </xdr:sp>
    <xdr:clientData/>
  </xdr:twoCellAnchor>
  <xdr:twoCellAnchor>
    <xdr:from>
      <xdr:col>65</xdr:col>
      <xdr:colOff>2638450</xdr:colOff>
      <xdr:row>171</xdr:row>
      <xdr:rowOff>57154</xdr:rowOff>
    </xdr:from>
    <xdr:to>
      <xdr:col>65</xdr:col>
      <xdr:colOff>3152824</xdr:colOff>
      <xdr:row>172</xdr:row>
      <xdr:rowOff>104786</xdr:rowOff>
    </xdr:to>
    <xdr:sp macro="" textlink="">
      <xdr:nvSpPr>
        <xdr:cNvPr id="100" name="CuadroTexto 74">
          <a:extLst>
            <a:ext uri="{FF2B5EF4-FFF2-40B4-BE49-F238E27FC236}">
              <a16:creationId xmlns:a16="http://schemas.microsoft.com/office/drawing/2014/main" id="{00000000-0008-0000-0400-000064000000}"/>
            </a:ext>
          </a:extLst>
        </xdr:cNvPr>
        <xdr:cNvSpPr txBox="1"/>
      </xdr:nvSpPr>
      <xdr:spPr>
        <a:xfrm>
          <a:off x="63284125" y="33051754"/>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124,7</a:t>
          </a:r>
        </a:p>
      </xdr:txBody>
    </xdr:sp>
    <xdr:clientData/>
  </xdr:twoCellAnchor>
  <xdr:twoCellAnchor>
    <xdr:from>
      <xdr:col>65</xdr:col>
      <xdr:colOff>3267081</xdr:colOff>
      <xdr:row>171</xdr:row>
      <xdr:rowOff>66675</xdr:rowOff>
    </xdr:from>
    <xdr:to>
      <xdr:col>65</xdr:col>
      <xdr:colOff>3781455</xdr:colOff>
      <xdr:row>172</xdr:row>
      <xdr:rowOff>114307</xdr:rowOff>
    </xdr:to>
    <xdr:sp macro="" textlink="">
      <xdr:nvSpPr>
        <xdr:cNvPr id="101" name="CuadroTexto 75">
          <a:extLst>
            <a:ext uri="{FF2B5EF4-FFF2-40B4-BE49-F238E27FC236}">
              <a16:creationId xmlns:a16="http://schemas.microsoft.com/office/drawing/2014/main" id="{00000000-0008-0000-0400-000065000000}"/>
            </a:ext>
          </a:extLst>
        </xdr:cNvPr>
        <xdr:cNvSpPr txBox="1"/>
      </xdr:nvSpPr>
      <xdr:spPr>
        <a:xfrm>
          <a:off x="63912756" y="33061275"/>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124,6</a:t>
          </a:r>
        </a:p>
      </xdr:txBody>
    </xdr:sp>
    <xdr:clientData/>
  </xdr:twoCellAnchor>
  <xdr:twoCellAnchor>
    <xdr:from>
      <xdr:col>65</xdr:col>
      <xdr:colOff>3848128</xdr:colOff>
      <xdr:row>171</xdr:row>
      <xdr:rowOff>104786</xdr:rowOff>
    </xdr:from>
    <xdr:to>
      <xdr:col>65</xdr:col>
      <xdr:colOff>4362446</xdr:colOff>
      <xdr:row>172</xdr:row>
      <xdr:rowOff>152418</xdr:rowOff>
    </xdr:to>
    <xdr:sp macro="" textlink="">
      <xdr:nvSpPr>
        <xdr:cNvPr id="102" name="CuadroTexto 76">
          <a:extLst>
            <a:ext uri="{FF2B5EF4-FFF2-40B4-BE49-F238E27FC236}">
              <a16:creationId xmlns:a16="http://schemas.microsoft.com/office/drawing/2014/main" id="{00000000-0008-0000-0400-000066000000}"/>
            </a:ext>
          </a:extLst>
        </xdr:cNvPr>
        <xdr:cNvSpPr txBox="1"/>
      </xdr:nvSpPr>
      <xdr:spPr>
        <a:xfrm>
          <a:off x="64493803" y="33099386"/>
          <a:ext cx="514318"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121,3</a:t>
          </a:r>
        </a:p>
      </xdr:txBody>
    </xdr:sp>
    <xdr:clientData/>
  </xdr:twoCellAnchor>
  <xdr:twoCellAnchor>
    <xdr:from>
      <xdr:col>65</xdr:col>
      <xdr:colOff>5114934</xdr:colOff>
      <xdr:row>176</xdr:row>
      <xdr:rowOff>57163</xdr:rowOff>
    </xdr:from>
    <xdr:to>
      <xdr:col>65</xdr:col>
      <xdr:colOff>5629307</xdr:colOff>
      <xdr:row>177</xdr:row>
      <xdr:rowOff>104794</xdr:rowOff>
    </xdr:to>
    <xdr:sp macro="" textlink="">
      <xdr:nvSpPr>
        <xdr:cNvPr id="103" name="CuadroTexto 77">
          <a:extLst>
            <a:ext uri="{FF2B5EF4-FFF2-40B4-BE49-F238E27FC236}">
              <a16:creationId xmlns:a16="http://schemas.microsoft.com/office/drawing/2014/main" id="{00000000-0008-0000-0400-000067000000}"/>
            </a:ext>
          </a:extLst>
        </xdr:cNvPr>
        <xdr:cNvSpPr txBox="1"/>
      </xdr:nvSpPr>
      <xdr:spPr>
        <a:xfrm>
          <a:off x="65760609" y="34004263"/>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21,6</a:t>
          </a:r>
        </a:p>
      </xdr:txBody>
    </xdr:sp>
    <xdr:clientData/>
  </xdr:twoCellAnchor>
  <xdr:twoCellAnchor>
    <xdr:from>
      <xdr:col>65</xdr:col>
      <xdr:colOff>4486275</xdr:colOff>
      <xdr:row>171</xdr:row>
      <xdr:rowOff>171446</xdr:rowOff>
    </xdr:from>
    <xdr:to>
      <xdr:col>65</xdr:col>
      <xdr:colOff>5000648</xdr:colOff>
      <xdr:row>173</xdr:row>
      <xdr:rowOff>28577</xdr:rowOff>
    </xdr:to>
    <xdr:sp macro="" textlink="">
      <xdr:nvSpPr>
        <xdr:cNvPr id="104" name="CuadroTexto 77">
          <a:extLst>
            <a:ext uri="{FF2B5EF4-FFF2-40B4-BE49-F238E27FC236}">
              <a16:creationId xmlns:a16="http://schemas.microsoft.com/office/drawing/2014/main" id="{00000000-0008-0000-0400-000068000000}"/>
            </a:ext>
          </a:extLst>
        </xdr:cNvPr>
        <xdr:cNvSpPr txBox="1"/>
      </xdr:nvSpPr>
      <xdr:spPr>
        <a:xfrm>
          <a:off x="65131950" y="33166046"/>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111,4</a:t>
          </a:r>
        </a:p>
      </xdr:txBody>
    </xdr:sp>
    <xdr:clientData/>
  </xdr:twoCellAnchor>
  <xdr:twoCellAnchor>
    <xdr:from>
      <xdr:col>65</xdr:col>
      <xdr:colOff>914400</xdr:colOff>
      <xdr:row>191</xdr:row>
      <xdr:rowOff>104775</xdr:rowOff>
    </xdr:from>
    <xdr:to>
      <xdr:col>65</xdr:col>
      <xdr:colOff>1438285</xdr:colOff>
      <xdr:row>193</xdr:row>
      <xdr:rowOff>19046</xdr:rowOff>
    </xdr:to>
    <xdr:sp macro="" textlink="">
      <xdr:nvSpPr>
        <xdr:cNvPr id="105" name="CuadroTexto 85">
          <a:extLst>
            <a:ext uri="{FF2B5EF4-FFF2-40B4-BE49-F238E27FC236}">
              <a16:creationId xmlns:a16="http://schemas.microsoft.com/office/drawing/2014/main" id="{00000000-0008-0000-0400-000069000000}"/>
            </a:ext>
          </a:extLst>
        </xdr:cNvPr>
        <xdr:cNvSpPr txBox="1"/>
      </xdr:nvSpPr>
      <xdr:spPr>
        <a:xfrm>
          <a:off x="61560075" y="36909375"/>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55,2</a:t>
          </a:r>
        </a:p>
      </xdr:txBody>
    </xdr:sp>
    <xdr:clientData/>
  </xdr:twoCellAnchor>
  <xdr:twoCellAnchor>
    <xdr:from>
      <xdr:col>65</xdr:col>
      <xdr:colOff>1733540</xdr:colOff>
      <xdr:row>193</xdr:row>
      <xdr:rowOff>2</xdr:rowOff>
    </xdr:from>
    <xdr:to>
      <xdr:col>65</xdr:col>
      <xdr:colOff>2257425</xdr:colOff>
      <xdr:row>194</xdr:row>
      <xdr:rowOff>104773</xdr:rowOff>
    </xdr:to>
    <xdr:sp macro="" textlink="">
      <xdr:nvSpPr>
        <xdr:cNvPr id="106" name="CuadroTexto 86">
          <a:extLst>
            <a:ext uri="{FF2B5EF4-FFF2-40B4-BE49-F238E27FC236}">
              <a16:creationId xmlns:a16="http://schemas.microsoft.com/office/drawing/2014/main" id="{00000000-0008-0000-0400-00006A000000}"/>
            </a:ext>
          </a:extLst>
        </xdr:cNvPr>
        <xdr:cNvSpPr txBox="1"/>
      </xdr:nvSpPr>
      <xdr:spPr>
        <a:xfrm>
          <a:off x="62379215" y="37185602"/>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40,2</a:t>
          </a:r>
        </a:p>
      </xdr:txBody>
    </xdr:sp>
    <xdr:clientData/>
  </xdr:twoCellAnchor>
  <xdr:twoCellAnchor>
    <xdr:from>
      <xdr:col>65</xdr:col>
      <xdr:colOff>3381370</xdr:colOff>
      <xdr:row>192</xdr:row>
      <xdr:rowOff>57146</xdr:rowOff>
    </xdr:from>
    <xdr:to>
      <xdr:col>65</xdr:col>
      <xdr:colOff>3905254</xdr:colOff>
      <xdr:row>193</xdr:row>
      <xdr:rowOff>161917</xdr:rowOff>
    </xdr:to>
    <xdr:sp macro="" textlink="">
      <xdr:nvSpPr>
        <xdr:cNvPr id="107" name="CuadroTexto 87">
          <a:extLst>
            <a:ext uri="{FF2B5EF4-FFF2-40B4-BE49-F238E27FC236}">
              <a16:creationId xmlns:a16="http://schemas.microsoft.com/office/drawing/2014/main" id="{00000000-0008-0000-0400-00006B000000}"/>
            </a:ext>
          </a:extLst>
        </xdr:cNvPr>
        <xdr:cNvSpPr txBox="1"/>
      </xdr:nvSpPr>
      <xdr:spPr>
        <a:xfrm>
          <a:off x="64027045" y="37052246"/>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46,5</a:t>
          </a:r>
        </a:p>
      </xdr:txBody>
    </xdr:sp>
    <xdr:clientData/>
  </xdr:twoCellAnchor>
  <xdr:twoCellAnchor>
    <xdr:from>
      <xdr:col>65</xdr:col>
      <xdr:colOff>5029213</xdr:colOff>
      <xdr:row>193</xdr:row>
      <xdr:rowOff>114294</xdr:rowOff>
    </xdr:from>
    <xdr:to>
      <xdr:col>65</xdr:col>
      <xdr:colOff>5553097</xdr:colOff>
      <xdr:row>195</xdr:row>
      <xdr:rowOff>28565</xdr:rowOff>
    </xdr:to>
    <xdr:sp macro="" textlink="">
      <xdr:nvSpPr>
        <xdr:cNvPr id="108" name="CuadroTexto 88">
          <a:extLst>
            <a:ext uri="{FF2B5EF4-FFF2-40B4-BE49-F238E27FC236}">
              <a16:creationId xmlns:a16="http://schemas.microsoft.com/office/drawing/2014/main" id="{00000000-0008-0000-0400-00006C000000}"/>
            </a:ext>
          </a:extLst>
        </xdr:cNvPr>
        <xdr:cNvSpPr txBox="1"/>
      </xdr:nvSpPr>
      <xdr:spPr>
        <a:xfrm>
          <a:off x="65674888" y="37299894"/>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32,0</a:t>
          </a:r>
        </a:p>
      </xdr:txBody>
    </xdr:sp>
    <xdr:clientData/>
  </xdr:twoCellAnchor>
  <xdr:twoCellAnchor>
    <xdr:from>
      <xdr:col>65</xdr:col>
      <xdr:colOff>4200525</xdr:colOff>
      <xdr:row>192</xdr:row>
      <xdr:rowOff>85725</xdr:rowOff>
    </xdr:from>
    <xdr:to>
      <xdr:col>65</xdr:col>
      <xdr:colOff>4724409</xdr:colOff>
      <xdr:row>193</xdr:row>
      <xdr:rowOff>190496</xdr:rowOff>
    </xdr:to>
    <xdr:sp macro="" textlink="">
      <xdr:nvSpPr>
        <xdr:cNvPr id="109" name="CuadroTexto 108">
          <a:extLst>
            <a:ext uri="{FF2B5EF4-FFF2-40B4-BE49-F238E27FC236}">
              <a16:creationId xmlns:a16="http://schemas.microsoft.com/office/drawing/2014/main" id="{00000000-0008-0000-0400-00006D000000}"/>
            </a:ext>
          </a:extLst>
        </xdr:cNvPr>
        <xdr:cNvSpPr txBox="1"/>
      </xdr:nvSpPr>
      <xdr:spPr>
        <a:xfrm>
          <a:off x="64846200" y="37080825"/>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44,4</a:t>
          </a:r>
        </a:p>
      </xdr:txBody>
    </xdr:sp>
    <xdr:clientData/>
  </xdr:twoCellAnchor>
  <xdr:twoCellAnchor>
    <xdr:from>
      <xdr:col>65</xdr:col>
      <xdr:colOff>2571750</xdr:colOff>
      <xdr:row>192</xdr:row>
      <xdr:rowOff>9525</xdr:rowOff>
    </xdr:from>
    <xdr:to>
      <xdr:col>65</xdr:col>
      <xdr:colOff>3095634</xdr:colOff>
      <xdr:row>193</xdr:row>
      <xdr:rowOff>114296</xdr:rowOff>
    </xdr:to>
    <xdr:sp macro="" textlink="">
      <xdr:nvSpPr>
        <xdr:cNvPr id="110" name="CuadroTexto 87">
          <a:extLst>
            <a:ext uri="{FF2B5EF4-FFF2-40B4-BE49-F238E27FC236}">
              <a16:creationId xmlns:a16="http://schemas.microsoft.com/office/drawing/2014/main" id="{00000000-0008-0000-0400-00006E000000}"/>
            </a:ext>
          </a:extLst>
        </xdr:cNvPr>
        <xdr:cNvSpPr txBox="1"/>
      </xdr:nvSpPr>
      <xdr:spPr>
        <a:xfrm>
          <a:off x="63217425" y="37004625"/>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48,6</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0.85512</cdr:x>
      <cdr:y>0.60919</cdr:y>
    </cdr:from>
    <cdr:to>
      <cdr:x>0.98869</cdr:x>
      <cdr:y>0.69516</cdr:y>
    </cdr:to>
    <cdr:sp macro="" textlink="">
      <cdr:nvSpPr>
        <cdr:cNvPr id="3" name="CuadroTexto 27"/>
        <cdr:cNvSpPr txBox="1"/>
      </cdr:nvSpPr>
      <cdr:spPr>
        <a:xfrm xmlns:a="http://schemas.openxmlformats.org/drawingml/2006/main">
          <a:off x="4756172" y="1822451"/>
          <a:ext cx="742917" cy="2571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98,0%</a:t>
          </a:r>
        </a:p>
      </cdr:txBody>
    </cdr:sp>
  </cdr:relSizeAnchor>
  <cdr:relSizeAnchor xmlns:cdr="http://schemas.openxmlformats.org/drawingml/2006/chartDrawing">
    <cdr:from>
      <cdr:x>0.27799</cdr:x>
      <cdr:y>0.04882</cdr:y>
    </cdr:from>
    <cdr:to>
      <cdr:x>0.41157</cdr:x>
      <cdr:y>0.13479</cdr:y>
    </cdr:to>
    <cdr:sp macro="" textlink="">
      <cdr:nvSpPr>
        <cdr:cNvPr id="4" name="CuadroTexto 28"/>
        <cdr:cNvSpPr txBox="1"/>
      </cdr:nvSpPr>
      <cdr:spPr>
        <a:xfrm xmlns:a="http://schemas.openxmlformats.org/drawingml/2006/main">
          <a:off x="1546200" y="146052"/>
          <a:ext cx="742972" cy="2571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69,7%</a:t>
          </a:r>
        </a:p>
      </cdr:txBody>
    </cdr:sp>
  </cdr:relSizeAnchor>
  <cdr:relSizeAnchor xmlns:cdr="http://schemas.openxmlformats.org/drawingml/2006/chartDrawing">
    <cdr:from>
      <cdr:x>0.69586</cdr:x>
      <cdr:y>0.59327</cdr:y>
    </cdr:from>
    <cdr:to>
      <cdr:x>0.82943</cdr:x>
      <cdr:y>0.67924</cdr:y>
    </cdr:to>
    <cdr:sp macro="" textlink="">
      <cdr:nvSpPr>
        <cdr:cNvPr id="5" name="CuadroTexto 29"/>
        <cdr:cNvSpPr txBox="1"/>
      </cdr:nvSpPr>
      <cdr:spPr>
        <a:xfrm xmlns:a="http://schemas.openxmlformats.org/drawingml/2006/main">
          <a:off x="3870349" y="1774825"/>
          <a:ext cx="742917" cy="2571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93,9%</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69"/>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9" customWidth="1"/>
    <col min="2" max="2" width="50.85546875" bestFit="1" customWidth="1"/>
    <col min="3" max="3" width="12.85546875" customWidth="1"/>
    <col min="4" max="4" width="15.140625" customWidth="1"/>
    <col min="5" max="5" width="21.7109375" customWidth="1"/>
    <col min="6" max="9" width="16.7109375" customWidth="1"/>
    <col min="10" max="10" width="17.85546875" customWidth="1"/>
    <col min="11" max="96" width="16.7109375" customWidth="1"/>
  </cols>
  <sheetData>
    <row r="2" spans="2:93" ht="20.25" x14ac:dyDescent="0.3">
      <c r="B2" s="143" t="s">
        <v>83</v>
      </c>
      <c r="C2" s="143"/>
      <c r="D2" s="143"/>
      <c r="E2" s="143"/>
      <c r="F2" s="143"/>
      <c r="G2" s="143"/>
      <c r="H2" s="143"/>
      <c r="I2" s="143"/>
      <c r="J2" s="143"/>
      <c r="K2" s="143"/>
      <c r="L2" s="143"/>
      <c r="M2" s="143"/>
      <c r="N2" s="143"/>
      <c r="O2" s="143"/>
      <c r="P2" s="143"/>
      <c r="Q2" s="143"/>
      <c r="R2" s="143"/>
      <c r="S2" s="143"/>
      <c r="T2" s="143"/>
      <c r="U2" s="143"/>
    </row>
    <row r="3" spans="2:93" ht="20.25" x14ac:dyDescent="0.3">
      <c r="B3" s="5" t="s">
        <v>81</v>
      </c>
      <c r="C3" s="8"/>
      <c r="D3" s="8"/>
      <c r="E3" s="8"/>
      <c r="F3" s="8"/>
      <c r="G3" s="8"/>
      <c r="H3" s="8"/>
      <c r="I3" s="8"/>
      <c r="J3" s="8"/>
      <c r="K3" s="8"/>
      <c r="L3" s="8"/>
      <c r="M3" s="8"/>
      <c r="N3" s="8"/>
      <c r="O3" s="8"/>
      <c r="P3" s="8"/>
      <c r="Q3" s="8"/>
      <c r="R3" s="8"/>
      <c r="S3" s="8"/>
      <c r="T3" s="8"/>
      <c r="U3" s="8"/>
    </row>
    <row r="4" spans="2:93" ht="17.25" x14ac:dyDescent="0.3">
      <c r="B4" s="5" t="s">
        <v>85</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50" t="s">
        <v>0</v>
      </c>
      <c r="C6" s="150" t="s">
        <v>1</v>
      </c>
      <c r="D6" s="151" t="s">
        <v>122</v>
      </c>
      <c r="E6" s="152" t="s">
        <v>144</v>
      </c>
      <c r="F6" s="152" t="s">
        <v>145</v>
      </c>
      <c r="G6" s="150" t="s">
        <v>86</v>
      </c>
      <c r="H6" s="139" t="s">
        <v>93</v>
      </c>
      <c r="I6" s="139" t="s">
        <v>92</v>
      </c>
      <c r="J6" s="150" t="s">
        <v>91</v>
      </c>
      <c r="K6" s="139" t="s">
        <v>94</v>
      </c>
      <c r="L6" s="139" t="s">
        <v>95</v>
      </c>
      <c r="M6" s="139" t="s">
        <v>96</v>
      </c>
      <c r="N6" s="139" t="s">
        <v>97</v>
      </c>
      <c r="O6" s="2"/>
      <c r="P6" s="2"/>
      <c r="Q6" s="2"/>
      <c r="R6" s="1"/>
    </row>
    <row r="7" spans="2:93" ht="32.25" customHeight="1" x14ac:dyDescent="0.3">
      <c r="B7" s="150"/>
      <c r="C7" s="150"/>
      <c r="D7" s="151"/>
      <c r="E7" s="153"/>
      <c r="F7" s="153"/>
      <c r="G7" s="150"/>
      <c r="H7" s="140"/>
      <c r="I7" s="140"/>
      <c r="J7" s="150"/>
      <c r="K7" s="140"/>
      <c r="L7" s="140"/>
      <c r="M7" s="140"/>
      <c r="N7" s="140"/>
      <c r="P7" s="93">
        <v>2020</v>
      </c>
      <c r="Q7" s="93">
        <v>2020</v>
      </c>
      <c r="R7" s="93">
        <v>2020</v>
      </c>
      <c r="S7" s="93">
        <f t="shared" ref="S7:AG7" si="0">+P7+1</f>
        <v>2021</v>
      </c>
      <c r="T7" s="93">
        <f t="shared" si="0"/>
        <v>2021</v>
      </c>
      <c r="U7" s="93">
        <f t="shared" si="0"/>
        <v>2021</v>
      </c>
      <c r="V7" s="93">
        <f t="shared" si="0"/>
        <v>2022</v>
      </c>
      <c r="W7" s="93">
        <f t="shared" si="0"/>
        <v>2022</v>
      </c>
      <c r="X7" s="93">
        <f t="shared" si="0"/>
        <v>2022</v>
      </c>
      <c r="Y7" s="93">
        <f t="shared" si="0"/>
        <v>2023</v>
      </c>
      <c r="Z7" s="93">
        <f t="shared" si="0"/>
        <v>2023</v>
      </c>
      <c r="AA7" s="93">
        <f t="shared" si="0"/>
        <v>2023</v>
      </c>
      <c r="AB7" s="93">
        <f>+Y7+1</f>
        <v>2024</v>
      </c>
      <c r="AC7" s="93">
        <f>+Z7+1</f>
        <v>2024</v>
      </c>
      <c r="AD7" s="93">
        <f>+AA7+1</f>
        <v>2024</v>
      </c>
      <c r="AE7" s="93">
        <f t="shared" si="0"/>
        <v>2025</v>
      </c>
      <c r="AF7" s="93">
        <f t="shared" si="0"/>
        <v>2025</v>
      </c>
      <c r="AG7" s="93">
        <f t="shared" si="0"/>
        <v>2025</v>
      </c>
      <c r="AH7" s="93">
        <f t="shared" ref="AH7" si="1">+AE7+1</f>
        <v>2026</v>
      </c>
      <c r="AI7" s="93">
        <f t="shared" ref="AI7" si="2">+AF7+1</f>
        <v>2026</v>
      </c>
      <c r="AJ7" s="93">
        <f t="shared" ref="AJ7" si="3">+AG7+1</f>
        <v>2026</v>
      </c>
      <c r="AK7" s="96" t="s">
        <v>178</v>
      </c>
      <c r="AL7" s="96" t="s">
        <v>178</v>
      </c>
      <c r="AM7" s="96" t="s">
        <v>178</v>
      </c>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row>
    <row r="8" spans="2:93" ht="21" customHeight="1" x14ac:dyDescent="0.3">
      <c r="B8" s="150"/>
      <c r="C8" s="150"/>
      <c r="D8" s="151"/>
      <c r="E8" s="34">
        <v>44104</v>
      </c>
      <c r="F8" s="34">
        <f>+$E$8</f>
        <v>44104</v>
      </c>
      <c r="G8" s="150"/>
      <c r="H8" s="141"/>
      <c r="I8" s="141"/>
      <c r="J8" s="150"/>
      <c r="K8" s="141"/>
      <c r="L8" s="141"/>
      <c r="M8" s="141"/>
      <c r="N8" s="141"/>
      <c r="O8" s="38"/>
      <c r="P8" s="26" t="s">
        <v>2</v>
      </c>
      <c r="Q8" s="37" t="s">
        <v>147</v>
      </c>
      <c r="R8" s="26" t="s">
        <v>78</v>
      </c>
      <c r="S8" s="26" t="s">
        <v>2</v>
      </c>
      <c r="T8" s="37" t="s">
        <v>147</v>
      </c>
      <c r="U8" s="26" t="s">
        <v>78</v>
      </c>
      <c r="V8" s="26" t="s">
        <v>2</v>
      </c>
      <c r="W8" s="37" t="s">
        <v>147</v>
      </c>
      <c r="X8" s="26" t="s">
        <v>78</v>
      </c>
      <c r="Y8" s="26" t="s">
        <v>2</v>
      </c>
      <c r="Z8" s="37" t="s">
        <v>147</v>
      </c>
      <c r="AA8" s="26" t="s">
        <v>78</v>
      </c>
      <c r="AB8" s="26" t="s">
        <v>2</v>
      </c>
      <c r="AC8" s="37" t="s">
        <v>147</v>
      </c>
      <c r="AD8" s="26" t="s">
        <v>78</v>
      </c>
      <c r="AE8" s="26" t="s">
        <v>2</v>
      </c>
      <c r="AF8" s="37" t="s">
        <v>147</v>
      </c>
      <c r="AG8" s="26" t="s">
        <v>78</v>
      </c>
      <c r="AH8" s="26" t="s">
        <v>2</v>
      </c>
      <c r="AI8" s="37" t="s">
        <v>147</v>
      </c>
      <c r="AJ8" s="26" t="s">
        <v>78</v>
      </c>
      <c r="AK8" s="26" t="s">
        <v>2</v>
      </c>
      <c r="AL8" s="37" t="s">
        <v>147</v>
      </c>
      <c r="AM8" s="26" t="s">
        <v>78</v>
      </c>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row>
    <row r="9" spans="2:93" ht="27.95" customHeight="1" x14ac:dyDescent="0.3">
      <c r="B9" s="24" t="s">
        <v>136</v>
      </c>
      <c r="C9" s="24"/>
      <c r="D9" s="24"/>
      <c r="E9" s="24"/>
      <c r="F9" s="43">
        <f>+SUM(F10:F24)</f>
        <v>212.80755961271174</v>
      </c>
      <c r="G9" s="46">
        <f>+F9/$F$54</f>
        <v>0.18492661433037735</v>
      </c>
      <c r="H9" s="24"/>
      <c r="I9" s="24"/>
      <c r="J9" s="24"/>
      <c r="K9" s="24"/>
      <c r="L9" s="24"/>
      <c r="M9" s="24"/>
      <c r="N9" s="24"/>
      <c r="O9" s="39"/>
      <c r="P9" s="61">
        <f t="shared" ref="P9:AM9" si="4">+SUM(P10:P24)</f>
        <v>2458.8365188167181</v>
      </c>
      <c r="Q9" s="61">
        <f t="shared" si="4"/>
        <v>0</v>
      </c>
      <c r="R9" s="61">
        <f t="shared" si="4"/>
        <v>0</v>
      </c>
      <c r="S9" s="61">
        <f t="shared" si="4"/>
        <v>3609.853256216184</v>
      </c>
      <c r="T9" s="61">
        <f t="shared" si="4"/>
        <v>0</v>
      </c>
      <c r="U9" s="61">
        <f t="shared" si="4"/>
        <v>0</v>
      </c>
      <c r="V9" s="61">
        <f t="shared" si="4"/>
        <v>7633.6111862024572</v>
      </c>
      <c r="W9" s="61">
        <f t="shared" si="4"/>
        <v>0</v>
      </c>
      <c r="X9" s="61">
        <f t="shared" si="4"/>
        <v>0</v>
      </c>
      <c r="Y9" s="61">
        <f t="shared" si="4"/>
        <v>8002.7852849625642</v>
      </c>
      <c r="Z9" s="61">
        <f t="shared" si="4"/>
        <v>0</v>
      </c>
      <c r="AA9" s="61">
        <f t="shared" si="4"/>
        <v>0</v>
      </c>
      <c r="AB9" s="61">
        <f t="shared" si="4"/>
        <v>226.03168537596062</v>
      </c>
      <c r="AC9" s="61">
        <f t="shared" si="4"/>
        <v>0</v>
      </c>
      <c r="AD9" s="61">
        <f t="shared" si="4"/>
        <v>0</v>
      </c>
      <c r="AE9" s="61">
        <f t="shared" si="4"/>
        <v>119.16207694101918</v>
      </c>
      <c r="AF9" s="61">
        <f t="shared" si="4"/>
        <v>0</v>
      </c>
      <c r="AG9" s="61">
        <f t="shared" si="4"/>
        <v>0</v>
      </c>
      <c r="AH9" s="61">
        <f t="shared" si="4"/>
        <v>34.332602788063951</v>
      </c>
      <c r="AI9" s="61">
        <f t="shared" si="4"/>
        <v>0</v>
      </c>
      <c r="AJ9" s="61">
        <f t="shared" si="4"/>
        <v>0</v>
      </c>
      <c r="AK9" s="61">
        <f t="shared" si="4"/>
        <v>0</v>
      </c>
      <c r="AL9" s="61">
        <f t="shared" si="4"/>
        <v>0</v>
      </c>
      <c r="AM9" s="61">
        <f t="shared" si="4"/>
        <v>0</v>
      </c>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row>
    <row r="10" spans="2:93" ht="27.95" customHeight="1" x14ac:dyDescent="0.3">
      <c r="B10" s="9" t="s">
        <v>3</v>
      </c>
      <c r="C10" s="9" t="s">
        <v>4</v>
      </c>
      <c r="D10" s="9" t="s">
        <v>2</v>
      </c>
      <c r="E10" s="10">
        <v>8157.1078859675217</v>
      </c>
      <c r="F10" s="14">
        <f t="shared" ref="F10:F24" si="5">+IF($D10="USD",$E10,$E10/$C$58)</f>
        <v>107.08379239865471</v>
      </c>
      <c r="G10" s="9"/>
      <c r="H10" s="54" t="s">
        <v>200</v>
      </c>
      <c r="I10" s="35">
        <v>43769</v>
      </c>
      <c r="J10" s="57">
        <v>0.25</v>
      </c>
      <c r="K10" s="36">
        <v>48</v>
      </c>
      <c r="L10" s="10" t="s">
        <v>206</v>
      </c>
      <c r="M10" s="35">
        <v>45229</v>
      </c>
      <c r="N10" s="10" t="s">
        <v>188</v>
      </c>
      <c r="O10" s="16"/>
      <c r="P10" s="94">
        <v>0</v>
      </c>
      <c r="Q10" s="94">
        <v>0</v>
      </c>
      <c r="R10" s="94">
        <v>0</v>
      </c>
      <c r="S10" s="94">
        <v>1368.8297479877006</v>
      </c>
      <c r="T10" s="94">
        <v>0</v>
      </c>
      <c r="U10" s="94">
        <v>0</v>
      </c>
      <c r="V10" s="94">
        <v>5398.652110374167</v>
      </c>
      <c r="W10" s="94">
        <v>0</v>
      </c>
      <c r="X10" s="94">
        <v>0</v>
      </c>
      <c r="Y10" s="94">
        <v>5048.2192791999923</v>
      </c>
      <c r="Z10" s="94">
        <v>0</v>
      </c>
      <c r="AA10" s="94">
        <v>0</v>
      </c>
      <c r="AB10" s="94">
        <v>0</v>
      </c>
      <c r="AC10" s="94">
        <v>0</v>
      </c>
      <c r="AD10" s="94">
        <v>0</v>
      </c>
      <c r="AE10" s="94">
        <v>0</v>
      </c>
      <c r="AF10" s="94">
        <v>0</v>
      </c>
      <c r="AG10" s="94">
        <v>0</v>
      </c>
      <c r="AH10" s="94">
        <v>0</v>
      </c>
      <c r="AI10" s="94">
        <v>0</v>
      </c>
      <c r="AJ10" s="94">
        <v>0</v>
      </c>
      <c r="AK10" s="15">
        <v>0</v>
      </c>
      <c r="AL10" s="15">
        <v>0</v>
      </c>
      <c r="AM10" s="15">
        <v>0</v>
      </c>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row>
    <row r="11" spans="2:93" ht="27.95" customHeight="1" x14ac:dyDescent="0.3">
      <c r="B11" s="9" t="s">
        <v>5</v>
      </c>
      <c r="C11" s="9" t="s">
        <v>6</v>
      </c>
      <c r="D11" s="9" t="s">
        <v>2</v>
      </c>
      <c r="E11" s="10">
        <v>1915.1399280000001</v>
      </c>
      <c r="F11" s="14">
        <f t="shared" si="5"/>
        <v>25.141318385297016</v>
      </c>
      <c r="G11" s="9"/>
      <c r="H11" s="54" t="s">
        <v>200</v>
      </c>
      <c r="I11" s="35">
        <v>43466</v>
      </c>
      <c r="J11" s="57">
        <v>0.12</v>
      </c>
      <c r="K11" s="36">
        <v>48</v>
      </c>
      <c r="L11" s="10" t="s">
        <v>207</v>
      </c>
      <c r="M11" s="35">
        <v>44927</v>
      </c>
      <c r="N11" s="10" t="s">
        <v>188</v>
      </c>
      <c r="O11" s="16"/>
      <c r="P11" s="94">
        <v>229.81679136000002</v>
      </c>
      <c r="Q11" s="94">
        <v>0</v>
      </c>
      <c r="R11" s="94">
        <v>0</v>
      </c>
      <c r="S11" s="94">
        <v>229.81679136000002</v>
      </c>
      <c r="T11" s="94">
        <v>0</v>
      </c>
      <c r="U11" s="94">
        <v>0</v>
      </c>
      <c r="V11" s="94">
        <v>229.81679136000002</v>
      </c>
      <c r="W11" s="94">
        <v>0</v>
      </c>
      <c r="X11" s="94">
        <v>0</v>
      </c>
      <c r="Y11" s="94">
        <v>2030.0483236800001</v>
      </c>
      <c r="Z11" s="94">
        <v>0</v>
      </c>
      <c r="AA11" s="94">
        <v>0</v>
      </c>
      <c r="AB11" s="94">
        <v>0</v>
      </c>
      <c r="AC11" s="94">
        <v>0</v>
      </c>
      <c r="AD11" s="94">
        <v>0</v>
      </c>
      <c r="AE11" s="94">
        <v>0</v>
      </c>
      <c r="AF11" s="94">
        <v>0</v>
      </c>
      <c r="AG11" s="94">
        <v>0</v>
      </c>
      <c r="AH11" s="94">
        <v>0</v>
      </c>
      <c r="AI11" s="94">
        <v>0</v>
      </c>
      <c r="AJ11" s="94">
        <v>0</v>
      </c>
      <c r="AK11" s="15">
        <v>0</v>
      </c>
      <c r="AL11" s="15">
        <v>0</v>
      </c>
      <c r="AM11" s="15">
        <v>0</v>
      </c>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row>
    <row r="12" spans="2:93" ht="27.95" customHeight="1" x14ac:dyDescent="0.3">
      <c r="B12" s="9" t="s">
        <v>7</v>
      </c>
      <c r="C12" s="9" t="s">
        <v>8</v>
      </c>
      <c r="D12" s="9" t="s">
        <v>2</v>
      </c>
      <c r="E12" s="10">
        <v>1179</v>
      </c>
      <c r="F12" s="14">
        <f t="shared" si="5"/>
        <v>15.477518871020676</v>
      </c>
      <c r="G12" s="9"/>
      <c r="H12" s="54" t="s">
        <v>200</v>
      </c>
      <c r="I12" s="35">
        <v>42606</v>
      </c>
      <c r="J12" s="57">
        <v>0.15</v>
      </c>
      <c r="K12" s="36">
        <v>48</v>
      </c>
      <c r="L12" s="10" t="s">
        <v>207</v>
      </c>
      <c r="M12" s="35">
        <v>44067</v>
      </c>
      <c r="N12" s="10" t="s">
        <v>188</v>
      </c>
      <c r="O12" s="16"/>
      <c r="P12" s="94">
        <v>1458.8525971570652</v>
      </c>
      <c r="Q12" s="94">
        <v>0</v>
      </c>
      <c r="R12" s="94">
        <v>0</v>
      </c>
      <c r="S12" s="94">
        <v>0</v>
      </c>
      <c r="T12" s="94">
        <v>0</v>
      </c>
      <c r="U12" s="94">
        <v>0</v>
      </c>
      <c r="V12" s="94">
        <v>0</v>
      </c>
      <c r="W12" s="94">
        <v>0</v>
      </c>
      <c r="X12" s="94">
        <v>0</v>
      </c>
      <c r="Y12" s="94">
        <v>0</v>
      </c>
      <c r="Z12" s="94">
        <v>0</v>
      </c>
      <c r="AA12" s="94">
        <v>0</v>
      </c>
      <c r="AB12" s="94">
        <v>0</v>
      </c>
      <c r="AC12" s="94">
        <v>0</v>
      </c>
      <c r="AD12" s="94">
        <v>0</v>
      </c>
      <c r="AE12" s="94">
        <v>0</v>
      </c>
      <c r="AF12" s="94">
        <v>0</v>
      </c>
      <c r="AG12" s="94">
        <v>0</v>
      </c>
      <c r="AH12" s="94">
        <v>0</v>
      </c>
      <c r="AI12" s="94">
        <v>0</v>
      </c>
      <c r="AJ12" s="94">
        <v>0</v>
      </c>
      <c r="AK12" s="15">
        <v>0</v>
      </c>
      <c r="AL12" s="15">
        <v>0</v>
      </c>
      <c r="AM12" s="15">
        <v>0</v>
      </c>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c r="CO12" s="130"/>
    </row>
    <row r="13" spans="2:93" ht="27.95" customHeight="1" x14ac:dyDescent="0.3">
      <c r="B13" s="9" t="s">
        <v>172</v>
      </c>
      <c r="C13" s="9" t="s">
        <v>173</v>
      </c>
      <c r="D13" s="9" t="s">
        <v>2</v>
      </c>
      <c r="E13" s="10">
        <v>1993.539788110797</v>
      </c>
      <c r="F13" s="14">
        <f t="shared" si="5"/>
        <v>26.170525606968127</v>
      </c>
      <c r="G13" s="9"/>
      <c r="H13" s="54" t="s">
        <v>200</v>
      </c>
      <c r="I13" s="35">
        <v>44019</v>
      </c>
      <c r="J13" s="57" t="s">
        <v>189</v>
      </c>
      <c r="K13" s="36">
        <v>42</v>
      </c>
      <c r="L13" s="10" t="s">
        <v>206</v>
      </c>
      <c r="M13" s="35">
        <v>45291</v>
      </c>
      <c r="N13" s="10" t="s">
        <v>188</v>
      </c>
      <c r="O13" s="16"/>
      <c r="P13" s="94">
        <v>0</v>
      </c>
      <c r="Q13" s="94">
        <v>0</v>
      </c>
      <c r="R13" s="94">
        <v>0</v>
      </c>
      <c r="S13" s="94">
        <v>666.20079261708111</v>
      </c>
      <c r="T13" s="94">
        <v>0</v>
      </c>
      <c r="U13" s="94">
        <v>0</v>
      </c>
      <c r="V13" s="94">
        <v>665.53627935437748</v>
      </c>
      <c r="W13" s="94">
        <v>0</v>
      </c>
      <c r="X13" s="94">
        <v>0</v>
      </c>
      <c r="Y13" s="94">
        <v>664.87176609167398</v>
      </c>
      <c r="Z13" s="94">
        <v>0</v>
      </c>
      <c r="AA13" s="94">
        <v>0</v>
      </c>
      <c r="AB13" s="94">
        <v>0</v>
      </c>
      <c r="AC13" s="94">
        <v>0</v>
      </c>
      <c r="AD13" s="94">
        <v>0</v>
      </c>
      <c r="AE13" s="94">
        <v>0</v>
      </c>
      <c r="AF13" s="94">
        <v>0</v>
      </c>
      <c r="AG13" s="94">
        <v>0</v>
      </c>
      <c r="AH13" s="94">
        <v>0</v>
      </c>
      <c r="AI13" s="94">
        <v>0</v>
      </c>
      <c r="AJ13" s="94">
        <v>0</v>
      </c>
      <c r="AK13" s="15">
        <v>0</v>
      </c>
      <c r="AL13" s="15">
        <v>0</v>
      </c>
      <c r="AM13" s="15">
        <v>0</v>
      </c>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row>
    <row r="14" spans="2:93" ht="27.95" customHeight="1" x14ac:dyDescent="0.3">
      <c r="B14" s="9" t="s">
        <v>9</v>
      </c>
      <c r="C14" s="9" t="s">
        <v>10</v>
      </c>
      <c r="D14" s="9" t="s">
        <v>2</v>
      </c>
      <c r="E14" s="10">
        <v>947.62602900000002</v>
      </c>
      <c r="F14" s="14">
        <f t="shared" si="5"/>
        <v>12.440118529701346</v>
      </c>
      <c r="G14" s="9"/>
      <c r="H14" s="54" t="s">
        <v>200</v>
      </c>
      <c r="I14" s="35">
        <v>43114</v>
      </c>
      <c r="J14" s="57">
        <v>0.12</v>
      </c>
      <c r="K14" s="36">
        <v>48</v>
      </c>
      <c r="L14" s="10" t="s">
        <v>207</v>
      </c>
      <c r="M14" s="35">
        <v>44575</v>
      </c>
      <c r="N14" s="10" t="s">
        <v>188</v>
      </c>
      <c r="O14" s="16"/>
      <c r="P14" s="94">
        <v>113.71512348</v>
      </c>
      <c r="Q14" s="94">
        <v>0</v>
      </c>
      <c r="R14" s="94">
        <v>0</v>
      </c>
      <c r="S14" s="94">
        <v>113.71512348</v>
      </c>
      <c r="T14" s="94">
        <v>0</v>
      </c>
      <c r="U14" s="94">
        <v>0</v>
      </c>
      <c r="V14" s="94">
        <v>1004.4835907400001</v>
      </c>
      <c r="W14" s="94">
        <v>0</v>
      </c>
      <c r="X14" s="94">
        <v>0</v>
      </c>
      <c r="Y14" s="94">
        <v>0</v>
      </c>
      <c r="Z14" s="94">
        <v>0</v>
      </c>
      <c r="AA14" s="94">
        <v>0</v>
      </c>
      <c r="AB14" s="94">
        <v>0</v>
      </c>
      <c r="AC14" s="94">
        <v>0</v>
      </c>
      <c r="AD14" s="94">
        <v>0</v>
      </c>
      <c r="AE14" s="94">
        <v>0</v>
      </c>
      <c r="AF14" s="94">
        <v>0</v>
      </c>
      <c r="AG14" s="94">
        <v>0</v>
      </c>
      <c r="AH14" s="94">
        <v>0</v>
      </c>
      <c r="AI14" s="94">
        <v>0</v>
      </c>
      <c r="AJ14" s="94">
        <v>0</v>
      </c>
      <c r="AK14" s="15">
        <v>0</v>
      </c>
      <c r="AL14" s="15">
        <v>0</v>
      </c>
      <c r="AM14" s="15">
        <v>0</v>
      </c>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row>
    <row r="15" spans="2:93" ht="27.95" customHeight="1" x14ac:dyDescent="0.3">
      <c r="B15" s="9" t="s">
        <v>11</v>
      </c>
      <c r="C15" s="9" t="s">
        <v>12</v>
      </c>
      <c r="D15" s="9" t="s">
        <v>2</v>
      </c>
      <c r="E15" s="10">
        <v>785.68355199999996</v>
      </c>
      <c r="F15" s="14">
        <f t="shared" si="5"/>
        <v>10.314191690187069</v>
      </c>
      <c r="G15" s="9"/>
      <c r="H15" s="54" t="s">
        <v>200</v>
      </c>
      <c r="I15" s="35">
        <v>42761</v>
      </c>
      <c r="J15" s="57">
        <v>0.15</v>
      </c>
      <c r="K15" s="36">
        <v>48</v>
      </c>
      <c r="L15" s="10" t="s">
        <v>207</v>
      </c>
      <c r="M15" s="35">
        <v>44222</v>
      </c>
      <c r="N15" s="10" t="s">
        <v>188</v>
      </c>
      <c r="O15" s="16"/>
      <c r="P15" s="94">
        <v>117.85253279999999</v>
      </c>
      <c r="Q15" s="94">
        <v>0</v>
      </c>
      <c r="R15" s="94">
        <v>0</v>
      </c>
      <c r="S15" s="94">
        <v>844.60981839999999</v>
      </c>
      <c r="T15" s="94">
        <v>0</v>
      </c>
      <c r="U15" s="94">
        <v>0</v>
      </c>
      <c r="V15" s="94">
        <v>0</v>
      </c>
      <c r="W15" s="94">
        <v>0</v>
      </c>
      <c r="X15" s="94">
        <v>0</v>
      </c>
      <c r="Y15" s="94">
        <v>0</v>
      </c>
      <c r="Z15" s="94">
        <v>0</v>
      </c>
      <c r="AA15" s="94">
        <v>0</v>
      </c>
      <c r="AB15" s="94">
        <v>0</v>
      </c>
      <c r="AC15" s="94">
        <v>0</v>
      </c>
      <c r="AD15" s="94">
        <v>0</v>
      </c>
      <c r="AE15" s="94">
        <v>0</v>
      </c>
      <c r="AF15" s="94">
        <v>0</v>
      </c>
      <c r="AG15" s="94">
        <v>0</v>
      </c>
      <c r="AH15" s="94">
        <v>0</v>
      </c>
      <c r="AI15" s="94">
        <v>0</v>
      </c>
      <c r="AJ15" s="94">
        <v>0</v>
      </c>
      <c r="AK15" s="15">
        <v>0</v>
      </c>
      <c r="AL15" s="15">
        <v>0</v>
      </c>
      <c r="AM15" s="15">
        <v>0</v>
      </c>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row>
    <row r="16" spans="2:93" ht="27.95" customHeight="1" x14ac:dyDescent="0.3">
      <c r="B16" s="9" t="s">
        <v>13</v>
      </c>
      <c r="C16" s="9" t="s">
        <v>14</v>
      </c>
      <c r="D16" s="9" t="s">
        <v>2</v>
      </c>
      <c r="E16" s="17">
        <v>474.35649151000001</v>
      </c>
      <c r="F16" s="14">
        <f t="shared" si="5"/>
        <v>6.2271938498194954</v>
      </c>
      <c r="G16" s="9"/>
      <c r="H16" s="54" t="s">
        <v>200</v>
      </c>
      <c r="I16" s="35">
        <v>41699</v>
      </c>
      <c r="J16" s="57" t="s">
        <v>190</v>
      </c>
      <c r="K16" s="36">
        <v>127</v>
      </c>
      <c r="L16" s="10" t="s">
        <v>206</v>
      </c>
      <c r="M16" s="35">
        <v>45566</v>
      </c>
      <c r="N16" s="10" t="s">
        <v>188</v>
      </c>
      <c r="O16" s="16"/>
      <c r="P16" s="94">
        <v>133.47251436462179</v>
      </c>
      <c r="Q16" s="94">
        <v>0</v>
      </c>
      <c r="R16" s="94">
        <v>0</v>
      </c>
      <c r="S16" s="94">
        <v>133.88901863127188</v>
      </c>
      <c r="T16" s="94">
        <v>0</v>
      </c>
      <c r="U16" s="94">
        <v>0</v>
      </c>
      <c r="V16" s="94">
        <v>129.38872457127187</v>
      </c>
      <c r="W16" s="94">
        <v>0</v>
      </c>
      <c r="X16" s="94">
        <v>0</v>
      </c>
      <c r="Y16" s="94">
        <v>123.99517159127187</v>
      </c>
      <c r="Z16" s="94">
        <v>0</v>
      </c>
      <c r="AA16" s="94">
        <v>0</v>
      </c>
      <c r="AB16" s="94">
        <v>99.181236854393234</v>
      </c>
      <c r="AC16" s="94">
        <v>0</v>
      </c>
      <c r="AD16" s="94">
        <v>0</v>
      </c>
      <c r="AE16" s="94">
        <v>0</v>
      </c>
      <c r="AF16" s="94">
        <v>0</v>
      </c>
      <c r="AG16" s="94">
        <v>0</v>
      </c>
      <c r="AH16" s="94">
        <v>0</v>
      </c>
      <c r="AI16" s="94">
        <v>0</v>
      </c>
      <c r="AJ16" s="94">
        <v>0</v>
      </c>
      <c r="AK16" s="15">
        <v>0</v>
      </c>
      <c r="AL16" s="15">
        <v>0</v>
      </c>
      <c r="AM16" s="15">
        <v>0</v>
      </c>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row>
    <row r="17" spans="1:98" ht="27.95" customHeight="1" x14ac:dyDescent="0.3">
      <c r="B17" s="9" t="s">
        <v>15</v>
      </c>
      <c r="C17" s="9" t="s">
        <v>16</v>
      </c>
      <c r="D17" s="9" t="s">
        <v>2</v>
      </c>
      <c r="E17" s="10">
        <v>421.52729446000006</v>
      </c>
      <c r="F17" s="14">
        <f t="shared" si="5"/>
        <v>5.5336697664588126</v>
      </c>
      <c r="G17" s="9"/>
      <c r="H17" s="54" t="s">
        <v>200</v>
      </c>
      <c r="I17" s="35">
        <v>43158</v>
      </c>
      <c r="J17" s="57" t="s">
        <v>190</v>
      </c>
      <c r="K17" s="36">
        <v>96</v>
      </c>
      <c r="L17" s="10" t="s">
        <v>206</v>
      </c>
      <c r="M17" s="35">
        <v>46080</v>
      </c>
      <c r="N17" s="10" t="s">
        <v>188</v>
      </c>
      <c r="O17" s="16"/>
      <c r="P17" s="94">
        <v>93.960795426483656</v>
      </c>
      <c r="Q17" s="94">
        <v>0</v>
      </c>
      <c r="R17" s="94">
        <v>0</v>
      </c>
      <c r="S17" s="94">
        <v>94.201744622295422</v>
      </c>
      <c r="T17" s="94">
        <v>0</v>
      </c>
      <c r="U17" s="94">
        <v>0</v>
      </c>
      <c r="V17" s="94">
        <v>91.474585553466198</v>
      </c>
      <c r="W17" s="94">
        <v>0</v>
      </c>
      <c r="X17" s="94">
        <v>0</v>
      </c>
      <c r="Y17" s="94">
        <v>87.956913233484968</v>
      </c>
      <c r="Z17" s="94">
        <v>0</v>
      </c>
      <c r="AA17" s="94">
        <v>0</v>
      </c>
      <c r="AB17" s="94">
        <v>85.199813774587255</v>
      </c>
      <c r="AC17" s="94">
        <v>0</v>
      </c>
      <c r="AD17" s="94">
        <v>0</v>
      </c>
      <c r="AE17" s="94">
        <v>81.600567022335682</v>
      </c>
      <c r="AF17" s="94">
        <v>0</v>
      </c>
      <c r="AG17" s="94">
        <v>0</v>
      </c>
      <c r="AH17" s="94">
        <v>13.074479361736325</v>
      </c>
      <c r="AI17" s="94">
        <v>0</v>
      </c>
      <c r="AJ17" s="94">
        <v>0</v>
      </c>
      <c r="AK17" s="15">
        <v>0</v>
      </c>
      <c r="AL17" s="15">
        <v>0</v>
      </c>
      <c r="AM17" s="15">
        <v>0</v>
      </c>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row>
    <row r="18" spans="1:98" ht="27.95" customHeight="1" x14ac:dyDescent="0.3">
      <c r="A18" s="49"/>
      <c r="B18" s="9" t="s">
        <v>17</v>
      </c>
      <c r="C18" s="9" t="s">
        <v>18</v>
      </c>
      <c r="D18" s="9" t="s">
        <v>2</v>
      </c>
      <c r="E18" s="10">
        <v>146.54038878</v>
      </c>
      <c r="F18" s="14">
        <f t="shared" si="5"/>
        <v>1.9237333610764686</v>
      </c>
      <c r="G18" s="9"/>
      <c r="H18" s="54" t="s">
        <v>200</v>
      </c>
      <c r="I18" s="35">
        <v>42583</v>
      </c>
      <c r="J18" s="57">
        <v>0.11409999999999999</v>
      </c>
      <c r="K18" s="36">
        <v>72</v>
      </c>
      <c r="L18" s="10" t="s">
        <v>206</v>
      </c>
      <c r="M18" s="35">
        <v>44774</v>
      </c>
      <c r="N18" s="10" t="s">
        <v>188</v>
      </c>
      <c r="O18" s="16"/>
      <c r="P18" s="94">
        <v>85.481931119999999</v>
      </c>
      <c r="Q18" s="94">
        <v>0</v>
      </c>
      <c r="R18" s="94">
        <v>0</v>
      </c>
      <c r="S18" s="94">
        <v>85.481931120000013</v>
      </c>
      <c r="T18" s="94">
        <v>0</v>
      </c>
      <c r="U18" s="94">
        <v>0</v>
      </c>
      <c r="V18" s="94">
        <v>56.987954080000009</v>
      </c>
      <c r="W18" s="94">
        <v>0</v>
      </c>
      <c r="X18" s="94">
        <v>0</v>
      </c>
      <c r="Y18" s="94">
        <v>0</v>
      </c>
      <c r="Z18" s="94">
        <v>0</v>
      </c>
      <c r="AA18" s="94">
        <v>0</v>
      </c>
      <c r="AB18" s="94">
        <v>0</v>
      </c>
      <c r="AC18" s="94">
        <v>0</v>
      </c>
      <c r="AD18" s="94">
        <v>0</v>
      </c>
      <c r="AE18" s="94">
        <v>0</v>
      </c>
      <c r="AF18" s="94">
        <v>0</v>
      </c>
      <c r="AG18" s="94">
        <v>0</v>
      </c>
      <c r="AH18" s="94">
        <v>0</v>
      </c>
      <c r="AI18" s="94">
        <v>0</v>
      </c>
      <c r="AJ18" s="94">
        <v>0</v>
      </c>
      <c r="AK18" s="15">
        <v>0</v>
      </c>
      <c r="AL18" s="15">
        <v>0</v>
      </c>
      <c r="AM18" s="15">
        <v>0</v>
      </c>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row>
    <row r="19" spans="1:98" ht="27.95" customHeight="1" x14ac:dyDescent="0.3">
      <c r="B19" s="9" t="s">
        <v>19</v>
      </c>
      <c r="C19" s="9" t="s">
        <v>20</v>
      </c>
      <c r="D19" s="9" t="s">
        <v>2</v>
      </c>
      <c r="E19" s="10">
        <v>122.2066708799989</v>
      </c>
      <c r="F19" s="14">
        <f t="shared" si="5"/>
        <v>1.6042884263865953</v>
      </c>
      <c r="G19" s="9"/>
      <c r="H19" s="54" t="s">
        <v>201</v>
      </c>
      <c r="I19" s="35">
        <v>40603</v>
      </c>
      <c r="J19" s="57" t="s">
        <v>191</v>
      </c>
      <c r="K19" s="36">
        <v>187</v>
      </c>
      <c r="L19" s="10" t="s">
        <v>208</v>
      </c>
      <c r="M19" s="35">
        <v>46296</v>
      </c>
      <c r="N19" s="10" t="s">
        <v>188</v>
      </c>
      <c r="O19" s="16"/>
      <c r="P19" s="94">
        <v>67.135016439999987</v>
      </c>
      <c r="Q19" s="94">
        <v>0</v>
      </c>
      <c r="R19" s="94">
        <v>0</v>
      </c>
      <c r="S19" s="94">
        <v>53.081506699999991</v>
      </c>
      <c r="T19" s="94">
        <v>0</v>
      </c>
      <c r="U19" s="94">
        <v>0</v>
      </c>
      <c r="V19" s="94">
        <v>47.249744719999995</v>
      </c>
      <c r="W19" s="94">
        <v>0</v>
      </c>
      <c r="X19" s="94">
        <v>0</v>
      </c>
      <c r="Y19" s="94">
        <v>38.206196380000009</v>
      </c>
      <c r="Z19" s="94">
        <v>0</v>
      </c>
      <c r="AA19" s="94">
        <v>0</v>
      </c>
      <c r="AB19" s="94">
        <v>32.459325270000001</v>
      </c>
      <c r="AC19" s="94">
        <v>0</v>
      </c>
      <c r="AD19" s="94">
        <v>0</v>
      </c>
      <c r="AE19" s="94">
        <v>28.773370550000003</v>
      </c>
      <c r="AF19" s="94">
        <v>0</v>
      </c>
      <c r="AG19" s="94">
        <v>0</v>
      </c>
      <c r="AH19" s="94">
        <v>20.55323808</v>
      </c>
      <c r="AI19" s="94">
        <v>0</v>
      </c>
      <c r="AJ19" s="94">
        <v>0</v>
      </c>
      <c r="AK19" s="15">
        <v>0</v>
      </c>
      <c r="AL19" s="15">
        <v>0</v>
      </c>
      <c r="AM19" s="15">
        <v>0</v>
      </c>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row>
    <row r="20" spans="1:98" ht="27.95" customHeight="1" x14ac:dyDescent="0.3">
      <c r="B20" s="9" t="s">
        <v>21</v>
      </c>
      <c r="C20" s="9" t="s">
        <v>22</v>
      </c>
      <c r="D20" s="9" t="s">
        <v>2</v>
      </c>
      <c r="E20" s="17">
        <v>1.4000000000000001E-7</v>
      </c>
      <c r="F20" s="14">
        <f t="shared" si="5"/>
        <v>1.8378733180177225E-9</v>
      </c>
      <c r="G20" s="9"/>
      <c r="H20" s="54" t="s">
        <v>200</v>
      </c>
      <c r="I20" s="35">
        <v>40188</v>
      </c>
      <c r="J20" s="57" t="s">
        <v>190</v>
      </c>
      <c r="K20" s="36">
        <v>126</v>
      </c>
      <c r="L20" s="10" t="s">
        <v>206</v>
      </c>
      <c r="M20" s="35">
        <v>44022</v>
      </c>
      <c r="N20" s="10" t="s">
        <v>188</v>
      </c>
      <c r="O20" s="16"/>
      <c r="P20" s="94">
        <v>61.310383351389717</v>
      </c>
      <c r="Q20" s="94">
        <v>0</v>
      </c>
      <c r="R20" s="94">
        <v>0</v>
      </c>
      <c r="S20" s="94">
        <v>0</v>
      </c>
      <c r="T20" s="94">
        <v>0</v>
      </c>
      <c r="U20" s="94">
        <v>0</v>
      </c>
      <c r="V20" s="94">
        <v>0</v>
      </c>
      <c r="W20" s="94">
        <v>0</v>
      </c>
      <c r="X20" s="94">
        <v>0</v>
      </c>
      <c r="Y20" s="94">
        <v>0</v>
      </c>
      <c r="Z20" s="94">
        <v>0</v>
      </c>
      <c r="AA20" s="94">
        <v>0</v>
      </c>
      <c r="AB20" s="94">
        <v>0</v>
      </c>
      <c r="AC20" s="94">
        <v>0</v>
      </c>
      <c r="AD20" s="94">
        <v>0</v>
      </c>
      <c r="AE20" s="94">
        <v>0</v>
      </c>
      <c r="AF20" s="94">
        <v>0</v>
      </c>
      <c r="AG20" s="94">
        <v>0</v>
      </c>
      <c r="AH20" s="94">
        <v>0</v>
      </c>
      <c r="AI20" s="94">
        <v>0</v>
      </c>
      <c r="AJ20" s="94">
        <v>0</v>
      </c>
      <c r="AK20" s="15">
        <v>0</v>
      </c>
      <c r="AL20" s="15">
        <v>0</v>
      </c>
      <c r="AM20" s="15">
        <v>0</v>
      </c>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row>
    <row r="21" spans="1:98" ht="27.95" customHeight="1" x14ac:dyDescent="0.3">
      <c r="B21" s="9" t="s">
        <v>23</v>
      </c>
      <c r="C21" s="9" t="s">
        <v>24</v>
      </c>
      <c r="D21" s="9" t="s">
        <v>2</v>
      </c>
      <c r="E21" s="10">
        <v>9.2586923100000007</v>
      </c>
      <c r="F21" s="14">
        <f t="shared" si="5"/>
        <v>0.1215450254020348</v>
      </c>
      <c r="G21" s="9"/>
      <c r="H21" s="54" t="s">
        <v>200</v>
      </c>
      <c r="I21" s="35">
        <v>40277</v>
      </c>
      <c r="J21" s="57" t="s">
        <v>190</v>
      </c>
      <c r="K21" s="36">
        <v>130</v>
      </c>
      <c r="L21" s="10" t="s">
        <v>206</v>
      </c>
      <c r="M21" s="35">
        <v>44236</v>
      </c>
      <c r="N21" s="10" t="s">
        <v>188</v>
      </c>
      <c r="O21" s="16"/>
      <c r="P21" s="94">
        <v>46.394343859999999</v>
      </c>
      <c r="Q21" s="94">
        <v>0</v>
      </c>
      <c r="R21" s="94">
        <v>0</v>
      </c>
      <c r="S21" s="94">
        <v>3.72480944</v>
      </c>
      <c r="T21" s="94">
        <v>0</v>
      </c>
      <c r="U21" s="94">
        <v>0</v>
      </c>
      <c r="V21" s="94">
        <v>0</v>
      </c>
      <c r="W21" s="94">
        <v>0</v>
      </c>
      <c r="X21" s="94">
        <v>0</v>
      </c>
      <c r="Y21" s="94">
        <v>0</v>
      </c>
      <c r="Z21" s="94">
        <v>0</v>
      </c>
      <c r="AA21" s="94">
        <v>0</v>
      </c>
      <c r="AB21" s="94">
        <v>0</v>
      </c>
      <c r="AC21" s="94">
        <v>0</v>
      </c>
      <c r="AD21" s="94">
        <v>0</v>
      </c>
      <c r="AE21" s="94">
        <v>0</v>
      </c>
      <c r="AF21" s="94">
        <v>0</v>
      </c>
      <c r="AG21" s="94">
        <v>0</v>
      </c>
      <c r="AH21" s="94">
        <v>0</v>
      </c>
      <c r="AI21" s="94">
        <v>0</v>
      </c>
      <c r="AJ21" s="94">
        <v>0</v>
      </c>
      <c r="AK21" s="15">
        <v>0</v>
      </c>
      <c r="AL21" s="15">
        <v>0</v>
      </c>
      <c r="AM21" s="15">
        <v>0</v>
      </c>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row>
    <row r="22" spans="1:98" ht="27.95" customHeight="1" x14ac:dyDescent="0.3">
      <c r="B22" s="9" t="s">
        <v>25</v>
      </c>
      <c r="C22" s="9" t="s">
        <v>26</v>
      </c>
      <c r="D22" s="9" t="s">
        <v>2</v>
      </c>
      <c r="E22" s="10">
        <v>44.833363929999997</v>
      </c>
      <c r="F22" s="14">
        <f t="shared" si="5"/>
        <v>0.58855745231375123</v>
      </c>
      <c r="G22" s="9"/>
      <c r="H22" s="54" t="s">
        <v>200</v>
      </c>
      <c r="I22" s="35">
        <v>43104</v>
      </c>
      <c r="J22" s="57" t="s">
        <v>190</v>
      </c>
      <c r="K22" s="36">
        <v>96</v>
      </c>
      <c r="L22" s="10" t="s">
        <v>206</v>
      </c>
      <c r="M22" s="35">
        <v>46026</v>
      </c>
      <c r="N22" s="10" t="s">
        <v>188</v>
      </c>
      <c r="O22" s="16"/>
      <c r="P22" s="94">
        <v>10.341785950941723</v>
      </c>
      <c r="Q22" s="94">
        <v>0</v>
      </c>
      <c r="R22" s="94">
        <v>0</v>
      </c>
      <c r="S22" s="94">
        <v>10.163572759272842</v>
      </c>
      <c r="T22" s="94">
        <v>0</v>
      </c>
      <c r="U22" s="94">
        <v>0</v>
      </c>
      <c r="V22" s="94">
        <v>9.8885637891736007</v>
      </c>
      <c r="W22" s="94">
        <v>0</v>
      </c>
      <c r="X22" s="94">
        <v>0</v>
      </c>
      <c r="Y22" s="94">
        <v>9.487634786142003</v>
      </c>
      <c r="Z22" s="94">
        <v>0</v>
      </c>
      <c r="AA22" s="94">
        <v>0</v>
      </c>
      <c r="AB22" s="94">
        <v>9.191309476980134</v>
      </c>
      <c r="AC22" s="94">
        <v>0</v>
      </c>
      <c r="AD22" s="94">
        <v>0</v>
      </c>
      <c r="AE22" s="94">
        <v>8.7881393686835061</v>
      </c>
      <c r="AF22" s="94">
        <v>0</v>
      </c>
      <c r="AG22" s="94">
        <v>0</v>
      </c>
      <c r="AH22" s="94">
        <v>0.70488534632762756</v>
      </c>
      <c r="AI22" s="94">
        <v>0</v>
      </c>
      <c r="AJ22" s="94">
        <v>0</v>
      </c>
      <c r="AK22" s="15">
        <v>0</v>
      </c>
      <c r="AL22" s="15">
        <v>0</v>
      </c>
      <c r="AM22" s="15">
        <v>0</v>
      </c>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row>
    <row r="23" spans="1:98" ht="27.95" customHeight="1" x14ac:dyDescent="0.3">
      <c r="B23" s="9" t="s">
        <v>27</v>
      </c>
      <c r="C23" s="9" t="s">
        <v>28</v>
      </c>
      <c r="D23" s="9" t="s">
        <v>2</v>
      </c>
      <c r="E23" s="10">
        <v>12.527978649999998</v>
      </c>
      <c r="F23" s="14">
        <f t="shared" si="5"/>
        <v>0.1644631263537906</v>
      </c>
      <c r="G23" s="9"/>
      <c r="H23" s="54" t="s">
        <v>200</v>
      </c>
      <c r="I23" s="35">
        <v>40450</v>
      </c>
      <c r="J23" s="57" t="s">
        <v>190</v>
      </c>
      <c r="K23" s="36">
        <v>140</v>
      </c>
      <c r="L23" s="10" t="s">
        <v>206</v>
      </c>
      <c r="M23" s="35">
        <v>44710</v>
      </c>
      <c r="N23" s="10" t="s">
        <v>188</v>
      </c>
      <c r="O23" s="16"/>
      <c r="P23" s="94">
        <v>30.319913776215714</v>
      </c>
      <c r="Q23" s="94">
        <v>0</v>
      </c>
      <c r="R23" s="94">
        <v>0</v>
      </c>
      <c r="S23" s="94">
        <v>5.3384743985626493</v>
      </c>
      <c r="T23" s="94">
        <v>0</v>
      </c>
      <c r="U23" s="94">
        <v>0</v>
      </c>
      <c r="V23" s="94">
        <v>0.13284166</v>
      </c>
      <c r="W23" s="94">
        <v>0</v>
      </c>
      <c r="X23" s="94">
        <v>0</v>
      </c>
      <c r="Y23" s="94">
        <v>0</v>
      </c>
      <c r="Z23" s="94">
        <v>0</v>
      </c>
      <c r="AA23" s="94">
        <v>0</v>
      </c>
      <c r="AB23" s="94">
        <v>0</v>
      </c>
      <c r="AC23" s="94">
        <v>0</v>
      </c>
      <c r="AD23" s="94">
        <v>0</v>
      </c>
      <c r="AE23" s="94">
        <v>0</v>
      </c>
      <c r="AF23" s="94">
        <v>0</v>
      </c>
      <c r="AG23" s="94">
        <v>0</v>
      </c>
      <c r="AH23" s="94">
        <v>0</v>
      </c>
      <c r="AI23" s="94">
        <v>0</v>
      </c>
      <c r="AJ23" s="94">
        <v>0</v>
      </c>
      <c r="AK23" s="15">
        <v>0</v>
      </c>
      <c r="AL23" s="15">
        <v>0</v>
      </c>
      <c r="AM23" s="15">
        <v>0</v>
      </c>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row>
    <row r="24" spans="1:98" ht="27.95" customHeight="1" x14ac:dyDescent="0.3">
      <c r="B24" s="9" t="s">
        <v>29</v>
      </c>
      <c r="C24" s="9" t="s">
        <v>30</v>
      </c>
      <c r="D24" s="9" t="s">
        <v>2</v>
      </c>
      <c r="E24" s="10">
        <v>1.2677897600000003</v>
      </c>
      <c r="F24" s="14">
        <f t="shared" si="5"/>
        <v>1.6643121234000663E-2</v>
      </c>
      <c r="G24" s="9"/>
      <c r="H24" s="54" t="s">
        <v>200</v>
      </c>
      <c r="I24" s="35">
        <v>42248</v>
      </c>
      <c r="J24" s="57">
        <v>0.15</v>
      </c>
      <c r="K24" s="36">
        <v>67</v>
      </c>
      <c r="L24" s="10" t="s">
        <v>206</v>
      </c>
      <c r="M24" s="35">
        <v>44287</v>
      </c>
      <c r="N24" s="10" t="s">
        <v>188</v>
      </c>
      <c r="O24" s="16"/>
      <c r="P24" s="94">
        <v>10.18278973</v>
      </c>
      <c r="Q24" s="94">
        <v>0</v>
      </c>
      <c r="R24" s="94">
        <v>0</v>
      </c>
      <c r="S24" s="94">
        <v>0.79992469999999993</v>
      </c>
      <c r="T24" s="94">
        <v>0</v>
      </c>
      <c r="U24" s="94">
        <v>0</v>
      </c>
      <c r="V24" s="94">
        <v>0</v>
      </c>
      <c r="W24" s="94">
        <v>0</v>
      </c>
      <c r="X24" s="94">
        <v>0</v>
      </c>
      <c r="Y24" s="94">
        <v>0</v>
      </c>
      <c r="Z24" s="94">
        <v>0</v>
      </c>
      <c r="AA24" s="94">
        <v>0</v>
      </c>
      <c r="AB24" s="94">
        <v>0</v>
      </c>
      <c r="AC24" s="94">
        <v>0</v>
      </c>
      <c r="AD24" s="94">
        <v>0</v>
      </c>
      <c r="AE24" s="94">
        <v>0</v>
      </c>
      <c r="AF24" s="94">
        <v>0</v>
      </c>
      <c r="AG24" s="94">
        <v>0</v>
      </c>
      <c r="AH24" s="94">
        <v>0</v>
      </c>
      <c r="AI24" s="94">
        <v>0</v>
      </c>
      <c r="AJ24" s="94">
        <v>0</v>
      </c>
      <c r="AK24" s="15">
        <v>0</v>
      </c>
      <c r="AL24" s="15">
        <v>0</v>
      </c>
      <c r="AM24" s="15">
        <v>0</v>
      </c>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row>
    <row r="25" spans="1:98" ht="27.95" customHeight="1" x14ac:dyDescent="0.3">
      <c r="B25" s="24" t="s">
        <v>137</v>
      </c>
      <c r="C25" s="24"/>
      <c r="D25" s="24"/>
      <c r="E25" s="24"/>
      <c r="F25" s="43">
        <f>+SUM(F26:F27)</f>
        <v>144.28750499172963</v>
      </c>
      <c r="G25" s="46">
        <f>+F25/$F$54</f>
        <v>0.12538370270707311</v>
      </c>
      <c r="H25" s="55"/>
      <c r="I25" s="24"/>
      <c r="J25" s="58"/>
      <c r="K25" s="24"/>
      <c r="L25" s="24"/>
      <c r="M25" s="24"/>
      <c r="N25" s="24"/>
      <c r="O25" s="39"/>
      <c r="P25" s="61">
        <f>+SUM(P26:P27)</f>
        <v>0</v>
      </c>
      <c r="Q25" s="61">
        <f t="shared" ref="Q25:AJ25" si="6">+SUM(Q26:Q27)</f>
        <v>0</v>
      </c>
      <c r="R25" s="61">
        <f t="shared" si="6"/>
        <v>55.183089094614317</v>
      </c>
      <c r="S25" s="61">
        <f t="shared" si="6"/>
        <v>0</v>
      </c>
      <c r="T25" s="61">
        <f t="shared" si="6"/>
        <v>0</v>
      </c>
      <c r="U25" s="61">
        <f t="shared" si="6"/>
        <v>40.16881648236172</v>
      </c>
      <c r="V25" s="61">
        <f t="shared" si="6"/>
        <v>0</v>
      </c>
      <c r="W25" s="61">
        <f t="shared" si="6"/>
        <v>0</v>
      </c>
      <c r="X25" s="61">
        <f t="shared" si="6"/>
        <v>48.602038142676321</v>
      </c>
      <c r="Y25" s="61">
        <f t="shared" si="6"/>
        <v>0</v>
      </c>
      <c r="Z25" s="61">
        <f t="shared" si="6"/>
        <v>0</v>
      </c>
      <c r="AA25" s="61">
        <f t="shared" si="6"/>
        <v>46.515173121649319</v>
      </c>
      <c r="AB25" s="61">
        <f t="shared" si="6"/>
        <v>0</v>
      </c>
      <c r="AC25" s="61">
        <f t="shared" si="6"/>
        <v>0</v>
      </c>
      <c r="AD25" s="61">
        <f t="shared" si="6"/>
        <v>44.437837164645281</v>
      </c>
      <c r="AE25" s="61">
        <f t="shared" si="6"/>
        <v>0</v>
      </c>
      <c r="AF25" s="61">
        <f t="shared" si="6"/>
        <v>0</v>
      </c>
      <c r="AG25" s="61">
        <f t="shared" si="6"/>
        <v>31.950951668965903</v>
      </c>
      <c r="AH25" s="61">
        <f t="shared" si="6"/>
        <v>0</v>
      </c>
      <c r="AI25" s="61">
        <f t="shared" si="6"/>
        <v>0</v>
      </c>
      <c r="AJ25" s="61">
        <f t="shared" si="6"/>
        <v>0</v>
      </c>
      <c r="AK25" s="61">
        <f>+SUM(AK26:AK27)</f>
        <v>0</v>
      </c>
      <c r="AL25" s="61">
        <f>+SUM(AL26:AL27)</f>
        <v>0</v>
      </c>
      <c r="AM25" s="61">
        <f>+SUM(AM26:AM27)</f>
        <v>0</v>
      </c>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row>
    <row r="26" spans="1:98" ht="27.95" customHeight="1" x14ac:dyDescent="0.3">
      <c r="B26" s="9" t="s">
        <v>209</v>
      </c>
      <c r="C26" s="9" t="s">
        <v>183</v>
      </c>
      <c r="D26" s="9" t="s">
        <v>78</v>
      </c>
      <c r="E26" s="48">
        <v>187.81785189243001</v>
      </c>
      <c r="F26" s="14">
        <f>+IF($D26="USD",$E26,$E26*$C$60/$C$58)</f>
        <v>144.28750499172963</v>
      </c>
      <c r="G26" s="9"/>
      <c r="H26" s="54" t="s">
        <v>200</v>
      </c>
      <c r="I26" s="35">
        <v>44104</v>
      </c>
      <c r="J26" s="57" t="s">
        <v>192</v>
      </c>
      <c r="K26" s="36">
        <v>60</v>
      </c>
      <c r="L26" s="10" t="s">
        <v>206</v>
      </c>
      <c r="M26" s="35">
        <v>45930</v>
      </c>
      <c r="N26" s="10" t="s">
        <v>188</v>
      </c>
      <c r="O26" s="16"/>
      <c r="P26" s="94">
        <v>0</v>
      </c>
      <c r="Q26" s="94">
        <v>0</v>
      </c>
      <c r="R26" s="94">
        <v>2.367019503301858</v>
      </c>
      <c r="S26" s="94">
        <v>0</v>
      </c>
      <c r="T26" s="94">
        <v>0</v>
      </c>
      <c r="U26" s="94">
        <v>40.16881648236172</v>
      </c>
      <c r="V26" s="94">
        <v>0</v>
      </c>
      <c r="W26" s="94">
        <v>0</v>
      </c>
      <c r="X26" s="94">
        <v>48.602038142676321</v>
      </c>
      <c r="Y26" s="94">
        <v>0</v>
      </c>
      <c r="Z26" s="94">
        <v>0</v>
      </c>
      <c r="AA26" s="94">
        <v>46.515173121649319</v>
      </c>
      <c r="AB26" s="94">
        <v>0</v>
      </c>
      <c r="AC26" s="94">
        <v>0</v>
      </c>
      <c r="AD26" s="94">
        <v>44.437837164645281</v>
      </c>
      <c r="AE26" s="94">
        <v>0</v>
      </c>
      <c r="AF26" s="94">
        <v>0</v>
      </c>
      <c r="AG26" s="94">
        <v>31.950951668965903</v>
      </c>
      <c r="AH26" s="94">
        <v>0</v>
      </c>
      <c r="AI26" s="94">
        <v>0</v>
      </c>
      <c r="AJ26" s="94">
        <v>0</v>
      </c>
      <c r="AK26" s="15">
        <v>0</v>
      </c>
      <c r="AL26" s="15">
        <v>0</v>
      </c>
      <c r="AM26" s="15">
        <v>0</v>
      </c>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row>
    <row r="27" spans="1:98" ht="27.95" customHeight="1" x14ac:dyDescent="0.3">
      <c r="B27" s="9" t="s">
        <v>31</v>
      </c>
      <c r="C27" s="9" t="s">
        <v>32</v>
      </c>
      <c r="D27" s="9" t="s">
        <v>78</v>
      </c>
      <c r="E27" s="48">
        <v>0</v>
      </c>
      <c r="F27" s="14">
        <f>+IF($D27="USD",$E27,$E27*$C$60/$C$58)</f>
        <v>0</v>
      </c>
      <c r="G27" s="9"/>
      <c r="H27" s="54" t="s">
        <v>200</v>
      </c>
      <c r="I27" s="35">
        <v>43416</v>
      </c>
      <c r="J27" s="57" t="s">
        <v>192</v>
      </c>
      <c r="K27" s="36">
        <v>60</v>
      </c>
      <c r="L27" s="10" t="s">
        <v>206</v>
      </c>
      <c r="M27" s="35">
        <v>45242</v>
      </c>
      <c r="N27" s="54" t="s">
        <v>193</v>
      </c>
      <c r="O27" s="16"/>
      <c r="P27" s="94">
        <v>0</v>
      </c>
      <c r="Q27" s="94">
        <v>0</v>
      </c>
      <c r="R27" s="94">
        <v>52.816069591312463</v>
      </c>
      <c r="S27" s="94">
        <v>0</v>
      </c>
      <c r="T27" s="94">
        <v>0</v>
      </c>
      <c r="U27" s="94">
        <v>0</v>
      </c>
      <c r="V27" s="94">
        <v>0</v>
      </c>
      <c r="W27" s="94">
        <v>0</v>
      </c>
      <c r="X27" s="94">
        <v>0</v>
      </c>
      <c r="Y27" s="94">
        <v>0</v>
      </c>
      <c r="Z27" s="94">
        <v>0</v>
      </c>
      <c r="AA27" s="94">
        <v>0</v>
      </c>
      <c r="AB27" s="94">
        <v>0</v>
      </c>
      <c r="AC27" s="94">
        <v>0</v>
      </c>
      <c r="AD27" s="94">
        <v>0</v>
      </c>
      <c r="AE27" s="94">
        <v>0</v>
      </c>
      <c r="AF27" s="94">
        <v>0</v>
      </c>
      <c r="AG27" s="94">
        <v>0</v>
      </c>
      <c r="AH27" s="94">
        <v>0</v>
      </c>
      <c r="AI27" s="94">
        <v>0</v>
      </c>
      <c r="AJ27" s="94">
        <v>0</v>
      </c>
      <c r="AK27" s="15">
        <v>0</v>
      </c>
      <c r="AL27" s="15">
        <v>0</v>
      </c>
      <c r="AM27" s="15">
        <v>0</v>
      </c>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row>
    <row r="28" spans="1:98" ht="27.95" customHeight="1" x14ac:dyDescent="0.3">
      <c r="B28" s="24" t="s">
        <v>142</v>
      </c>
      <c r="C28" s="24"/>
      <c r="D28" s="24"/>
      <c r="E28" s="24"/>
      <c r="F28" s="43">
        <f>+SUM(F29:F29)</f>
        <v>1.1759999999999999</v>
      </c>
      <c r="G28" s="46">
        <f>+F28/$F$54</f>
        <v>1.0219265652418735E-3</v>
      </c>
      <c r="H28" s="55"/>
      <c r="I28" s="24"/>
      <c r="J28" s="58"/>
      <c r="K28" s="24"/>
      <c r="L28" s="24"/>
      <c r="M28" s="24"/>
      <c r="N28" s="24"/>
      <c r="O28" s="39"/>
      <c r="P28" s="61">
        <f>+SUM(P29:P29)</f>
        <v>0</v>
      </c>
      <c r="Q28" s="61">
        <f t="shared" ref="Q28:AJ28" si="7">+SUM(Q29:Q29)</f>
        <v>1.6413990800000002</v>
      </c>
      <c r="R28" s="61">
        <f t="shared" si="7"/>
        <v>0</v>
      </c>
      <c r="S28" s="61">
        <f t="shared" si="7"/>
        <v>0</v>
      </c>
      <c r="T28" s="61">
        <f t="shared" si="7"/>
        <v>0.79257104999999994</v>
      </c>
      <c r="U28" s="61">
        <f t="shared" si="7"/>
        <v>0</v>
      </c>
      <c r="V28" s="61">
        <f t="shared" si="7"/>
        <v>0</v>
      </c>
      <c r="W28" s="61">
        <f t="shared" si="7"/>
        <v>0</v>
      </c>
      <c r="X28" s="61">
        <f t="shared" si="7"/>
        <v>0</v>
      </c>
      <c r="Y28" s="61">
        <f t="shared" si="7"/>
        <v>0</v>
      </c>
      <c r="Z28" s="61">
        <f t="shared" si="7"/>
        <v>0</v>
      </c>
      <c r="AA28" s="61">
        <f t="shared" si="7"/>
        <v>0</v>
      </c>
      <c r="AB28" s="61">
        <f t="shared" si="7"/>
        <v>0</v>
      </c>
      <c r="AC28" s="61">
        <f t="shared" si="7"/>
        <v>0</v>
      </c>
      <c r="AD28" s="61">
        <f t="shared" si="7"/>
        <v>0</v>
      </c>
      <c r="AE28" s="61">
        <f t="shared" si="7"/>
        <v>0</v>
      </c>
      <c r="AF28" s="61">
        <f t="shared" si="7"/>
        <v>0</v>
      </c>
      <c r="AG28" s="61">
        <f t="shared" si="7"/>
        <v>0</v>
      </c>
      <c r="AH28" s="61">
        <f t="shared" si="7"/>
        <v>0</v>
      </c>
      <c r="AI28" s="61">
        <f t="shared" si="7"/>
        <v>0</v>
      </c>
      <c r="AJ28" s="61">
        <f t="shared" si="7"/>
        <v>0</v>
      </c>
      <c r="AK28" s="61">
        <f>+SUM(AK29:AK29)</f>
        <v>0</v>
      </c>
      <c r="AL28" s="61">
        <f>+SUM(AL29:AL29)</f>
        <v>0</v>
      </c>
      <c r="AM28" s="61">
        <f>+SUM(AM29:AM29)</f>
        <v>0</v>
      </c>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row>
    <row r="29" spans="1:98" ht="27.95" customHeight="1" x14ac:dyDescent="0.3">
      <c r="B29" s="9" t="s">
        <v>33</v>
      </c>
      <c r="C29" s="9" t="s">
        <v>34</v>
      </c>
      <c r="D29" s="9" t="s">
        <v>147</v>
      </c>
      <c r="E29" s="13">
        <v>1.1759999999999999</v>
      </c>
      <c r="F29" s="14">
        <f>+IF($D29="USD",$E29,$E29/$C$58)</f>
        <v>1.1759999999999999</v>
      </c>
      <c r="G29" s="9"/>
      <c r="H29" s="54" t="s">
        <v>200</v>
      </c>
      <c r="I29" s="35">
        <v>42536</v>
      </c>
      <c r="J29" s="57" t="s">
        <v>194</v>
      </c>
      <c r="K29" s="36">
        <v>60</v>
      </c>
      <c r="L29" s="10" t="s">
        <v>206</v>
      </c>
      <c r="M29" s="35">
        <v>44362</v>
      </c>
      <c r="N29" s="10" t="s">
        <v>195</v>
      </c>
      <c r="O29" s="16"/>
      <c r="P29" s="94">
        <v>0</v>
      </c>
      <c r="Q29" s="94">
        <v>1.6413990800000002</v>
      </c>
      <c r="R29" s="94">
        <v>0</v>
      </c>
      <c r="S29" s="94">
        <v>0</v>
      </c>
      <c r="T29" s="94">
        <v>0.79257104999999994</v>
      </c>
      <c r="U29" s="94">
        <v>0</v>
      </c>
      <c r="V29" s="94">
        <v>0</v>
      </c>
      <c r="W29" s="94">
        <v>0</v>
      </c>
      <c r="X29" s="94">
        <v>0</v>
      </c>
      <c r="Y29" s="94">
        <v>0</v>
      </c>
      <c r="Z29" s="94">
        <v>0</v>
      </c>
      <c r="AA29" s="94">
        <v>0</v>
      </c>
      <c r="AB29" s="94">
        <v>0</v>
      </c>
      <c r="AC29" s="94">
        <v>0</v>
      </c>
      <c r="AD29" s="94">
        <v>0</v>
      </c>
      <c r="AE29" s="94">
        <v>0</v>
      </c>
      <c r="AF29" s="94">
        <v>0</v>
      </c>
      <c r="AG29" s="94">
        <v>0</v>
      </c>
      <c r="AH29" s="94">
        <v>0</v>
      </c>
      <c r="AI29" s="94">
        <v>0</v>
      </c>
      <c r="AJ29" s="94">
        <v>0</v>
      </c>
      <c r="AK29" s="15">
        <v>0</v>
      </c>
      <c r="AL29" s="15">
        <v>0</v>
      </c>
      <c r="AM29" s="15">
        <v>0</v>
      </c>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row>
    <row r="30" spans="1:98" ht="27.95" customHeight="1" x14ac:dyDescent="0.3">
      <c r="B30" s="24" t="s">
        <v>35</v>
      </c>
      <c r="C30" s="24"/>
      <c r="D30" s="24"/>
      <c r="E30" s="24"/>
      <c r="F30" s="43">
        <f>+SUM(F31,F42)</f>
        <v>193.56401013761783</v>
      </c>
      <c r="G30" s="46">
        <f>+F30/$F$54</f>
        <v>0.16820425513127465</v>
      </c>
      <c r="H30" s="55"/>
      <c r="I30" s="24"/>
      <c r="J30" s="58"/>
      <c r="K30" s="24"/>
      <c r="L30" s="24"/>
      <c r="M30" s="24"/>
      <c r="N30" s="24"/>
      <c r="O30" s="39"/>
      <c r="P30" s="61">
        <f>+SUM(P31,P42)</f>
        <v>0</v>
      </c>
      <c r="Q30" s="61">
        <f t="shared" ref="Q30:AJ30" si="8">+SUM(Q31,Q42)</f>
        <v>21.350920543868778</v>
      </c>
      <c r="R30" s="61">
        <f t="shared" si="8"/>
        <v>0</v>
      </c>
      <c r="S30" s="61">
        <f t="shared" si="8"/>
        <v>0</v>
      </c>
      <c r="T30" s="61">
        <f t="shared" si="8"/>
        <v>18.207188605299713</v>
      </c>
      <c r="U30" s="61">
        <f t="shared" si="8"/>
        <v>0</v>
      </c>
      <c r="V30" s="61">
        <f t="shared" si="8"/>
        <v>0</v>
      </c>
      <c r="W30" s="61">
        <f t="shared" si="8"/>
        <v>18.137730557348206</v>
      </c>
      <c r="X30" s="61">
        <f t="shared" si="8"/>
        <v>0</v>
      </c>
      <c r="Y30" s="61">
        <f t="shared" si="8"/>
        <v>0</v>
      </c>
      <c r="Z30" s="61">
        <f t="shared" si="8"/>
        <v>17.884778492669032</v>
      </c>
      <c r="AA30" s="61">
        <f t="shared" si="8"/>
        <v>0</v>
      </c>
      <c r="AB30" s="61">
        <f t="shared" si="8"/>
        <v>0</v>
      </c>
      <c r="AC30" s="61">
        <f t="shared" si="8"/>
        <v>18.415361675607102</v>
      </c>
      <c r="AD30" s="61">
        <f t="shared" si="8"/>
        <v>0</v>
      </c>
      <c r="AE30" s="61">
        <f t="shared" si="8"/>
        <v>0</v>
      </c>
      <c r="AF30" s="61">
        <f t="shared" si="8"/>
        <v>19.82309455905941</v>
      </c>
      <c r="AG30" s="61">
        <f t="shared" si="8"/>
        <v>0</v>
      </c>
      <c r="AH30" s="61">
        <f t="shared" si="8"/>
        <v>0</v>
      </c>
      <c r="AI30" s="61">
        <f t="shared" si="8"/>
        <v>14.582116644300662</v>
      </c>
      <c r="AJ30" s="61">
        <f t="shared" si="8"/>
        <v>0</v>
      </c>
      <c r="AK30" s="61">
        <f>+SUM(AK31,AK42)</f>
        <v>0</v>
      </c>
      <c r="AL30" s="61">
        <f>+SUM(AL31,AL42)</f>
        <v>12.020004032029679</v>
      </c>
      <c r="AM30" s="61">
        <f>+SUM(AM31,AM42)</f>
        <v>0</v>
      </c>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row>
    <row r="31" spans="1:98" ht="27.95" customHeight="1" x14ac:dyDescent="0.3">
      <c r="B31" s="25" t="s">
        <v>36</v>
      </c>
      <c r="C31" s="25"/>
      <c r="D31" s="25"/>
      <c r="E31" s="25"/>
      <c r="F31" s="44">
        <f>+SUM(F32:F41)</f>
        <v>160.00672668340749</v>
      </c>
      <c r="G31" s="25"/>
      <c r="H31" s="56"/>
      <c r="I31" s="25"/>
      <c r="J31" s="59"/>
      <c r="K31" s="25"/>
      <c r="L31" s="25"/>
      <c r="M31" s="25"/>
      <c r="N31" s="25"/>
      <c r="O31" s="40"/>
      <c r="P31" s="95">
        <f>+SUM(P32:P41)</f>
        <v>0</v>
      </c>
      <c r="Q31" s="95">
        <f t="shared" ref="Q31:AJ31" si="9">+SUM(Q32:Q41)</f>
        <v>16.366411760085018</v>
      </c>
      <c r="R31" s="95">
        <f t="shared" si="9"/>
        <v>0</v>
      </c>
      <c r="S31" s="95">
        <f t="shared" si="9"/>
        <v>0</v>
      </c>
      <c r="T31" s="95">
        <f t="shared" si="9"/>
        <v>15.581331216254503</v>
      </c>
      <c r="U31" s="95">
        <f t="shared" si="9"/>
        <v>0</v>
      </c>
      <c r="V31" s="95">
        <f t="shared" si="9"/>
        <v>0</v>
      </c>
      <c r="W31" s="95">
        <f t="shared" si="9"/>
        <v>15.717751162189284</v>
      </c>
      <c r="X31" s="95">
        <f t="shared" si="9"/>
        <v>0</v>
      </c>
      <c r="Y31" s="95">
        <f t="shared" si="9"/>
        <v>0</v>
      </c>
      <c r="Z31" s="95">
        <f t="shared" si="9"/>
        <v>15.666823164328518</v>
      </c>
      <c r="AA31" s="95">
        <f t="shared" si="9"/>
        <v>0</v>
      </c>
      <c r="AB31" s="95">
        <f t="shared" si="9"/>
        <v>0</v>
      </c>
      <c r="AC31" s="95">
        <f t="shared" si="9"/>
        <v>16.14574526569918</v>
      </c>
      <c r="AD31" s="95">
        <f t="shared" si="9"/>
        <v>0</v>
      </c>
      <c r="AE31" s="95">
        <f t="shared" si="9"/>
        <v>0</v>
      </c>
      <c r="AF31" s="95">
        <f t="shared" si="9"/>
        <v>17.148232127811323</v>
      </c>
      <c r="AG31" s="95">
        <f t="shared" si="9"/>
        <v>0</v>
      </c>
      <c r="AH31" s="95">
        <f t="shared" si="9"/>
        <v>0</v>
      </c>
      <c r="AI31" s="95">
        <f t="shared" si="9"/>
        <v>11.903196503390568</v>
      </c>
      <c r="AJ31" s="95">
        <f t="shared" si="9"/>
        <v>0</v>
      </c>
      <c r="AK31" s="95">
        <f>+SUM(AK32:AK41)</f>
        <v>0</v>
      </c>
      <c r="AL31" s="95">
        <f>+SUM(AL32:AL41)</f>
        <v>9.7946889419089729</v>
      </c>
      <c r="AM31" s="95">
        <f>+SUM(AM32:AM41)</f>
        <v>0</v>
      </c>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row>
    <row r="32" spans="1:98" ht="27.95" customHeight="1" x14ac:dyDescent="0.3">
      <c r="B32" s="9" t="s">
        <v>37</v>
      </c>
      <c r="C32" s="9" t="s">
        <v>38</v>
      </c>
      <c r="D32" s="9" t="s">
        <v>147</v>
      </c>
      <c r="E32" s="14">
        <v>47.050279556492598</v>
      </c>
      <c r="F32" s="14">
        <f t="shared" ref="F32:F41" si="10">+IF($D32="USD",$E32,$E32/$C$58)</f>
        <v>47.050279556492598</v>
      </c>
      <c r="G32" s="9"/>
      <c r="H32" s="54" t="s">
        <v>200</v>
      </c>
      <c r="I32" s="35">
        <v>39557</v>
      </c>
      <c r="J32" s="57" t="s">
        <v>196</v>
      </c>
      <c r="K32" s="36">
        <v>344</v>
      </c>
      <c r="L32" s="10" t="s">
        <v>207</v>
      </c>
      <c r="M32" s="35">
        <v>50028</v>
      </c>
      <c r="N32" s="10" t="s">
        <v>188</v>
      </c>
      <c r="O32" s="16"/>
      <c r="P32" s="94">
        <v>0</v>
      </c>
      <c r="Q32" s="94">
        <v>3.8841586569343951</v>
      </c>
      <c r="R32" s="94">
        <v>0</v>
      </c>
      <c r="S32" s="94">
        <v>0</v>
      </c>
      <c r="T32" s="94">
        <v>3.3722756717623494</v>
      </c>
      <c r="U32" s="94">
        <v>0</v>
      </c>
      <c r="V32" s="94">
        <v>0</v>
      </c>
      <c r="W32" s="94">
        <v>3.4113535480467139</v>
      </c>
      <c r="X32" s="94">
        <v>0</v>
      </c>
      <c r="Y32" s="94">
        <v>0</v>
      </c>
      <c r="Z32" s="94">
        <v>3.3765439309377303</v>
      </c>
      <c r="AA32" s="94">
        <v>0</v>
      </c>
      <c r="AB32" s="94">
        <v>0</v>
      </c>
      <c r="AC32" s="94">
        <v>3.7025861824993114</v>
      </c>
      <c r="AD32" s="94">
        <v>0</v>
      </c>
      <c r="AE32" s="94">
        <v>0</v>
      </c>
      <c r="AF32" s="94">
        <v>4.0915592989714265</v>
      </c>
      <c r="AG32" s="94">
        <v>0</v>
      </c>
      <c r="AH32" s="94">
        <v>0</v>
      </c>
      <c r="AI32" s="94">
        <v>3.9915081900274454</v>
      </c>
      <c r="AJ32" s="94">
        <v>0</v>
      </c>
      <c r="AK32" s="15">
        <v>0</v>
      </c>
      <c r="AL32" s="15">
        <v>3.4086632689204519</v>
      </c>
      <c r="AM32" s="15">
        <v>0</v>
      </c>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S32" s="97"/>
      <c r="CT32" s="132"/>
    </row>
    <row r="33" spans="2:98" ht="27.95" customHeight="1" x14ac:dyDescent="0.3">
      <c r="B33" s="9" t="s">
        <v>39</v>
      </c>
      <c r="C33" s="9" t="s">
        <v>40</v>
      </c>
      <c r="D33" s="9" t="s">
        <v>147</v>
      </c>
      <c r="E33" s="13">
        <v>37.597830871915896</v>
      </c>
      <c r="F33" s="14">
        <f t="shared" si="10"/>
        <v>37.597830871915896</v>
      </c>
      <c r="G33" s="9"/>
      <c r="H33" s="54" t="s">
        <v>200</v>
      </c>
      <c r="I33" s="35">
        <v>39555</v>
      </c>
      <c r="J33" s="57" t="s">
        <v>196</v>
      </c>
      <c r="K33" s="36">
        <v>300</v>
      </c>
      <c r="L33" s="10" t="s">
        <v>207</v>
      </c>
      <c r="M33" s="35">
        <v>48686</v>
      </c>
      <c r="N33" s="10" t="s">
        <v>188</v>
      </c>
      <c r="O33" s="16"/>
      <c r="P33" s="94">
        <v>0</v>
      </c>
      <c r="Q33" s="94">
        <v>3.9407001686651508</v>
      </c>
      <c r="R33" s="94">
        <v>0</v>
      </c>
      <c r="S33" s="94">
        <v>0</v>
      </c>
      <c r="T33" s="94">
        <v>3.6297599626813346</v>
      </c>
      <c r="U33" s="94">
        <v>0</v>
      </c>
      <c r="V33" s="94">
        <v>0</v>
      </c>
      <c r="W33" s="94">
        <v>3.6151213720292121</v>
      </c>
      <c r="X33" s="94">
        <v>0</v>
      </c>
      <c r="Y33" s="94">
        <v>0</v>
      </c>
      <c r="Z33" s="94">
        <v>3.5620604922749894</v>
      </c>
      <c r="AA33" s="94">
        <v>0</v>
      </c>
      <c r="AB33" s="94">
        <v>0</v>
      </c>
      <c r="AC33" s="94">
        <v>3.679097508246576</v>
      </c>
      <c r="AD33" s="94">
        <v>0</v>
      </c>
      <c r="AE33" s="94">
        <v>0</v>
      </c>
      <c r="AF33" s="94">
        <v>3.9789550663379627</v>
      </c>
      <c r="AG33" s="94">
        <v>0</v>
      </c>
      <c r="AH33" s="94">
        <v>0</v>
      </c>
      <c r="AI33" s="94">
        <v>3.8649650990200737</v>
      </c>
      <c r="AJ33" s="94">
        <v>0</v>
      </c>
      <c r="AK33" s="15">
        <v>0</v>
      </c>
      <c r="AL33" s="15">
        <v>3.121969929946856</v>
      </c>
      <c r="AM33" s="15">
        <v>0</v>
      </c>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S33" s="97"/>
      <c r="CT33" s="132"/>
    </row>
    <row r="34" spans="2:98" ht="27.95" customHeight="1" x14ac:dyDescent="0.3">
      <c r="B34" s="9" t="s">
        <v>41</v>
      </c>
      <c r="C34" s="9" t="s">
        <v>42</v>
      </c>
      <c r="D34" s="9" t="s">
        <v>147</v>
      </c>
      <c r="E34" s="13">
        <v>24.354049209999967</v>
      </c>
      <c r="F34" s="14">
        <f t="shared" si="10"/>
        <v>24.354049209999967</v>
      </c>
      <c r="G34" s="9"/>
      <c r="H34" s="54" t="s">
        <v>200</v>
      </c>
      <c r="I34" s="35">
        <v>38588</v>
      </c>
      <c r="J34" s="57" t="s">
        <v>196</v>
      </c>
      <c r="K34" s="36">
        <v>240</v>
      </c>
      <c r="L34" s="10" t="s">
        <v>207</v>
      </c>
      <c r="M34" s="35">
        <v>45893</v>
      </c>
      <c r="N34" s="10" t="s">
        <v>188</v>
      </c>
      <c r="O34" s="16"/>
      <c r="P34" s="94">
        <v>0</v>
      </c>
      <c r="Q34" s="94">
        <v>5.5890993600000005</v>
      </c>
      <c r="R34" s="94">
        <v>0</v>
      </c>
      <c r="S34" s="94">
        <v>0</v>
      </c>
      <c r="T34" s="94">
        <v>5.1397332704280059</v>
      </c>
      <c r="U34" s="94">
        <v>0</v>
      </c>
      <c r="V34" s="94">
        <v>0</v>
      </c>
      <c r="W34" s="94">
        <v>5.1031413179247043</v>
      </c>
      <c r="X34" s="94">
        <v>0</v>
      </c>
      <c r="Y34" s="94">
        <v>0</v>
      </c>
      <c r="Z34" s="94">
        <v>5.0503113331213072</v>
      </c>
      <c r="AA34" s="94">
        <v>0</v>
      </c>
      <c r="AB34" s="94">
        <v>0</v>
      </c>
      <c r="AC34" s="94">
        <v>5.0194251650769131</v>
      </c>
      <c r="AD34" s="94">
        <v>0</v>
      </c>
      <c r="AE34" s="94">
        <v>0</v>
      </c>
      <c r="AF34" s="94">
        <v>4.9972454324084437</v>
      </c>
      <c r="AG34" s="94">
        <v>0</v>
      </c>
      <c r="AH34" s="94">
        <v>0</v>
      </c>
      <c r="AI34" s="94">
        <v>0</v>
      </c>
      <c r="AJ34" s="94">
        <v>0</v>
      </c>
      <c r="AK34" s="15">
        <v>0</v>
      </c>
      <c r="AL34" s="15">
        <v>0</v>
      </c>
      <c r="AM34" s="15">
        <v>0</v>
      </c>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S34" s="97"/>
      <c r="CT34" s="132"/>
    </row>
    <row r="35" spans="2:98" ht="27.95" customHeight="1" x14ac:dyDescent="0.3">
      <c r="B35" s="9" t="s">
        <v>43</v>
      </c>
      <c r="C35" s="9" t="s">
        <v>44</v>
      </c>
      <c r="D35" s="9" t="s">
        <v>147</v>
      </c>
      <c r="E35" s="14">
        <v>34.274270901000001</v>
      </c>
      <c r="F35" s="14">
        <f t="shared" si="10"/>
        <v>34.274270901000001</v>
      </c>
      <c r="G35" s="9"/>
      <c r="H35" s="54" t="s">
        <v>200</v>
      </c>
      <c r="I35" s="35">
        <v>42050</v>
      </c>
      <c r="J35" s="57" t="s">
        <v>196</v>
      </c>
      <c r="K35" s="36">
        <v>300</v>
      </c>
      <c r="L35" s="10" t="s">
        <v>207</v>
      </c>
      <c r="M35" s="35">
        <v>51181</v>
      </c>
      <c r="N35" s="10" t="s">
        <v>188</v>
      </c>
      <c r="O35" s="16"/>
      <c r="P35" s="94">
        <v>0</v>
      </c>
      <c r="Q35" s="94">
        <v>1.7100267646034406</v>
      </c>
      <c r="R35" s="94">
        <v>0</v>
      </c>
      <c r="S35" s="94">
        <v>0</v>
      </c>
      <c r="T35" s="94">
        <v>2.150776432766893</v>
      </c>
      <c r="U35" s="94">
        <v>0</v>
      </c>
      <c r="V35" s="94">
        <v>0</v>
      </c>
      <c r="W35" s="94">
        <v>2.1651167723022944</v>
      </c>
      <c r="X35" s="94">
        <v>0</v>
      </c>
      <c r="Y35" s="94">
        <v>0</v>
      </c>
      <c r="Z35" s="94">
        <v>2.1637093072531144</v>
      </c>
      <c r="AA35" s="94">
        <v>0</v>
      </c>
      <c r="AB35" s="94">
        <v>0</v>
      </c>
      <c r="AC35" s="94">
        <v>2.2601028392971956</v>
      </c>
      <c r="AD35" s="94">
        <v>0</v>
      </c>
      <c r="AE35" s="94">
        <v>0</v>
      </c>
      <c r="AF35" s="94">
        <v>2.6932042622400414</v>
      </c>
      <c r="AG35" s="94">
        <v>0</v>
      </c>
      <c r="AH35" s="94">
        <v>0</v>
      </c>
      <c r="AI35" s="94">
        <v>2.689294185517205</v>
      </c>
      <c r="AJ35" s="94">
        <v>0</v>
      </c>
      <c r="AK35" s="15">
        <v>0</v>
      </c>
      <c r="AL35" s="15">
        <v>2.1365620491562654</v>
      </c>
      <c r="AM35" s="15">
        <v>0</v>
      </c>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S35" s="97"/>
      <c r="CT35" s="132"/>
    </row>
    <row r="36" spans="2:98" ht="27.95" customHeight="1" x14ac:dyDescent="0.3">
      <c r="B36" s="9" t="s">
        <v>45</v>
      </c>
      <c r="C36" s="9" t="s">
        <v>46</v>
      </c>
      <c r="D36" s="9" t="s">
        <v>147</v>
      </c>
      <c r="E36" s="13">
        <v>5.9253556899999955</v>
      </c>
      <c r="F36" s="14">
        <f t="shared" si="10"/>
        <v>5.9253556899999955</v>
      </c>
      <c r="G36" s="9"/>
      <c r="H36" s="54" t="s">
        <v>200</v>
      </c>
      <c r="I36" s="35">
        <v>40852</v>
      </c>
      <c r="J36" s="57" t="s">
        <v>196</v>
      </c>
      <c r="K36" s="36">
        <v>252</v>
      </c>
      <c r="L36" s="10" t="s">
        <v>207</v>
      </c>
      <c r="M36" s="35">
        <v>48523</v>
      </c>
      <c r="N36" s="10" t="s">
        <v>188</v>
      </c>
      <c r="O36" s="16"/>
      <c r="P36" s="94">
        <v>0</v>
      </c>
      <c r="Q36" s="94">
        <v>0.58401895731990661</v>
      </c>
      <c r="R36" s="94">
        <v>0</v>
      </c>
      <c r="S36" s="94">
        <v>0</v>
      </c>
      <c r="T36" s="94">
        <v>0.58994646453894017</v>
      </c>
      <c r="U36" s="94">
        <v>0</v>
      </c>
      <c r="V36" s="94">
        <v>0</v>
      </c>
      <c r="W36" s="94">
        <v>0.5877573621715837</v>
      </c>
      <c r="X36" s="94">
        <v>0</v>
      </c>
      <c r="Y36" s="94">
        <v>0</v>
      </c>
      <c r="Z36" s="94">
        <v>0.57845861220108508</v>
      </c>
      <c r="AA36" s="94">
        <v>0</v>
      </c>
      <c r="AB36" s="94">
        <v>0</v>
      </c>
      <c r="AC36" s="94">
        <v>0.6004615195771581</v>
      </c>
      <c r="AD36" s="94">
        <v>0</v>
      </c>
      <c r="AE36" s="94">
        <v>0</v>
      </c>
      <c r="AF36" s="94">
        <v>0.64215816639843215</v>
      </c>
      <c r="AG36" s="94">
        <v>0</v>
      </c>
      <c r="AH36" s="94">
        <v>0</v>
      </c>
      <c r="AI36" s="94">
        <v>0.62244897232688368</v>
      </c>
      <c r="AJ36" s="94">
        <v>0</v>
      </c>
      <c r="AK36" s="15">
        <v>0</v>
      </c>
      <c r="AL36" s="15">
        <v>0.54552701125807845</v>
      </c>
      <c r="AM36" s="15">
        <v>0</v>
      </c>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S36" s="97"/>
      <c r="CT36" s="132"/>
    </row>
    <row r="37" spans="2:98" ht="27.95" customHeight="1" x14ac:dyDescent="0.3">
      <c r="B37" s="9" t="s">
        <v>47</v>
      </c>
      <c r="C37" s="9" t="s">
        <v>48</v>
      </c>
      <c r="D37" s="9" t="s">
        <v>147</v>
      </c>
      <c r="E37" s="14">
        <v>8.6256968039990234</v>
      </c>
      <c r="F37" s="14">
        <f t="shared" si="10"/>
        <v>8.6256968039990234</v>
      </c>
      <c r="G37" s="9"/>
      <c r="H37" s="54" t="s">
        <v>200</v>
      </c>
      <c r="I37" s="35">
        <v>43084</v>
      </c>
      <c r="J37" s="57" t="s">
        <v>196</v>
      </c>
      <c r="K37" s="36">
        <v>292</v>
      </c>
      <c r="L37" s="10" t="s">
        <v>207</v>
      </c>
      <c r="M37" s="35">
        <v>51971</v>
      </c>
      <c r="N37" s="10" t="s">
        <v>188</v>
      </c>
      <c r="O37" s="16"/>
      <c r="P37" s="94">
        <v>0</v>
      </c>
      <c r="Q37" s="94">
        <v>0.16035402112983121</v>
      </c>
      <c r="R37" s="94">
        <v>0</v>
      </c>
      <c r="S37" s="94">
        <v>0</v>
      </c>
      <c r="T37" s="94">
        <v>0.10016155583996762</v>
      </c>
      <c r="U37" s="94">
        <v>0</v>
      </c>
      <c r="V37" s="94">
        <v>0</v>
      </c>
      <c r="W37" s="94">
        <v>0.32787286185173037</v>
      </c>
      <c r="X37" s="94">
        <v>0</v>
      </c>
      <c r="Y37" s="94">
        <v>0</v>
      </c>
      <c r="Z37" s="94">
        <v>0.54245525872808043</v>
      </c>
      <c r="AA37" s="94">
        <v>0</v>
      </c>
      <c r="AB37" s="94">
        <v>0</v>
      </c>
      <c r="AC37" s="94">
        <v>0.58982676217607899</v>
      </c>
      <c r="AD37" s="94">
        <v>0</v>
      </c>
      <c r="AE37" s="94">
        <v>0</v>
      </c>
      <c r="AF37" s="94">
        <v>0.70159279859787049</v>
      </c>
      <c r="AG37" s="94">
        <v>0</v>
      </c>
      <c r="AH37" s="94">
        <v>0</v>
      </c>
      <c r="AI37" s="94">
        <v>0.69192176364181446</v>
      </c>
      <c r="AJ37" s="94">
        <v>0</v>
      </c>
      <c r="AK37" s="15">
        <v>0</v>
      </c>
      <c r="AL37" s="15">
        <v>0.54219858860946291</v>
      </c>
      <c r="AM37" s="15">
        <v>0</v>
      </c>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S37" s="97"/>
      <c r="CT37" s="132"/>
    </row>
    <row r="38" spans="2:98" ht="27.95" customHeight="1" x14ac:dyDescent="0.3">
      <c r="B38" s="9" t="s">
        <v>49</v>
      </c>
      <c r="C38" s="9" t="s">
        <v>50</v>
      </c>
      <c r="D38" s="9" t="s">
        <v>147</v>
      </c>
      <c r="E38" s="13">
        <v>1.0823398500000014</v>
      </c>
      <c r="F38" s="14">
        <f t="shared" si="10"/>
        <v>1.0823398500000014</v>
      </c>
      <c r="G38" s="9"/>
      <c r="H38" s="54" t="s">
        <v>200</v>
      </c>
      <c r="I38" s="35">
        <v>38643</v>
      </c>
      <c r="J38" s="57" t="s">
        <v>196</v>
      </c>
      <c r="K38" s="36">
        <v>228</v>
      </c>
      <c r="L38" s="10" t="s">
        <v>207</v>
      </c>
      <c r="M38" s="35">
        <v>45583</v>
      </c>
      <c r="N38" s="10" t="s">
        <v>188</v>
      </c>
      <c r="O38" s="16"/>
      <c r="P38" s="94">
        <v>0</v>
      </c>
      <c r="Q38" s="94">
        <v>0.30226789292634759</v>
      </c>
      <c r="R38" s="94">
        <v>0</v>
      </c>
      <c r="S38" s="94">
        <v>0</v>
      </c>
      <c r="T38" s="94">
        <v>0.28912626963198385</v>
      </c>
      <c r="U38" s="94">
        <v>0</v>
      </c>
      <c r="V38" s="94">
        <v>0</v>
      </c>
      <c r="W38" s="94">
        <v>0.27616223579352506</v>
      </c>
      <c r="X38" s="94">
        <v>0</v>
      </c>
      <c r="Y38" s="94">
        <v>0</v>
      </c>
      <c r="Z38" s="94">
        <v>0.26319820195506621</v>
      </c>
      <c r="AA38" s="94">
        <v>0</v>
      </c>
      <c r="AB38" s="94">
        <v>0</v>
      </c>
      <c r="AC38" s="94">
        <v>0.25026935596880356</v>
      </c>
      <c r="AD38" s="94">
        <v>0</v>
      </c>
      <c r="AE38" s="94">
        <v>0</v>
      </c>
      <c r="AF38" s="94">
        <v>0</v>
      </c>
      <c r="AG38" s="94">
        <v>0</v>
      </c>
      <c r="AH38" s="94">
        <v>0</v>
      </c>
      <c r="AI38" s="94">
        <v>0</v>
      </c>
      <c r="AJ38" s="94">
        <v>0</v>
      </c>
      <c r="AK38" s="15">
        <v>0</v>
      </c>
      <c r="AL38" s="15">
        <v>0</v>
      </c>
      <c r="AM38" s="15">
        <v>0</v>
      </c>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S38" s="97"/>
      <c r="CT38" s="132"/>
    </row>
    <row r="39" spans="2:98" ht="27.95" customHeight="1" x14ac:dyDescent="0.3">
      <c r="B39" s="9" t="s">
        <v>51</v>
      </c>
      <c r="C39" s="9" t="s">
        <v>52</v>
      </c>
      <c r="D39" s="9" t="s">
        <v>147</v>
      </c>
      <c r="E39" s="13">
        <v>0.54901900000000015</v>
      </c>
      <c r="F39" s="14">
        <f t="shared" si="10"/>
        <v>0.54901900000000015</v>
      </c>
      <c r="G39" s="9"/>
      <c r="H39" s="54" t="s">
        <v>200</v>
      </c>
      <c r="I39" s="35">
        <v>40360</v>
      </c>
      <c r="J39" s="57" t="s">
        <v>196</v>
      </c>
      <c r="K39" s="36">
        <v>290</v>
      </c>
      <c r="L39" s="10" t="s">
        <v>208</v>
      </c>
      <c r="M39" s="35">
        <v>49188</v>
      </c>
      <c r="N39" s="10" t="s">
        <v>188</v>
      </c>
      <c r="O39" s="16"/>
      <c r="P39" s="94">
        <v>0</v>
      </c>
      <c r="Q39" s="94">
        <v>1.1409790714285717E-2</v>
      </c>
      <c r="R39" s="94">
        <v>0</v>
      </c>
      <c r="S39" s="94">
        <v>0</v>
      </c>
      <c r="T39" s="94">
        <v>4.5352392857142862E-2</v>
      </c>
      <c r="U39" s="94">
        <v>0</v>
      </c>
      <c r="V39" s="94">
        <v>0</v>
      </c>
      <c r="W39" s="94">
        <v>4.4893582857142865E-2</v>
      </c>
      <c r="X39" s="94">
        <v>0</v>
      </c>
      <c r="Y39" s="94">
        <v>0</v>
      </c>
      <c r="Z39" s="94">
        <v>4.4434752857142865E-2</v>
      </c>
      <c r="AA39" s="94">
        <v>0</v>
      </c>
      <c r="AB39" s="94">
        <v>0</v>
      </c>
      <c r="AC39" s="94">
        <v>4.3975932857142866E-2</v>
      </c>
      <c r="AD39" s="94">
        <v>0</v>
      </c>
      <c r="AE39" s="94">
        <v>0</v>
      </c>
      <c r="AF39" s="94">
        <v>4.3517102857142866E-2</v>
      </c>
      <c r="AG39" s="94">
        <v>0</v>
      </c>
      <c r="AH39" s="94">
        <v>0</v>
      </c>
      <c r="AI39" s="94">
        <v>4.3058292857142869E-2</v>
      </c>
      <c r="AJ39" s="94">
        <v>0</v>
      </c>
      <c r="AK39" s="15">
        <v>0</v>
      </c>
      <c r="AL39" s="15">
        <v>3.976809401785715E-2</v>
      </c>
      <c r="AM39" s="15">
        <v>0</v>
      </c>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S39" s="97"/>
      <c r="CT39" s="132"/>
    </row>
    <row r="40" spans="2:98" ht="27.95" customHeight="1" x14ac:dyDescent="0.3">
      <c r="B40" s="9" t="s">
        <v>53</v>
      </c>
      <c r="C40" s="9" t="s">
        <v>54</v>
      </c>
      <c r="D40" s="9" t="s">
        <v>147</v>
      </c>
      <c r="E40" s="13">
        <v>0.20727225999999868</v>
      </c>
      <c r="F40" s="14">
        <f t="shared" si="10"/>
        <v>0.20727225999999868</v>
      </c>
      <c r="G40" s="9"/>
      <c r="H40" s="54" t="s">
        <v>200</v>
      </c>
      <c r="I40" s="35">
        <v>37672</v>
      </c>
      <c r="J40" s="57" t="s">
        <v>196</v>
      </c>
      <c r="K40" s="36">
        <v>228</v>
      </c>
      <c r="L40" s="10" t="s">
        <v>207</v>
      </c>
      <c r="M40" s="35">
        <v>44612</v>
      </c>
      <c r="N40" s="10" t="s">
        <v>188</v>
      </c>
      <c r="O40" s="16"/>
      <c r="P40" s="94">
        <v>0</v>
      </c>
      <c r="Q40" s="94">
        <v>0.15499547945832007</v>
      </c>
      <c r="R40" s="94">
        <v>0</v>
      </c>
      <c r="S40" s="94">
        <v>0</v>
      </c>
      <c r="T40" s="94">
        <v>0.14750676241455091</v>
      </c>
      <c r="U40" s="94">
        <v>0</v>
      </c>
      <c r="V40" s="94">
        <v>0</v>
      </c>
      <c r="W40" s="94">
        <v>7.0968055879046588E-2</v>
      </c>
      <c r="X40" s="94">
        <v>0</v>
      </c>
      <c r="Y40" s="94">
        <v>0</v>
      </c>
      <c r="Z40" s="94">
        <v>0</v>
      </c>
      <c r="AA40" s="94">
        <v>0</v>
      </c>
      <c r="AB40" s="94">
        <v>0</v>
      </c>
      <c r="AC40" s="94">
        <v>0</v>
      </c>
      <c r="AD40" s="94">
        <v>0</v>
      </c>
      <c r="AE40" s="94">
        <v>0</v>
      </c>
      <c r="AF40" s="94">
        <v>0</v>
      </c>
      <c r="AG40" s="94">
        <v>0</v>
      </c>
      <c r="AH40" s="94">
        <v>0</v>
      </c>
      <c r="AI40" s="94">
        <v>0</v>
      </c>
      <c r="AJ40" s="94">
        <v>0</v>
      </c>
      <c r="AK40" s="15">
        <v>0</v>
      </c>
      <c r="AL40" s="15">
        <v>0</v>
      </c>
      <c r="AM40" s="15">
        <v>0</v>
      </c>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S40" s="97"/>
      <c r="CT40" s="132"/>
    </row>
    <row r="41" spans="2:98" ht="27.95" customHeight="1" x14ac:dyDescent="0.3">
      <c r="B41" s="9" t="s">
        <v>55</v>
      </c>
      <c r="C41" s="9" t="s">
        <v>56</v>
      </c>
      <c r="D41" s="9" t="s">
        <v>147</v>
      </c>
      <c r="E41" s="13">
        <v>0.34061253999999996</v>
      </c>
      <c r="F41" s="14">
        <f t="shared" si="10"/>
        <v>0.34061253999999996</v>
      </c>
      <c r="G41" s="9"/>
      <c r="H41" s="54" t="s">
        <v>200</v>
      </c>
      <c r="I41" s="35">
        <v>40360</v>
      </c>
      <c r="J41" s="57" t="s">
        <v>196</v>
      </c>
      <c r="K41" s="36">
        <v>158</v>
      </c>
      <c r="L41" s="10" t="s">
        <v>208</v>
      </c>
      <c r="M41" s="35">
        <v>45170</v>
      </c>
      <c r="N41" s="10" t="s">
        <v>188</v>
      </c>
      <c r="O41" s="16"/>
      <c r="P41" s="94">
        <v>0</v>
      </c>
      <c r="Q41" s="94">
        <v>2.9380668333333332E-2</v>
      </c>
      <c r="R41" s="94">
        <v>0</v>
      </c>
      <c r="S41" s="94">
        <v>0</v>
      </c>
      <c r="T41" s="94">
        <v>0.11669243333333333</v>
      </c>
      <c r="U41" s="94">
        <v>0</v>
      </c>
      <c r="V41" s="94">
        <v>0</v>
      </c>
      <c r="W41" s="94">
        <v>0.11536405333333333</v>
      </c>
      <c r="X41" s="94">
        <v>0</v>
      </c>
      <c r="Y41" s="94">
        <v>0</v>
      </c>
      <c r="Z41" s="94">
        <v>8.5651274999999985E-2</v>
      </c>
      <c r="AA41" s="94">
        <v>0</v>
      </c>
      <c r="AB41" s="94">
        <v>0</v>
      </c>
      <c r="AC41" s="94">
        <v>0</v>
      </c>
      <c r="AD41" s="94">
        <v>0</v>
      </c>
      <c r="AE41" s="94">
        <v>0</v>
      </c>
      <c r="AF41" s="94">
        <v>0</v>
      </c>
      <c r="AG41" s="94">
        <v>0</v>
      </c>
      <c r="AH41" s="94">
        <v>0</v>
      </c>
      <c r="AI41" s="94">
        <v>0</v>
      </c>
      <c r="AJ41" s="94">
        <v>0</v>
      </c>
      <c r="AK41" s="15">
        <v>0</v>
      </c>
      <c r="AL41" s="15">
        <v>0</v>
      </c>
      <c r="AM41" s="15">
        <v>0</v>
      </c>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S41" s="97"/>
      <c r="CT41" s="132"/>
    </row>
    <row r="42" spans="2:98" ht="27.95" customHeight="1" x14ac:dyDescent="0.3">
      <c r="B42" s="25" t="s">
        <v>57</v>
      </c>
      <c r="C42" s="25"/>
      <c r="D42" s="25"/>
      <c r="E42" s="25"/>
      <c r="F42" s="44">
        <f>+SUM(F43:F46)</f>
        <v>33.557283454210335</v>
      </c>
      <c r="G42" s="25"/>
      <c r="H42" s="56"/>
      <c r="I42" s="25"/>
      <c r="J42" s="59"/>
      <c r="K42" s="25"/>
      <c r="L42" s="25"/>
      <c r="M42" s="25"/>
      <c r="N42" s="25"/>
      <c r="O42" s="40"/>
      <c r="P42" s="95">
        <f>+SUM(P43:P46)</f>
        <v>0</v>
      </c>
      <c r="Q42" s="95">
        <f t="shared" ref="Q42:AJ42" si="11">+SUM(Q43:Q46)</f>
        <v>4.9845087837837596</v>
      </c>
      <c r="R42" s="95">
        <f t="shared" si="11"/>
        <v>0</v>
      </c>
      <c r="S42" s="95">
        <f t="shared" si="11"/>
        <v>0</v>
      </c>
      <c r="T42" s="95">
        <f t="shared" si="11"/>
        <v>2.6258573890452115</v>
      </c>
      <c r="U42" s="95">
        <f t="shared" si="11"/>
        <v>0</v>
      </c>
      <c r="V42" s="95">
        <f t="shared" si="11"/>
        <v>0</v>
      </c>
      <c r="W42" s="95">
        <f t="shared" si="11"/>
        <v>2.4199793951589239</v>
      </c>
      <c r="X42" s="95">
        <f t="shared" si="11"/>
        <v>0</v>
      </c>
      <c r="Y42" s="95">
        <f t="shared" si="11"/>
        <v>0</v>
      </c>
      <c r="Z42" s="95">
        <f t="shared" si="11"/>
        <v>2.2179553283405138</v>
      </c>
      <c r="AA42" s="95">
        <f t="shared" si="11"/>
        <v>0</v>
      </c>
      <c r="AB42" s="95">
        <f t="shared" si="11"/>
        <v>0</v>
      </c>
      <c r="AC42" s="95">
        <f t="shared" si="11"/>
        <v>2.2696164099079215</v>
      </c>
      <c r="AD42" s="95">
        <f t="shared" si="11"/>
        <v>0</v>
      </c>
      <c r="AE42" s="95">
        <f t="shared" si="11"/>
        <v>0</v>
      </c>
      <c r="AF42" s="95">
        <f t="shared" si="11"/>
        <v>2.6748624312480875</v>
      </c>
      <c r="AG42" s="95">
        <f t="shared" si="11"/>
        <v>0</v>
      </c>
      <c r="AH42" s="95">
        <f t="shared" si="11"/>
        <v>0</v>
      </c>
      <c r="AI42" s="95">
        <f t="shared" si="11"/>
        <v>2.6789201409100931</v>
      </c>
      <c r="AJ42" s="95">
        <f t="shared" si="11"/>
        <v>0</v>
      </c>
      <c r="AK42" s="95">
        <f>+SUM(AK43:AK46)</f>
        <v>0</v>
      </c>
      <c r="AL42" s="95">
        <f>+SUM(AL43:AL46)</f>
        <v>2.2253150901207053</v>
      </c>
      <c r="AM42" s="95">
        <f>+SUM(AM43:AM46)</f>
        <v>0</v>
      </c>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c r="CN42" s="131"/>
      <c r="CO42" s="131"/>
      <c r="CS42" s="97"/>
      <c r="CT42" s="132"/>
    </row>
    <row r="43" spans="2:98" ht="27.95" customHeight="1" x14ac:dyDescent="0.3">
      <c r="B43" s="9" t="s">
        <v>58</v>
      </c>
      <c r="C43" s="9" t="s">
        <v>59</v>
      </c>
      <c r="D43" s="9" t="s">
        <v>147</v>
      </c>
      <c r="E43" s="14">
        <v>32.195575749999968</v>
      </c>
      <c r="F43" s="14">
        <f>+IF($D43="USD",$E43,$E43/$C$58)</f>
        <v>32.195575749999968</v>
      </c>
      <c r="G43" s="9"/>
      <c r="H43" s="54" t="s">
        <v>200</v>
      </c>
      <c r="I43" s="35">
        <v>39706</v>
      </c>
      <c r="J43" s="57" t="s">
        <v>196</v>
      </c>
      <c r="K43" s="36">
        <v>360</v>
      </c>
      <c r="L43" s="10" t="s">
        <v>207</v>
      </c>
      <c r="M43" s="35">
        <v>50663</v>
      </c>
      <c r="N43" s="10" t="s">
        <v>188</v>
      </c>
      <c r="O43" s="16"/>
      <c r="P43" s="94">
        <v>0</v>
      </c>
      <c r="Q43" s="94">
        <v>2.7057937799999996</v>
      </c>
      <c r="R43" s="94">
        <v>0</v>
      </c>
      <c r="S43" s="94">
        <v>0</v>
      </c>
      <c r="T43" s="94">
        <v>2.188653498954841</v>
      </c>
      <c r="U43" s="94">
        <v>0</v>
      </c>
      <c r="V43" s="94">
        <v>0</v>
      </c>
      <c r="W43" s="94">
        <v>2.2033920235525435</v>
      </c>
      <c r="X43" s="94">
        <v>0</v>
      </c>
      <c r="Y43" s="94">
        <v>0</v>
      </c>
      <c r="Z43" s="94">
        <v>2.2179553283405138</v>
      </c>
      <c r="AA43" s="94">
        <v>0</v>
      </c>
      <c r="AB43" s="94">
        <v>0</v>
      </c>
      <c r="AC43" s="94">
        <v>2.2696164099079215</v>
      </c>
      <c r="AD43" s="94">
        <v>0</v>
      </c>
      <c r="AE43" s="94">
        <v>0</v>
      </c>
      <c r="AF43" s="94">
        <v>2.6748624312480875</v>
      </c>
      <c r="AG43" s="94">
        <v>0</v>
      </c>
      <c r="AH43" s="94">
        <v>0</v>
      </c>
      <c r="AI43" s="94">
        <v>2.6789201409100931</v>
      </c>
      <c r="AJ43" s="94">
        <v>0</v>
      </c>
      <c r="AK43" s="15">
        <v>0</v>
      </c>
      <c r="AL43" s="15">
        <v>2.2253150901207053</v>
      </c>
      <c r="AM43" s="15">
        <v>0</v>
      </c>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S43" s="97"/>
      <c r="CT43" s="132"/>
    </row>
    <row r="44" spans="2:98" ht="27.95" customHeight="1" x14ac:dyDescent="0.3">
      <c r="B44" s="9" t="s">
        <v>60</v>
      </c>
      <c r="C44" s="9" t="s">
        <v>61</v>
      </c>
      <c r="D44" s="9" t="s">
        <v>147</v>
      </c>
      <c r="E44" s="13">
        <v>0.86099689714285499</v>
      </c>
      <c r="F44" s="14">
        <f>+IF($D44="USD",$E44,$E44/$C$58)</f>
        <v>0.86099689714285499</v>
      </c>
      <c r="G44" s="9"/>
      <c r="H44" s="54" t="s">
        <v>200</v>
      </c>
      <c r="I44" s="35">
        <v>39066</v>
      </c>
      <c r="J44" s="57" t="s">
        <v>196</v>
      </c>
      <c r="K44" s="36">
        <v>186</v>
      </c>
      <c r="L44" s="10" t="s">
        <v>207</v>
      </c>
      <c r="M44" s="35">
        <v>44727</v>
      </c>
      <c r="N44" s="10" t="s">
        <v>188</v>
      </c>
      <c r="O44" s="16"/>
      <c r="P44" s="94">
        <v>0</v>
      </c>
      <c r="Q44" s="94">
        <v>0.45580191816755339</v>
      </c>
      <c r="R44" s="94">
        <v>0</v>
      </c>
      <c r="S44" s="94">
        <v>0</v>
      </c>
      <c r="T44" s="94">
        <v>0.43720389009037058</v>
      </c>
      <c r="U44" s="94">
        <v>0</v>
      </c>
      <c r="V44" s="94">
        <v>0</v>
      </c>
      <c r="W44" s="94">
        <v>0.21658737160638036</v>
      </c>
      <c r="X44" s="94">
        <v>0</v>
      </c>
      <c r="Y44" s="94">
        <v>0</v>
      </c>
      <c r="Z44" s="94">
        <v>0</v>
      </c>
      <c r="AA44" s="94">
        <v>0</v>
      </c>
      <c r="AB44" s="94">
        <v>0</v>
      </c>
      <c r="AC44" s="94">
        <v>0</v>
      </c>
      <c r="AD44" s="94">
        <v>0</v>
      </c>
      <c r="AE44" s="94">
        <v>0</v>
      </c>
      <c r="AF44" s="94">
        <v>0</v>
      </c>
      <c r="AG44" s="94">
        <v>0</v>
      </c>
      <c r="AH44" s="94">
        <v>0</v>
      </c>
      <c r="AI44" s="94">
        <v>0</v>
      </c>
      <c r="AJ44" s="94">
        <v>0</v>
      </c>
      <c r="AK44" s="15">
        <v>0</v>
      </c>
      <c r="AL44" s="15">
        <v>0</v>
      </c>
      <c r="AM44" s="15">
        <v>0</v>
      </c>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S44" s="97"/>
      <c r="CT44" s="132"/>
    </row>
    <row r="45" spans="2:98" ht="27.95" customHeight="1" x14ac:dyDescent="0.3">
      <c r="B45" s="9" t="s">
        <v>62</v>
      </c>
      <c r="C45" s="9" t="s">
        <v>63</v>
      </c>
      <c r="D45" s="9" t="s">
        <v>147</v>
      </c>
      <c r="E45" s="13">
        <v>0.50071080706751059</v>
      </c>
      <c r="F45" s="14">
        <f>+IF($D45="USD",$E45,$E45/$C$58)</f>
        <v>0.50071080706751059</v>
      </c>
      <c r="G45" s="9"/>
      <c r="H45" s="54" t="s">
        <v>200</v>
      </c>
      <c r="I45" s="35">
        <v>39918</v>
      </c>
      <c r="J45" s="57" t="s">
        <v>196</v>
      </c>
      <c r="K45" s="36">
        <v>138</v>
      </c>
      <c r="L45" s="10" t="s">
        <v>207</v>
      </c>
      <c r="M45" s="35">
        <v>44119</v>
      </c>
      <c r="N45" s="10" t="s">
        <v>188</v>
      </c>
      <c r="O45" s="16"/>
      <c r="P45" s="94">
        <v>0</v>
      </c>
      <c r="Q45" s="94">
        <v>1.0180452283384935</v>
      </c>
      <c r="R45" s="94">
        <v>0</v>
      </c>
      <c r="S45" s="94">
        <v>0</v>
      </c>
      <c r="T45" s="94">
        <v>0</v>
      </c>
      <c r="U45" s="94">
        <v>0</v>
      </c>
      <c r="V45" s="94">
        <v>0</v>
      </c>
      <c r="W45" s="94">
        <v>0</v>
      </c>
      <c r="X45" s="94">
        <v>0</v>
      </c>
      <c r="Y45" s="94">
        <v>0</v>
      </c>
      <c r="Z45" s="94">
        <v>0</v>
      </c>
      <c r="AA45" s="94">
        <v>0</v>
      </c>
      <c r="AB45" s="94">
        <v>0</v>
      </c>
      <c r="AC45" s="94">
        <v>0</v>
      </c>
      <c r="AD45" s="94">
        <v>0</v>
      </c>
      <c r="AE45" s="94">
        <v>0</v>
      </c>
      <c r="AF45" s="94">
        <v>0</v>
      </c>
      <c r="AG45" s="94">
        <v>0</v>
      </c>
      <c r="AH45" s="94">
        <v>0</v>
      </c>
      <c r="AI45" s="94">
        <v>0</v>
      </c>
      <c r="AJ45" s="94">
        <v>0</v>
      </c>
      <c r="AK45" s="15">
        <v>0</v>
      </c>
      <c r="AL45" s="15">
        <v>0</v>
      </c>
      <c r="AM45" s="15">
        <v>0</v>
      </c>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S45" s="97"/>
      <c r="CT45" s="132"/>
    </row>
    <row r="46" spans="2:98" ht="27.95" customHeight="1" x14ac:dyDescent="0.3">
      <c r="B46" s="9" t="s">
        <v>64</v>
      </c>
      <c r="C46" s="9" t="s">
        <v>65</v>
      </c>
      <c r="D46" s="9" t="s">
        <v>147</v>
      </c>
      <c r="E46" s="13">
        <v>0</v>
      </c>
      <c r="F46" s="14">
        <f>+IF($D46="USD",$E46,$E46/$C$58)</f>
        <v>0</v>
      </c>
      <c r="G46" s="9"/>
      <c r="H46" s="54" t="s">
        <v>200</v>
      </c>
      <c r="I46" s="35">
        <v>39156</v>
      </c>
      <c r="J46" s="57" t="s">
        <v>196</v>
      </c>
      <c r="K46" s="36">
        <v>162</v>
      </c>
      <c r="L46" s="10" t="s">
        <v>207</v>
      </c>
      <c r="M46" s="35">
        <v>44089</v>
      </c>
      <c r="N46" s="10" t="s">
        <v>188</v>
      </c>
      <c r="O46" s="16"/>
      <c r="P46" s="94">
        <v>0</v>
      </c>
      <c r="Q46" s="94">
        <v>0.80486785727771326</v>
      </c>
      <c r="R46" s="94">
        <v>0</v>
      </c>
      <c r="S46" s="94">
        <v>0</v>
      </c>
      <c r="T46" s="94">
        <v>0</v>
      </c>
      <c r="U46" s="94">
        <v>0</v>
      </c>
      <c r="V46" s="94">
        <v>0</v>
      </c>
      <c r="W46" s="94">
        <v>0</v>
      </c>
      <c r="X46" s="94">
        <v>0</v>
      </c>
      <c r="Y46" s="94">
        <v>0</v>
      </c>
      <c r="Z46" s="94">
        <v>0</v>
      </c>
      <c r="AA46" s="94">
        <v>0</v>
      </c>
      <c r="AB46" s="94">
        <v>0</v>
      </c>
      <c r="AC46" s="94">
        <v>0</v>
      </c>
      <c r="AD46" s="94">
        <v>0</v>
      </c>
      <c r="AE46" s="94">
        <v>0</v>
      </c>
      <c r="AF46" s="94">
        <v>0</v>
      </c>
      <c r="AG46" s="94">
        <v>0</v>
      </c>
      <c r="AH46" s="94">
        <v>0</v>
      </c>
      <c r="AI46" s="94">
        <v>0</v>
      </c>
      <c r="AJ46" s="94">
        <v>0</v>
      </c>
      <c r="AK46" s="15">
        <v>0</v>
      </c>
      <c r="AL46" s="15">
        <v>0</v>
      </c>
      <c r="AM46" s="15">
        <v>0</v>
      </c>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S46" s="97"/>
      <c r="CT46" s="132"/>
    </row>
    <row r="47" spans="2:98" ht="27.95" customHeight="1" x14ac:dyDescent="0.3">
      <c r="B47" s="24" t="s">
        <v>140</v>
      </c>
      <c r="C47" s="24"/>
      <c r="D47" s="24"/>
      <c r="E47" s="24"/>
      <c r="F47" s="43">
        <f>+SUM(F48:F52)</f>
        <v>598.93254398762861</v>
      </c>
      <c r="G47" s="46">
        <f>+F47/$F$54</f>
        <v>0.52046350126603291</v>
      </c>
      <c r="H47" s="55"/>
      <c r="I47" s="24"/>
      <c r="J47" s="58"/>
      <c r="K47" s="24"/>
      <c r="L47" s="24"/>
      <c r="M47" s="24"/>
      <c r="N47" s="24"/>
      <c r="O47" s="39"/>
      <c r="P47" s="61">
        <f>+SUM(P48:P52)</f>
        <v>1884.0473630485365</v>
      </c>
      <c r="Q47" s="61">
        <f t="shared" ref="Q47:AJ47" si="12">+SUM(Q48:Q52)</f>
        <v>22.192074999999999</v>
      </c>
      <c r="R47" s="61">
        <f t="shared" si="12"/>
        <v>0</v>
      </c>
      <c r="S47" s="61">
        <f t="shared" si="12"/>
        <v>6232.9384156049227</v>
      </c>
      <c r="T47" s="61">
        <f t="shared" si="12"/>
        <v>19.431866666666668</v>
      </c>
      <c r="U47" s="61">
        <f t="shared" si="12"/>
        <v>0</v>
      </c>
      <c r="V47" s="61">
        <f t="shared" si="12"/>
        <v>15.867977437784466</v>
      </c>
      <c r="W47" s="61">
        <f t="shared" si="12"/>
        <v>22.523299999999999</v>
      </c>
      <c r="X47" s="61">
        <f t="shared" si="12"/>
        <v>0</v>
      </c>
      <c r="Y47" s="61">
        <f t="shared" si="12"/>
        <v>12.3373340813328</v>
      </c>
      <c r="Z47" s="61">
        <f t="shared" si="12"/>
        <v>106.85828076923077</v>
      </c>
      <c r="AA47" s="61">
        <f t="shared" si="12"/>
        <v>0</v>
      </c>
      <c r="AB47" s="61">
        <f t="shared" si="12"/>
        <v>9.6240635949205817</v>
      </c>
      <c r="AC47" s="61">
        <f t="shared" si="12"/>
        <v>106.14487307692309</v>
      </c>
      <c r="AD47" s="61">
        <f t="shared" si="12"/>
        <v>0</v>
      </c>
      <c r="AE47" s="61">
        <f t="shared" si="12"/>
        <v>7.9241525914511524</v>
      </c>
      <c r="AF47" s="61">
        <f t="shared" si="12"/>
        <v>101.45676538461539</v>
      </c>
      <c r="AG47" s="61">
        <f t="shared" si="12"/>
        <v>0</v>
      </c>
      <c r="AH47" s="61">
        <f t="shared" si="12"/>
        <v>0</v>
      </c>
      <c r="AI47" s="61">
        <f t="shared" si="12"/>
        <v>96.768657692307713</v>
      </c>
      <c r="AJ47" s="61">
        <f t="shared" si="12"/>
        <v>0</v>
      </c>
      <c r="AK47" s="61">
        <f>+SUM(AK48:AK52)</f>
        <v>0</v>
      </c>
      <c r="AL47" s="61">
        <f>+SUM(AL48:AL52)</f>
        <v>13.838198317307693</v>
      </c>
      <c r="AM47" s="61">
        <f>+SUM(AM48:AM52)</f>
        <v>0</v>
      </c>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row>
    <row r="48" spans="2:98" ht="27.95" customHeight="1" x14ac:dyDescent="0.3">
      <c r="B48" s="9" t="s">
        <v>204</v>
      </c>
      <c r="C48" s="9" t="s">
        <v>181</v>
      </c>
      <c r="D48" s="9" t="s">
        <v>147</v>
      </c>
      <c r="E48" s="13">
        <v>529.96</v>
      </c>
      <c r="F48" s="14">
        <f>+IF($D48="USD",$E48,$E48/$C$58)</f>
        <v>529.96</v>
      </c>
      <c r="G48" s="9"/>
      <c r="H48" s="54" t="s">
        <v>202</v>
      </c>
      <c r="I48" s="35">
        <v>43970</v>
      </c>
      <c r="J48" s="57">
        <v>5.0423124612523254E-2</v>
      </c>
      <c r="K48" s="36">
        <v>106</v>
      </c>
      <c r="L48" s="10" t="s">
        <v>207</v>
      </c>
      <c r="M48" s="35">
        <v>47196</v>
      </c>
      <c r="N48" s="10" t="s">
        <v>195</v>
      </c>
      <c r="O48" s="16"/>
      <c r="P48" s="94">
        <v>0</v>
      </c>
      <c r="Q48" s="94">
        <v>22.192074999999999</v>
      </c>
      <c r="R48" s="94">
        <v>0</v>
      </c>
      <c r="S48" s="94">
        <v>0</v>
      </c>
      <c r="T48" s="94">
        <v>19.431866666666668</v>
      </c>
      <c r="U48" s="94">
        <v>0</v>
      </c>
      <c r="V48" s="94">
        <v>0</v>
      </c>
      <c r="W48" s="94">
        <v>22.523299999999999</v>
      </c>
      <c r="X48" s="94">
        <v>0</v>
      </c>
      <c r="Y48" s="94">
        <v>0</v>
      </c>
      <c r="Z48" s="94">
        <v>106.85828076923077</v>
      </c>
      <c r="AA48" s="94">
        <v>0</v>
      </c>
      <c r="AB48" s="94">
        <v>0</v>
      </c>
      <c r="AC48" s="94">
        <v>106.14487307692309</v>
      </c>
      <c r="AD48" s="94">
        <v>0</v>
      </c>
      <c r="AE48" s="94">
        <v>0</v>
      </c>
      <c r="AF48" s="94">
        <v>101.45676538461539</v>
      </c>
      <c r="AG48" s="94">
        <v>0</v>
      </c>
      <c r="AH48" s="94">
        <v>0</v>
      </c>
      <c r="AI48" s="94">
        <v>96.768657692307713</v>
      </c>
      <c r="AJ48" s="94">
        <v>0</v>
      </c>
      <c r="AK48" s="15">
        <v>0</v>
      </c>
      <c r="AL48" s="15">
        <v>13.838198317307693</v>
      </c>
      <c r="AM48" s="15">
        <v>0</v>
      </c>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row>
    <row r="49" spans="2:96" ht="27.95" customHeight="1" x14ac:dyDescent="0.3">
      <c r="B49" s="9" t="s">
        <v>203</v>
      </c>
      <c r="C49" s="9" t="s">
        <v>66</v>
      </c>
      <c r="D49" s="9" t="s">
        <v>147</v>
      </c>
      <c r="E49" s="13">
        <v>0</v>
      </c>
      <c r="F49" s="14">
        <f>+IF($D49="USD",$E49,$E49/$C$58)</f>
        <v>0</v>
      </c>
      <c r="G49" s="9"/>
      <c r="H49" s="54" t="s">
        <v>202</v>
      </c>
      <c r="I49" s="35">
        <v>42491</v>
      </c>
      <c r="J49" s="57">
        <v>8.3750000000000005E-2</v>
      </c>
      <c r="K49" s="36">
        <v>96</v>
      </c>
      <c r="L49" s="10" t="s">
        <v>207</v>
      </c>
      <c r="M49" s="35">
        <v>45413</v>
      </c>
      <c r="N49" s="10" t="s">
        <v>195</v>
      </c>
      <c r="O49" s="16"/>
      <c r="P49" s="94">
        <v>0</v>
      </c>
      <c r="Q49" s="94">
        <v>0</v>
      </c>
      <c r="R49" s="94">
        <v>0</v>
      </c>
      <c r="S49" s="94">
        <v>0</v>
      </c>
      <c r="T49" s="94">
        <v>0</v>
      </c>
      <c r="U49" s="94">
        <v>0</v>
      </c>
      <c r="V49" s="94">
        <v>0</v>
      </c>
      <c r="W49" s="94">
        <v>0</v>
      </c>
      <c r="X49" s="94">
        <v>0</v>
      </c>
      <c r="Y49" s="94">
        <v>0</v>
      </c>
      <c r="Z49" s="94">
        <v>0</v>
      </c>
      <c r="AA49" s="94">
        <v>0</v>
      </c>
      <c r="AB49" s="94">
        <v>0</v>
      </c>
      <c r="AC49" s="94">
        <v>0</v>
      </c>
      <c r="AD49" s="94">
        <v>0</v>
      </c>
      <c r="AE49" s="94">
        <v>0</v>
      </c>
      <c r="AF49" s="94">
        <v>0</v>
      </c>
      <c r="AG49" s="94">
        <v>0</v>
      </c>
      <c r="AH49" s="94">
        <v>0</v>
      </c>
      <c r="AI49" s="94">
        <v>0</v>
      </c>
      <c r="AJ49" s="94">
        <v>0</v>
      </c>
      <c r="AK49" s="15">
        <v>0</v>
      </c>
      <c r="AL49" s="15">
        <v>0</v>
      </c>
      <c r="AM49" s="15">
        <v>0</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row>
    <row r="50" spans="2:96" ht="27.95" customHeight="1" x14ac:dyDescent="0.3">
      <c r="B50" s="9" t="s">
        <v>67</v>
      </c>
      <c r="C50" s="9" t="s">
        <v>68</v>
      </c>
      <c r="D50" s="9" t="s">
        <v>2</v>
      </c>
      <c r="E50" s="17">
        <v>5218.7524999999996</v>
      </c>
      <c r="F50" s="14">
        <f>+IF($D50="USD",$E50,$E50/$C$58)</f>
        <v>68.510042664916313</v>
      </c>
      <c r="G50" s="9"/>
      <c r="H50" s="54" t="s">
        <v>200</v>
      </c>
      <c r="I50" s="35">
        <v>42895</v>
      </c>
      <c r="J50" s="57" t="s">
        <v>197</v>
      </c>
      <c r="K50" s="36">
        <v>48</v>
      </c>
      <c r="L50" s="10" t="s">
        <v>208</v>
      </c>
      <c r="M50" s="35">
        <v>44356</v>
      </c>
      <c r="N50" s="10" t="s">
        <v>195</v>
      </c>
      <c r="O50" s="16"/>
      <c r="P50" s="94">
        <v>1858.6933350964509</v>
      </c>
      <c r="Q50" s="94">
        <v>0</v>
      </c>
      <c r="R50" s="94">
        <v>0</v>
      </c>
      <c r="S50" s="94">
        <v>6215.3744077816646</v>
      </c>
      <c r="T50" s="94">
        <v>0</v>
      </c>
      <c r="U50" s="94">
        <v>0</v>
      </c>
      <c r="V50" s="94">
        <v>0</v>
      </c>
      <c r="W50" s="94">
        <v>0</v>
      </c>
      <c r="X50" s="94">
        <v>0</v>
      </c>
      <c r="Y50" s="94">
        <v>0</v>
      </c>
      <c r="Z50" s="94">
        <v>0</v>
      </c>
      <c r="AA50" s="94">
        <v>0</v>
      </c>
      <c r="AB50" s="94">
        <v>0</v>
      </c>
      <c r="AC50" s="94">
        <v>0</v>
      </c>
      <c r="AD50" s="94">
        <v>0</v>
      </c>
      <c r="AE50" s="94">
        <v>0</v>
      </c>
      <c r="AF50" s="94">
        <v>0</v>
      </c>
      <c r="AG50" s="94">
        <v>0</v>
      </c>
      <c r="AH50" s="94">
        <v>0</v>
      </c>
      <c r="AI50" s="94">
        <v>0</v>
      </c>
      <c r="AJ50" s="94">
        <v>0</v>
      </c>
      <c r="AK50" s="15">
        <v>0</v>
      </c>
      <c r="AL50" s="15">
        <v>0</v>
      </c>
      <c r="AM50" s="15">
        <v>0</v>
      </c>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row>
    <row r="51" spans="2:96" ht="27.95" customHeight="1" x14ac:dyDescent="0.3">
      <c r="B51" s="9" t="s">
        <v>205</v>
      </c>
      <c r="C51" s="9" t="s">
        <v>69</v>
      </c>
      <c r="D51" s="9" t="s">
        <v>147</v>
      </c>
      <c r="E51" s="13">
        <v>0</v>
      </c>
      <c r="F51" s="14">
        <f>+IF($D51="USD",$E51,$E51/$C$58)</f>
        <v>0</v>
      </c>
      <c r="G51" s="9"/>
      <c r="H51" s="54" t="s">
        <v>202</v>
      </c>
      <c r="I51" s="35">
        <v>42491</v>
      </c>
      <c r="J51" s="57">
        <v>8.3750000000000005E-2</v>
      </c>
      <c r="K51" s="36">
        <v>74</v>
      </c>
      <c r="L51" s="10" t="s">
        <v>207</v>
      </c>
      <c r="M51" s="35">
        <v>44743</v>
      </c>
      <c r="N51" s="10" t="s">
        <v>195</v>
      </c>
      <c r="O51" s="16"/>
      <c r="P51" s="94">
        <v>0</v>
      </c>
      <c r="Q51" s="94">
        <v>0</v>
      </c>
      <c r="R51" s="94">
        <v>0</v>
      </c>
      <c r="S51" s="94">
        <v>0</v>
      </c>
      <c r="T51" s="94">
        <v>0</v>
      </c>
      <c r="U51" s="94">
        <v>0</v>
      </c>
      <c r="V51" s="94">
        <v>0</v>
      </c>
      <c r="W51" s="94">
        <v>0</v>
      </c>
      <c r="X51" s="94">
        <v>0</v>
      </c>
      <c r="Y51" s="94">
        <v>0</v>
      </c>
      <c r="Z51" s="94">
        <v>0</v>
      </c>
      <c r="AA51" s="94">
        <v>0</v>
      </c>
      <c r="AB51" s="94">
        <v>0</v>
      </c>
      <c r="AC51" s="94">
        <v>0</v>
      </c>
      <c r="AD51" s="94">
        <v>0</v>
      </c>
      <c r="AE51" s="94">
        <v>0</v>
      </c>
      <c r="AF51" s="94">
        <v>0</v>
      </c>
      <c r="AG51" s="94">
        <v>0</v>
      </c>
      <c r="AH51" s="94">
        <v>0</v>
      </c>
      <c r="AI51" s="94">
        <v>0</v>
      </c>
      <c r="AJ51" s="94">
        <v>0</v>
      </c>
      <c r="AK51" s="15">
        <v>0</v>
      </c>
      <c r="AL51" s="15">
        <v>0</v>
      </c>
      <c r="AM51" s="15">
        <v>0</v>
      </c>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row>
    <row r="52" spans="2:96" ht="27.95" customHeight="1" x14ac:dyDescent="0.3">
      <c r="B52" s="9" t="s">
        <v>70</v>
      </c>
      <c r="C52" s="9" t="s">
        <v>71</v>
      </c>
      <c r="D52" s="9" t="s">
        <v>2</v>
      </c>
      <c r="E52" s="17">
        <v>35.231038257599998</v>
      </c>
      <c r="F52" s="14">
        <f>+IF($D52="USD",$E52,$E52/$C$58)</f>
        <v>0.46250132271217592</v>
      </c>
      <c r="G52" s="9"/>
      <c r="H52" s="54" t="s">
        <v>202</v>
      </c>
      <c r="I52" s="35">
        <v>43494</v>
      </c>
      <c r="J52" s="57" t="s">
        <v>198</v>
      </c>
      <c r="K52" s="36">
        <v>84</v>
      </c>
      <c r="L52" s="10" t="s">
        <v>207</v>
      </c>
      <c r="M52" s="35">
        <v>45870</v>
      </c>
      <c r="N52" s="10" t="s">
        <v>195</v>
      </c>
      <c r="O52" s="16"/>
      <c r="P52" s="94">
        <v>25.354027952085502</v>
      </c>
      <c r="Q52" s="94">
        <v>0</v>
      </c>
      <c r="R52" s="94">
        <v>0</v>
      </c>
      <c r="S52" s="94">
        <v>17.564007823258208</v>
      </c>
      <c r="T52" s="94">
        <v>0</v>
      </c>
      <c r="U52" s="94">
        <v>0</v>
      </c>
      <c r="V52" s="94">
        <v>15.867977437784466</v>
      </c>
      <c r="W52" s="94">
        <v>0</v>
      </c>
      <c r="X52" s="94">
        <v>0</v>
      </c>
      <c r="Y52" s="94">
        <v>12.3373340813328</v>
      </c>
      <c r="Z52" s="94">
        <v>0</v>
      </c>
      <c r="AA52" s="94">
        <v>0</v>
      </c>
      <c r="AB52" s="94">
        <v>9.6240635949205817</v>
      </c>
      <c r="AC52" s="94">
        <v>0</v>
      </c>
      <c r="AD52" s="94">
        <v>0</v>
      </c>
      <c r="AE52" s="94">
        <v>7.9241525914511524</v>
      </c>
      <c r="AF52" s="94">
        <v>0</v>
      </c>
      <c r="AG52" s="94">
        <v>0</v>
      </c>
      <c r="AH52" s="94">
        <v>0</v>
      </c>
      <c r="AI52" s="94">
        <v>0</v>
      </c>
      <c r="AJ52" s="94">
        <v>0</v>
      </c>
      <c r="AK52" s="15">
        <v>0</v>
      </c>
      <c r="AL52" s="15">
        <v>0</v>
      </c>
      <c r="AM52" s="15">
        <v>0</v>
      </c>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row>
    <row r="53" spans="2:96" ht="6.75" customHeight="1" x14ac:dyDescent="0.3">
      <c r="B53" s="27"/>
      <c r="C53" s="16"/>
      <c r="D53" s="16"/>
      <c r="E53" s="16"/>
      <c r="F53" s="16"/>
      <c r="G53" s="16"/>
      <c r="H53" s="16"/>
      <c r="I53" s="16"/>
      <c r="J53" s="16"/>
      <c r="K53" s="16"/>
      <c r="L53" s="16"/>
      <c r="M53" s="16"/>
      <c r="N53" s="16"/>
      <c r="O53" s="16"/>
      <c r="P53" s="64"/>
      <c r="Q53" s="64"/>
      <c r="R53" s="64"/>
      <c r="S53" s="64"/>
      <c r="T53" s="64"/>
      <c r="U53" s="64"/>
      <c r="V53" s="64"/>
      <c r="W53" s="64"/>
      <c r="X53" s="64"/>
      <c r="Y53" s="64"/>
      <c r="Z53" s="64"/>
      <c r="AA53" s="64"/>
      <c r="AB53" s="64"/>
      <c r="AC53" s="64"/>
      <c r="AD53" s="64"/>
      <c r="AE53" s="64"/>
      <c r="AF53" s="64"/>
      <c r="AG53" s="64"/>
      <c r="AH53" s="64"/>
      <c r="AI53" s="64"/>
      <c r="AJ53" s="64"/>
    </row>
    <row r="54" spans="2:96" ht="29.25" customHeight="1" x14ac:dyDescent="0.3">
      <c r="B54" s="144" t="s">
        <v>87</v>
      </c>
      <c r="C54" s="145"/>
      <c r="D54" s="145"/>
      <c r="E54" s="41"/>
      <c r="F54" s="42">
        <f>+SUM(F9,F25,F28,F30,F47)</f>
        <v>1150.7676187296879</v>
      </c>
      <c r="G54" s="47"/>
      <c r="H54" s="41"/>
      <c r="I54" s="41"/>
      <c r="J54" s="41"/>
      <c r="K54" s="41"/>
      <c r="L54" s="41"/>
      <c r="M54" s="41"/>
      <c r="N54" s="41"/>
      <c r="O54" s="41"/>
      <c r="P54" s="65">
        <f t="shared" ref="P54:AM54" si="13">+SUM(P9,P25,P28,P30,P47)</f>
        <v>4342.8838818652548</v>
      </c>
      <c r="Q54" s="65">
        <f t="shared" si="13"/>
        <v>45.184394623868776</v>
      </c>
      <c r="R54" s="65">
        <f t="shared" si="13"/>
        <v>55.183089094614317</v>
      </c>
      <c r="S54" s="65">
        <f t="shared" si="13"/>
        <v>9842.7916718211072</v>
      </c>
      <c r="T54" s="65">
        <f t="shared" si="13"/>
        <v>38.431626321966377</v>
      </c>
      <c r="U54" s="65">
        <f t="shared" si="13"/>
        <v>40.16881648236172</v>
      </c>
      <c r="V54" s="65">
        <f t="shared" si="13"/>
        <v>7649.4791636402415</v>
      </c>
      <c r="W54" s="65">
        <f t="shared" si="13"/>
        <v>40.661030557348205</v>
      </c>
      <c r="X54" s="65">
        <f t="shared" si="13"/>
        <v>48.602038142676321</v>
      </c>
      <c r="Y54" s="65">
        <f t="shared" si="13"/>
        <v>8015.1226190438974</v>
      </c>
      <c r="Z54" s="65">
        <f t="shared" si="13"/>
        <v>124.7430592618998</v>
      </c>
      <c r="AA54" s="65">
        <f t="shared" si="13"/>
        <v>46.515173121649319</v>
      </c>
      <c r="AB54" s="65">
        <f t="shared" si="13"/>
        <v>235.65574897088121</v>
      </c>
      <c r="AC54" s="65">
        <f t="shared" si="13"/>
        <v>124.56023475253019</v>
      </c>
      <c r="AD54" s="65">
        <f t="shared" si="13"/>
        <v>44.437837164645281</v>
      </c>
      <c r="AE54" s="65">
        <f t="shared" si="13"/>
        <v>127.08622953247033</v>
      </c>
      <c r="AF54" s="65">
        <f t="shared" si="13"/>
        <v>121.27985994367481</v>
      </c>
      <c r="AG54" s="65">
        <f t="shared" si="13"/>
        <v>31.950951668965903</v>
      </c>
      <c r="AH54" s="65">
        <f t="shared" si="13"/>
        <v>34.332602788063951</v>
      </c>
      <c r="AI54" s="65">
        <f t="shared" si="13"/>
        <v>111.35077433660837</v>
      </c>
      <c r="AJ54" s="65">
        <f t="shared" si="13"/>
        <v>0</v>
      </c>
      <c r="AK54" s="65">
        <f t="shared" si="13"/>
        <v>0</v>
      </c>
      <c r="AL54" s="65">
        <f t="shared" si="13"/>
        <v>25.858202349337372</v>
      </c>
      <c r="AM54" s="65">
        <f t="shared" si="13"/>
        <v>0</v>
      </c>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row>
    <row r="55" spans="2:96" x14ac:dyDescent="0.3">
      <c r="B55" s="138" t="s">
        <v>121</v>
      </c>
      <c r="C55" s="138"/>
      <c r="D55" s="138"/>
      <c r="E55" s="138"/>
      <c r="F55" s="138"/>
      <c r="G55" s="138"/>
      <c r="H55" s="138"/>
      <c r="I55" s="138"/>
      <c r="J55" s="138"/>
      <c r="K55" s="138"/>
      <c r="L55" s="138"/>
      <c r="M55" s="138"/>
      <c r="N55" s="138"/>
      <c r="O55" s="72"/>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row>
    <row r="56" spans="2:96" x14ac:dyDescent="0.3">
      <c r="B56" s="45" t="s">
        <v>210</v>
      </c>
      <c r="C56" s="45"/>
      <c r="D56" s="45"/>
      <c r="E56" s="45"/>
      <c r="F56" s="45"/>
      <c r="G56" s="45"/>
      <c r="H56" s="45"/>
      <c r="I56" s="45"/>
      <c r="J56" s="45"/>
      <c r="K56" s="45"/>
      <c r="L56" s="45"/>
      <c r="M56" s="45"/>
      <c r="N56" s="45"/>
      <c r="O56" s="45"/>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row>
    <row r="57" spans="2:96" x14ac:dyDescent="0.3">
      <c r="B57" s="45"/>
      <c r="C57" s="45"/>
      <c r="D57" s="45"/>
      <c r="E57" s="45"/>
      <c r="F57" s="45"/>
      <c r="G57" s="45"/>
      <c r="H57" s="45"/>
      <c r="I57" s="45"/>
      <c r="J57" s="45"/>
      <c r="K57" s="45"/>
      <c r="L57" s="45"/>
      <c r="M57" s="45"/>
      <c r="N57" s="45"/>
      <c r="O57" s="45"/>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row>
    <row r="58" spans="2:96" x14ac:dyDescent="0.3">
      <c r="B58" s="50" t="s">
        <v>90</v>
      </c>
      <c r="C58" s="51">
        <v>76.174999999999997</v>
      </c>
      <c r="D58" s="45"/>
      <c r="E58" s="45"/>
      <c r="F58" s="45"/>
      <c r="G58" s="45"/>
      <c r="H58" s="45"/>
      <c r="I58" s="45"/>
      <c r="J58" s="45"/>
      <c r="K58" s="45"/>
      <c r="L58" s="45"/>
      <c r="M58" s="45"/>
      <c r="N58" s="45"/>
      <c r="O58" s="45"/>
      <c r="P58" s="45"/>
      <c r="Q58" s="45"/>
      <c r="R58" s="45"/>
      <c r="S58" s="45"/>
      <c r="T58" s="45"/>
      <c r="U58" s="45"/>
      <c r="V58" s="45"/>
      <c r="W58" s="45"/>
      <c r="X58" s="45"/>
      <c r="Y58" s="45"/>
      <c r="Z58" s="45"/>
    </row>
    <row r="59" spans="2:96" x14ac:dyDescent="0.3">
      <c r="B59" s="50" t="s">
        <v>89</v>
      </c>
      <c r="C59" s="52">
        <v>0.296875</v>
      </c>
      <c r="D59" s="45"/>
      <c r="E59" s="115"/>
      <c r="F59" s="45"/>
      <c r="G59" s="45"/>
      <c r="H59" s="45"/>
      <c r="I59" s="45"/>
      <c r="J59" s="45"/>
      <c r="K59" s="45"/>
      <c r="L59" s="45"/>
      <c r="M59" s="45"/>
      <c r="N59" s="45"/>
      <c r="O59" s="45"/>
      <c r="P59" s="45"/>
      <c r="Q59" s="45"/>
      <c r="R59" s="45"/>
      <c r="S59" s="45"/>
      <c r="T59" s="45"/>
      <c r="U59" s="45"/>
      <c r="V59" s="45"/>
      <c r="W59" s="45"/>
      <c r="X59" s="45"/>
      <c r="Y59" s="45"/>
      <c r="Z59" s="45"/>
    </row>
    <row r="60" spans="2:96" x14ac:dyDescent="0.3">
      <c r="B60" s="50" t="s">
        <v>88</v>
      </c>
      <c r="C60" s="51">
        <v>58.52</v>
      </c>
      <c r="D60" s="45"/>
      <c r="E60" s="45"/>
      <c r="F60" s="45"/>
      <c r="G60" s="45"/>
      <c r="H60" s="45"/>
      <c r="I60" s="45"/>
      <c r="J60" s="45"/>
      <c r="K60" s="45"/>
      <c r="L60" s="45"/>
      <c r="M60" s="45"/>
      <c r="N60" s="45"/>
      <c r="O60" s="45"/>
      <c r="P60" s="45"/>
      <c r="Q60" s="45"/>
      <c r="R60" s="45"/>
      <c r="S60" s="45"/>
      <c r="T60" s="45"/>
      <c r="U60" s="45"/>
      <c r="V60" s="45"/>
      <c r="W60" s="45"/>
      <c r="X60" s="45"/>
      <c r="Y60" s="45"/>
      <c r="Z60" s="45"/>
    </row>
    <row r="61" spans="2:96" x14ac:dyDescent="0.3">
      <c r="Q61" s="33"/>
      <c r="R61" s="33"/>
      <c r="S61" s="33"/>
      <c r="T61" s="33"/>
      <c r="U61" s="33"/>
      <c r="V61" s="33"/>
      <c r="W61" s="33"/>
      <c r="X61" s="33"/>
      <c r="Y61" s="33"/>
      <c r="Z61" s="33"/>
      <c r="AA61" s="33"/>
      <c r="AB61" s="33"/>
      <c r="AC61" s="33"/>
      <c r="AD61" s="33"/>
      <c r="AE61" s="33"/>
      <c r="AF61" s="33"/>
      <c r="AG61" s="33"/>
      <c r="AH61" s="33"/>
      <c r="AI61" s="33"/>
      <c r="AJ61" s="33"/>
      <c r="AK61" s="33"/>
    </row>
    <row r="63" spans="2:96" ht="20.25" x14ac:dyDescent="0.3">
      <c r="B63" s="143" t="s">
        <v>79</v>
      </c>
      <c r="C63" s="143"/>
      <c r="D63" s="143"/>
      <c r="E63" s="143"/>
      <c r="F63" s="143"/>
      <c r="G63" s="143"/>
      <c r="H63" s="143"/>
      <c r="I63" s="143"/>
      <c r="J63" s="143"/>
      <c r="K63" s="143"/>
      <c r="L63" s="143"/>
      <c r="M63" s="143"/>
      <c r="N63" s="143"/>
      <c r="O63" s="143"/>
      <c r="P63" s="143"/>
      <c r="Q63" s="143"/>
      <c r="R63" s="143"/>
      <c r="S63" s="143"/>
      <c r="T63" s="143"/>
      <c r="U63" s="143"/>
    </row>
    <row r="64" spans="2:96" ht="17.25" x14ac:dyDescent="0.3">
      <c r="B64" s="5" t="s">
        <v>85</v>
      </c>
      <c r="C64" s="2"/>
      <c r="D64" s="2"/>
      <c r="E64" s="2"/>
      <c r="F64" s="2"/>
      <c r="G64" s="2"/>
      <c r="H64" s="2"/>
      <c r="I64" s="2"/>
      <c r="J64" s="2"/>
      <c r="K64" s="2"/>
      <c r="L64" s="2"/>
      <c r="M64" s="2"/>
      <c r="N64" s="2"/>
      <c r="O64" s="2"/>
      <c r="P64" s="2"/>
      <c r="Q64" s="2"/>
      <c r="R64" s="1"/>
    </row>
    <row r="66" spans="2:88" ht="32.25" customHeight="1" x14ac:dyDescent="0.3">
      <c r="F66" s="93">
        <v>2020</v>
      </c>
      <c r="G66" s="93">
        <v>2020</v>
      </c>
      <c r="H66" s="93">
        <v>2020</v>
      </c>
      <c r="I66" s="93">
        <f t="shared" ref="I66" si="14">+F66+1</f>
        <v>2021</v>
      </c>
      <c r="J66" s="93">
        <f t="shared" ref="J66" si="15">+G66+1</f>
        <v>2021</v>
      </c>
      <c r="K66" s="93">
        <f t="shared" ref="K66" si="16">+H66+1</f>
        <v>2021</v>
      </c>
      <c r="L66" s="93">
        <f t="shared" ref="L66" si="17">+I66+1</f>
        <v>2022</v>
      </c>
      <c r="M66" s="93">
        <f t="shared" ref="M66" si="18">+J66+1</f>
        <v>2022</v>
      </c>
      <c r="N66" s="93">
        <f t="shared" ref="N66" si="19">+K66+1</f>
        <v>2022</v>
      </c>
      <c r="O66" s="93">
        <f t="shared" ref="O66" si="20">+L66+1</f>
        <v>2023</v>
      </c>
      <c r="P66" s="93">
        <f t="shared" ref="P66" si="21">+M66+1</f>
        <v>2023</v>
      </c>
      <c r="Q66" s="93">
        <f t="shared" ref="Q66" si="22">+N66+1</f>
        <v>2023</v>
      </c>
      <c r="R66" s="93">
        <f t="shared" ref="R66" si="23">+O66+1</f>
        <v>2024</v>
      </c>
      <c r="S66" s="93">
        <f t="shared" ref="S66" si="24">+P66+1</f>
        <v>2024</v>
      </c>
      <c r="T66" s="93">
        <f t="shared" ref="T66" si="25">+Q66+1</f>
        <v>2024</v>
      </c>
      <c r="U66" s="93">
        <f t="shared" ref="U66" si="26">+R66+1</f>
        <v>2025</v>
      </c>
      <c r="V66" s="93">
        <f t="shared" ref="V66" si="27">+S66+1</f>
        <v>2025</v>
      </c>
      <c r="W66" s="93">
        <f t="shared" ref="W66" si="28">+T66+1</f>
        <v>2025</v>
      </c>
      <c r="X66" s="93">
        <f t="shared" ref="X66" si="29">+U66+1</f>
        <v>2026</v>
      </c>
      <c r="Y66" s="93">
        <f t="shared" ref="Y66" si="30">+V66+1</f>
        <v>2026</v>
      </c>
      <c r="Z66" s="93">
        <f t="shared" ref="Z66" si="31">+W66+1</f>
        <v>2026</v>
      </c>
      <c r="AA66" s="96" t="s">
        <v>178</v>
      </c>
      <c r="AB66" s="96" t="s">
        <v>178</v>
      </c>
      <c r="AC66" s="96" t="s">
        <v>178</v>
      </c>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row>
    <row r="67" spans="2:88" ht="33.75" customHeight="1" x14ac:dyDescent="0.3">
      <c r="B67" s="26" t="s">
        <v>0</v>
      </c>
      <c r="C67" s="26" t="s">
        <v>1</v>
      </c>
      <c r="D67" s="53" t="s">
        <v>122</v>
      </c>
      <c r="E67" s="53" t="s">
        <v>143</v>
      </c>
      <c r="F67" s="26" t="s">
        <v>2</v>
      </c>
      <c r="G67" s="37" t="s">
        <v>147</v>
      </c>
      <c r="H67" s="26" t="s">
        <v>78</v>
      </c>
      <c r="I67" s="26" t="s">
        <v>2</v>
      </c>
      <c r="J67" s="37" t="s">
        <v>147</v>
      </c>
      <c r="K67" s="26" t="s">
        <v>78</v>
      </c>
      <c r="L67" s="26" t="s">
        <v>2</v>
      </c>
      <c r="M67" s="37" t="s">
        <v>147</v>
      </c>
      <c r="N67" s="26" t="s">
        <v>78</v>
      </c>
      <c r="O67" s="26" t="s">
        <v>2</v>
      </c>
      <c r="P67" s="37" t="s">
        <v>147</v>
      </c>
      <c r="Q67" s="26" t="s">
        <v>78</v>
      </c>
      <c r="R67" s="26" t="s">
        <v>2</v>
      </c>
      <c r="S67" s="37" t="s">
        <v>147</v>
      </c>
      <c r="T67" s="26" t="s">
        <v>78</v>
      </c>
      <c r="U67" s="26" t="s">
        <v>2</v>
      </c>
      <c r="V67" s="37" t="s">
        <v>147</v>
      </c>
      <c r="W67" s="26" t="s">
        <v>78</v>
      </c>
      <c r="X67" s="26" t="s">
        <v>2</v>
      </c>
      <c r="Y67" s="37" t="s">
        <v>147</v>
      </c>
      <c r="Z67" s="26" t="s">
        <v>78</v>
      </c>
      <c r="AA67" s="26" t="s">
        <v>2</v>
      </c>
      <c r="AB67" s="37" t="s">
        <v>147</v>
      </c>
      <c r="AC67" s="26" t="s">
        <v>78</v>
      </c>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row>
    <row r="68" spans="2:88" ht="27.95" customHeight="1" x14ac:dyDescent="0.3">
      <c r="B68" s="24" t="s">
        <v>136</v>
      </c>
      <c r="C68" s="24"/>
      <c r="D68" s="24"/>
      <c r="E68" s="24"/>
      <c r="F68" s="61">
        <f t="shared" ref="F68:AC68" si="32">+SUM(F69:F83)</f>
        <v>1593.6888458694016</v>
      </c>
      <c r="G68" s="61">
        <f t="shared" si="32"/>
        <v>0</v>
      </c>
      <c r="H68" s="61">
        <f t="shared" si="32"/>
        <v>0</v>
      </c>
      <c r="I68" s="61">
        <f t="shared" si="32"/>
        <v>1752.1190757695872</v>
      </c>
      <c r="J68" s="61">
        <f t="shared" si="32"/>
        <v>0</v>
      </c>
      <c r="K68" s="61">
        <f t="shared" si="32"/>
        <v>0</v>
      </c>
      <c r="L68" s="61">
        <f t="shared" si="32"/>
        <v>5512.3906131210406</v>
      </c>
      <c r="M68" s="61">
        <f t="shared" si="32"/>
        <v>0</v>
      </c>
      <c r="N68" s="61">
        <f t="shared" si="32"/>
        <v>0</v>
      </c>
      <c r="O68" s="61">
        <f t="shared" si="32"/>
        <v>7333.9434074443052</v>
      </c>
      <c r="P68" s="61">
        <f t="shared" si="32"/>
        <v>0</v>
      </c>
      <c r="Q68" s="61">
        <f t="shared" si="32"/>
        <v>0</v>
      </c>
      <c r="R68" s="61">
        <f t="shared" si="32"/>
        <v>205.11157536853725</v>
      </c>
      <c r="S68" s="61">
        <f t="shared" si="32"/>
        <v>0</v>
      </c>
      <c r="T68" s="61">
        <f t="shared" si="32"/>
        <v>0</v>
      </c>
      <c r="U68" s="61">
        <f t="shared" si="32"/>
        <v>110.42588600414399</v>
      </c>
      <c r="V68" s="61">
        <f t="shared" si="32"/>
        <v>0</v>
      </c>
      <c r="W68" s="61">
        <f t="shared" si="32"/>
        <v>0</v>
      </c>
      <c r="X68" s="61">
        <f t="shared" si="32"/>
        <v>33.066761890336309</v>
      </c>
      <c r="Y68" s="61">
        <f t="shared" si="32"/>
        <v>0</v>
      </c>
      <c r="Z68" s="61">
        <f t="shared" si="32"/>
        <v>0</v>
      </c>
      <c r="AA68" s="61">
        <f t="shared" si="32"/>
        <v>0</v>
      </c>
      <c r="AB68" s="61">
        <f t="shared" si="32"/>
        <v>0</v>
      </c>
      <c r="AC68" s="61">
        <f t="shared" si="32"/>
        <v>0</v>
      </c>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row>
    <row r="69" spans="2:88" ht="27.95" customHeight="1" x14ac:dyDescent="0.3">
      <c r="B69" s="9" t="s">
        <v>3</v>
      </c>
      <c r="C69" s="9" t="s">
        <v>4</v>
      </c>
      <c r="D69" s="9" t="str">
        <f t="shared" ref="D69:D83" si="33">+VLOOKUP($C69,$C$10:$D$52,2,FALSE)</f>
        <v>Pesos</v>
      </c>
      <c r="E69" s="9" t="s">
        <v>136</v>
      </c>
      <c r="F69" s="15">
        <v>0</v>
      </c>
      <c r="G69" s="15">
        <v>0</v>
      </c>
      <c r="H69" s="15">
        <v>0</v>
      </c>
      <c r="I69" s="15">
        <v>0</v>
      </c>
      <c r="J69" s="15">
        <v>0</v>
      </c>
      <c r="K69" s="15">
        <v>0</v>
      </c>
      <c r="L69" s="15">
        <v>3625.3812826522326</v>
      </c>
      <c r="M69" s="15">
        <v>0</v>
      </c>
      <c r="N69" s="15">
        <v>0</v>
      </c>
      <c r="O69" s="15">
        <v>4531.726603315291</v>
      </c>
      <c r="P69" s="15">
        <v>0</v>
      </c>
      <c r="Q69" s="15">
        <v>0</v>
      </c>
      <c r="R69" s="15">
        <v>0</v>
      </c>
      <c r="S69" s="15">
        <v>0</v>
      </c>
      <c r="T69" s="15">
        <v>0</v>
      </c>
      <c r="U69" s="15">
        <v>0</v>
      </c>
      <c r="V69" s="15">
        <v>0</v>
      </c>
      <c r="W69" s="15">
        <v>0</v>
      </c>
      <c r="X69" s="15">
        <v>0</v>
      </c>
      <c r="Y69" s="15">
        <v>0</v>
      </c>
      <c r="Z69" s="15">
        <v>0</v>
      </c>
      <c r="AA69" s="15">
        <v>0</v>
      </c>
      <c r="AB69" s="15">
        <v>0</v>
      </c>
      <c r="AC69" s="15">
        <v>0</v>
      </c>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row>
    <row r="70" spans="2:88" ht="27.95" customHeight="1" x14ac:dyDescent="0.3">
      <c r="B70" s="9" t="s">
        <v>5</v>
      </c>
      <c r="C70" s="9" t="s">
        <v>6</v>
      </c>
      <c r="D70" s="9" t="str">
        <f t="shared" si="33"/>
        <v>Pesos</v>
      </c>
      <c r="E70" s="9" t="s">
        <v>136</v>
      </c>
      <c r="F70" s="15">
        <v>0</v>
      </c>
      <c r="G70" s="15">
        <v>0</v>
      </c>
      <c r="H70" s="15">
        <v>0</v>
      </c>
      <c r="I70" s="15">
        <v>0</v>
      </c>
      <c r="J70" s="15">
        <v>0</v>
      </c>
      <c r="K70" s="15">
        <v>0</v>
      </c>
      <c r="L70" s="15">
        <v>0</v>
      </c>
      <c r="M70" s="15">
        <v>0</v>
      </c>
      <c r="N70" s="15">
        <v>0</v>
      </c>
      <c r="O70" s="15">
        <v>1915.1399280000001</v>
      </c>
      <c r="P70" s="15">
        <v>0</v>
      </c>
      <c r="Q70" s="15">
        <v>0</v>
      </c>
      <c r="R70" s="15">
        <v>0</v>
      </c>
      <c r="S70" s="15">
        <v>0</v>
      </c>
      <c r="T70" s="15">
        <v>0</v>
      </c>
      <c r="U70" s="15">
        <v>0</v>
      </c>
      <c r="V70" s="15">
        <v>0</v>
      </c>
      <c r="W70" s="15">
        <v>0</v>
      </c>
      <c r="X70" s="15">
        <v>0</v>
      </c>
      <c r="Y70" s="15">
        <v>0</v>
      </c>
      <c r="Z70" s="15">
        <v>0</v>
      </c>
      <c r="AA70" s="15">
        <v>0</v>
      </c>
      <c r="AB70" s="15">
        <v>0</v>
      </c>
      <c r="AC70" s="15">
        <v>0</v>
      </c>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row>
    <row r="71" spans="2:88" ht="27.95" customHeight="1" x14ac:dyDescent="0.3">
      <c r="B71" s="9" t="s">
        <v>7</v>
      </c>
      <c r="C71" s="9" t="s">
        <v>8</v>
      </c>
      <c r="D71" s="9" t="str">
        <f t="shared" si="33"/>
        <v>Pesos</v>
      </c>
      <c r="E71" s="9" t="s">
        <v>136</v>
      </c>
      <c r="F71" s="15">
        <v>1179</v>
      </c>
      <c r="G71" s="15">
        <v>0</v>
      </c>
      <c r="H71" s="15">
        <v>0</v>
      </c>
      <c r="I71" s="15">
        <v>0</v>
      </c>
      <c r="J71" s="15">
        <v>0</v>
      </c>
      <c r="K71" s="15">
        <v>0</v>
      </c>
      <c r="L71" s="15">
        <v>0</v>
      </c>
      <c r="M71" s="15">
        <v>0</v>
      </c>
      <c r="N71" s="15">
        <v>0</v>
      </c>
      <c r="O71" s="15">
        <v>0</v>
      </c>
      <c r="P71" s="15">
        <v>0</v>
      </c>
      <c r="Q71" s="15">
        <v>0</v>
      </c>
      <c r="R71" s="15">
        <v>0</v>
      </c>
      <c r="S71" s="15">
        <v>0</v>
      </c>
      <c r="T71" s="15">
        <v>0</v>
      </c>
      <c r="U71" s="15">
        <v>0</v>
      </c>
      <c r="V71" s="15">
        <v>0</v>
      </c>
      <c r="W71" s="15">
        <v>0</v>
      </c>
      <c r="X71" s="15">
        <v>0</v>
      </c>
      <c r="Y71" s="15">
        <v>0</v>
      </c>
      <c r="Z71" s="15">
        <v>0</v>
      </c>
      <c r="AA71" s="15">
        <v>0</v>
      </c>
      <c r="AB71" s="15">
        <v>0</v>
      </c>
      <c r="AC71" s="15">
        <v>0</v>
      </c>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row>
    <row r="72" spans="2:88" ht="27.95" customHeight="1" x14ac:dyDescent="0.3">
      <c r="B72" s="9" t="s">
        <v>172</v>
      </c>
      <c r="C72" s="9" t="s">
        <v>173</v>
      </c>
      <c r="D72" s="9" t="str">
        <f t="shared" si="33"/>
        <v>Pesos</v>
      </c>
      <c r="E72" s="9" t="s">
        <v>136</v>
      </c>
      <c r="F72" s="15">
        <v>0</v>
      </c>
      <c r="G72" s="15">
        <v>0</v>
      </c>
      <c r="H72" s="15">
        <v>0</v>
      </c>
      <c r="I72" s="15">
        <v>664.51326270359891</v>
      </c>
      <c r="J72" s="15">
        <v>0</v>
      </c>
      <c r="K72" s="15">
        <v>0</v>
      </c>
      <c r="L72" s="15">
        <v>664.51326270359891</v>
      </c>
      <c r="M72" s="15">
        <v>0</v>
      </c>
      <c r="N72" s="15">
        <v>0</v>
      </c>
      <c r="O72" s="15">
        <v>664.51326270359891</v>
      </c>
      <c r="P72" s="15">
        <v>0</v>
      </c>
      <c r="Q72" s="15">
        <v>0</v>
      </c>
      <c r="R72" s="15">
        <v>0</v>
      </c>
      <c r="S72" s="15">
        <v>0</v>
      </c>
      <c r="T72" s="15">
        <v>0</v>
      </c>
      <c r="U72" s="15">
        <v>0</v>
      </c>
      <c r="V72" s="15">
        <v>0</v>
      </c>
      <c r="W72" s="15">
        <v>0</v>
      </c>
      <c r="X72" s="15">
        <v>0</v>
      </c>
      <c r="Y72" s="15">
        <v>0</v>
      </c>
      <c r="Z72" s="15">
        <v>0</v>
      </c>
      <c r="AA72" s="15">
        <v>0</v>
      </c>
      <c r="AB72" s="15">
        <v>0</v>
      </c>
      <c r="AC72" s="15">
        <v>0</v>
      </c>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row>
    <row r="73" spans="2:88" ht="27.95" customHeight="1" x14ac:dyDescent="0.3">
      <c r="B73" s="9" t="s">
        <v>9</v>
      </c>
      <c r="C73" s="9" t="s">
        <v>10</v>
      </c>
      <c r="D73" s="9" t="str">
        <f t="shared" si="33"/>
        <v>Pesos</v>
      </c>
      <c r="E73" s="9" t="s">
        <v>136</v>
      </c>
      <c r="F73" s="15">
        <v>0</v>
      </c>
      <c r="G73" s="15">
        <v>0</v>
      </c>
      <c r="H73" s="15">
        <v>0</v>
      </c>
      <c r="I73" s="15">
        <v>0</v>
      </c>
      <c r="J73" s="15">
        <v>0</v>
      </c>
      <c r="K73" s="15">
        <v>0</v>
      </c>
      <c r="L73" s="15">
        <v>947.62602900000002</v>
      </c>
      <c r="M73" s="15">
        <v>0</v>
      </c>
      <c r="N73" s="15">
        <v>0</v>
      </c>
      <c r="O73" s="15">
        <v>0</v>
      </c>
      <c r="P73" s="15">
        <v>0</v>
      </c>
      <c r="Q73" s="15">
        <v>0</v>
      </c>
      <c r="R73" s="15">
        <v>0</v>
      </c>
      <c r="S73" s="15">
        <v>0</v>
      </c>
      <c r="T73" s="15">
        <v>0</v>
      </c>
      <c r="U73" s="15">
        <v>0</v>
      </c>
      <c r="V73" s="15">
        <v>0</v>
      </c>
      <c r="W73" s="15">
        <v>0</v>
      </c>
      <c r="X73" s="15">
        <v>0</v>
      </c>
      <c r="Y73" s="15">
        <v>0</v>
      </c>
      <c r="Z73" s="15">
        <v>0</v>
      </c>
      <c r="AA73" s="15">
        <v>0</v>
      </c>
      <c r="AB73" s="15">
        <v>0</v>
      </c>
      <c r="AC73" s="15">
        <v>0</v>
      </c>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4"/>
    </row>
    <row r="74" spans="2:88" ht="27.95" customHeight="1" x14ac:dyDescent="0.3">
      <c r="B74" s="9" t="s">
        <v>11</v>
      </c>
      <c r="C74" s="9" t="s">
        <v>12</v>
      </c>
      <c r="D74" s="9" t="str">
        <f t="shared" si="33"/>
        <v>Pesos</v>
      </c>
      <c r="E74" s="9" t="s">
        <v>136</v>
      </c>
      <c r="F74" s="15">
        <v>0</v>
      </c>
      <c r="G74" s="15">
        <v>0</v>
      </c>
      <c r="H74" s="15">
        <v>0</v>
      </c>
      <c r="I74" s="15">
        <v>785.68355199999996</v>
      </c>
      <c r="J74" s="15">
        <v>0</v>
      </c>
      <c r="K74" s="15">
        <v>0</v>
      </c>
      <c r="L74" s="15">
        <v>0</v>
      </c>
      <c r="M74" s="15">
        <v>0</v>
      </c>
      <c r="N74" s="15">
        <v>0</v>
      </c>
      <c r="O74" s="15">
        <v>0</v>
      </c>
      <c r="P74" s="15">
        <v>0</v>
      </c>
      <c r="Q74" s="15">
        <v>0</v>
      </c>
      <c r="R74" s="15">
        <v>0</v>
      </c>
      <c r="S74" s="15">
        <v>0</v>
      </c>
      <c r="T74" s="15">
        <v>0</v>
      </c>
      <c r="U74" s="15">
        <v>0</v>
      </c>
      <c r="V74" s="15">
        <v>0</v>
      </c>
      <c r="W74" s="15">
        <v>0</v>
      </c>
      <c r="X74" s="15">
        <v>0</v>
      </c>
      <c r="Y74" s="15">
        <v>0</v>
      </c>
      <c r="Z74" s="15">
        <v>0</v>
      </c>
      <c r="AA74" s="15">
        <v>0</v>
      </c>
      <c r="AB74" s="15">
        <v>0</v>
      </c>
      <c r="AC74" s="15">
        <v>0</v>
      </c>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row>
    <row r="75" spans="2:88" ht="27.95" customHeight="1" x14ac:dyDescent="0.3">
      <c r="B75" s="9" t="s">
        <v>13</v>
      </c>
      <c r="C75" s="9" t="s">
        <v>14</v>
      </c>
      <c r="D75" s="9" t="str">
        <f t="shared" si="33"/>
        <v>Pesos</v>
      </c>
      <c r="E75" s="9" t="s">
        <v>136</v>
      </c>
      <c r="F75" s="15">
        <v>110.2438970046218</v>
      </c>
      <c r="G75" s="15">
        <v>0</v>
      </c>
      <c r="H75" s="15">
        <v>0</v>
      </c>
      <c r="I75" s="15">
        <v>116.16893668127187</v>
      </c>
      <c r="J75" s="15">
        <v>0</v>
      </c>
      <c r="K75" s="15">
        <v>0</v>
      </c>
      <c r="L75" s="15">
        <v>116.16893668127187</v>
      </c>
      <c r="M75" s="15">
        <v>0</v>
      </c>
      <c r="N75" s="15">
        <v>0</v>
      </c>
      <c r="O75" s="15">
        <v>116.16893668127187</v>
      </c>
      <c r="P75" s="15">
        <v>0</v>
      </c>
      <c r="Q75" s="15">
        <v>0</v>
      </c>
      <c r="R75" s="15">
        <v>96.807447234393237</v>
      </c>
      <c r="S75" s="15">
        <v>0</v>
      </c>
      <c r="T75" s="15">
        <v>0</v>
      </c>
      <c r="U75" s="15">
        <v>0</v>
      </c>
      <c r="V75" s="15">
        <v>0</v>
      </c>
      <c r="W75" s="15">
        <v>0</v>
      </c>
      <c r="X75" s="15">
        <v>0</v>
      </c>
      <c r="Y75" s="15">
        <v>0</v>
      </c>
      <c r="Z75" s="15">
        <v>0</v>
      </c>
      <c r="AA75" s="15">
        <v>0</v>
      </c>
      <c r="AB75" s="15">
        <v>0</v>
      </c>
      <c r="AC75" s="15">
        <v>0</v>
      </c>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row>
    <row r="76" spans="2:88" ht="27.95" customHeight="1" x14ac:dyDescent="0.3">
      <c r="B76" s="9" t="s">
        <v>15</v>
      </c>
      <c r="C76" s="9" t="s">
        <v>16</v>
      </c>
      <c r="D76" s="9" t="str">
        <f t="shared" si="33"/>
        <v>Pesos</v>
      </c>
      <c r="E76" s="9" t="s">
        <v>136</v>
      </c>
      <c r="F76" s="15">
        <v>73.691031984194382</v>
      </c>
      <c r="G76" s="15">
        <v>0</v>
      </c>
      <c r="H76" s="15">
        <v>0</v>
      </c>
      <c r="I76" s="15">
        <v>77.820423589891618</v>
      </c>
      <c r="J76" s="15">
        <v>0</v>
      </c>
      <c r="K76" s="15">
        <v>0</v>
      </c>
      <c r="L76" s="15">
        <v>77.820423589891618</v>
      </c>
      <c r="M76" s="15">
        <v>0</v>
      </c>
      <c r="N76" s="15">
        <v>0</v>
      </c>
      <c r="O76" s="15">
        <v>77.820423589891575</v>
      </c>
      <c r="P76" s="15">
        <v>0</v>
      </c>
      <c r="Q76" s="15">
        <v>0</v>
      </c>
      <c r="R76" s="15">
        <v>77.820423589891504</v>
      </c>
      <c r="S76" s="15">
        <v>0</v>
      </c>
      <c r="T76" s="15">
        <v>0</v>
      </c>
      <c r="U76" s="15">
        <v>77.82042358989149</v>
      </c>
      <c r="V76" s="15">
        <v>0</v>
      </c>
      <c r="W76" s="15">
        <v>0</v>
      </c>
      <c r="X76" s="15">
        <v>12.970070598315267</v>
      </c>
      <c r="Y76" s="15">
        <v>0</v>
      </c>
      <c r="Z76" s="15">
        <v>0</v>
      </c>
      <c r="AA76" s="15">
        <v>0</v>
      </c>
      <c r="AB76" s="15">
        <v>0</v>
      </c>
      <c r="AC76" s="15">
        <v>0</v>
      </c>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J76" s="69"/>
    </row>
    <row r="77" spans="2:88" ht="27.95" customHeight="1" x14ac:dyDescent="0.3">
      <c r="B77" s="9" t="s">
        <v>17</v>
      </c>
      <c r="C77" s="9" t="s">
        <v>18</v>
      </c>
      <c r="D77" s="9" t="str">
        <f t="shared" si="33"/>
        <v>Pesos</v>
      </c>
      <c r="E77" s="9" t="s">
        <v>136</v>
      </c>
      <c r="F77" s="15">
        <v>66.556959037044479</v>
      </c>
      <c r="G77" s="15">
        <v>0</v>
      </c>
      <c r="H77" s="15">
        <v>0</v>
      </c>
      <c r="I77" s="15">
        <v>74.561111052009721</v>
      </c>
      <c r="J77" s="15">
        <v>0</v>
      </c>
      <c r="K77" s="15">
        <v>0</v>
      </c>
      <c r="L77" s="15">
        <v>54.624889239793227</v>
      </c>
      <c r="M77" s="15">
        <v>0</v>
      </c>
      <c r="N77" s="15">
        <v>0</v>
      </c>
      <c r="O77" s="15">
        <v>0</v>
      </c>
      <c r="P77" s="15">
        <v>0</v>
      </c>
      <c r="Q77" s="15">
        <v>0</v>
      </c>
      <c r="R77" s="15">
        <v>0</v>
      </c>
      <c r="S77" s="15">
        <v>0</v>
      </c>
      <c r="T77" s="15">
        <v>0</v>
      </c>
      <c r="U77" s="15">
        <v>0</v>
      </c>
      <c r="V77" s="15">
        <v>0</v>
      </c>
      <c r="W77" s="15">
        <v>0</v>
      </c>
      <c r="X77" s="15">
        <v>0</v>
      </c>
      <c r="Y77" s="15">
        <v>0</v>
      </c>
      <c r="Z77" s="15">
        <v>0</v>
      </c>
      <c r="AA77" s="15">
        <v>0</v>
      </c>
      <c r="AB77" s="15">
        <v>0</v>
      </c>
      <c r="AC77" s="15">
        <v>0</v>
      </c>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c r="BS77" s="134"/>
      <c r="BT77" s="134"/>
      <c r="BU77" s="134"/>
      <c r="BV77" s="134"/>
      <c r="BW77" s="134"/>
      <c r="BX77" s="134"/>
      <c r="BY77" s="134"/>
      <c r="BZ77" s="134"/>
      <c r="CA77" s="134"/>
      <c r="CB77" s="134"/>
      <c r="CC77" s="134"/>
      <c r="CD77" s="134"/>
      <c r="CE77" s="134"/>
    </row>
    <row r="78" spans="2:88" ht="27.95" customHeight="1" x14ac:dyDescent="0.3">
      <c r="B78" s="9" t="s">
        <v>19</v>
      </c>
      <c r="C78" s="9" t="s">
        <v>20</v>
      </c>
      <c r="D78" s="9" t="str">
        <f t="shared" si="33"/>
        <v>Pesos</v>
      </c>
      <c r="E78" s="9" t="s">
        <v>136</v>
      </c>
      <c r="F78" s="15">
        <v>12.54426687</v>
      </c>
      <c r="G78" s="15">
        <v>0</v>
      </c>
      <c r="H78" s="15">
        <v>0</v>
      </c>
      <c r="I78" s="15">
        <v>15.22743857</v>
      </c>
      <c r="J78" s="15">
        <v>0</v>
      </c>
      <c r="K78" s="15">
        <v>0</v>
      </c>
      <c r="L78" s="15">
        <v>17.71822001</v>
      </c>
      <c r="M78" s="15">
        <v>0</v>
      </c>
      <c r="N78" s="15">
        <v>0</v>
      </c>
      <c r="O78" s="15">
        <v>20.167997410000002</v>
      </c>
      <c r="P78" s="15">
        <v>0</v>
      </c>
      <c r="Q78" s="15">
        <v>0</v>
      </c>
      <c r="R78" s="15">
        <v>22.077448800000003</v>
      </c>
      <c r="S78" s="15">
        <v>0</v>
      </c>
      <c r="T78" s="15">
        <v>0</v>
      </c>
      <c r="U78" s="15">
        <v>24.199206670000002</v>
      </c>
      <c r="V78" s="15">
        <v>0</v>
      </c>
      <c r="W78" s="15">
        <v>0</v>
      </c>
      <c r="X78" s="15">
        <v>19.39616998</v>
      </c>
      <c r="Y78" s="15">
        <v>0</v>
      </c>
      <c r="Z78" s="15">
        <v>0</v>
      </c>
      <c r="AA78" s="15">
        <v>0</v>
      </c>
      <c r="AB78" s="15">
        <v>0</v>
      </c>
      <c r="AC78" s="15">
        <v>0</v>
      </c>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row>
    <row r="79" spans="2:88" ht="27.95" customHeight="1" x14ac:dyDescent="0.3">
      <c r="B79" s="9" t="s">
        <v>21</v>
      </c>
      <c r="C79" s="9" t="s">
        <v>22</v>
      </c>
      <c r="D79" s="9" t="str">
        <f t="shared" si="33"/>
        <v>Pesos</v>
      </c>
      <c r="E79" s="9" t="s">
        <v>136</v>
      </c>
      <c r="F79" s="15">
        <v>60.219743381389719</v>
      </c>
      <c r="G79" s="15">
        <v>0</v>
      </c>
      <c r="H79" s="15">
        <v>0</v>
      </c>
      <c r="I79" s="15">
        <v>0</v>
      </c>
      <c r="J79" s="15">
        <v>0</v>
      </c>
      <c r="K79" s="15">
        <v>0</v>
      </c>
      <c r="L79" s="15">
        <v>0</v>
      </c>
      <c r="M79" s="15">
        <v>0</v>
      </c>
      <c r="N79" s="15">
        <v>0</v>
      </c>
      <c r="O79" s="15">
        <v>0</v>
      </c>
      <c r="P79" s="15">
        <v>0</v>
      </c>
      <c r="Q79" s="15">
        <v>0</v>
      </c>
      <c r="R79" s="15">
        <v>0</v>
      </c>
      <c r="S79" s="15">
        <v>0</v>
      </c>
      <c r="T79" s="15">
        <v>0</v>
      </c>
      <c r="U79" s="15">
        <v>0</v>
      </c>
      <c r="V79" s="15">
        <v>0</v>
      </c>
      <c r="W79" s="15">
        <v>0</v>
      </c>
      <c r="X79" s="15">
        <v>0</v>
      </c>
      <c r="Y79" s="15">
        <v>0</v>
      </c>
      <c r="Z79" s="15">
        <v>0</v>
      </c>
      <c r="AA79" s="15">
        <v>0</v>
      </c>
      <c r="AB79" s="15">
        <v>0</v>
      </c>
      <c r="AC79" s="15">
        <v>0</v>
      </c>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4"/>
      <c r="BD79" s="134"/>
      <c r="BE79" s="134"/>
      <c r="BF79" s="134"/>
      <c r="BG79" s="134"/>
      <c r="BH79" s="134"/>
      <c r="BI79" s="134"/>
      <c r="BJ79" s="134"/>
      <c r="BK79" s="134"/>
      <c r="BL79" s="134"/>
      <c r="BM79" s="134"/>
      <c r="BN79" s="134"/>
      <c r="BO79" s="134"/>
      <c r="BP79" s="134"/>
      <c r="BQ79" s="134"/>
      <c r="BR79" s="134"/>
      <c r="BS79" s="134"/>
      <c r="BT79" s="134"/>
      <c r="BU79" s="134"/>
      <c r="BV79" s="134"/>
      <c r="BW79" s="134"/>
      <c r="BX79" s="134"/>
      <c r="BY79" s="134"/>
      <c r="BZ79" s="134"/>
      <c r="CA79" s="134"/>
      <c r="CB79" s="134"/>
      <c r="CC79" s="134"/>
      <c r="CD79" s="134"/>
      <c r="CE79" s="134"/>
    </row>
    <row r="80" spans="2:88" ht="27.95" customHeight="1" x14ac:dyDescent="0.3">
      <c r="B80" s="9" t="s">
        <v>23</v>
      </c>
      <c r="C80" s="9" t="s">
        <v>24</v>
      </c>
      <c r="D80" s="9" t="str">
        <f t="shared" si="33"/>
        <v>Pesos</v>
      </c>
      <c r="E80" s="9" t="s">
        <v>136</v>
      </c>
      <c r="F80" s="15">
        <v>45.354148909999999</v>
      </c>
      <c r="G80" s="15">
        <v>0</v>
      </c>
      <c r="H80" s="15">
        <v>0</v>
      </c>
      <c r="I80" s="15">
        <v>3.7034767799999999</v>
      </c>
      <c r="J80" s="15">
        <v>0</v>
      </c>
      <c r="K80" s="15">
        <v>0</v>
      </c>
      <c r="L80" s="15">
        <v>0</v>
      </c>
      <c r="M80" s="15">
        <v>0</v>
      </c>
      <c r="N80" s="15">
        <v>0</v>
      </c>
      <c r="O80" s="15">
        <v>0</v>
      </c>
      <c r="P80" s="15">
        <v>0</v>
      </c>
      <c r="Q80" s="15">
        <v>0</v>
      </c>
      <c r="R80" s="15">
        <v>0</v>
      </c>
      <c r="S80" s="15">
        <v>0</v>
      </c>
      <c r="T80" s="15">
        <v>0</v>
      </c>
      <c r="U80" s="15">
        <v>0</v>
      </c>
      <c r="V80" s="15">
        <v>0</v>
      </c>
      <c r="W80" s="15">
        <v>0</v>
      </c>
      <c r="X80" s="15">
        <v>0</v>
      </c>
      <c r="Y80" s="15">
        <v>0</v>
      </c>
      <c r="Z80" s="15">
        <v>0</v>
      </c>
      <c r="AA80" s="15">
        <v>0</v>
      </c>
      <c r="AB80" s="15">
        <v>0</v>
      </c>
      <c r="AC80" s="15">
        <v>0</v>
      </c>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row>
    <row r="81" spans="2:83" ht="27.95" customHeight="1" x14ac:dyDescent="0.3">
      <c r="B81" s="9" t="s">
        <v>25</v>
      </c>
      <c r="C81" s="9" t="s">
        <v>26</v>
      </c>
      <c r="D81" s="9" t="str">
        <f t="shared" si="33"/>
        <v>Pesos</v>
      </c>
      <c r="E81" s="9" t="s">
        <v>136</v>
      </c>
      <c r="F81" s="15">
        <v>8.0882000559357703</v>
      </c>
      <c r="G81" s="15">
        <v>0</v>
      </c>
      <c r="H81" s="15">
        <v>0</v>
      </c>
      <c r="I81" s="15">
        <v>8.4062557442524923</v>
      </c>
      <c r="J81" s="15">
        <v>0</v>
      </c>
      <c r="K81" s="15">
        <v>0</v>
      </c>
      <c r="L81" s="15">
        <v>8.4062557442524923</v>
      </c>
      <c r="M81" s="15">
        <v>0</v>
      </c>
      <c r="N81" s="15">
        <v>0</v>
      </c>
      <c r="O81" s="15">
        <v>8.4062557442524923</v>
      </c>
      <c r="P81" s="15">
        <v>0</v>
      </c>
      <c r="Q81" s="15">
        <v>0</v>
      </c>
      <c r="R81" s="15">
        <v>8.4062557442524923</v>
      </c>
      <c r="S81" s="15">
        <v>0</v>
      </c>
      <c r="T81" s="15">
        <v>0</v>
      </c>
      <c r="U81" s="15">
        <v>8.4062557442524923</v>
      </c>
      <c r="V81" s="15">
        <v>0</v>
      </c>
      <c r="W81" s="15">
        <v>0</v>
      </c>
      <c r="X81" s="15">
        <v>0.70052131202104095</v>
      </c>
      <c r="Y81" s="15">
        <v>0</v>
      </c>
      <c r="Z81" s="15">
        <v>0</v>
      </c>
      <c r="AA81" s="15">
        <v>0</v>
      </c>
      <c r="AB81" s="15">
        <v>0</v>
      </c>
      <c r="AC81" s="15">
        <v>0</v>
      </c>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c r="BS81" s="134"/>
      <c r="BT81" s="134"/>
      <c r="BU81" s="134"/>
      <c r="BV81" s="134"/>
      <c r="BW81" s="134"/>
      <c r="BX81" s="134"/>
      <c r="BY81" s="134"/>
      <c r="BZ81" s="134"/>
      <c r="CA81" s="134"/>
      <c r="CB81" s="134"/>
      <c r="CC81" s="134"/>
      <c r="CD81" s="134"/>
      <c r="CE81" s="134"/>
    </row>
    <row r="82" spans="2:83" ht="27.95" customHeight="1" x14ac:dyDescent="0.3">
      <c r="B82" s="9" t="s">
        <v>27</v>
      </c>
      <c r="C82" s="9" t="s">
        <v>28</v>
      </c>
      <c r="D82" s="9" t="str">
        <f t="shared" si="33"/>
        <v>Pesos</v>
      </c>
      <c r="E82" s="9" t="s">
        <v>136</v>
      </c>
      <c r="F82" s="15">
        <v>29.272459806215714</v>
      </c>
      <c r="G82" s="15">
        <v>0</v>
      </c>
      <c r="H82" s="15">
        <v>0</v>
      </c>
      <c r="I82" s="15">
        <v>5.2843594385626496</v>
      </c>
      <c r="J82" s="15">
        <v>0</v>
      </c>
      <c r="K82" s="15">
        <v>0</v>
      </c>
      <c r="L82" s="15">
        <v>0.1313135</v>
      </c>
      <c r="M82" s="15">
        <v>0</v>
      </c>
      <c r="N82" s="15">
        <v>0</v>
      </c>
      <c r="O82" s="15">
        <v>0</v>
      </c>
      <c r="P82" s="15">
        <v>0</v>
      </c>
      <c r="Q82" s="15">
        <v>0</v>
      </c>
      <c r="R82" s="15">
        <v>0</v>
      </c>
      <c r="S82" s="15">
        <v>0</v>
      </c>
      <c r="T82" s="15">
        <v>0</v>
      </c>
      <c r="U82" s="15">
        <v>0</v>
      </c>
      <c r="V82" s="15">
        <v>0</v>
      </c>
      <c r="W82" s="15">
        <v>0</v>
      </c>
      <c r="X82" s="15">
        <v>0</v>
      </c>
      <c r="Y82" s="15">
        <v>0</v>
      </c>
      <c r="Z82" s="15">
        <v>0</v>
      </c>
      <c r="AA82" s="15">
        <v>0</v>
      </c>
      <c r="AB82" s="15">
        <v>0</v>
      </c>
      <c r="AC82" s="15">
        <v>0</v>
      </c>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c r="BJ82" s="134"/>
      <c r="BK82" s="134"/>
      <c r="BL82" s="134"/>
      <c r="BM82" s="134"/>
      <c r="BN82" s="134"/>
      <c r="BO82" s="134"/>
      <c r="BP82" s="134"/>
      <c r="BQ82" s="134"/>
      <c r="BR82" s="134"/>
      <c r="BS82" s="134"/>
      <c r="BT82" s="134"/>
      <c r="BU82" s="134"/>
      <c r="BV82" s="134"/>
      <c r="BW82" s="134"/>
      <c r="BX82" s="134"/>
      <c r="BY82" s="134"/>
      <c r="BZ82" s="134"/>
      <c r="CA82" s="134"/>
      <c r="CB82" s="134"/>
      <c r="CC82" s="134"/>
      <c r="CD82" s="134"/>
      <c r="CE82" s="134"/>
    </row>
    <row r="83" spans="2:83" ht="27.95" customHeight="1" x14ac:dyDescent="0.3">
      <c r="B83" s="9" t="s">
        <v>29</v>
      </c>
      <c r="C83" s="9" t="s">
        <v>30</v>
      </c>
      <c r="D83" s="9" t="str">
        <f t="shared" si="33"/>
        <v>Pesos</v>
      </c>
      <c r="E83" s="9" t="s">
        <v>136</v>
      </c>
      <c r="F83" s="15">
        <v>8.7181388200000001</v>
      </c>
      <c r="G83" s="15">
        <v>0</v>
      </c>
      <c r="H83" s="15">
        <v>0</v>
      </c>
      <c r="I83" s="15">
        <v>0.75025920999999995</v>
      </c>
      <c r="J83" s="15">
        <v>0</v>
      </c>
      <c r="K83" s="15">
        <v>0</v>
      </c>
      <c r="L83" s="15">
        <v>0</v>
      </c>
      <c r="M83" s="15">
        <v>0</v>
      </c>
      <c r="N83" s="15">
        <v>0</v>
      </c>
      <c r="O83" s="15">
        <v>0</v>
      </c>
      <c r="P83" s="15">
        <v>0</v>
      </c>
      <c r="Q83" s="15">
        <v>0</v>
      </c>
      <c r="R83" s="15">
        <v>0</v>
      </c>
      <c r="S83" s="15">
        <v>0</v>
      </c>
      <c r="T83" s="15">
        <v>0</v>
      </c>
      <c r="U83" s="15">
        <v>0</v>
      </c>
      <c r="V83" s="15">
        <v>0</v>
      </c>
      <c r="W83" s="15">
        <v>0</v>
      </c>
      <c r="X83" s="15">
        <v>0</v>
      </c>
      <c r="Y83" s="15">
        <v>0</v>
      </c>
      <c r="Z83" s="15">
        <v>0</v>
      </c>
      <c r="AA83" s="15">
        <v>0</v>
      </c>
      <c r="AB83" s="15">
        <v>0</v>
      </c>
      <c r="AC83" s="15">
        <v>0</v>
      </c>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4"/>
      <c r="BN83" s="134"/>
      <c r="BO83" s="134"/>
      <c r="BP83" s="134"/>
      <c r="BQ83" s="134"/>
      <c r="BR83" s="134"/>
      <c r="BS83" s="134"/>
      <c r="BT83" s="134"/>
      <c r="BU83" s="134"/>
      <c r="BV83" s="134"/>
      <c r="BW83" s="134"/>
      <c r="BX83" s="134"/>
      <c r="BY83" s="134"/>
      <c r="BZ83" s="134"/>
      <c r="CA83" s="134"/>
      <c r="CB83" s="134"/>
      <c r="CC83" s="134"/>
      <c r="CD83" s="134"/>
      <c r="CE83" s="134"/>
    </row>
    <row r="84" spans="2:83" ht="27.95" customHeight="1" x14ac:dyDescent="0.3">
      <c r="B84" s="24" t="s">
        <v>137</v>
      </c>
      <c r="C84" s="24"/>
      <c r="D84" s="24"/>
      <c r="E84" s="24"/>
      <c r="F84" s="61">
        <f>+SUM(F85:F86)</f>
        <v>0</v>
      </c>
      <c r="G84" s="61">
        <f t="shared" ref="G84:Z84" si="34">+SUM(G85:G86)</f>
        <v>0</v>
      </c>
      <c r="H84" s="61">
        <f t="shared" si="34"/>
        <v>44.483175448205863</v>
      </c>
      <c r="I84" s="61">
        <f t="shared" si="34"/>
        <v>0</v>
      </c>
      <c r="J84" s="61">
        <f t="shared" si="34"/>
        <v>0</v>
      </c>
      <c r="K84" s="61">
        <f t="shared" si="34"/>
        <v>31.302975315405</v>
      </c>
      <c r="L84" s="61">
        <f t="shared" si="34"/>
        <v>0</v>
      </c>
      <c r="M84" s="61">
        <f t="shared" si="34"/>
        <v>0</v>
      </c>
      <c r="N84" s="61">
        <f t="shared" si="34"/>
        <v>41.737300420540009</v>
      </c>
      <c r="O84" s="61">
        <f t="shared" si="34"/>
        <v>0</v>
      </c>
      <c r="P84" s="61">
        <f t="shared" si="34"/>
        <v>0</v>
      </c>
      <c r="Q84" s="61">
        <f t="shared" si="34"/>
        <v>41.737300420540009</v>
      </c>
      <c r="R84" s="61">
        <f t="shared" si="34"/>
        <v>0</v>
      </c>
      <c r="S84" s="61">
        <f t="shared" si="34"/>
        <v>0</v>
      </c>
      <c r="T84" s="61">
        <f t="shared" si="34"/>
        <v>41.737300420540009</v>
      </c>
      <c r="U84" s="61">
        <f t="shared" si="34"/>
        <v>0</v>
      </c>
      <c r="V84" s="61">
        <f t="shared" si="34"/>
        <v>0</v>
      </c>
      <c r="W84" s="61">
        <f t="shared" si="34"/>
        <v>31.302975315405</v>
      </c>
      <c r="X84" s="61">
        <f t="shared" si="34"/>
        <v>0</v>
      </c>
      <c r="Y84" s="61">
        <f t="shared" si="34"/>
        <v>0</v>
      </c>
      <c r="Z84" s="61">
        <f t="shared" si="34"/>
        <v>0</v>
      </c>
      <c r="AA84" s="61">
        <f>+SUM(AA85:AA86)</f>
        <v>0</v>
      </c>
      <c r="AB84" s="61">
        <f>+SUM(AB85:AB86)</f>
        <v>0</v>
      </c>
      <c r="AC84" s="61">
        <f>+SUM(AC85:AC86)</f>
        <v>0</v>
      </c>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row>
    <row r="85" spans="2:83" ht="27.95" customHeight="1" x14ac:dyDescent="0.3">
      <c r="B85" s="9" t="s">
        <v>182</v>
      </c>
      <c r="C85" s="9" t="s">
        <v>183</v>
      </c>
      <c r="D85" s="9" t="str">
        <f>+VLOOKUP($C85,$C$10:$D$52,2,FALSE)</f>
        <v>UVA</v>
      </c>
      <c r="E85" s="9" t="s">
        <v>137</v>
      </c>
      <c r="F85" s="15">
        <v>0</v>
      </c>
      <c r="G85" s="15">
        <v>0</v>
      </c>
      <c r="H85" s="15">
        <v>0</v>
      </c>
      <c r="I85" s="15">
        <v>0</v>
      </c>
      <c r="J85" s="15">
        <v>0</v>
      </c>
      <c r="K85" s="15">
        <v>31.302975315405</v>
      </c>
      <c r="L85" s="15">
        <v>0</v>
      </c>
      <c r="M85" s="15">
        <v>0</v>
      </c>
      <c r="N85" s="15">
        <v>41.737300420540009</v>
      </c>
      <c r="O85" s="15">
        <v>0</v>
      </c>
      <c r="P85" s="15">
        <v>0</v>
      </c>
      <c r="Q85" s="15">
        <v>41.737300420540009</v>
      </c>
      <c r="R85" s="15">
        <v>0</v>
      </c>
      <c r="S85" s="15">
        <v>0</v>
      </c>
      <c r="T85" s="15">
        <v>41.737300420540009</v>
      </c>
      <c r="U85" s="15">
        <v>0</v>
      </c>
      <c r="V85" s="15">
        <v>0</v>
      </c>
      <c r="W85" s="15">
        <v>31.302975315405</v>
      </c>
      <c r="X85" s="15">
        <v>0</v>
      </c>
      <c r="Y85" s="15">
        <v>0</v>
      </c>
      <c r="Z85" s="15">
        <v>0</v>
      </c>
      <c r="AA85" s="15">
        <v>0</v>
      </c>
      <c r="AB85" s="15">
        <v>0</v>
      </c>
      <c r="AC85" s="15">
        <v>0</v>
      </c>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4"/>
      <c r="BJ85" s="134"/>
      <c r="BK85" s="134"/>
      <c r="BL85" s="134"/>
      <c r="BM85" s="134"/>
      <c r="BN85" s="134"/>
      <c r="BO85" s="134"/>
      <c r="BP85" s="134"/>
      <c r="BQ85" s="134"/>
      <c r="BR85" s="134"/>
      <c r="BS85" s="134"/>
      <c r="BT85" s="134"/>
      <c r="BU85" s="134"/>
      <c r="BV85" s="134"/>
      <c r="BW85" s="134"/>
      <c r="BX85" s="134"/>
      <c r="BY85" s="134"/>
      <c r="BZ85" s="134"/>
      <c r="CA85" s="134"/>
      <c r="CB85" s="134"/>
      <c r="CC85" s="134"/>
      <c r="CD85" s="134"/>
      <c r="CE85" s="134"/>
    </row>
    <row r="86" spans="2:83" ht="27.95" customHeight="1" x14ac:dyDescent="0.3">
      <c r="B86" s="9" t="s">
        <v>31</v>
      </c>
      <c r="C86" s="9" t="s">
        <v>32</v>
      </c>
      <c r="D86" s="9" t="str">
        <f>+VLOOKUP($C86,$C$10:$D$52,2,FALSE)</f>
        <v>UVA</v>
      </c>
      <c r="E86" s="9" t="s">
        <v>137</v>
      </c>
      <c r="F86" s="15">
        <v>0</v>
      </c>
      <c r="G86" s="15">
        <v>0</v>
      </c>
      <c r="H86" s="15">
        <v>44.483175448205863</v>
      </c>
      <c r="I86" s="15">
        <v>0</v>
      </c>
      <c r="J86" s="15">
        <v>0</v>
      </c>
      <c r="K86" s="15">
        <v>0</v>
      </c>
      <c r="L86" s="15">
        <v>0</v>
      </c>
      <c r="M86" s="15">
        <v>0</v>
      </c>
      <c r="N86" s="15">
        <v>0</v>
      </c>
      <c r="O86" s="15">
        <v>0</v>
      </c>
      <c r="P86" s="15">
        <v>0</v>
      </c>
      <c r="Q86" s="15">
        <v>0</v>
      </c>
      <c r="R86" s="15">
        <v>0</v>
      </c>
      <c r="S86" s="15">
        <v>0</v>
      </c>
      <c r="T86" s="15">
        <v>0</v>
      </c>
      <c r="U86" s="15">
        <v>0</v>
      </c>
      <c r="V86" s="15">
        <v>0</v>
      </c>
      <c r="W86" s="15">
        <v>0</v>
      </c>
      <c r="X86" s="15">
        <v>0</v>
      </c>
      <c r="Y86" s="15">
        <v>0</v>
      </c>
      <c r="Z86" s="15">
        <v>0</v>
      </c>
      <c r="AA86" s="15">
        <v>0</v>
      </c>
      <c r="AB86" s="15">
        <v>0</v>
      </c>
      <c r="AC86" s="15">
        <v>0</v>
      </c>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c r="BI86" s="134"/>
      <c r="BJ86" s="134"/>
      <c r="BK86" s="134"/>
      <c r="BL86" s="134"/>
      <c r="BM86" s="134"/>
      <c r="BN86" s="134"/>
      <c r="BO86" s="134"/>
      <c r="BP86" s="134"/>
      <c r="BQ86" s="134"/>
      <c r="BR86" s="134"/>
      <c r="BS86" s="134"/>
      <c r="BT86" s="134"/>
      <c r="BU86" s="134"/>
      <c r="BV86" s="134"/>
      <c r="BW86" s="134"/>
      <c r="BX86" s="134"/>
      <c r="BY86" s="134"/>
      <c r="BZ86" s="134"/>
      <c r="CA86" s="134"/>
      <c r="CB86" s="134"/>
      <c r="CC86" s="134"/>
      <c r="CD86" s="134"/>
      <c r="CE86" s="134"/>
    </row>
    <row r="87" spans="2:83" ht="27.95" customHeight="1" x14ac:dyDescent="0.3">
      <c r="B87" s="24" t="s">
        <v>142</v>
      </c>
      <c r="C87" s="24"/>
      <c r="D87" s="24"/>
      <c r="E87" s="24"/>
      <c r="F87" s="61">
        <f>+SUM(F88:F88)</f>
        <v>0</v>
      </c>
      <c r="G87" s="61">
        <f t="shared" ref="G87:Z87" si="35">+SUM(G88:G88)</f>
        <v>1.5680000400000003</v>
      </c>
      <c r="H87" s="61">
        <f t="shared" si="35"/>
        <v>0</v>
      </c>
      <c r="I87" s="61">
        <f t="shared" si="35"/>
        <v>0</v>
      </c>
      <c r="J87" s="61">
        <f t="shared" si="35"/>
        <v>0.78400001999999991</v>
      </c>
      <c r="K87" s="61">
        <f t="shared" si="35"/>
        <v>0</v>
      </c>
      <c r="L87" s="61">
        <f t="shared" si="35"/>
        <v>0</v>
      </c>
      <c r="M87" s="61">
        <f t="shared" si="35"/>
        <v>0</v>
      </c>
      <c r="N87" s="61">
        <f t="shared" si="35"/>
        <v>0</v>
      </c>
      <c r="O87" s="61">
        <f t="shared" si="35"/>
        <v>0</v>
      </c>
      <c r="P87" s="61">
        <f t="shared" si="35"/>
        <v>0</v>
      </c>
      <c r="Q87" s="61">
        <f t="shared" si="35"/>
        <v>0</v>
      </c>
      <c r="R87" s="61">
        <f t="shared" si="35"/>
        <v>0</v>
      </c>
      <c r="S87" s="61">
        <f t="shared" si="35"/>
        <v>0</v>
      </c>
      <c r="T87" s="61">
        <f t="shared" si="35"/>
        <v>0</v>
      </c>
      <c r="U87" s="61">
        <f t="shared" si="35"/>
        <v>0</v>
      </c>
      <c r="V87" s="61">
        <f t="shared" si="35"/>
        <v>0</v>
      </c>
      <c r="W87" s="61">
        <f t="shared" si="35"/>
        <v>0</v>
      </c>
      <c r="X87" s="61">
        <f t="shared" si="35"/>
        <v>0</v>
      </c>
      <c r="Y87" s="61">
        <f t="shared" si="35"/>
        <v>0</v>
      </c>
      <c r="Z87" s="61">
        <f t="shared" si="35"/>
        <v>0</v>
      </c>
      <c r="AA87" s="61">
        <f>+SUM(AA88:AA88)</f>
        <v>0</v>
      </c>
      <c r="AB87" s="61">
        <f>+SUM(AB88:AB88)</f>
        <v>0</v>
      </c>
      <c r="AC87" s="61">
        <f>+SUM(AC88:AC88)</f>
        <v>0</v>
      </c>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c r="BS87" s="129"/>
      <c r="BT87" s="129"/>
      <c r="BU87" s="129"/>
      <c r="BV87" s="129"/>
      <c r="BW87" s="129"/>
      <c r="BX87" s="129"/>
      <c r="BY87" s="129"/>
      <c r="BZ87" s="129"/>
      <c r="CA87" s="129"/>
      <c r="CB87" s="129"/>
      <c r="CC87" s="129"/>
      <c r="CD87" s="129"/>
      <c r="CE87" s="129"/>
    </row>
    <row r="88" spans="2:83" ht="27.95" customHeight="1" x14ac:dyDescent="0.3">
      <c r="B88" s="9" t="s">
        <v>33</v>
      </c>
      <c r="C88" s="9" t="s">
        <v>34</v>
      </c>
      <c r="D88" s="9" t="str">
        <f>+VLOOKUP($C88,$C$10:$D$52,2,FALSE)</f>
        <v>USD</v>
      </c>
      <c r="E88" s="9" t="s">
        <v>138</v>
      </c>
      <c r="F88" s="15">
        <v>0</v>
      </c>
      <c r="G88" s="15">
        <v>1.5680000400000003</v>
      </c>
      <c r="H88" s="15">
        <v>0</v>
      </c>
      <c r="I88" s="15">
        <v>0</v>
      </c>
      <c r="J88" s="15">
        <v>0.78400001999999991</v>
      </c>
      <c r="K88" s="15">
        <v>0</v>
      </c>
      <c r="L88" s="15">
        <v>0</v>
      </c>
      <c r="M88" s="15">
        <v>0</v>
      </c>
      <c r="N88" s="15">
        <v>0</v>
      </c>
      <c r="O88" s="15">
        <v>0</v>
      </c>
      <c r="P88" s="15">
        <v>0</v>
      </c>
      <c r="Q88" s="15">
        <v>0</v>
      </c>
      <c r="R88" s="15">
        <v>0</v>
      </c>
      <c r="S88" s="15">
        <v>0</v>
      </c>
      <c r="T88" s="15">
        <v>0</v>
      </c>
      <c r="U88" s="15">
        <v>0</v>
      </c>
      <c r="V88" s="15">
        <v>0</v>
      </c>
      <c r="W88" s="15">
        <v>0</v>
      </c>
      <c r="X88" s="15">
        <v>0</v>
      </c>
      <c r="Y88" s="15">
        <v>0</v>
      </c>
      <c r="Z88" s="15">
        <v>0</v>
      </c>
      <c r="AA88" s="15">
        <v>0</v>
      </c>
      <c r="AB88" s="15">
        <v>0</v>
      </c>
      <c r="AC88" s="15">
        <v>0</v>
      </c>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4"/>
      <c r="BR88" s="134"/>
      <c r="BS88" s="134"/>
      <c r="BT88" s="134"/>
      <c r="BU88" s="134"/>
      <c r="BV88" s="134"/>
      <c r="BW88" s="134"/>
      <c r="BX88" s="134"/>
      <c r="BY88" s="134"/>
      <c r="BZ88" s="134"/>
      <c r="CA88" s="134"/>
      <c r="CB88" s="134"/>
      <c r="CC88" s="134"/>
      <c r="CD88" s="134"/>
      <c r="CE88" s="134"/>
    </row>
    <row r="89" spans="2:83" ht="27.95" customHeight="1" x14ac:dyDescent="0.3">
      <c r="B89" s="24" t="s">
        <v>35</v>
      </c>
      <c r="C89" s="24"/>
      <c r="D89" s="24"/>
      <c r="E89" s="24"/>
      <c r="F89" s="61">
        <f>+SUM(F90,F101)</f>
        <v>0</v>
      </c>
      <c r="G89" s="61">
        <f t="shared" ref="G89:Z89" si="36">+SUM(G90,G101)</f>
        <v>16.355567794912982</v>
      </c>
      <c r="H89" s="61">
        <f t="shared" si="36"/>
        <v>0</v>
      </c>
      <c r="I89" s="61">
        <f t="shared" si="36"/>
        <v>0</v>
      </c>
      <c r="J89" s="61">
        <f t="shared" si="36"/>
        <v>15.596762405818234</v>
      </c>
      <c r="K89" s="61">
        <f t="shared" si="36"/>
        <v>0</v>
      </c>
      <c r="L89" s="61">
        <f t="shared" si="36"/>
        <v>0</v>
      </c>
      <c r="M89" s="61">
        <f t="shared" si="36"/>
        <v>15.528064861632496</v>
      </c>
      <c r="N89" s="61">
        <f t="shared" si="36"/>
        <v>0</v>
      </c>
      <c r="O89" s="61">
        <f t="shared" si="36"/>
        <v>0</v>
      </c>
      <c r="P89" s="61">
        <f t="shared" si="36"/>
        <v>15.430982919113424</v>
      </c>
      <c r="Q89" s="61">
        <f t="shared" si="36"/>
        <v>0</v>
      </c>
      <c r="R89" s="61">
        <f t="shared" si="36"/>
        <v>0</v>
      </c>
      <c r="S89" s="61">
        <f t="shared" si="36"/>
        <v>15.345829454113424</v>
      </c>
      <c r="T89" s="61">
        <f t="shared" si="36"/>
        <v>0</v>
      </c>
      <c r="U89" s="61">
        <f t="shared" si="36"/>
        <v>0</v>
      </c>
      <c r="V89" s="61">
        <f t="shared" si="36"/>
        <v>15.105309744113423</v>
      </c>
      <c r="W89" s="61">
        <f t="shared" si="36"/>
        <v>0</v>
      </c>
      <c r="X89" s="61">
        <f t="shared" si="36"/>
        <v>0</v>
      </c>
      <c r="Y89" s="61">
        <f t="shared" si="36"/>
        <v>10.234499884113422</v>
      </c>
      <c r="Z89" s="61">
        <f t="shared" si="36"/>
        <v>0</v>
      </c>
      <c r="AA89" s="61">
        <f>+SUM(AA90,AA101)</f>
        <v>0</v>
      </c>
      <c r="AB89" s="61">
        <f>+SUM(AB90,AB101)</f>
        <v>9.9504418657820874</v>
      </c>
      <c r="AC89" s="61">
        <f>+SUM(AC90,AC101)</f>
        <v>0</v>
      </c>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29"/>
      <c r="BX89" s="129"/>
      <c r="BY89" s="129"/>
      <c r="BZ89" s="129"/>
      <c r="CA89" s="129"/>
      <c r="CB89" s="129"/>
      <c r="CC89" s="129"/>
      <c r="CD89" s="129"/>
      <c r="CE89" s="129"/>
    </row>
    <row r="90" spans="2:83" ht="27.95" customHeight="1" x14ac:dyDescent="0.3">
      <c r="B90" s="25" t="s">
        <v>36</v>
      </c>
      <c r="C90" s="25"/>
      <c r="D90" s="25"/>
      <c r="E90" s="25"/>
      <c r="F90" s="62">
        <f>+SUM(F91:F100)</f>
        <v>0</v>
      </c>
      <c r="G90" s="62">
        <f t="shared" ref="G90:Z90" si="37">+SUM(G91:G100)</f>
        <v>12.344008332206531</v>
      </c>
      <c r="H90" s="62">
        <f t="shared" si="37"/>
        <v>0</v>
      </c>
      <c r="I90" s="62">
        <f t="shared" si="37"/>
        <v>0</v>
      </c>
      <c r="J90" s="62">
        <f t="shared" si="37"/>
        <v>13.377620860024585</v>
      </c>
      <c r="K90" s="62">
        <f t="shared" si="37"/>
        <v>0</v>
      </c>
      <c r="L90" s="62">
        <f t="shared" si="37"/>
        <v>0</v>
      </c>
      <c r="M90" s="62">
        <f t="shared" si="37"/>
        <v>13.52417254012456</v>
      </c>
      <c r="N90" s="62">
        <f t="shared" si="37"/>
        <v>0</v>
      </c>
      <c r="O90" s="62">
        <f t="shared" si="37"/>
        <v>0</v>
      </c>
      <c r="P90" s="62">
        <f t="shared" si="37"/>
        <v>13.642339821891204</v>
      </c>
      <c r="Q90" s="62">
        <f t="shared" si="37"/>
        <v>0</v>
      </c>
      <c r="R90" s="62">
        <f t="shared" si="37"/>
        <v>0</v>
      </c>
      <c r="S90" s="62">
        <f t="shared" si="37"/>
        <v>13.557186356891204</v>
      </c>
      <c r="T90" s="62">
        <f t="shared" si="37"/>
        <v>0</v>
      </c>
      <c r="U90" s="62">
        <f t="shared" si="37"/>
        <v>0</v>
      </c>
      <c r="V90" s="62">
        <f t="shared" si="37"/>
        <v>13.316666646891203</v>
      </c>
      <c r="W90" s="62">
        <f t="shared" si="37"/>
        <v>0</v>
      </c>
      <c r="X90" s="62">
        <f t="shared" si="37"/>
        <v>0</v>
      </c>
      <c r="Y90" s="62">
        <f t="shared" si="37"/>
        <v>8.445856786891202</v>
      </c>
      <c r="Z90" s="62">
        <f t="shared" si="37"/>
        <v>0</v>
      </c>
      <c r="AA90" s="62">
        <f>+SUM(AA91:AA100)</f>
        <v>0</v>
      </c>
      <c r="AB90" s="62">
        <f>+SUM(AB91:AB100)</f>
        <v>8.1617987685598674</v>
      </c>
      <c r="AC90" s="62">
        <f>+SUM(AC91:AC100)</f>
        <v>0</v>
      </c>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c r="CB90" s="135"/>
      <c r="CC90" s="135"/>
      <c r="CD90" s="135"/>
      <c r="CE90" s="135"/>
    </row>
    <row r="91" spans="2:83" ht="27.95" customHeight="1" x14ac:dyDescent="0.3">
      <c r="B91" s="9" t="s">
        <v>37</v>
      </c>
      <c r="C91" s="9" t="s">
        <v>38</v>
      </c>
      <c r="D91" s="9" t="str">
        <f t="shared" ref="D91:D100" si="38">+VLOOKUP($C91,$C$10:$D$52,2,FALSE)</f>
        <v>USD</v>
      </c>
      <c r="E91" s="9" t="s">
        <v>139</v>
      </c>
      <c r="F91" s="15">
        <v>0</v>
      </c>
      <c r="G91" s="15">
        <v>2.8515320943328861</v>
      </c>
      <c r="H91" s="15">
        <v>0</v>
      </c>
      <c r="I91" s="15">
        <v>0</v>
      </c>
      <c r="J91" s="15">
        <v>2.8515320943328861</v>
      </c>
      <c r="K91" s="15">
        <v>0</v>
      </c>
      <c r="L91" s="15">
        <v>0</v>
      </c>
      <c r="M91" s="15">
        <v>2.8515320943328861</v>
      </c>
      <c r="N91" s="15">
        <v>0</v>
      </c>
      <c r="O91" s="15">
        <v>0</v>
      </c>
      <c r="P91" s="15">
        <v>2.8515320943328861</v>
      </c>
      <c r="Q91" s="15">
        <v>0</v>
      </c>
      <c r="R91" s="15">
        <v>0</v>
      </c>
      <c r="S91" s="15">
        <v>2.8515320943328861</v>
      </c>
      <c r="T91" s="15">
        <v>0</v>
      </c>
      <c r="U91" s="15">
        <v>0</v>
      </c>
      <c r="V91" s="15">
        <v>2.8515320943328861</v>
      </c>
      <c r="W91" s="15">
        <v>0</v>
      </c>
      <c r="X91" s="15">
        <v>0</v>
      </c>
      <c r="Y91" s="15">
        <v>2.8515320943328861</v>
      </c>
      <c r="Z91" s="15">
        <v>0</v>
      </c>
      <c r="AA91" s="15">
        <v>0</v>
      </c>
      <c r="AB91" s="15">
        <v>2.8515320943328857</v>
      </c>
      <c r="AC91" s="15">
        <v>0</v>
      </c>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134"/>
      <c r="CC91" s="134"/>
      <c r="CD91" s="134"/>
      <c r="CE91" s="134"/>
    </row>
    <row r="92" spans="2:83" ht="27.95" customHeight="1" x14ac:dyDescent="0.3">
      <c r="B92" s="9" t="s">
        <v>39</v>
      </c>
      <c r="C92" s="9" t="s">
        <v>40</v>
      </c>
      <c r="D92" s="9" t="str">
        <f t="shared" si="38"/>
        <v>USD</v>
      </c>
      <c r="E92" s="9" t="s">
        <v>139</v>
      </c>
      <c r="F92" s="15">
        <v>0</v>
      </c>
      <c r="G92" s="15">
        <v>2.8920263422260239</v>
      </c>
      <c r="H92" s="15">
        <v>0</v>
      </c>
      <c r="I92" s="15">
        <v>0</v>
      </c>
      <c r="J92" s="15">
        <v>2.8921408363012229</v>
      </c>
      <c r="K92" s="15">
        <v>0</v>
      </c>
      <c r="L92" s="15">
        <v>0</v>
      </c>
      <c r="M92" s="15">
        <v>2.8921408363012229</v>
      </c>
      <c r="N92" s="15">
        <v>0</v>
      </c>
      <c r="O92" s="15">
        <v>0</v>
      </c>
      <c r="P92" s="15">
        <v>2.8921408363012229</v>
      </c>
      <c r="Q92" s="15">
        <v>0</v>
      </c>
      <c r="R92" s="15">
        <v>0</v>
      </c>
      <c r="S92" s="15">
        <v>2.8921408363012229</v>
      </c>
      <c r="T92" s="15">
        <v>0</v>
      </c>
      <c r="U92" s="15">
        <v>0</v>
      </c>
      <c r="V92" s="15">
        <v>2.8921408363012229</v>
      </c>
      <c r="W92" s="15">
        <v>0</v>
      </c>
      <c r="X92" s="15">
        <v>0</v>
      </c>
      <c r="Y92" s="15">
        <v>2.8921408363012229</v>
      </c>
      <c r="Z92" s="15">
        <v>0</v>
      </c>
      <c r="AA92" s="15">
        <v>0</v>
      </c>
      <c r="AB92" s="15">
        <v>2.6855593479939928</v>
      </c>
      <c r="AC92" s="15">
        <v>0</v>
      </c>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134"/>
      <c r="BL92" s="134"/>
      <c r="BM92" s="134"/>
      <c r="BN92" s="134"/>
      <c r="BO92" s="134"/>
      <c r="BP92" s="134"/>
      <c r="BQ92" s="134"/>
      <c r="BR92" s="134"/>
      <c r="BS92" s="134"/>
      <c r="BT92" s="134"/>
      <c r="BU92" s="134"/>
      <c r="BV92" s="134"/>
      <c r="BW92" s="134"/>
      <c r="BX92" s="134"/>
      <c r="BY92" s="134"/>
      <c r="BZ92" s="134"/>
      <c r="CA92" s="134"/>
      <c r="CB92" s="134"/>
      <c r="CC92" s="134"/>
      <c r="CD92" s="134"/>
      <c r="CE92" s="134"/>
    </row>
    <row r="93" spans="2:83" ht="27.95" customHeight="1" x14ac:dyDescent="0.3">
      <c r="B93" s="9" t="s">
        <v>41</v>
      </c>
      <c r="C93" s="9" t="s">
        <v>42</v>
      </c>
      <c r="D93" s="9" t="str">
        <f t="shared" si="38"/>
        <v>USD</v>
      </c>
      <c r="E93" s="9" t="s">
        <v>139</v>
      </c>
      <c r="F93" s="15">
        <v>0</v>
      </c>
      <c r="G93" s="15">
        <v>4.8708098600000005</v>
      </c>
      <c r="H93" s="15">
        <v>0</v>
      </c>
      <c r="I93" s="15">
        <v>0</v>
      </c>
      <c r="J93" s="15">
        <v>4.8708098600000005</v>
      </c>
      <c r="K93" s="15">
        <v>0</v>
      </c>
      <c r="L93" s="15">
        <v>0</v>
      </c>
      <c r="M93" s="15">
        <v>4.8708098600000005</v>
      </c>
      <c r="N93" s="15">
        <v>0</v>
      </c>
      <c r="O93" s="15">
        <v>0</v>
      </c>
      <c r="P93" s="15">
        <v>4.8708098600000005</v>
      </c>
      <c r="Q93" s="15">
        <v>0</v>
      </c>
      <c r="R93" s="15">
        <v>0</v>
      </c>
      <c r="S93" s="15">
        <v>4.8708098600000005</v>
      </c>
      <c r="T93" s="15">
        <v>0</v>
      </c>
      <c r="U93" s="15">
        <v>0</v>
      </c>
      <c r="V93" s="15">
        <v>4.8708098600000005</v>
      </c>
      <c r="W93" s="15">
        <v>0</v>
      </c>
      <c r="X93" s="15">
        <v>0</v>
      </c>
      <c r="Y93" s="15">
        <v>0</v>
      </c>
      <c r="Z93" s="15">
        <v>0</v>
      </c>
      <c r="AA93" s="15">
        <v>0</v>
      </c>
      <c r="AB93" s="15">
        <v>0</v>
      </c>
      <c r="AC93" s="15">
        <v>0</v>
      </c>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row>
    <row r="94" spans="2:83" ht="27.95" customHeight="1" x14ac:dyDescent="0.3">
      <c r="B94" s="9" t="s">
        <v>43</v>
      </c>
      <c r="C94" s="9" t="s">
        <v>44</v>
      </c>
      <c r="D94" s="9" t="str">
        <f t="shared" si="38"/>
        <v>USD</v>
      </c>
      <c r="E94" s="9" t="s">
        <v>139</v>
      </c>
      <c r="F94" s="15">
        <v>0</v>
      </c>
      <c r="G94" s="15">
        <v>0.87882745900000003</v>
      </c>
      <c r="H94" s="15">
        <v>0</v>
      </c>
      <c r="I94" s="15">
        <v>0</v>
      </c>
      <c r="J94" s="15">
        <v>1.7576549180000001</v>
      </c>
      <c r="K94" s="15">
        <v>0</v>
      </c>
      <c r="L94" s="15">
        <v>0</v>
      </c>
      <c r="M94" s="15">
        <v>1.7576549180000001</v>
      </c>
      <c r="N94" s="15">
        <v>0</v>
      </c>
      <c r="O94" s="15">
        <v>0</v>
      </c>
      <c r="P94" s="15">
        <v>1.7576549180000001</v>
      </c>
      <c r="Q94" s="15">
        <v>0</v>
      </c>
      <c r="R94" s="15">
        <v>0</v>
      </c>
      <c r="S94" s="15">
        <v>1.7576549180000001</v>
      </c>
      <c r="T94" s="15">
        <v>0</v>
      </c>
      <c r="U94" s="15">
        <v>0</v>
      </c>
      <c r="V94" s="15">
        <v>1.7576549180000001</v>
      </c>
      <c r="W94" s="15">
        <v>0</v>
      </c>
      <c r="X94" s="15">
        <v>0</v>
      </c>
      <c r="Y94" s="15">
        <v>1.7576549180000001</v>
      </c>
      <c r="Z94" s="15">
        <v>0</v>
      </c>
      <c r="AA94" s="15">
        <v>0</v>
      </c>
      <c r="AB94" s="15">
        <v>1.6948815280714287</v>
      </c>
      <c r="AC94" s="15">
        <v>0</v>
      </c>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4"/>
      <c r="BJ94" s="134"/>
      <c r="BK94" s="134"/>
      <c r="BL94" s="134"/>
      <c r="BM94" s="134"/>
      <c r="BN94" s="134"/>
      <c r="BO94" s="134"/>
      <c r="BP94" s="134"/>
      <c r="BQ94" s="134"/>
      <c r="BR94" s="134"/>
      <c r="BS94" s="134"/>
      <c r="BT94" s="134"/>
      <c r="BU94" s="134"/>
      <c r="BV94" s="134"/>
      <c r="BW94" s="134"/>
      <c r="BX94" s="134"/>
      <c r="BY94" s="134"/>
      <c r="BZ94" s="134"/>
      <c r="CA94" s="134"/>
      <c r="CB94" s="134"/>
      <c r="CC94" s="134"/>
      <c r="CD94" s="134"/>
      <c r="CE94" s="134"/>
    </row>
    <row r="95" spans="2:83" ht="27.95" customHeight="1" x14ac:dyDescent="0.3">
      <c r="B95" s="9" t="s">
        <v>45</v>
      </c>
      <c r="C95" s="9" t="s">
        <v>46</v>
      </c>
      <c r="D95" s="9" t="str">
        <f t="shared" si="38"/>
        <v>USD</v>
      </c>
      <c r="E95" s="9" t="s">
        <v>139</v>
      </c>
      <c r="F95" s="15">
        <v>0</v>
      </c>
      <c r="G95" s="15">
        <v>0.43392276759999987</v>
      </c>
      <c r="H95" s="15">
        <v>0</v>
      </c>
      <c r="I95" s="15">
        <v>0</v>
      </c>
      <c r="J95" s="15">
        <v>0.4740284551999997</v>
      </c>
      <c r="K95" s="15">
        <v>0</v>
      </c>
      <c r="L95" s="15">
        <v>0</v>
      </c>
      <c r="M95" s="15">
        <v>0.4740284551999997</v>
      </c>
      <c r="N95" s="15">
        <v>0</v>
      </c>
      <c r="O95" s="15">
        <v>0</v>
      </c>
      <c r="P95" s="15">
        <v>0.4740284551999997</v>
      </c>
      <c r="Q95" s="15">
        <v>0</v>
      </c>
      <c r="R95" s="15">
        <v>0</v>
      </c>
      <c r="S95" s="15">
        <v>0.4740284551999997</v>
      </c>
      <c r="T95" s="15">
        <v>0</v>
      </c>
      <c r="U95" s="15">
        <v>0</v>
      </c>
      <c r="V95" s="15">
        <v>0.4740284551999997</v>
      </c>
      <c r="W95" s="15">
        <v>0</v>
      </c>
      <c r="X95" s="15">
        <v>0</v>
      </c>
      <c r="Y95" s="15">
        <v>0.4740284551999997</v>
      </c>
      <c r="Z95" s="15">
        <v>0</v>
      </c>
      <c r="AA95" s="15">
        <v>0</v>
      </c>
      <c r="AB95" s="15">
        <v>0.47402845519999964</v>
      </c>
      <c r="AC95" s="15">
        <v>0</v>
      </c>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c r="BI95" s="134"/>
      <c r="BJ95" s="134"/>
      <c r="BK95" s="134"/>
      <c r="BL95" s="134"/>
      <c r="BM95" s="134"/>
      <c r="BN95" s="134"/>
      <c r="BO95" s="134"/>
      <c r="BP95" s="134"/>
      <c r="BQ95" s="134"/>
      <c r="BR95" s="134"/>
      <c r="BS95" s="134"/>
      <c r="BT95" s="134"/>
      <c r="BU95" s="134"/>
      <c r="BV95" s="134"/>
      <c r="BW95" s="134"/>
      <c r="BX95" s="134"/>
      <c r="BY95" s="134"/>
      <c r="BZ95" s="134"/>
      <c r="CA95" s="134"/>
      <c r="CB95" s="134"/>
      <c r="CC95" s="134"/>
      <c r="CD95" s="134"/>
      <c r="CE95" s="134"/>
    </row>
    <row r="96" spans="2:83" ht="27.95" customHeight="1" x14ac:dyDescent="0.3">
      <c r="B96" s="9" t="s">
        <v>47</v>
      </c>
      <c r="C96" s="9" t="s">
        <v>48</v>
      </c>
      <c r="D96" s="9" t="str">
        <f t="shared" si="38"/>
        <v>USD</v>
      </c>
      <c r="E96" s="9" t="s">
        <v>139</v>
      </c>
      <c r="F96" s="15">
        <v>0</v>
      </c>
      <c r="G96" s="15">
        <v>0</v>
      </c>
      <c r="H96" s="15">
        <v>0</v>
      </c>
      <c r="I96" s="15">
        <v>0</v>
      </c>
      <c r="J96" s="15">
        <v>0</v>
      </c>
      <c r="K96" s="15">
        <v>0</v>
      </c>
      <c r="L96" s="15">
        <v>0</v>
      </c>
      <c r="M96" s="15">
        <v>0.21564242009997561</v>
      </c>
      <c r="N96" s="15">
        <v>0</v>
      </c>
      <c r="O96" s="15">
        <v>0</v>
      </c>
      <c r="P96" s="15">
        <v>0.43128484019995122</v>
      </c>
      <c r="Q96" s="15">
        <v>0</v>
      </c>
      <c r="R96" s="15">
        <v>0</v>
      </c>
      <c r="S96" s="15">
        <v>0.43128484019995122</v>
      </c>
      <c r="T96" s="15">
        <v>0</v>
      </c>
      <c r="U96" s="15">
        <v>0</v>
      </c>
      <c r="V96" s="15">
        <v>0.43128484019995122</v>
      </c>
      <c r="W96" s="15">
        <v>0</v>
      </c>
      <c r="X96" s="15">
        <v>0</v>
      </c>
      <c r="Y96" s="15">
        <v>0.43128484019995122</v>
      </c>
      <c r="Z96" s="15">
        <v>0</v>
      </c>
      <c r="AA96" s="15">
        <v>0</v>
      </c>
      <c r="AB96" s="15">
        <v>0.41780718894370278</v>
      </c>
      <c r="AC96" s="15">
        <v>0</v>
      </c>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c r="BI96" s="134"/>
      <c r="BJ96" s="134"/>
      <c r="BK96" s="134"/>
      <c r="BL96" s="134"/>
      <c r="BM96" s="134"/>
      <c r="BN96" s="134"/>
      <c r="BO96" s="134"/>
      <c r="BP96" s="134"/>
      <c r="BQ96" s="134"/>
      <c r="BR96" s="134"/>
      <c r="BS96" s="134"/>
      <c r="BT96" s="134"/>
      <c r="BU96" s="134"/>
      <c r="BV96" s="134"/>
      <c r="BW96" s="134"/>
      <c r="BX96" s="134"/>
      <c r="BY96" s="134"/>
      <c r="BZ96" s="134"/>
      <c r="CA96" s="134"/>
      <c r="CB96" s="134"/>
      <c r="CC96" s="134"/>
      <c r="CD96" s="134"/>
      <c r="CE96" s="134"/>
    </row>
    <row r="97" spans="2:83" ht="27.95" customHeight="1" x14ac:dyDescent="0.3">
      <c r="B97" s="9" t="s">
        <v>49</v>
      </c>
      <c r="C97" s="9" t="s">
        <v>50</v>
      </c>
      <c r="D97" s="9" t="str">
        <f t="shared" si="38"/>
        <v>USD</v>
      </c>
      <c r="E97" s="9" t="s">
        <v>139</v>
      </c>
      <c r="F97" s="15">
        <v>0</v>
      </c>
      <c r="G97" s="15">
        <v>0.24052004000000002</v>
      </c>
      <c r="H97" s="15">
        <v>0</v>
      </c>
      <c r="I97" s="15">
        <v>0</v>
      </c>
      <c r="J97" s="15">
        <v>0.24052004000000002</v>
      </c>
      <c r="K97" s="15">
        <v>0</v>
      </c>
      <c r="L97" s="15">
        <v>0</v>
      </c>
      <c r="M97" s="15">
        <v>0.24052004000000002</v>
      </c>
      <c r="N97" s="15">
        <v>0</v>
      </c>
      <c r="O97" s="15">
        <v>0</v>
      </c>
      <c r="P97" s="15">
        <v>0.24052004000000002</v>
      </c>
      <c r="Q97" s="15">
        <v>0</v>
      </c>
      <c r="R97" s="15">
        <v>0</v>
      </c>
      <c r="S97" s="15">
        <v>0.24051971000000044</v>
      </c>
      <c r="T97" s="15">
        <v>0</v>
      </c>
      <c r="U97" s="15">
        <v>0</v>
      </c>
      <c r="V97" s="15">
        <v>0</v>
      </c>
      <c r="W97" s="15">
        <v>0</v>
      </c>
      <c r="X97" s="15">
        <v>0</v>
      </c>
      <c r="Y97" s="15">
        <v>0</v>
      </c>
      <c r="Z97" s="15">
        <v>0</v>
      </c>
      <c r="AA97" s="15">
        <v>0</v>
      </c>
      <c r="AB97" s="15">
        <v>0</v>
      </c>
      <c r="AC97" s="15">
        <v>0</v>
      </c>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4"/>
      <c r="BN97" s="134"/>
      <c r="BO97" s="134"/>
      <c r="BP97" s="134"/>
      <c r="BQ97" s="134"/>
      <c r="BR97" s="134"/>
      <c r="BS97" s="134"/>
      <c r="BT97" s="134"/>
      <c r="BU97" s="134"/>
      <c r="BV97" s="134"/>
      <c r="BW97" s="134"/>
      <c r="BX97" s="134"/>
      <c r="BY97" s="134"/>
      <c r="BZ97" s="134"/>
      <c r="CA97" s="134"/>
      <c r="CB97" s="134"/>
      <c r="CC97" s="134"/>
      <c r="CD97" s="134"/>
      <c r="CE97" s="134"/>
    </row>
    <row r="98" spans="2:83" ht="27.95" customHeight="1" x14ac:dyDescent="0.3">
      <c r="B98" s="9" t="s">
        <v>51</v>
      </c>
      <c r="C98" s="9" t="s">
        <v>52</v>
      </c>
      <c r="D98" s="9" t="str">
        <f t="shared" si="38"/>
        <v>USD</v>
      </c>
      <c r="E98" s="9" t="s">
        <v>139</v>
      </c>
      <c r="F98" s="15">
        <v>0</v>
      </c>
      <c r="G98" s="15">
        <v>9.8039107142857164E-3</v>
      </c>
      <c r="H98" s="15">
        <v>0</v>
      </c>
      <c r="I98" s="15">
        <v>0</v>
      </c>
      <c r="J98" s="15">
        <v>3.9215642857142866E-2</v>
      </c>
      <c r="K98" s="15">
        <v>0</v>
      </c>
      <c r="L98" s="15">
        <v>0</v>
      </c>
      <c r="M98" s="15">
        <v>3.9215642857142866E-2</v>
      </c>
      <c r="N98" s="15">
        <v>0</v>
      </c>
      <c r="O98" s="15">
        <v>0</v>
      </c>
      <c r="P98" s="15">
        <v>3.9215642857142866E-2</v>
      </c>
      <c r="Q98" s="15">
        <v>0</v>
      </c>
      <c r="R98" s="15">
        <v>0</v>
      </c>
      <c r="S98" s="15">
        <v>3.9215642857142866E-2</v>
      </c>
      <c r="T98" s="15">
        <v>0</v>
      </c>
      <c r="U98" s="15">
        <v>0</v>
      </c>
      <c r="V98" s="15">
        <v>3.9215642857142866E-2</v>
      </c>
      <c r="W98" s="15">
        <v>0</v>
      </c>
      <c r="X98" s="15">
        <v>0</v>
      </c>
      <c r="Y98" s="15">
        <v>3.9215642857142866E-2</v>
      </c>
      <c r="Z98" s="15">
        <v>0</v>
      </c>
      <c r="AA98" s="15">
        <v>0</v>
      </c>
      <c r="AB98" s="15">
        <v>3.7990154017857145E-2</v>
      </c>
      <c r="AC98" s="15">
        <v>0</v>
      </c>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4"/>
      <c r="BR98" s="134"/>
      <c r="BS98" s="134"/>
      <c r="BT98" s="134"/>
      <c r="BU98" s="134"/>
      <c r="BV98" s="134"/>
      <c r="BW98" s="134"/>
      <c r="BX98" s="134"/>
      <c r="BY98" s="134"/>
      <c r="BZ98" s="134"/>
      <c r="CA98" s="134"/>
      <c r="CB98" s="134"/>
      <c r="CC98" s="134"/>
      <c r="CD98" s="134"/>
      <c r="CE98" s="134"/>
    </row>
    <row r="99" spans="2:83" ht="27.95" customHeight="1" x14ac:dyDescent="0.3">
      <c r="B99" s="9" t="s">
        <v>53</v>
      </c>
      <c r="C99" s="9" t="s">
        <v>54</v>
      </c>
      <c r="D99" s="9" t="str">
        <f t="shared" si="38"/>
        <v>USD</v>
      </c>
      <c r="E99" s="9" t="s">
        <v>139</v>
      </c>
      <c r="F99" s="15">
        <v>0</v>
      </c>
      <c r="G99" s="15">
        <v>0.13818148000000002</v>
      </c>
      <c r="H99" s="15">
        <v>0</v>
      </c>
      <c r="I99" s="15">
        <v>0</v>
      </c>
      <c r="J99" s="15">
        <v>0.13818150000000001</v>
      </c>
      <c r="K99" s="15">
        <v>0</v>
      </c>
      <c r="L99" s="15">
        <v>0</v>
      </c>
      <c r="M99" s="15">
        <v>6.9090760000000001E-2</v>
      </c>
      <c r="N99" s="15">
        <v>0</v>
      </c>
      <c r="O99" s="15">
        <v>0</v>
      </c>
      <c r="P99" s="15">
        <v>0</v>
      </c>
      <c r="Q99" s="15">
        <v>0</v>
      </c>
      <c r="R99" s="15">
        <v>0</v>
      </c>
      <c r="S99" s="15">
        <v>0</v>
      </c>
      <c r="T99" s="15">
        <v>0</v>
      </c>
      <c r="U99" s="15">
        <v>0</v>
      </c>
      <c r="V99" s="15">
        <v>0</v>
      </c>
      <c r="W99" s="15">
        <v>0</v>
      </c>
      <c r="X99" s="15">
        <v>0</v>
      </c>
      <c r="Y99" s="15">
        <v>0</v>
      </c>
      <c r="Z99" s="15">
        <v>0</v>
      </c>
      <c r="AA99" s="15">
        <v>0</v>
      </c>
      <c r="AB99" s="15">
        <v>0</v>
      </c>
      <c r="AC99" s="15">
        <v>0</v>
      </c>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4"/>
      <c r="BQ99" s="134"/>
      <c r="BR99" s="134"/>
      <c r="BS99" s="134"/>
      <c r="BT99" s="134"/>
      <c r="BU99" s="134"/>
      <c r="BV99" s="134"/>
      <c r="BW99" s="134"/>
      <c r="BX99" s="134"/>
      <c r="BY99" s="134"/>
      <c r="BZ99" s="134"/>
      <c r="CA99" s="134"/>
      <c r="CB99" s="134"/>
      <c r="CC99" s="134"/>
      <c r="CD99" s="134"/>
      <c r="CE99" s="134"/>
    </row>
    <row r="100" spans="2:83" ht="27.95" customHeight="1" x14ac:dyDescent="0.3">
      <c r="B100" s="9" t="s">
        <v>55</v>
      </c>
      <c r="C100" s="9" t="s">
        <v>56</v>
      </c>
      <c r="D100" s="9" t="str">
        <f t="shared" si="38"/>
        <v>USD</v>
      </c>
      <c r="E100" s="9" t="s">
        <v>139</v>
      </c>
      <c r="F100" s="15">
        <v>0</v>
      </c>
      <c r="G100" s="15">
        <v>2.8384378333333331E-2</v>
      </c>
      <c r="H100" s="15">
        <v>0</v>
      </c>
      <c r="I100" s="15">
        <v>0</v>
      </c>
      <c r="J100" s="15">
        <v>0.11353751333333333</v>
      </c>
      <c r="K100" s="15">
        <v>0</v>
      </c>
      <c r="L100" s="15">
        <v>0</v>
      </c>
      <c r="M100" s="15">
        <v>0.11353751333333333</v>
      </c>
      <c r="N100" s="15">
        <v>0</v>
      </c>
      <c r="O100" s="15">
        <v>0</v>
      </c>
      <c r="P100" s="15">
        <v>8.5153134999999991E-2</v>
      </c>
      <c r="Q100" s="15">
        <v>0</v>
      </c>
      <c r="R100" s="15">
        <v>0</v>
      </c>
      <c r="S100" s="15">
        <v>0</v>
      </c>
      <c r="T100" s="15">
        <v>0</v>
      </c>
      <c r="U100" s="15">
        <v>0</v>
      </c>
      <c r="V100" s="15">
        <v>0</v>
      </c>
      <c r="W100" s="15">
        <v>0</v>
      </c>
      <c r="X100" s="15">
        <v>0</v>
      </c>
      <c r="Y100" s="15">
        <v>0</v>
      </c>
      <c r="Z100" s="15">
        <v>0</v>
      </c>
      <c r="AA100" s="15">
        <v>0</v>
      </c>
      <c r="AB100" s="15">
        <v>0</v>
      </c>
      <c r="AC100" s="15">
        <v>0</v>
      </c>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c r="BI100" s="134"/>
      <c r="BJ100" s="134"/>
      <c r="BK100" s="134"/>
      <c r="BL100" s="134"/>
      <c r="BM100" s="134"/>
      <c r="BN100" s="134"/>
      <c r="BO100" s="134"/>
      <c r="BP100" s="134"/>
      <c r="BQ100" s="134"/>
      <c r="BR100" s="134"/>
      <c r="BS100" s="134"/>
      <c r="BT100" s="134"/>
      <c r="BU100" s="134"/>
      <c r="BV100" s="134"/>
      <c r="BW100" s="134"/>
      <c r="BX100" s="134"/>
      <c r="BY100" s="134"/>
      <c r="BZ100" s="134"/>
      <c r="CA100" s="134"/>
      <c r="CB100" s="134"/>
      <c r="CC100" s="134"/>
      <c r="CD100" s="134"/>
      <c r="CE100" s="134"/>
    </row>
    <row r="101" spans="2:83" ht="27.95" customHeight="1" x14ac:dyDescent="0.3">
      <c r="B101" s="25" t="s">
        <v>57</v>
      </c>
      <c r="C101" s="25"/>
      <c r="D101" s="25"/>
      <c r="E101" s="25"/>
      <c r="F101" s="62">
        <f>+SUM(F102:F105)</f>
        <v>0</v>
      </c>
      <c r="G101" s="62">
        <f t="shared" ref="G101:Z101" si="39">+SUM(G102:G105)</f>
        <v>4.0115594627064501</v>
      </c>
      <c r="H101" s="62">
        <f t="shared" si="39"/>
        <v>0</v>
      </c>
      <c r="I101" s="62">
        <f t="shared" si="39"/>
        <v>0</v>
      </c>
      <c r="J101" s="62">
        <f t="shared" si="39"/>
        <v>2.219141545793649</v>
      </c>
      <c r="K101" s="62">
        <f t="shared" si="39"/>
        <v>0</v>
      </c>
      <c r="L101" s="62">
        <f t="shared" si="39"/>
        <v>0</v>
      </c>
      <c r="M101" s="62">
        <f t="shared" si="39"/>
        <v>2.0038923215079349</v>
      </c>
      <c r="N101" s="62">
        <f t="shared" si="39"/>
        <v>0</v>
      </c>
      <c r="O101" s="62">
        <f t="shared" si="39"/>
        <v>0</v>
      </c>
      <c r="P101" s="62">
        <f t="shared" si="39"/>
        <v>1.7886430972222205</v>
      </c>
      <c r="Q101" s="62">
        <f t="shared" si="39"/>
        <v>0</v>
      </c>
      <c r="R101" s="62">
        <f t="shared" si="39"/>
        <v>0</v>
      </c>
      <c r="S101" s="62">
        <f t="shared" si="39"/>
        <v>1.7886430972222205</v>
      </c>
      <c r="T101" s="62">
        <f t="shared" si="39"/>
        <v>0</v>
      </c>
      <c r="U101" s="62">
        <f t="shared" si="39"/>
        <v>0</v>
      </c>
      <c r="V101" s="62">
        <f t="shared" si="39"/>
        <v>1.7886430972222205</v>
      </c>
      <c r="W101" s="62">
        <f t="shared" si="39"/>
        <v>0</v>
      </c>
      <c r="X101" s="62">
        <f t="shared" si="39"/>
        <v>0</v>
      </c>
      <c r="Y101" s="62">
        <f t="shared" si="39"/>
        <v>1.7886430972222205</v>
      </c>
      <c r="Z101" s="62">
        <f t="shared" si="39"/>
        <v>0</v>
      </c>
      <c r="AA101" s="62">
        <f>+SUM(AA102:AA105)</f>
        <v>0</v>
      </c>
      <c r="AB101" s="62">
        <f>+SUM(AB102:AB105)</f>
        <v>1.7886430972222203</v>
      </c>
      <c r="AC101" s="62">
        <f>+SUM(AC102:AC105)</f>
        <v>0</v>
      </c>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c r="BX101" s="135"/>
      <c r="BY101" s="135"/>
      <c r="BZ101" s="135"/>
      <c r="CA101" s="135"/>
      <c r="CB101" s="135"/>
      <c r="CC101" s="135"/>
      <c r="CD101" s="135"/>
      <c r="CE101" s="135"/>
    </row>
    <row r="102" spans="2:83" ht="27.95" customHeight="1" x14ac:dyDescent="0.3">
      <c r="B102" s="9" t="s">
        <v>58</v>
      </c>
      <c r="C102" s="9" t="s">
        <v>59</v>
      </c>
      <c r="D102" s="9" t="str">
        <f>+VLOOKUP($C102,$C$10:$D$52,2,FALSE)</f>
        <v>USD</v>
      </c>
      <c r="E102" s="9" t="s">
        <v>139</v>
      </c>
      <c r="F102" s="15">
        <v>0</v>
      </c>
      <c r="G102" s="15">
        <v>1.7845576999999999</v>
      </c>
      <c r="H102" s="15">
        <v>0</v>
      </c>
      <c r="I102" s="15">
        <v>0</v>
      </c>
      <c r="J102" s="15">
        <v>1.7886430972222205</v>
      </c>
      <c r="K102" s="15">
        <v>0</v>
      </c>
      <c r="L102" s="15">
        <v>0</v>
      </c>
      <c r="M102" s="15">
        <v>1.7886430972222205</v>
      </c>
      <c r="N102" s="15">
        <v>0</v>
      </c>
      <c r="O102" s="15">
        <v>0</v>
      </c>
      <c r="P102" s="15">
        <v>1.7886430972222205</v>
      </c>
      <c r="Q102" s="15">
        <v>0</v>
      </c>
      <c r="R102" s="15">
        <v>0</v>
      </c>
      <c r="S102" s="15">
        <v>1.7886430972222205</v>
      </c>
      <c r="T102" s="15">
        <v>0</v>
      </c>
      <c r="U102" s="15">
        <v>0</v>
      </c>
      <c r="V102" s="15">
        <v>1.7886430972222205</v>
      </c>
      <c r="W102" s="15">
        <v>0</v>
      </c>
      <c r="X102" s="15">
        <v>0</v>
      </c>
      <c r="Y102" s="15">
        <v>1.7886430972222205</v>
      </c>
      <c r="Z102" s="15">
        <v>0</v>
      </c>
      <c r="AA102" s="15">
        <v>0</v>
      </c>
      <c r="AB102" s="15">
        <v>1.7886430972222203</v>
      </c>
      <c r="AC102" s="15">
        <v>0</v>
      </c>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c r="BI102" s="134"/>
      <c r="BJ102" s="134"/>
      <c r="BK102" s="134"/>
      <c r="BL102" s="134"/>
      <c r="BM102" s="134"/>
      <c r="BN102" s="134"/>
      <c r="BO102" s="134"/>
      <c r="BP102" s="134"/>
      <c r="BQ102" s="134"/>
      <c r="BR102" s="134"/>
      <c r="BS102" s="134"/>
      <c r="BT102" s="134"/>
      <c r="BU102" s="134"/>
      <c r="BV102" s="134"/>
      <c r="BW102" s="134"/>
      <c r="BX102" s="134"/>
      <c r="BY102" s="134"/>
      <c r="BZ102" s="134"/>
      <c r="CA102" s="134"/>
      <c r="CB102" s="134"/>
      <c r="CC102" s="134"/>
      <c r="CD102" s="134"/>
      <c r="CE102" s="134"/>
    </row>
    <row r="103" spans="2:83" ht="27.95" customHeight="1" x14ac:dyDescent="0.3">
      <c r="B103" s="9" t="s">
        <v>60</v>
      </c>
      <c r="C103" s="9" t="s">
        <v>61</v>
      </c>
      <c r="D103" s="9" t="str">
        <f>+VLOOKUP($C103,$C$10:$D$52,2,FALSE)</f>
        <v>USD</v>
      </c>
      <c r="E103" s="9" t="s">
        <v>139</v>
      </c>
      <c r="F103" s="15">
        <v>0</v>
      </c>
      <c r="G103" s="15">
        <v>0.43049844857142866</v>
      </c>
      <c r="H103" s="15">
        <v>0</v>
      </c>
      <c r="I103" s="15">
        <v>0</v>
      </c>
      <c r="J103" s="15">
        <v>0.43049844857142866</v>
      </c>
      <c r="K103" s="15">
        <v>0</v>
      </c>
      <c r="L103" s="15">
        <v>0</v>
      </c>
      <c r="M103" s="15">
        <v>0.21524922428571433</v>
      </c>
      <c r="N103" s="15">
        <v>0</v>
      </c>
      <c r="O103" s="15">
        <v>0</v>
      </c>
      <c r="P103" s="15">
        <v>0</v>
      </c>
      <c r="Q103" s="15">
        <v>0</v>
      </c>
      <c r="R103" s="15">
        <v>0</v>
      </c>
      <c r="S103" s="15">
        <v>0</v>
      </c>
      <c r="T103" s="15">
        <v>0</v>
      </c>
      <c r="U103" s="15">
        <v>0</v>
      </c>
      <c r="V103" s="15">
        <v>0</v>
      </c>
      <c r="W103" s="15">
        <v>0</v>
      </c>
      <c r="X103" s="15">
        <v>0</v>
      </c>
      <c r="Y103" s="15">
        <v>0</v>
      </c>
      <c r="Z103" s="15">
        <v>0</v>
      </c>
      <c r="AA103" s="15">
        <v>0</v>
      </c>
      <c r="AB103" s="15">
        <v>0</v>
      </c>
      <c r="AC103" s="15">
        <v>0</v>
      </c>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c r="BI103" s="134"/>
      <c r="BJ103" s="134"/>
      <c r="BK103" s="134"/>
      <c r="BL103" s="134"/>
      <c r="BM103" s="134"/>
      <c r="BN103" s="134"/>
      <c r="BO103" s="134"/>
      <c r="BP103" s="134"/>
      <c r="BQ103" s="134"/>
      <c r="BR103" s="134"/>
      <c r="BS103" s="134"/>
      <c r="BT103" s="134"/>
      <c r="BU103" s="134"/>
      <c r="BV103" s="134"/>
      <c r="BW103" s="134"/>
      <c r="BX103" s="134"/>
      <c r="BY103" s="134"/>
      <c r="BZ103" s="134"/>
      <c r="CA103" s="134"/>
      <c r="CB103" s="134"/>
      <c r="CC103" s="134"/>
      <c r="CD103" s="134"/>
      <c r="CE103" s="134"/>
    </row>
    <row r="104" spans="2:83" ht="27.95" customHeight="1" x14ac:dyDescent="0.3">
      <c r="B104" s="9" t="s">
        <v>62</v>
      </c>
      <c r="C104" s="9" t="s">
        <v>63</v>
      </c>
      <c r="D104" s="9" t="str">
        <f>+VLOOKUP($C104,$C$10:$D$52,2,FALSE)</f>
        <v>USD</v>
      </c>
      <c r="E104" s="9" t="s">
        <v>139</v>
      </c>
      <c r="F104" s="15">
        <v>0</v>
      </c>
      <c r="G104" s="15">
        <v>1.0014216241350211</v>
      </c>
      <c r="H104" s="15">
        <v>0</v>
      </c>
      <c r="I104" s="15">
        <v>0</v>
      </c>
      <c r="J104" s="15">
        <v>0</v>
      </c>
      <c r="K104" s="15">
        <v>0</v>
      </c>
      <c r="L104" s="15">
        <v>0</v>
      </c>
      <c r="M104" s="15">
        <v>0</v>
      </c>
      <c r="N104" s="15">
        <v>0</v>
      </c>
      <c r="O104" s="15">
        <v>0</v>
      </c>
      <c r="P104" s="15">
        <v>0</v>
      </c>
      <c r="Q104" s="15">
        <v>0</v>
      </c>
      <c r="R104" s="15">
        <v>0</v>
      </c>
      <c r="S104" s="15">
        <v>0</v>
      </c>
      <c r="T104" s="15">
        <v>0</v>
      </c>
      <c r="U104" s="15">
        <v>0</v>
      </c>
      <c r="V104" s="15">
        <v>0</v>
      </c>
      <c r="W104" s="15">
        <v>0</v>
      </c>
      <c r="X104" s="15">
        <v>0</v>
      </c>
      <c r="Y104" s="15">
        <v>0</v>
      </c>
      <c r="Z104" s="15">
        <v>0</v>
      </c>
      <c r="AA104" s="15">
        <v>0</v>
      </c>
      <c r="AB104" s="15">
        <v>0</v>
      </c>
      <c r="AC104" s="15">
        <v>0</v>
      </c>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row>
    <row r="105" spans="2:83" ht="27.95" customHeight="1" x14ac:dyDescent="0.3">
      <c r="B105" s="9" t="s">
        <v>64</v>
      </c>
      <c r="C105" s="9" t="s">
        <v>65</v>
      </c>
      <c r="D105" s="9" t="str">
        <f>+VLOOKUP($C105,$C$10:$D$52,2,FALSE)</f>
        <v>USD</v>
      </c>
      <c r="E105" s="9" t="s">
        <v>139</v>
      </c>
      <c r="F105" s="15">
        <v>0</v>
      </c>
      <c r="G105" s="15">
        <v>0.79508169000000029</v>
      </c>
      <c r="H105" s="15">
        <v>0</v>
      </c>
      <c r="I105" s="15">
        <v>0</v>
      </c>
      <c r="J105" s="15">
        <v>0</v>
      </c>
      <c r="K105" s="15">
        <v>0</v>
      </c>
      <c r="L105" s="15">
        <v>0</v>
      </c>
      <c r="M105" s="15">
        <v>0</v>
      </c>
      <c r="N105" s="15">
        <v>0</v>
      </c>
      <c r="O105" s="15">
        <v>0</v>
      </c>
      <c r="P105" s="15">
        <v>0</v>
      </c>
      <c r="Q105" s="15">
        <v>0</v>
      </c>
      <c r="R105" s="15">
        <v>0</v>
      </c>
      <c r="S105" s="15">
        <v>0</v>
      </c>
      <c r="T105" s="15">
        <v>0</v>
      </c>
      <c r="U105" s="15">
        <v>0</v>
      </c>
      <c r="V105" s="15">
        <v>0</v>
      </c>
      <c r="W105" s="15">
        <v>0</v>
      </c>
      <c r="X105" s="15">
        <v>0</v>
      </c>
      <c r="Y105" s="15">
        <v>0</v>
      </c>
      <c r="Z105" s="15">
        <v>0</v>
      </c>
      <c r="AA105" s="15">
        <v>0</v>
      </c>
      <c r="AB105" s="15">
        <v>0</v>
      </c>
      <c r="AC105" s="15">
        <v>0</v>
      </c>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row>
    <row r="106" spans="2:83" ht="27.95" customHeight="1" x14ac:dyDescent="0.3">
      <c r="B106" s="24" t="s">
        <v>140</v>
      </c>
      <c r="C106" s="24"/>
      <c r="D106" s="24"/>
      <c r="E106" s="24"/>
      <c r="F106" s="61">
        <f>+SUM(F107:F111)</f>
        <v>7.0428257423999998</v>
      </c>
      <c r="G106" s="61">
        <f t="shared" ref="G106:Z106" si="40">+SUM(G107:G111)</f>
        <v>0</v>
      </c>
      <c r="H106" s="61">
        <f t="shared" si="40"/>
        <v>0</v>
      </c>
      <c r="I106" s="61">
        <f t="shared" si="40"/>
        <v>5225.7953257423997</v>
      </c>
      <c r="J106" s="61">
        <f t="shared" si="40"/>
        <v>0</v>
      </c>
      <c r="K106" s="61">
        <f t="shared" si="40"/>
        <v>0</v>
      </c>
      <c r="L106" s="61">
        <f t="shared" si="40"/>
        <v>7.0428257423999998</v>
      </c>
      <c r="M106" s="61">
        <f t="shared" si="40"/>
        <v>0</v>
      </c>
      <c r="N106" s="61">
        <f t="shared" si="40"/>
        <v>0</v>
      </c>
      <c r="O106" s="61">
        <f t="shared" si="40"/>
        <v>7.0428257423999998</v>
      </c>
      <c r="P106" s="61">
        <f t="shared" si="40"/>
        <v>81.532307692307697</v>
      </c>
      <c r="Q106" s="61">
        <f t="shared" si="40"/>
        <v>0</v>
      </c>
      <c r="R106" s="61">
        <f t="shared" si="40"/>
        <v>7.0428257423999998</v>
      </c>
      <c r="S106" s="61">
        <f t="shared" si="40"/>
        <v>81.532307692307697</v>
      </c>
      <c r="T106" s="61">
        <f t="shared" si="40"/>
        <v>0</v>
      </c>
      <c r="U106" s="61">
        <f t="shared" si="40"/>
        <v>7.0597352879999997</v>
      </c>
      <c r="V106" s="61">
        <f t="shared" si="40"/>
        <v>81.532307692307697</v>
      </c>
      <c r="W106" s="61">
        <f t="shared" si="40"/>
        <v>0</v>
      </c>
      <c r="X106" s="61">
        <f t="shared" si="40"/>
        <v>0</v>
      </c>
      <c r="Y106" s="61">
        <f t="shared" si="40"/>
        <v>81.532307692307697</v>
      </c>
      <c r="Z106" s="61">
        <f t="shared" si="40"/>
        <v>0</v>
      </c>
      <c r="AA106" s="61">
        <f>+SUM(AA107:AA111)</f>
        <v>0</v>
      </c>
      <c r="AB106" s="61">
        <f>+SUM(AB107:AB111)</f>
        <v>12.739423076923078</v>
      </c>
      <c r="AC106" s="61">
        <f>+SUM(AC107:AC111)</f>
        <v>0</v>
      </c>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c r="BE106" s="129"/>
      <c r="BF106" s="129"/>
      <c r="BG106" s="129"/>
      <c r="BH106" s="129"/>
      <c r="BI106" s="129"/>
      <c r="BJ106" s="129"/>
      <c r="BK106" s="129"/>
      <c r="BL106" s="129"/>
      <c r="BM106" s="129"/>
      <c r="BN106" s="129"/>
      <c r="BO106" s="129"/>
      <c r="BP106" s="129"/>
      <c r="BQ106" s="129"/>
      <c r="BR106" s="129"/>
      <c r="BS106" s="129"/>
      <c r="BT106" s="129"/>
      <c r="BU106" s="129"/>
      <c r="BV106" s="129"/>
      <c r="BW106" s="129"/>
      <c r="BX106" s="129"/>
      <c r="BY106" s="129"/>
      <c r="BZ106" s="129"/>
      <c r="CA106" s="129"/>
      <c r="CB106" s="129"/>
      <c r="CC106" s="129"/>
      <c r="CD106" s="129"/>
      <c r="CE106" s="129"/>
    </row>
    <row r="107" spans="2:83" ht="27.95" customHeight="1" x14ac:dyDescent="0.3">
      <c r="B107" s="9" t="s">
        <v>204</v>
      </c>
      <c r="C107" s="9" t="s">
        <v>181</v>
      </c>
      <c r="D107" s="9" t="str">
        <f>+VLOOKUP($C107,$C$10:$D$52,2,FALSE)</f>
        <v>USD</v>
      </c>
      <c r="E107" s="9" t="s">
        <v>140</v>
      </c>
      <c r="F107" s="15">
        <v>0</v>
      </c>
      <c r="G107" s="15">
        <v>0</v>
      </c>
      <c r="H107" s="15">
        <v>0</v>
      </c>
      <c r="I107" s="15">
        <v>0</v>
      </c>
      <c r="J107" s="15">
        <v>0</v>
      </c>
      <c r="K107" s="15">
        <v>0</v>
      </c>
      <c r="L107" s="15">
        <v>0</v>
      </c>
      <c r="M107" s="15">
        <v>0</v>
      </c>
      <c r="N107" s="15">
        <v>0</v>
      </c>
      <c r="O107" s="15">
        <v>0</v>
      </c>
      <c r="P107" s="15">
        <v>81.532307692307697</v>
      </c>
      <c r="Q107" s="15">
        <v>0</v>
      </c>
      <c r="R107" s="15">
        <v>0</v>
      </c>
      <c r="S107" s="15">
        <v>81.532307692307697</v>
      </c>
      <c r="T107" s="15">
        <v>0</v>
      </c>
      <c r="U107" s="15">
        <v>0</v>
      </c>
      <c r="V107" s="15">
        <v>81.532307692307697</v>
      </c>
      <c r="W107" s="15">
        <v>0</v>
      </c>
      <c r="X107" s="15">
        <v>0</v>
      </c>
      <c r="Y107" s="15">
        <v>81.532307692307697</v>
      </c>
      <c r="Z107" s="15">
        <v>0</v>
      </c>
      <c r="AA107" s="15">
        <v>0</v>
      </c>
      <c r="AB107" s="15">
        <v>12.739423076923078</v>
      </c>
      <c r="AC107" s="15">
        <v>0</v>
      </c>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row>
    <row r="108" spans="2:83" ht="27.95" customHeight="1" x14ac:dyDescent="0.3">
      <c r="B108" s="9" t="s">
        <v>203</v>
      </c>
      <c r="C108" s="9" t="s">
        <v>66</v>
      </c>
      <c r="D108" s="9" t="str">
        <f>+VLOOKUP($C108,$C$10:$D$52,2,FALSE)</f>
        <v>USD</v>
      </c>
      <c r="E108" s="9" t="s">
        <v>140</v>
      </c>
      <c r="F108" s="15">
        <v>0</v>
      </c>
      <c r="G108" s="15">
        <v>0</v>
      </c>
      <c r="H108" s="15">
        <v>0</v>
      </c>
      <c r="I108" s="15">
        <v>0</v>
      </c>
      <c r="J108" s="15">
        <v>0</v>
      </c>
      <c r="K108" s="15">
        <v>0</v>
      </c>
      <c r="L108" s="15">
        <v>0</v>
      </c>
      <c r="M108" s="15">
        <v>0</v>
      </c>
      <c r="N108" s="15">
        <v>0</v>
      </c>
      <c r="O108" s="15">
        <v>0</v>
      </c>
      <c r="P108" s="15">
        <v>0</v>
      </c>
      <c r="Q108" s="15">
        <v>0</v>
      </c>
      <c r="R108" s="15">
        <v>0</v>
      </c>
      <c r="S108" s="15">
        <v>0</v>
      </c>
      <c r="T108" s="15">
        <v>0</v>
      </c>
      <c r="U108" s="15">
        <v>0</v>
      </c>
      <c r="V108" s="15">
        <v>0</v>
      </c>
      <c r="W108" s="15">
        <v>0</v>
      </c>
      <c r="X108" s="15">
        <v>0</v>
      </c>
      <c r="Y108" s="15">
        <v>0</v>
      </c>
      <c r="Z108" s="15">
        <v>0</v>
      </c>
      <c r="AA108" s="15">
        <v>0</v>
      </c>
      <c r="AB108" s="15">
        <v>0</v>
      </c>
      <c r="AC108" s="15">
        <v>0</v>
      </c>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row>
    <row r="109" spans="2:83" ht="27.95" customHeight="1" x14ac:dyDescent="0.3">
      <c r="B109" s="9" t="s">
        <v>67</v>
      </c>
      <c r="C109" s="9" t="s">
        <v>68</v>
      </c>
      <c r="D109" s="9" t="str">
        <f>+VLOOKUP($C109,$C$10:$D$52,2,FALSE)</f>
        <v>Pesos</v>
      </c>
      <c r="E109" s="9" t="s">
        <v>140</v>
      </c>
      <c r="F109" s="15">
        <v>0</v>
      </c>
      <c r="G109" s="15">
        <v>0</v>
      </c>
      <c r="H109" s="15">
        <v>0</v>
      </c>
      <c r="I109" s="15">
        <v>5218.7524999999996</v>
      </c>
      <c r="J109" s="15">
        <v>0</v>
      </c>
      <c r="K109" s="15">
        <v>0</v>
      </c>
      <c r="L109" s="15">
        <v>0</v>
      </c>
      <c r="M109" s="15">
        <v>0</v>
      </c>
      <c r="N109" s="15">
        <v>0</v>
      </c>
      <c r="O109" s="15">
        <v>0</v>
      </c>
      <c r="P109" s="15">
        <v>0</v>
      </c>
      <c r="Q109" s="15">
        <v>0</v>
      </c>
      <c r="R109" s="15">
        <v>0</v>
      </c>
      <c r="S109" s="15">
        <v>0</v>
      </c>
      <c r="T109" s="15">
        <v>0</v>
      </c>
      <c r="U109" s="15">
        <v>0</v>
      </c>
      <c r="V109" s="15">
        <v>0</v>
      </c>
      <c r="W109" s="15">
        <v>0</v>
      </c>
      <c r="X109" s="15">
        <v>0</v>
      </c>
      <c r="Y109" s="15">
        <v>0</v>
      </c>
      <c r="Z109" s="15">
        <v>0</v>
      </c>
      <c r="AA109" s="15">
        <v>0</v>
      </c>
      <c r="AB109" s="15">
        <v>0</v>
      </c>
      <c r="AC109" s="15">
        <v>0</v>
      </c>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row>
    <row r="110" spans="2:83" ht="27.95" customHeight="1" x14ac:dyDescent="0.3">
      <c r="B110" s="9" t="s">
        <v>205</v>
      </c>
      <c r="C110" s="9" t="s">
        <v>69</v>
      </c>
      <c r="D110" s="9" t="str">
        <f>+VLOOKUP($C110,$C$10:$D$52,2,FALSE)</f>
        <v>USD</v>
      </c>
      <c r="E110" s="9" t="s">
        <v>140</v>
      </c>
      <c r="F110" s="15">
        <v>0</v>
      </c>
      <c r="G110" s="15">
        <v>0</v>
      </c>
      <c r="H110" s="15">
        <v>0</v>
      </c>
      <c r="I110" s="15">
        <v>0</v>
      </c>
      <c r="J110" s="15">
        <v>0</v>
      </c>
      <c r="K110" s="15">
        <v>0</v>
      </c>
      <c r="L110" s="15">
        <v>0</v>
      </c>
      <c r="M110" s="15">
        <v>0</v>
      </c>
      <c r="N110" s="15">
        <v>0</v>
      </c>
      <c r="O110" s="15">
        <v>0</v>
      </c>
      <c r="P110" s="15">
        <v>0</v>
      </c>
      <c r="Q110" s="15">
        <v>0</v>
      </c>
      <c r="R110" s="15">
        <v>0</v>
      </c>
      <c r="S110" s="15">
        <v>0</v>
      </c>
      <c r="T110" s="15">
        <v>0</v>
      </c>
      <c r="U110" s="15">
        <v>0</v>
      </c>
      <c r="V110" s="15">
        <v>0</v>
      </c>
      <c r="W110" s="15">
        <v>0</v>
      </c>
      <c r="X110" s="15">
        <v>0</v>
      </c>
      <c r="Y110" s="15">
        <v>0</v>
      </c>
      <c r="Z110" s="15">
        <v>0</v>
      </c>
      <c r="AA110" s="15">
        <v>0</v>
      </c>
      <c r="AB110" s="15">
        <v>0</v>
      </c>
      <c r="AC110" s="15">
        <v>0</v>
      </c>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4"/>
      <c r="BR110" s="134"/>
      <c r="BS110" s="134"/>
      <c r="BT110" s="134"/>
      <c r="BU110" s="134"/>
      <c r="BV110" s="134"/>
      <c r="BW110" s="134"/>
      <c r="BX110" s="134"/>
      <c r="BY110" s="134"/>
      <c r="BZ110" s="134"/>
      <c r="CA110" s="134"/>
      <c r="CB110" s="134"/>
      <c r="CC110" s="134"/>
      <c r="CD110" s="134"/>
      <c r="CE110" s="134"/>
    </row>
    <row r="111" spans="2:83" ht="27.95" customHeight="1" x14ac:dyDescent="0.3">
      <c r="B111" s="11" t="s">
        <v>70</v>
      </c>
      <c r="C111" s="9" t="s">
        <v>71</v>
      </c>
      <c r="D111" s="9" t="str">
        <f>+VLOOKUP($C111,$C$10:$D$52,2,FALSE)</f>
        <v>Pesos</v>
      </c>
      <c r="E111" s="9" t="s">
        <v>140</v>
      </c>
      <c r="F111" s="15">
        <v>7.0428257423999998</v>
      </c>
      <c r="G111" s="15">
        <v>0</v>
      </c>
      <c r="H111" s="15">
        <v>0</v>
      </c>
      <c r="I111" s="15">
        <v>7.0428257423999998</v>
      </c>
      <c r="J111" s="15">
        <v>0</v>
      </c>
      <c r="K111" s="15">
        <v>0</v>
      </c>
      <c r="L111" s="15">
        <v>7.0428257423999998</v>
      </c>
      <c r="M111" s="15">
        <v>0</v>
      </c>
      <c r="N111" s="15">
        <v>0</v>
      </c>
      <c r="O111" s="15">
        <v>7.0428257423999998</v>
      </c>
      <c r="P111" s="15">
        <v>0</v>
      </c>
      <c r="Q111" s="15">
        <v>0</v>
      </c>
      <c r="R111" s="15">
        <v>7.0428257423999998</v>
      </c>
      <c r="S111" s="15">
        <v>0</v>
      </c>
      <c r="T111" s="15">
        <v>0</v>
      </c>
      <c r="U111" s="15">
        <v>7.0597352879999997</v>
      </c>
      <c r="V111" s="15">
        <v>0</v>
      </c>
      <c r="W111" s="15">
        <v>0</v>
      </c>
      <c r="X111" s="15">
        <v>0</v>
      </c>
      <c r="Y111" s="15">
        <v>0</v>
      </c>
      <c r="Z111" s="15">
        <v>0</v>
      </c>
      <c r="AA111" s="15">
        <v>0</v>
      </c>
      <c r="AB111" s="15">
        <v>0</v>
      </c>
      <c r="AC111" s="15">
        <v>0</v>
      </c>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4"/>
      <c r="BR111" s="134"/>
      <c r="BS111" s="134"/>
      <c r="BT111" s="134"/>
      <c r="BU111" s="134"/>
      <c r="BV111" s="134"/>
      <c r="BW111" s="134"/>
      <c r="BX111" s="134"/>
      <c r="BY111" s="134"/>
      <c r="BZ111" s="134"/>
      <c r="CA111" s="134"/>
      <c r="CB111" s="134"/>
      <c r="CC111" s="134"/>
      <c r="CD111" s="134"/>
      <c r="CE111" s="134"/>
    </row>
    <row r="112" spans="2:83" ht="6.75" customHeight="1" x14ac:dyDescent="0.3">
      <c r="B112" s="27"/>
      <c r="C112" s="16"/>
      <c r="D112" s="16"/>
      <c r="E112" s="63"/>
      <c r="F112" s="63"/>
      <c r="G112" s="63"/>
      <c r="H112" s="63"/>
      <c r="I112" s="63"/>
      <c r="J112" s="63"/>
      <c r="K112" s="63"/>
      <c r="L112" s="63"/>
      <c r="M112" s="63"/>
      <c r="N112" s="63"/>
      <c r="O112" s="63"/>
      <c r="P112" s="63"/>
      <c r="Q112" s="28"/>
      <c r="R112" s="28"/>
      <c r="S112" s="28"/>
      <c r="T112" s="28"/>
      <c r="U112" s="28"/>
      <c r="V112" s="28"/>
      <c r="W112" s="28"/>
      <c r="X112" s="28"/>
      <c r="Y112" s="28"/>
      <c r="Z112" s="60"/>
      <c r="AD112" s="60"/>
      <c r="AE112" s="60"/>
      <c r="AF112" s="60"/>
      <c r="AG112" s="60"/>
      <c r="AH112" s="60"/>
      <c r="AI112" s="60"/>
      <c r="AJ112" s="60"/>
      <c r="AK112" s="60"/>
    </row>
    <row r="113" spans="2:83" ht="29.25" customHeight="1" x14ac:dyDescent="0.3">
      <c r="B113" s="144" t="s">
        <v>72</v>
      </c>
      <c r="C113" s="145"/>
      <c r="D113" s="145"/>
      <c r="E113" s="146"/>
      <c r="F113" s="61">
        <f t="shared" ref="F113:AC113" si="41">+SUM(F68,F84,F87,F89,F106)</f>
        <v>1600.7316716118016</v>
      </c>
      <c r="G113" s="61">
        <f t="shared" si="41"/>
        <v>17.923567834912983</v>
      </c>
      <c r="H113" s="61">
        <f t="shared" si="41"/>
        <v>44.483175448205863</v>
      </c>
      <c r="I113" s="61">
        <f t="shared" si="41"/>
        <v>6977.9144015119873</v>
      </c>
      <c r="J113" s="61">
        <f t="shared" si="41"/>
        <v>16.380762425818233</v>
      </c>
      <c r="K113" s="61">
        <f t="shared" si="41"/>
        <v>31.302975315405</v>
      </c>
      <c r="L113" s="61">
        <f t="shared" si="41"/>
        <v>5519.4334388634406</v>
      </c>
      <c r="M113" s="61">
        <f t="shared" si="41"/>
        <v>15.528064861632496</v>
      </c>
      <c r="N113" s="61">
        <f t="shared" si="41"/>
        <v>41.737300420540009</v>
      </c>
      <c r="O113" s="61">
        <f t="shared" si="41"/>
        <v>7340.9862331867052</v>
      </c>
      <c r="P113" s="61">
        <f t="shared" si="41"/>
        <v>96.963290611421115</v>
      </c>
      <c r="Q113" s="61">
        <f t="shared" si="41"/>
        <v>41.737300420540009</v>
      </c>
      <c r="R113" s="61">
        <f t="shared" si="41"/>
        <v>212.15440111093724</v>
      </c>
      <c r="S113" s="61">
        <f t="shared" si="41"/>
        <v>96.878137146421125</v>
      </c>
      <c r="T113" s="61">
        <f t="shared" si="41"/>
        <v>41.737300420540009</v>
      </c>
      <c r="U113" s="61">
        <f t="shared" si="41"/>
        <v>117.48562129214399</v>
      </c>
      <c r="V113" s="61">
        <f t="shared" si="41"/>
        <v>96.637617436421124</v>
      </c>
      <c r="W113" s="61">
        <f t="shared" si="41"/>
        <v>31.302975315405</v>
      </c>
      <c r="X113" s="61">
        <f t="shared" si="41"/>
        <v>33.066761890336309</v>
      </c>
      <c r="Y113" s="61">
        <f t="shared" si="41"/>
        <v>91.766807576421115</v>
      </c>
      <c r="Z113" s="61">
        <f t="shared" si="41"/>
        <v>0</v>
      </c>
      <c r="AA113" s="61">
        <f t="shared" si="41"/>
        <v>0</v>
      </c>
      <c r="AB113" s="61">
        <f t="shared" si="41"/>
        <v>22.689864942705164</v>
      </c>
      <c r="AC113" s="61">
        <f t="shared" si="41"/>
        <v>0</v>
      </c>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c r="BD113" s="129"/>
      <c r="BE113" s="129"/>
      <c r="BF113" s="129"/>
      <c r="BG113" s="129"/>
      <c r="BH113" s="129"/>
      <c r="BI113" s="129"/>
      <c r="BJ113" s="129"/>
      <c r="BK113" s="129"/>
      <c r="BL113" s="129"/>
      <c r="BM113" s="129"/>
      <c r="BN113" s="129"/>
      <c r="BO113" s="129"/>
      <c r="BP113" s="129"/>
      <c r="BQ113" s="129"/>
      <c r="BR113" s="129"/>
      <c r="BS113" s="129"/>
      <c r="BT113" s="129"/>
      <c r="BU113" s="129"/>
      <c r="BV113" s="129"/>
      <c r="BW113" s="129"/>
      <c r="BX113" s="129"/>
      <c r="BY113" s="129"/>
      <c r="BZ113" s="129"/>
      <c r="CA113" s="129"/>
      <c r="CB113" s="129"/>
      <c r="CC113" s="129"/>
      <c r="CD113" s="129"/>
      <c r="CE113" s="129"/>
    </row>
    <row r="114" spans="2:83" x14ac:dyDescent="0.3">
      <c r="B114" s="142" t="s">
        <v>121</v>
      </c>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38"/>
    </row>
    <row r="117" spans="2:83" ht="20.25" x14ac:dyDescent="0.3">
      <c r="B117" s="143" t="s">
        <v>80</v>
      </c>
      <c r="C117" s="143"/>
      <c r="D117" s="143"/>
      <c r="E117" s="143"/>
      <c r="F117" s="143"/>
      <c r="G117" s="143"/>
      <c r="H117" s="143"/>
      <c r="I117" s="143"/>
      <c r="J117" s="143"/>
      <c r="K117" s="143"/>
      <c r="L117" s="143"/>
      <c r="M117" s="143"/>
      <c r="N117" s="143"/>
      <c r="O117" s="143"/>
      <c r="P117" s="143"/>
      <c r="Q117" s="143"/>
      <c r="R117" s="143"/>
      <c r="S117" s="143"/>
      <c r="T117" s="143"/>
      <c r="U117" s="143"/>
    </row>
    <row r="118" spans="2:83" ht="17.25" x14ac:dyDescent="0.3">
      <c r="B118" s="5" t="s">
        <v>85</v>
      </c>
      <c r="C118" s="2"/>
      <c r="D118" s="2"/>
      <c r="E118" s="2"/>
      <c r="F118" s="2"/>
      <c r="G118" s="2"/>
      <c r="H118" s="2"/>
      <c r="I118" s="2"/>
      <c r="J118" s="2"/>
      <c r="K118" s="2"/>
      <c r="L118" s="2"/>
      <c r="M118" s="2"/>
      <c r="N118" s="2"/>
      <c r="O118" s="2"/>
      <c r="P118" s="2"/>
      <c r="Q118" s="2"/>
      <c r="R118" s="1"/>
    </row>
    <row r="120" spans="2:83" ht="32.25" customHeight="1" x14ac:dyDescent="0.3">
      <c r="F120" s="93">
        <v>2020</v>
      </c>
      <c r="G120" s="93">
        <v>2020</v>
      </c>
      <c r="H120" s="93">
        <v>2020</v>
      </c>
      <c r="I120" s="93">
        <f t="shared" ref="I120" si="42">+F120+1</f>
        <v>2021</v>
      </c>
      <c r="J120" s="93">
        <f t="shared" ref="J120" si="43">+G120+1</f>
        <v>2021</v>
      </c>
      <c r="K120" s="93">
        <f t="shared" ref="K120" si="44">+H120+1</f>
        <v>2021</v>
      </c>
      <c r="L120" s="93">
        <f t="shared" ref="L120" si="45">+I120+1</f>
        <v>2022</v>
      </c>
      <c r="M120" s="93">
        <f t="shared" ref="M120" si="46">+J120+1</f>
        <v>2022</v>
      </c>
      <c r="N120" s="93">
        <f t="shared" ref="N120" si="47">+K120+1</f>
        <v>2022</v>
      </c>
      <c r="O120" s="93">
        <f t="shared" ref="O120" si="48">+L120+1</f>
        <v>2023</v>
      </c>
      <c r="P120" s="93">
        <f t="shared" ref="P120" si="49">+M120+1</f>
        <v>2023</v>
      </c>
      <c r="Q120" s="93">
        <f t="shared" ref="Q120" si="50">+N120+1</f>
        <v>2023</v>
      </c>
      <c r="R120" s="93">
        <f t="shared" ref="R120" si="51">+O120+1</f>
        <v>2024</v>
      </c>
      <c r="S120" s="93">
        <f t="shared" ref="S120" si="52">+P120+1</f>
        <v>2024</v>
      </c>
      <c r="T120" s="93">
        <f t="shared" ref="T120" si="53">+Q120+1</f>
        <v>2024</v>
      </c>
      <c r="U120" s="93">
        <f t="shared" ref="U120" si="54">+R120+1</f>
        <v>2025</v>
      </c>
      <c r="V120" s="93">
        <f t="shared" ref="V120" si="55">+S120+1</f>
        <v>2025</v>
      </c>
      <c r="W120" s="93">
        <f t="shared" ref="W120" si="56">+T120+1</f>
        <v>2025</v>
      </c>
      <c r="X120" s="93">
        <f t="shared" ref="X120" si="57">+U120+1</f>
        <v>2026</v>
      </c>
      <c r="Y120" s="93">
        <f t="shared" ref="Y120" si="58">+V120+1</f>
        <v>2026</v>
      </c>
      <c r="Z120" s="93">
        <f t="shared" ref="Z120" si="59">+W120+1</f>
        <v>2026</v>
      </c>
      <c r="AA120" s="96" t="s">
        <v>178</v>
      </c>
      <c r="AB120" s="96" t="s">
        <v>178</v>
      </c>
      <c r="AC120" s="96" t="s">
        <v>178</v>
      </c>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8"/>
      <c r="BS120" s="128"/>
      <c r="BT120" s="128"/>
      <c r="BU120" s="128"/>
      <c r="BV120" s="128"/>
      <c r="BW120" s="128"/>
      <c r="BX120" s="128"/>
      <c r="BY120" s="128"/>
      <c r="BZ120" s="128"/>
      <c r="CA120" s="128"/>
      <c r="CB120" s="128"/>
      <c r="CC120" s="128"/>
      <c r="CD120" s="128"/>
      <c r="CE120" s="128"/>
    </row>
    <row r="121" spans="2:83" ht="33.75" customHeight="1" x14ac:dyDescent="0.3">
      <c r="B121" s="26" t="s">
        <v>0</v>
      </c>
      <c r="C121" s="26" t="s">
        <v>1</v>
      </c>
      <c r="D121" s="53" t="s">
        <v>122</v>
      </c>
      <c r="E121" s="53" t="s">
        <v>143</v>
      </c>
      <c r="F121" s="26" t="s">
        <v>2</v>
      </c>
      <c r="G121" s="37" t="s">
        <v>147</v>
      </c>
      <c r="H121" s="26" t="s">
        <v>78</v>
      </c>
      <c r="I121" s="26" t="s">
        <v>2</v>
      </c>
      <c r="J121" s="37" t="s">
        <v>147</v>
      </c>
      <c r="K121" s="26" t="s">
        <v>78</v>
      </c>
      <c r="L121" s="26" t="s">
        <v>2</v>
      </c>
      <c r="M121" s="37" t="s">
        <v>147</v>
      </c>
      <c r="N121" s="26" t="s">
        <v>78</v>
      </c>
      <c r="O121" s="26" t="s">
        <v>2</v>
      </c>
      <c r="P121" s="37" t="s">
        <v>147</v>
      </c>
      <c r="Q121" s="26" t="s">
        <v>78</v>
      </c>
      <c r="R121" s="26" t="s">
        <v>2</v>
      </c>
      <c r="S121" s="37" t="s">
        <v>147</v>
      </c>
      <c r="T121" s="26" t="s">
        <v>78</v>
      </c>
      <c r="U121" s="26" t="s">
        <v>2</v>
      </c>
      <c r="V121" s="37" t="s">
        <v>147</v>
      </c>
      <c r="W121" s="26" t="s">
        <v>78</v>
      </c>
      <c r="X121" s="26" t="s">
        <v>2</v>
      </c>
      <c r="Y121" s="37" t="s">
        <v>147</v>
      </c>
      <c r="Z121" s="26" t="s">
        <v>78</v>
      </c>
      <c r="AA121" s="26" t="s">
        <v>2</v>
      </c>
      <c r="AB121" s="37" t="s">
        <v>147</v>
      </c>
      <c r="AC121" s="26" t="s">
        <v>78</v>
      </c>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row>
    <row r="122" spans="2:83" ht="27.95" customHeight="1" x14ac:dyDescent="0.3">
      <c r="B122" s="24" t="s">
        <v>136</v>
      </c>
      <c r="C122" s="24"/>
      <c r="D122" s="24"/>
      <c r="E122" s="24"/>
      <c r="F122" s="61">
        <f t="shared" ref="F122:AC122" si="60">+SUM(F123:F137)</f>
        <v>865.14767294731587</v>
      </c>
      <c r="G122" s="61">
        <f t="shared" si="60"/>
        <v>0</v>
      </c>
      <c r="H122" s="61">
        <f t="shared" si="60"/>
        <v>0</v>
      </c>
      <c r="I122" s="61">
        <f t="shared" si="60"/>
        <v>1857.7341804465975</v>
      </c>
      <c r="J122" s="61">
        <f t="shared" si="60"/>
        <v>0</v>
      </c>
      <c r="K122" s="61">
        <f t="shared" si="60"/>
        <v>0</v>
      </c>
      <c r="L122" s="61">
        <f t="shared" si="60"/>
        <v>2121.2205730814158</v>
      </c>
      <c r="M122" s="61">
        <f t="shared" si="60"/>
        <v>0</v>
      </c>
      <c r="N122" s="61">
        <f t="shared" si="60"/>
        <v>0</v>
      </c>
      <c r="O122" s="61">
        <f t="shared" si="60"/>
        <v>668.84187751825914</v>
      </c>
      <c r="P122" s="61">
        <f t="shared" si="60"/>
        <v>0</v>
      </c>
      <c r="Q122" s="61">
        <f t="shared" si="60"/>
        <v>0</v>
      </c>
      <c r="R122" s="61">
        <f t="shared" si="60"/>
        <v>20.920110007423393</v>
      </c>
      <c r="S122" s="61">
        <f t="shared" si="60"/>
        <v>0</v>
      </c>
      <c r="T122" s="61">
        <f t="shared" si="60"/>
        <v>0</v>
      </c>
      <c r="U122" s="61">
        <f t="shared" si="60"/>
        <v>8.7361909368752091</v>
      </c>
      <c r="V122" s="61">
        <f t="shared" si="60"/>
        <v>0</v>
      </c>
      <c r="W122" s="61">
        <f t="shared" si="60"/>
        <v>0</v>
      </c>
      <c r="X122" s="61">
        <f t="shared" si="60"/>
        <v>1.265840897727643</v>
      </c>
      <c r="Y122" s="61">
        <f t="shared" si="60"/>
        <v>0</v>
      </c>
      <c r="Z122" s="61">
        <f t="shared" si="60"/>
        <v>0</v>
      </c>
      <c r="AA122" s="61">
        <f t="shared" si="60"/>
        <v>0</v>
      </c>
      <c r="AB122" s="61">
        <f t="shared" si="60"/>
        <v>0</v>
      </c>
      <c r="AC122" s="61">
        <f t="shared" si="60"/>
        <v>0</v>
      </c>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row>
    <row r="123" spans="2:83" ht="27.95" customHeight="1" x14ac:dyDescent="0.3">
      <c r="B123" s="9" t="s">
        <v>3</v>
      </c>
      <c r="C123" s="9" t="s">
        <v>4</v>
      </c>
      <c r="D123" s="9" t="str">
        <f t="shared" ref="D123:D137" si="61">+VLOOKUP($C123,$C$10:$D$52,2,FALSE)</f>
        <v>Pesos</v>
      </c>
      <c r="E123" s="9" t="s">
        <v>136</v>
      </c>
      <c r="F123" s="15">
        <v>0</v>
      </c>
      <c r="G123" s="15">
        <v>0</v>
      </c>
      <c r="H123" s="15">
        <v>0</v>
      </c>
      <c r="I123" s="15">
        <v>1368.8297479877006</v>
      </c>
      <c r="J123" s="15">
        <v>0</v>
      </c>
      <c r="K123" s="15">
        <v>0</v>
      </c>
      <c r="L123" s="15">
        <v>1773.2708277219347</v>
      </c>
      <c r="M123" s="15">
        <v>0</v>
      </c>
      <c r="N123" s="15">
        <v>0</v>
      </c>
      <c r="O123" s="15">
        <v>516.49267588470104</v>
      </c>
      <c r="P123" s="15">
        <v>0</v>
      </c>
      <c r="Q123" s="15">
        <v>0</v>
      </c>
      <c r="R123" s="15">
        <v>0</v>
      </c>
      <c r="S123" s="15">
        <v>0</v>
      </c>
      <c r="T123" s="15">
        <v>0</v>
      </c>
      <c r="U123" s="15">
        <v>0</v>
      </c>
      <c r="V123" s="15">
        <v>0</v>
      </c>
      <c r="W123" s="15">
        <v>0</v>
      </c>
      <c r="X123" s="15">
        <v>0</v>
      </c>
      <c r="Y123" s="15">
        <v>0</v>
      </c>
      <c r="Z123" s="15">
        <v>0</v>
      </c>
      <c r="AA123" s="15">
        <v>0</v>
      </c>
      <c r="AB123" s="15">
        <v>0</v>
      </c>
      <c r="AC123" s="15">
        <v>0</v>
      </c>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row>
    <row r="124" spans="2:83" ht="27.95" customHeight="1" x14ac:dyDescent="0.3">
      <c r="B124" s="9" t="s">
        <v>5</v>
      </c>
      <c r="C124" s="9" t="s">
        <v>6</v>
      </c>
      <c r="D124" s="9" t="str">
        <f t="shared" si="61"/>
        <v>Pesos</v>
      </c>
      <c r="E124" s="9" t="s">
        <v>136</v>
      </c>
      <c r="F124" s="15">
        <v>229.81679136000002</v>
      </c>
      <c r="G124" s="15">
        <v>0</v>
      </c>
      <c r="H124" s="15">
        <v>0</v>
      </c>
      <c r="I124" s="15">
        <v>229.81679136000002</v>
      </c>
      <c r="J124" s="15">
        <v>0</v>
      </c>
      <c r="K124" s="15">
        <v>0</v>
      </c>
      <c r="L124" s="15">
        <v>229.81679136000002</v>
      </c>
      <c r="M124" s="15">
        <v>0</v>
      </c>
      <c r="N124" s="15">
        <v>0</v>
      </c>
      <c r="O124" s="15">
        <v>114.90839568000001</v>
      </c>
      <c r="P124" s="15">
        <v>0</v>
      </c>
      <c r="Q124" s="15">
        <v>0</v>
      </c>
      <c r="R124" s="15">
        <v>0</v>
      </c>
      <c r="S124" s="15">
        <v>0</v>
      </c>
      <c r="T124" s="15">
        <v>0</v>
      </c>
      <c r="U124" s="15">
        <v>0</v>
      </c>
      <c r="V124" s="15">
        <v>0</v>
      </c>
      <c r="W124" s="15">
        <v>0</v>
      </c>
      <c r="X124" s="15">
        <v>0</v>
      </c>
      <c r="Y124" s="15">
        <v>0</v>
      </c>
      <c r="Z124" s="15">
        <v>0</v>
      </c>
      <c r="AA124" s="15">
        <v>0</v>
      </c>
      <c r="AB124" s="15">
        <v>0</v>
      </c>
      <c r="AC124" s="15">
        <v>0</v>
      </c>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row>
    <row r="125" spans="2:83" ht="27.95" customHeight="1" x14ac:dyDescent="0.3">
      <c r="B125" s="9" t="s">
        <v>7</v>
      </c>
      <c r="C125" s="9" t="s">
        <v>8</v>
      </c>
      <c r="D125" s="9" t="str">
        <f t="shared" si="61"/>
        <v>Pesos</v>
      </c>
      <c r="E125" s="9" t="s">
        <v>136</v>
      </c>
      <c r="F125" s="15">
        <v>279.85259715706513</v>
      </c>
      <c r="G125" s="15">
        <v>0</v>
      </c>
      <c r="H125" s="15">
        <v>0</v>
      </c>
      <c r="I125" s="15">
        <v>0</v>
      </c>
      <c r="J125" s="15">
        <v>0</v>
      </c>
      <c r="K125" s="15">
        <v>0</v>
      </c>
      <c r="L125" s="15">
        <v>0</v>
      </c>
      <c r="M125" s="15">
        <v>0</v>
      </c>
      <c r="N125" s="15">
        <v>0</v>
      </c>
      <c r="O125" s="15">
        <v>0</v>
      </c>
      <c r="P125" s="15">
        <v>0</v>
      </c>
      <c r="Q125" s="15">
        <v>0</v>
      </c>
      <c r="R125" s="15">
        <v>0</v>
      </c>
      <c r="S125" s="15">
        <v>0</v>
      </c>
      <c r="T125" s="15">
        <v>0</v>
      </c>
      <c r="U125" s="15">
        <v>0</v>
      </c>
      <c r="V125" s="15">
        <v>0</v>
      </c>
      <c r="W125" s="15">
        <v>0</v>
      </c>
      <c r="X125" s="15">
        <v>0</v>
      </c>
      <c r="Y125" s="15">
        <v>0</v>
      </c>
      <c r="Z125" s="15">
        <v>0</v>
      </c>
      <c r="AA125" s="15">
        <v>0</v>
      </c>
      <c r="AB125" s="15">
        <v>0</v>
      </c>
      <c r="AC125" s="15">
        <v>0</v>
      </c>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BI125" s="134"/>
      <c r="BJ125" s="134"/>
      <c r="BK125" s="134"/>
      <c r="BL125" s="134"/>
      <c r="BM125" s="134"/>
      <c r="BN125" s="134"/>
      <c r="BO125" s="134"/>
      <c r="BP125" s="134"/>
      <c r="BQ125" s="134"/>
      <c r="BR125" s="134"/>
      <c r="BS125" s="134"/>
      <c r="BT125" s="134"/>
      <c r="BU125" s="134"/>
      <c r="BV125" s="134"/>
      <c r="BW125" s="134"/>
      <c r="BX125" s="134"/>
      <c r="BY125" s="134"/>
      <c r="BZ125" s="134"/>
      <c r="CA125" s="134"/>
      <c r="CB125" s="134"/>
      <c r="CC125" s="134"/>
      <c r="CD125" s="134"/>
      <c r="CE125" s="134"/>
    </row>
    <row r="126" spans="2:83" ht="27.95" customHeight="1" x14ac:dyDescent="0.3">
      <c r="B126" s="9" t="s">
        <v>172</v>
      </c>
      <c r="C126" s="9" t="s">
        <v>173</v>
      </c>
      <c r="D126" s="9" t="str">
        <f t="shared" si="61"/>
        <v>Pesos</v>
      </c>
      <c r="E126" s="9" t="s">
        <v>136</v>
      </c>
      <c r="F126" s="15">
        <v>0</v>
      </c>
      <c r="G126" s="15">
        <v>0</v>
      </c>
      <c r="H126" s="15">
        <v>0</v>
      </c>
      <c r="I126" s="15">
        <v>1.6875299134822217</v>
      </c>
      <c r="J126" s="15">
        <v>0</v>
      </c>
      <c r="K126" s="15">
        <v>0</v>
      </c>
      <c r="L126" s="15">
        <v>1.0230166507786225</v>
      </c>
      <c r="M126" s="15">
        <v>0</v>
      </c>
      <c r="N126" s="15">
        <v>0</v>
      </c>
      <c r="O126" s="15">
        <v>0.35850338807502319</v>
      </c>
      <c r="P126" s="15">
        <v>0</v>
      </c>
      <c r="Q126" s="15">
        <v>0</v>
      </c>
      <c r="R126" s="15">
        <v>0</v>
      </c>
      <c r="S126" s="15">
        <v>0</v>
      </c>
      <c r="T126" s="15">
        <v>0</v>
      </c>
      <c r="U126" s="15">
        <v>0</v>
      </c>
      <c r="V126" s="15">
        <v>0</v>
      </c>
      <c r="W126" s="15">
        <v>0</v>
      </c>
      <c r="X126" s="15">
        <v>0</v>
      </c>
      <c r="Y126" s="15">
        <v>0</v>
      </c>
      <c r="Z126" s="15">
        <v>0</v>
      </c>
      <c r="AA126" s="15">
        <v>0</v>
      </c>
      <c r="AB126" s="15">
        <v>0</v>
      </c>
      <c r="AC126" s="15">
        <v>0</v>
      </c>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c r="BI126" s="134"/>
      <c r="BJ126" s="134"/>
      <c r="BK126" s="134"/>
      <c r="BL126" s="134"/>
      <c r="BM126" s="134"/>
      <c r="BN126" s="134"/>
      <c r="BO126" s="134"/>
      <c r="BP126" s="134"/>
      <c r="BQ126" s="134"/>
      <c r="BR126" s="134"/>
      <c r="BS126" s="134"/>
      <c r="BT126" s="134"/>
      <c r="BU126" s="134"/>
      <c r="BV126" s="134"/>
      <c r="BW126" s="134"/>
      <c r="BX126" s="134"/>
      <c r="BY126" s="134"/>
      <c r="BZ126" s="134"/>
      <c r="CA126" s="134"/>
      <c r="CB126" s="134"/>
      <c r="CC126" s="134"/>
      <c r="CD126" s="134"/>
      <c r="CE126" s="134"/>
    </row>
    <row r="127" spans="2:83" ht="27.95" customHeight="1" x14ac:dyDescent="0.3">
      <c r="B127" s="9" t="s">
        <v>9</v>
      </c>
      <c r="C127" s="9" t="s">
        <v>10</v>
      </c>
      <c r="D127" s="9" t="str">
        <f t="shared" si="61"/>
        <v>Pesos</v>
      </c>
      <c r="E127" s="9" t="s">
        <v>136</v>
      </c>
      <c r="F127" s="15">
        <v>113.71512348</v>
      </c>
      <c r="G127" s="15">
        <v>0</v>
      </c>
      <c r="H127" s="15">
        <v>0</v>
      </c>
      <c r="I127" s="15">
        <v>113.71512348</v>
      </c>
      <c r="J127" s="15">
        <v>0</v>
      </c>
      <c r="K127" s="15">
        <v>0</v>
      </c>
      <c r="L127" s="15">
        <v>56.857561740000001</v>
      </c>
      <c r="M127" s="15">
        <v>0</v>
      </c>
      <c r="N127" s="15">
        <v>0</v>
      </c>
      <c r="O127" s="15">
        <v>0</v>
      </c>
      <c r="P127" s="15">
        <v>0</v>
      </c>
      <c r="Q127" s="15">
        <v>0</v>
      </c>
      <c r="R127" s="15">
        <v>0</v>
      </c>
      <c r="S127" s="15">
        <v>0</v>
      </c>
      <c r="T127" s="15">
        <v>0</v>
      </c>
      <c r="U127" s="15">
        <v>0</v>
      </c>
      <c r="V127" s="15">
        <v>0</v>
      </c>
      <c r="W127" s="15">
        <v>0</v>
      </c>
      <c r="X127" s="15">
        <v>0</v>
      </c>
      <c r="Y127" s="15">
        <v>0</v>
      </c>
      <c r="Z127" s="15">
        <v>0</v>
      </c>
      <c r="AA127" s="15">
        <v>0</v>
      </c>
      <c r="AB127" s="15">
        <v>0</v>
      </c>
      <c r="AC127" s="15">
        <v>0</v>
      </c>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4"/>
      <c r="BR127" s="134"/>
      <c r="BS127" s="134"/>
      <c r="BT127" s="134"/>
      <c r="BU127" s="134"/>
      <c r="BV127" s="134"/>
      <c r="BW127" s="134"/>
      <c r="BX127" s="134"/>
      <c r="BY127" s="134"/>
      <c r="BZ127" s="134"/>
      <c r="CA127" s="134"/>
      <c r="CB127" s="134"/>
      <c r="CC127" s="134"/>
      <c r="CD127" s="134"/>
      <c r="CE127" s="134"/>
    </row>
    <row r="128" spans="2:83" ht="27.95" customHeight="1" x14ac:dyDescent="0.3">
      <c r="B128" s="9" t="s">
        <v>11</v>
      </c>
      <c r="C128" s="9" t="s">
        <v>12</v>
      </c>
      <c r="D128" s="9" t="str">
        <f t="shared" si="61"/>
        <v>Pesos</v>
      </c>
      <c r="E128" s="9" t="s">
        <v>136</v>
      </c>
      <c r="F128" s="15">
        <v>117.85253279999999</v>
      </c>
      <c r="G128" s="15">
        <v>0</v>
      </c>
      <c r="H128" s="15">
        <v>0</v>
      </c>
      <c r="I128" s="15">
        <v>58.926266399999996</v>
      </c>
      <c r="J128" s="15">
        <v>0</v>
      </c>
      <c r="K128" s="15">
        <v>0</v>
      </c>
      <c r="L128" s="15">
        <v>0</v>
      </c>
      <c r="M128" s="15">
        <v>0</v>
      </c>
      <c r="N128" s="15">
        <v>0</v>
      </c>
      <c r="O128" s="15">
        <v>0</v>
      </c>
      <c r="P128" s="15">
        <v>0</v>
      </c>
      <c r="Q128" s="15">
        <v>0</v>
      </c>
      <c r="R128" s="15">
        <v>0</v>
      </c>
      <c r="S128" s="15">
        <v>0</v>
      </c>
      <c r="T128" s="15">
        <v>0</v>
      </c>
      <c r="U128" s="15">
        <v>0</v>
      </c>
      <c r="V128" s="15">
        <v>0</v>
      </c>
      <c r="W128" s="15">
        <v>0</v>
      </c>
      <c r="X128" s="15">
        <v>0</v>
      </c>
      <c r="Y128" s="15">
        <v>0</v>
      </c>
      <c r="Z128" s="15">
        <v>0</v>
      </c>
      <c r="AA128" s="15">
        <v>0</v>
      </c>
      <c r="AB128" s="15">
        <v>0</v>
      </c>
      <c r="AC128" s="15">
        <v>0</v>
      </c>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c r="BI128" s="134"/>
      <c r="BJ128" s="134"/>
      <c r="BK128" s="134"/>
      <c r="BL128" s="134"/>
      <c r="BM128" s="134"/>
      <c r="BN128" s="134"/>
      <c r="BO128" s="134"/>
      <c r="BP128" s="134"/>
      <c r="BQ128" s="134"/>
      <c r="BR128" s="134"/>
      <c r="BS128" s="134"/>
      <c r="BT128" s="134"/>
      <c r="BU128" s="134"/>
      <c r="BV128" s="134"/>
      <c r="BW128" s="134"/>
      <c r="BX128" s="134"/>
      <c r="BY128" s="134"/>
      <c r="BZ128" s="134"/>
      <c r="CA128" s="134"/>
      <c r="CB128" s="134"/>
      <c r="CC128" s="134"/>
      <c r="CD128" s="134"/>
      <c r="CE128" s="134"/>
    </row>
    <row r="129" spans="2:83" ht="27.95" customHeight="1" x14ac:dyDescent="0.3">
      <c r="B129" s="9" t="s">
        <v>13</v>
      </c>
      <c r="C129" s="9" t="s">
        <v>14</v>
      </c>
      <c r="D129" s="9" t="str">
        <f t="shared" si="61"/>
        <v>Pesos</v>
      </c>
      <c r="E129" s="9" t="s">
        <v>136</v>
      </c>
      <c r="F129" s="15">
        <v>23.228617359999994</v>
      </c>
      <c r="G129" s="15">
        <v>0</v>
      </c>
      <c r="H129" s="15">
        <v>0</v>
      </c>
      <c r="I129" s="15">
        <v>17.720081949999997</v>
      </c>
      <c r="J129" s="15">
        <v>0</v>
      </c>
      <c r="K129" s="15">
        <v>0</v>
      </c>
      <c r="L129" s="15">
        <v>13.219787890000001</v>
      </c>
      <c r="M129" s="15">
        <v>0</v>
      </c>
      <c r="N129" s="15">
        <v>0</v>
      </c>
      <c r="O129" s="15">
        <v>7.8262349100000002</v>
      </c>
      <c r="P129" s="15">
        <v>0</v>
      </c>
      <c r="Q129" s="15">
        <v>0</v>
      </c>
      <c r="R129" s="15">
        <v>2.3737896200000002</v>
      </c>
      <c r="S129" s="15">
        <v>0</v>
      </c>
      <c r="T129" s="15">
        <v>0</v>
      </c>
      <c r="U129" s="15">
        <v>0</v>
      </c>
      <c r="V129" s="15">
        <v>0</v>
      </c>
      <c r="W129" s="15">
        <v>0</v>
      </c>
      <c r="X129" s="15">
        <v>0</v>
      </c>
      <c r="Y129" s="15">
        <v>0</v>
      </c>
      <c r="Z129" s="15">
        <v>0</v>
      </c>
      <c r="AA129" s="15">
        <v>0</v>
      </c>
      <c r="AB129" s="15">
        <v>0</v>
      </c>
      <c r="AC129" s="15">
        <v>0</v>
      </c>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c r="BI129" s="134"/>
      <c r="BJ129" s="134"/>
      <c r="BK129" s="134"/>
      <c r="BL129" s="134"/>
      <c r="BM129" s="134"/>
      <c r="BN129" s="134"/>
      <c r="BO129" s="134"/>
      <c r="BP129" s="134"/>
      <c r="BQ129" s="134"/>
      <c r="BR129" s="134"/>
      <c r="BS129" s="134"/>
      <c r="BT129" s="134"/>
      <c r="BU129" s="134"/>
      <c r="BV129" s="134"/>
      <c r="BW129" s="134"/>
      <c r="BX129" s="134"/>
      <c r="BY129" s="134"/>
      <c r="BZ129" s="134"/>
      <c r="CA129" s="134"/>
      <c r="CB129" s="134"/>
      <c r="CC129" s="134"/>
      <c r="CD129" s="134"/>
      <c r="CE129" s="134"/>
    </row>
    <row r="130" spans="2:83" ht="27.95" customHeight="1" x14ac:dyDescent="0.3">
      <c r="B130" s="9" t="s">
        <v>15</v>
      </c>
      <c r="C130" s="9" t="s">
        <v>16</v>
      </c>
      <c r="D130" s="9" t="str">
        <f t="shared" si="61"/>
        <v>Pesos</v>
      </c>
      <c r="E130" s="9" t="s">
        <v>136</v>
      </c>
      <c r="F130" s="15">
        <v>20.269763442289282</v>
      </c>
      <c r="G130" s="15">
        <v>0</v>
      </c>
      <c r="H130" s="15">
        <v>0</v>
      </c>
      <c r="I130" s="15">
        <v>16.381321032403804</v>
      </c>
      <c r="J130" s="15">
        <v>0</v>
      </c>
      <c r="K130" s="15">
        <v>0</v>
      </c>
      <c r="L130" s="15">
        <v>13.654161963574575</v>
      </c>
      <c r="M130" s="15">
        <v>0</v>
      </c>
      <c r="N130" s="15">
        <v>0</v>
      </c>
      <c r="O130" s="15">
        <v>10.136489643593393</v>
      </c>
      <c r="P130" s="15">
        <v>0</v>
      </c>
      <c r="Q130" s="15">
        <v>0</v>
      </c>
      <c r="R130" s="15">
        <v>7.3793901846957528</v>
      </c>
      <c r="S130" s="15">
        <v>0</v>
      </c>
      <c r="T130" s="15">
        <v>0</v>
      </c>
      <c r="U130" s="15">
        <v>3.780143432444194</v>
      </c>
      <c r="V130" s="15">
        <v>0</v>
      </c>
      <c r="W130" s="15">
        <v>0</v>
      </c>
      <c r="X130" s="15">
        <v>0.10440876342105652</v>
      </c>
      <c r="Y130" s="15">
        <v>0</v>
      </c>
      <c r="Z130" s="15">
        <v>0</v>
      </c>
      <c r="AA130" s="15">
        <v>0</v>
      </c>
      <c r="AB130" s="15">
        <v>0</v>
      </c>
      <c r="AC130" s="15">
        <v>0</v>
      </c>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c r="BI130" s="134"/>
      <c r="BJ130" s="134"/>
      <c r="BK130" s="134"/>
      <c r="BL130" s="134"/>
      <c r="BM130" s="134"/>
      <c r="BN130" s="134"/>
      <c r="BO130" s="134"/>
      <c r="BP130" s="134"/>
      <c r="BQ130" s="134"/>
      <c r="BR130" s="134"/>
      <c r="BS130" s="134"/>
      <c r="BT130" s="134"/>
      <c r="BU130" s="134"/>
      <c r="BV130" s="134"/>
      <c r="BW130" s="134"/>
      <c r="BX130" s="134"/>
      <c r="BY130" s="134"/>
      <c r="BZ130" s="134"/>
      <c r="CA130" s="134"/>
      <c r="CB130" s="134"/>
      <c r="CC130" s="134"/>
      <c r="CD130" s="134"/>
      <c r="CE130" s="134"/>
    </row>
    <row r="131" spans="2:83" ht="27.95" customHeight="1" x14ac:dyDescent="0.3">
      <c r="B131" s="9" t="s">
        <v>17</v>
      </c>
      <c r="C131" s="9" t="s">
        <v>18</v>
      </c>
      <c r="D131" s="9" t="str">
        <f t="shared" si="61"/>
        <v>Pesos</v>
      </c>
      <c r="E131" s="9" t="s">
        <v>136</v>
      </c>
      <c r="F131" s="15">
        <v>18.924972082955524</v>
      </c>
      <c r="G131" s="15">
        <v>0</v>
      </c>
      <c r="H131" s="15">
        <v>0</v>
      </c>
      <c r="I131" s="15">
        <v>10.920820067990286</v>
      </c>
      <c r="J131" s="15">
        <v>0</v>
      </c>
      <c r="K131" s="15">
        <v>0</v>
      </c>
      <c r="L131" s="15">
        <v>2.363064840206782</v>
      </c>
      <c r="M131" s="15">
        <v>0</v>
      </c>
      <c r="N131" s="15">
        <v>0</v>
      </c>
      <c r="O131" s="15">
        <v>0</v>
      </c>
      <c r="P131" s="15">
        <v>0</v>
      </c>
      <c r="Q131" s="15">
        <v>0</v>
      </c>
      <c r="R131" s="15">
        <v>0</v>
      </c>
      <c r="S131" s="15">
        <v>0</v>
      </c>
      <c r="T131" s="15">
        <v>0</v>
      </c>
      <c r="U131" s="15">
        <v>0</v>
      </c>
      <c r="V131" s="15">
        <v>0</v>
      </c>
      <c r="W131" s="15">
        <v>0</v>
      </c>
      <c r="X131" s="15">
        <v>0</v>
      </c>
      <c r="Y131" s="15">
        <v>0</v>
      </c>
      <c r="Z131" s="15">
        <v>0</v>
      </c>
      <c r="AA131" s="15">
        <v>0</v>
      </c>
      <c r="AB131" s="15">
        <v>0</v>
      </c>
      <c r="AC131" s="15">
        <v>0</v>
      </c>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c r="BI131" s="134"/>
      <c r="BJ131" s="134"/>
      <c r="BK131" s="134"/>
      <c r="BL131" s="134"/>
      <c r="BM131" s="134"/>
      <c r="BN131" s="134"/>
      <c r="BO131" s="134"/>
      <c r="BP131" s="134"/>
      <c r="BQ131" s="134"/>
      <c r="BR131" s="134"/>
      <c r="BS131" s="134"/>
      <c r="BT131" s="134"/>
      <c r="BU131" s="134"/>
      <c r="BV131" s="134"/>
      <c r="BW131" s="134"/>
      <c r="BX131" s="134"/>
      <c r="BY131" s="134"/>
      <c r="BZ131" s="134"/>
      <c r="CA131" s="134"/>
      <c r="CB131" s="134"/>
      <c r="CC131" s="134"/>
      <c r="CD131" s="134"/>
      <c r="CE131" s="134"/>
    </row>
    <row r="132" spans="2:83" ht="27.95" customHeight="1" x14ac:dyDescent="0.3">
      <c r="B132" s="9" t="s">
        <v>19</v>
      </c>
      <c r="C132" s="9" t="s">
        <v>20</v>
      </c>
      <c r="D132" s="9" t="str">
        <f t="shared" si="61"/>
        <v>Pesos</v>
      </c>
      <c r="E132" s="9" t="s">
        <v>136</v>
      </c>
      <c r="F132" s="15">
        <v>54.590749569999993</v>
      </c>
      <c r="G132" s="15">
        <v>0</v>
      </c>
      <c r="H132" s="15">
        <v>0</v>
      </c>
      <c r="I132" s="15">
        <v>37.854068129999995</v>
      </c>
      <c r="J132" s="15">
        <v>0</v>
      </c>
      <c r="K132" s="15">
        <v>0</v>
      </c>
      <c r="L132" s="15">
        <v>29.531524709999999</v>
      </c>
      <c r="M132" s="15">
        <v>0</v>
      </c>
      <c r="N132" s="15">
        <v>0</v>
      </c>
      <c r="O132" s="15">
        <v>18.038198970000003</v>
      </c>
      <c r="P132" s="15">
        <v>0</v>
      </c>
      <c r="Q132" s="15">
        <v>0</v>
      </c>
      <c r="R132" s="15">
        <v>10.38187647</v>
      </c>
      <c r="S132" s="15">
        <v>0</v>
      </c>
      <c r="T132" s="15">
        <v>0</v>
      </c>
      <c r="U132" s="15">
        <v>4.5741638800000004</v>
      </c>
      <c r="V132" s="15">
        <v>0</v>
      </c>
      <c r="W132" s="15">
        <v>0</v>
      </c>
      <c r="X132" s="15">
        <v>1.1570680999999998</v>
      </c>
      <c r="Y132" s="15">
        <v>0</v>
      </c>
      <c r="Z132" s="15">
        <v>0</v>
      </c>
      <c r="AA132" s="15">
        <v>0</v>
      </c>
      <c r="AB132" s="15">
        <v>0</v>
      </c>
      <c r="AC132" s="15">
        <v>0</v>
      </c>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c r="BI132" s="134"/>
      <c r="BJ132" s="134"/>
      <c r="BK132" s="134"/>
      <c r="BL132" s="134"/>
      <c r="BM132" s="134"/>
      <c r="BN132" s="134"/>
      <c r="BO132" s="134"/>
      <c r="BP132" s="134"/>
      <c r="BQ132" s="134"/>
      <c r="BR132" s="134"/>
      <c r="BS132" s="134"/>
      <c r="BT132" s="134"/>
      <c r="BU132" s="134"/>
      <c r="BV132" s="134"/>
      <c r="BW132" s="134"/>
      <c r="BX132" s="134"/>
      <c r="BY132" s="134"/>
      <c r="BZ132" s="134"/>
      <c r="CA132" s="134"/>
      <c r="CB132" s="134"/>
      <c r="CC132" s="134"/>
      <c r="CD132" s="134"/>
      <c r="CE132" s="134"/>
    </row>
    <row r="133" spans="2:83" ht="27.95" customHeight="1" x14ac:dyDescent="0.3">
      <c r="B133" s="9" t="s">
        <v>21</v>
      </c>
      <c r="C133" s="9" t="s">
        <v>22</v>
      </c>
      <c r="D133" s="9" t="str">
        <f t="shared" si="61"/>
        <v>Pesos</v>
      </c>
      <c r="E133" s="9" t="s">
        <v>136</v>
      </c>
      <c r="F133" s="15">
        <v>1.0906399700000002</v>
      </c>
      <c r="G133" s="15">
        <v>0</v>
      </c>
      <c r="H133" s="15">
        <v>0</v>
      </c>
      <c r="I133" s="15">
        <v>0</v>
      </c>
      <c r="J133" s="15">
        <v>0</v>
      </c>
      <c r="K133" s="15">
        <v>0</v>
      </c>
      <c r="L133" s="15">
        <v>0</v>
      </c>
      <c r="M133" s="15">
        <v>0</v>
      </c>
      <c r="N133" s="15">
        <v>0</v>
      </c>
      <c r="O133" s="15">
        <v>0</v>
      </c>
      <c r="P133" s="15">
        <v>0</v>
      </c>
      <c r="Q133" s="15">
        <v>0</v>
      </c>
      <c r="R133" s="15">
        <v>0</v>
      </c>
      <c r="S133" s="15">
        <v>0</v>
      </c>
      <c r="T133" s="15">
        <v>0</v>
      </c>
      <c r="U133" s="15">
        <v>0</v>
      </c>
      <c r="V133" s="15">
        <v>0</v>
      </c>
      <c r="W133" s="15">
        <v>0</v>
      </c>
      <c r="X133" s="15">
        <v>0</v>
      </c>
      <c r="Y133" s="15">
        <v>0</v>
      </c>
      <c r="Z133" s="15">
        <v>0</v>
      </c>
      <c r="AA133" s="15">
        <v>0</v>
      </c>
      <c r="AB133" s="15">
        <v>0</v>
      </c>
      <c r="AC133" s="15">
        <v>0</v>
      </c>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34"/>
      <c r="BM133" s="134"/>
      <c r="BN133" s="134"/>
      <c r="BO133" s="134"/>
      <c r="BP133" s="134"/>
      <c r="BQ133" s="134"/>
      <c r="BR133" s="134"/>
      <c r="BS133" s="134"/>
      <c r="BT133" s="134"/>
      <c r="BU133" s="134"/>
      <c r="BV133" s="134"/>
      <c r="BW133" s="134"/>
      <c r="BX133" s="134"/>
      <c r="BY133" s="134"/>
      <c r="BZ133" s="134"/>
      <c r="CA133" s="134"/>
      <c r="CB133" s="134"/>
      <c r="CC133" s="134"/>
      <c r="CD133" s="134"/>
      <c r="CE133" s="134"/>
    </row>
    <row r="134" spans="2:83" ht="27.95" customHeight="1" x14ac:dyDescent="0.3">
      <c r="B134" s="9" t="s">
        <v>23</v>
      </c>
      <c r="C134" s="9" t="s">
        <v>24</v>
      </c>
      <c r="D134" s="9" t="str">
        <f t="shared" si="61"/>
        <v>Pesos</v>
      </c>
      <c r="E134" s="9" t="s">
        <v>136</v>
      </c>
      <c r="F134" s="15">
        <v>1.0401949499999998</v>
      </c>
      <c r="G134" s="15">
        <v>0</v>
      </c>
      <c r="H134" s="15">
        <v>0</v>
      </c>
      <c r="I134" s="15">
        <v>2.133266E-2</v>
      </c>
      <c r="J134" s="15">
        <v>0</v>
      </c>
      <c r="K134" s="15">
        <v>0</v>
      </c>
      <c r="L134" s="15">
        <v>0</v>
      </c>
      <c r="M134" s="15">
        <v>0</v>
      </c>
      <c r="N134" s="15">
        <v>0</v>
      </c>
      <c r="O134" s="15">
        <v>0</v>
      </c>
      <c r="P134" s="15">
        <v>0</v>
      </c>
      <c r="Q134" s="15">
        <v>0</v>
      </c>
      <c r="R134" s="15">
        <v>0</v>
      </c>
      <c r="S134" s="15">
        <v>0</v>
      </c>
      <c r="T134" s="15">
        <v>0</v>
      </c>
      <c r="U134" s="15">
        <v>0</v>
      </c>
      <c r="V134" s="15">
        <v>0</v>
      </c>
      <c r="W134" s="15">
        <v>0</v>
      </c>
      <c r="X134" s="15">
        <v>0</v>
      </c>
      <c r="Y134" s="15">
        <v>0</v>
      </c>
      <c r="Z134" s="15">
        <v>0</v>
      </c>
      <c r="AA134" s="15">
        <v>0</v>
      </c>
      <c r="AB134" s="15">
        <v>0</v>
      </c>
      <c r="AC134" s="15">
        <v>0</v>
      </c>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c r="BI134" s="134"/>
      <c r="BJ134" s="134"/>
      <c r="BK134" s="134"/>
      <c r="BL134" s="134"/>
      <c r="BM134" s="134"/>
      <c r="BN134" s="134"/>
      <c r="BO134" s="134"/>
      <c r="BP134" s="134"/>
      <c r="BQ134" s="134"/>
      <c r="BR134" s="134"/>
      <c r="BS134" s="134"/>
      <c r="BT134" s="134"/>
      <c r="BU134" s="134"/>
      <c r="BV134" s="134"/>
      <c r="BW134" s="134"/>
      <c r="BX134" s="134"/>
      <c r="BY134" s="134"/>
      <c r="BZ134" s="134"/>
      <c r="CA134" s="134"/>
      <c r="CB134" s="134"/>
      <c r="CC134" s="134"/>
      <c r="CD134" s="134"/>
      <c r="CE134" s="134"/>
    </row>
    <row r="135" spans="2:83" ht="27.95" customHeight="1" x14ac:dyDescent="0.3">
      <c r="B135" s="9" t="s">
        <v>25</v>
      </c>
      <c r="C135" s="9" t="s">
        <v>26</v>
      </c>
      <c r="D135" s="9" t="str">
        <f t="shared" si="61"/>
        <v>Pesos</v>
      </c>
      <c r="E135" s="9" t="s">
        <v>136</v>
      </c>
      <c r="F135" s="15">
        <v>2.2535858950059531</v>
      </c>
      <c r="G135" s="15">
        <v>0</v>
      </c>
      <c r="H135" s="15">
        <v>0</v>
      </c>
      <c r="I135" s="15">
        <v>1.7573170150203505</v>
      </c>
      <c r="J135" s="15">
        <v>0</v>
      </c>
      <c r="K135" s="15">
        <v>0</v>
      </c>
      <c r="L135" s="15">
        <v>1.4823080449211083</v>
      </c>
      <c r="M135" s="15">
        <v>0</v>
      </c>
      <c r="N135" s="15">
        <v>0</v>
      </c>
      <c r="O135" s="15">
        <v>1.0813790418895104</v>
      </c>
      <c r="P135" s="15">
        <v>0</v>
      </c>
      <c r="Q135" s="15">
        <v>0</v>
      </c>
      <c r="R135" s="15">
        <v>0.78505373272764145</v>
      </c>
      <c r="S135" s="15">
        <v>0</v>
      </c>
      <c r="T135" s="15">
        <v>0</v>
      </c>
      <c r="U135" s="15">
        <v>0.38188362443101431</v>
      </c>
      <c r="V135" s="15">
        <v>0</v>
      </c>
      <c r="W135" s="15">
        <v>0</v>
      </c>
      <c r="X135" s="15">
        <v>4.3640343065866139E-3</v>
      </c>
      <c r="Y135" s="15">
        <v>0</v>
      </c>
      <c r="Z135" s="15">
        <v>0</v>
      </c>
      <c r="AA135" s="15">
        <v>0</v>
      </c>
      <c r="AB135" s="15">
        <v>0</v>
      </c>
      <c r="AC135" s="15">
        <v>0</v>
      </c>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c r="BI135" s="134"/>
      <c r="BJ135" s="134"/>
      <c r="BK135" s="134"/>
      <c r="BL135" s="134"/>
      <c r="BM135" s="134"/>
      <c r="BN135" s="134"/>
      <c r="BO135" s="134"/>
      <c r="BP135" s="134"/>
      <c r="BQ135" s="134"/>
      <c r="BR135" s="134"/>
      <c r="BS135" s="134"/>
      <c r="BT135" s="134"/>
      <c r="BU135" s="134"/>
      <c r="BV135" s="134"/>
      <c r="BW135" s="134"/>
      <c r="BX135" s="134"/>
      <c r="BY135" s="134"/>
      <c r="BZ135" s="134"/>
      <c r="CA135" s="134"/>
      <c r="CB135" s="134"/>
      <c r="CC135" s="134"/>
      <c r="CD135" s="134"/>
      <c r="CE135" s="134"/>
    </row>
    <row r="136" spans="2:83" ht="27.95" customHeight="1" x14ac:dyDescent="0.3">
      <c r="B136" s="9" t="s">
        <v>27</v>
      </c>
      <c r="C136" s="9" t="s">
        <v>28</v>
      </c>
      <c r="D136" s="9" t="str">
        <f t="shared" si="61"/>
        <v>Pesos</v>
      </c>
      <c r="E136" s="9" t="s">
        <v>136</v>
      </c>
      <c r="F136" s="15">
        <v>1.0474539700000001</v>
      </c>
      <c r="G136" s="15">
        <v>0</v>
      </c>
      <c r="H136" s="15">
        <v>0</v>
      </c>
      <c r="I136" s="15">
        <v>5.4114960000000004E-2</v>
      </c>
      <c r="J136" s="15">
        <v>0</v>
      </c>
      <c r="K136" s="15">
        <v>0</v>
      </c>
      <c r="L136" s="15">
        <v>1.5281600000000002E-3</v>
      </c>
      <c r="M136" s="15">
        <v>0</v>
      </c>
      <c r="N136" s="15">
        <v>0</v>
      </c>
      <c r="O136" s="15">
        <v>0</v>
      </c>
      <c r="P136" s="15">
        <v>0</v>
      </c>
      <c r="Q136" s="15">
        <v>0</v>
      </c>
      <c r="R136" s="15">
        <v>0</v>
      </c>
      <c r="S136" s="15">
        <v>0</v>
      </c>
      <c r="T136" s="15">
        <v>0</v>
      </c>
      <c r="U136" s="15">
        <v>0</v>
      </c>
      <c r="V136" s="15">
        <v>0</v>
      </c>
      <c r="W136" s="15">
        <v>0</v>
      </c>
      <c r="X136" s="15">
        <v>0</v>
      </c>
      <c r="Y136" s="15">
        <v>0</v>
      </c>
      <c r="Z136" s="15">
        <v>0</v>
      </c>
      <c r="AA136" s="15">
        <v>0</v>
      </c>
      <c r="AB136" s="15">
        <v>0</v>
      </c>
      <c r="AC136" s="15">
        <v>0</v>
      </c>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c r="BI136" s="134"/>
      <c r="BJ136" s="134"/>
      <c r="BK136" s="134"/>
      <c r="BL136" s="134"/>
      <c r="BM136" s="134"/>
      <c r="BN136" s="134"/>
      <c r="BO136" s="134"/>
      <c r="BP136" s="134"/>
      <c r="BQ136" s="134"/>
      <c r="BR136" s="134"/>
      <c r="BS136" s="134"/>
      <c r="BT136" s="134"/>
      <c r="BU136" s="134"/>
      <c r="BV136" s="134"/>
      <c r="BW136" s="134"/>
      <c r="BX136" s="134"/>
      <c r="BY136" s="134"/>
      <c r="BZ136" s="134"/>
      <c r="CA136" s="134"/>
      <c r="CB136" s="134"/>
      <c r="CC136" s="134"/>
      <c r="CD136" s="134"/>
      <c r="CE136" s="134"/>
    </row>
    <row r="137" spans="2:83" ht="27.95" customHeight="1" x14ac:dyDescent="0.3">
      <c r="B137" s="9" t="s">
        <v>29</v>
      </c>
      <c r="C137" s="9" t="s">
        <v>30</v>
      </c>
      <c r="D137" s="9" t="str">
        <f t="shared" si="61"/>
        <v>Pesos</v>
      </c>
      <c r="E137" s="9" t="s">
        <v>136</v>
      </c>
      <c r="F137" s="15">
        <v>1.4646509099999996</v>
      </c>
      <c r="G137" s="15">
        <v>0</v>
      </c>
      <c r="H137" s="15">
        <v>0</v>
      </c>
      <c r="I137" s="15">
        <v>4.966549E-2</v>
      </c>
      <c r="J137" s="15">
        <v>0</v>
      </c>
      <c r="K137" s="15">
        <v>0</v>
      </c>
      <c r="L137" s="15">
        <v>0</v>
      </c>
      <c r="M137" s="15">
        <v>0</v>
      </c>
      <c r="N137" s="15">
        <v>0</v>
      </c>
      <c r="O137" s="15">
        <v>0</v>
      </c>
      <c r="P137" s="15">
        <v>0</v>
      </c>
      <c r="Q137" s="15">
        <v>0</v>
      </c>
      <c r="R137" s="15">
        <v>0</v>
      </c>
      <c r="S137" s="15">
        <v>0</v>
      </c>
      <c r="T137" s="15">
        <v>0</v>
      </c>
      <c r="U137" s="15">
        <v>0</v>
      </c>
      <c r="V137" s="15">
        <v>0</v>
      </c>
      <c r="W137" s="15">
        <v>0</v>
      </c>
      <c r="X137" s="15">
        <v>0</v>
      </c>
      <c r="Y137" s="15">
        <v>0</v>
      </c>
      <c r="Z137" s="15">
        <v>0</v>
      </c>
      <c r="AA137" s="15">
        <v>0</v>
      </c>
      <c r="AB137" s="15">
        <v>0</v>
      </c>
      <c r="AC137" s="15">
        <v>0</v>
      </c>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c r="BI137" s="134"/>
      <c r="BJ137" s="134"/>
      <c r="BK137" s="134"/>
      <c r="BL137" s="134"/>
      <c r="BM137" s="134"/>
      <c r="BN137" s="134"/>
      <c r="BO137" s="134"/>
      <c r="BP137" s="134"/>
      <c r="BQ137" s="134"/>
      <c r="BR137" s="134"/>
      <c r="BS137" s="134"/>
      <c r="BT137" s="134"/>
      <c r="BU137" s="134"/>
      <c r="BV137" s="134"/>
      <c r="BW137" s="134"/>
      <c r="BX137" s="134"/>
      <c r="BY137" s="134"/>
      <c r="BZ137" s="134"/>
      <c r="CA137" s="134"/>
      <c r="CB137" s="134"/>
      <c r="CC137" s="134"/>
      <c r="CD137" s="134"/>
      <c r="CE137" s="134"/>
    </row>
    <row r="138" spans="2:83" ht="27.95" customHeight="1" x14ac:dyDescent="0.3">
      <c r="B138" s="24" t="s">
        <v>137</v>
      </c>
      <c r="C138" s="24"/>
      <c r="D138" s="24"/>
      <c r="E138" s="24"/>
      <c r="F138" s="61">
        <f>+SUM(F139:F140)</f>
        <v>0</v>
      </c>
      <c r="G138" s="61">
        <f t="shared" ref="G138:Z138" si="62">+SUM(G139:G140)</f>
        <v>0</v>
      </c>
      <c r="H138" s="61">
        <f t="shared" si="62"/>
        <v>10.699913646408458</v>
      </c>
      <c r="I138" s="61">
        <f t="shared" si="62"/>
        <v>0</v>
      </c>
      <c r="J138" s="61">
        <f t="shared" si="62"/>
        <v>0</v>
      </c>
      <c r="K138" s="61">
        <f t="shared" si="62"/>
        <v>8.8658411669567165</v>
      </c>
      <c r="L138" s="61">
        <f t="shared" si="62"/>
        <v>0</v>
      </c>
      <c r="M138" s="61">
        <f t="shared" si="62"/>
        <v>0</v>
      </c>
      <c r="N138" s="61">
        <f t="shared" si="62"/>
        <v>6.8647377221363106</v>
      </c>
      <c r="O138" s="61">
        <f t="shared" si="62"/>
        <v>0</v>
      </c>
      <c r="P138" s="61">
        <f t="shared" si="62"/>
        <v>0</v>
      </c>
      <c r="Q138" s="61">
        <f t="shared" si="62"/>
        <v>4.7778727011093123</v>
      </c>
      <c r="R138" s="61">
        <f t="shared" si="62"/>
        <v>0</v>
      </c>
      <c r="S138" s="61">
        <f t="shared" si="62"/>
        <v>0</v>
      </c>
      <c r="T138" s="61">
        <f t="shared" si="62"/>
        <v>2.7005367441052703</v>
      </c>
      <c r="U138" s="61">
        <f t="shared" si="62"/>
        <v>0</v>
      </c>
      <c r="V138" s="61">
        <f t="shared" si="62"/>
        <v>0</v>
      </c>
      <c r="W138" s="61">
        <f t="shared" si="62"/>
        <v>0.64797635356090311</v>
      </c>
      <c r="X138" s="61">
        <f t="shared" si="62"/>
        <v>0</v>
      </c>
      <c r="Y138" s="61">
        <f t="shared" si="62"/>
        <v>0</v>
      </c>
      <c r="Z138" s="61">
        <f t="shared" si="62"/>
        <v>0</v>
      </c>
      <c r="AA138" s="61">
        <f>+SUM(AA139:AA140)</f>
        <v>0</v>
      </c>
      <c r="AB138" s="61">
        <f>+SUM(AB139:AB140)</f>
        <v>0</v>
      </c>
      <c r="AC138" s="61">
        <f>+SUM(AC139:AC140)</f>
        <v>0</v>
      </c>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29"/>
      <c r="BV138" s="129"/>
      <c r="BW138" s="129"/>
      <c r="BX138" s="129"/>
      <c r="BY138" s="129"/>
      <c r="BZ138" s="129"/>
      <c r="CA138" s="129"/>
      <c r="CB138" s="129"/>
      <c r="CC138" s="129"/>
      <c r="CD138" s="129"/>
      <c r="CE138" s="129"/>
    </row>
    <row r="139" spans="2:83" ht="27.95" customHeight="1" x14ac:dyDescent="0.3">
      <c r="B139" s="9" t="s">
        <v>182</v>
      </c>
      <c r="C139" s="9" t="s">
        <v>183</v>
      </c>
      <c r="D139" s="9" t="str">
        <f>+VLOOKUP($C139,$C$10:$D$52,2,FALSE)</f>
        <v>UVA</v>
      </c>
      <c r="E139" s="9" t="s">
        <v>137</v>
      </c>
      <c r="F139" s="15">
        <v>0</v>
      </c>
      <c r="G139" s="15">
        <v>0</v>
      </c>
      <c r="H139" s="15">
        <v>2.367019503301858</v>
      </c>
      <c r="I139" s="15">
        <v>0</v>
      </c>
      <c r="J139" s="15">
        <v>0</v>
      </c>
      <c r="K139" s="15">
        <v>8.8658411669567165</v>
      </c>
      <c r="L139" s="15">
        <v>0</v>
      </c>
      <c r="M139" s="15">
        <v>0</v>
      </c>
      <c r="N139" s="15">
        <v>6.8647377221363106</v>
      </c>
      <c r="O139" s="15">
        <v>0</v>
      </c>
      <c r="P139" s="15">
        <v>0</v>
      </c>
      <c r="Q139" s="15">
        <v>4.7778727011093123</v>
      </c>
      <c r="R139" s="15">
        <v>0</v>
      </c>
      <c r="S139" s="15">
        <v>0</v>
      </c>
      <c r="T139" s="15">
        <v>2.7005367441052703</v>
      </c>
      <c r="U139" s="15">
        <v>0</v>
      </c>
      <c r="V139" s="15">
        <v>0</v>
      </c>
      <c r="W139" s="15">
        <v>0.64797635356090311</v>
      </c>
      <c r="X139" s="15">
        <v>0</v>
      </c>
      <c r="Y139" s="15">
        <v>0</v>
      </c>
      <c r="Z139" s="15">
        <v>0</v>
      </c>
      <c r="AA139" s="15">
        <v>0</v>
      </c>
      <c r="AB139" s="15">
        <v>0</v>
      </c>
      <c r="AC139" s="15">
        <v>0</v>
      </c>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c r="BI139" s="134"/>
      <c r="BJ139" s="134"/>
      <c r="BK139" s="134"/>
      <c r="BL139" s="134"/>
      <c r="BM139" s="134"/>
      <c r="BN139" s="134"/>
      <c r="BO139" s="134"/>
      <c r="BP139" s="134"/>
      <c r="BQ139" s="134"/>
      <c r="BR139" s="134"/>
      <c r="BS139" s="134"/>
      <c r="BT139" s="134"/>
      <c r="BU139" s="134"/>
      <c r="BV139" s="134"/>
      <c r="BW139" s="134"/>
      <c r="BX139" s="134"/>
      <c r="BY139" s="134"/>
      <c r="BZ139" s="134"/>
      <c r="CA139" s="134"/>
      <c r="CB139" s="134"/>
      <c r="CC139" s="134"/>
      <c r="CD139" s="134"/>
      <c r="CE139" s="134"/>
    </row>
    <row r="140" spans="2:83" ht="27.95" customHeight="1" x14ac:dyDescent="0.3">
      <c r="B140" s="9" t="s">
        <v>31</v>
      </c>
      <c r="C140" s="9" t="s">
        <v>32</v>
      </c>
      <c r="D140" s="9" t="str">
        <f>+VLOOKUP($C140,$C$10:$D$52,2,FALSE)</f>
        <v>UVA</v>
      </c>
      <c r="E140" s="9" t="s">
        <v>137</v>
      </c>
      <c r="F140" s="15">
        <v>0</v>
      </c>
      <c r="G140" s="15">
        <v>0</v>
      </c>
      <c r="H140" s="15">
        <v>8.3328941431065999</v>
      </c>
      <c r="I140" s="15">
        <v>0</v>
      </c>
      <c r="J140" s="15">
        <v>0</v>
      </c>
      <c r="K140" s="15">
        <v>0</v>
      </c>
      <c r="L140" s="15">
        <v>0</v>
      </c>
      <c r="M140" s="15">
        <v>0</v>
      </c>
      <c r="N140" s="15">
        <v>0</v>
      </c>
      <c r="O140" s="15">
        <v>0</v>
      </c>
      <c r="P140" s="15">
        <v>0</v>
      </c>
      <c r="Q140" s="15">
        <v>0</v>
      </c>
      <c r="R140" s="15">
        <v>0</v>
      </c>
      <c r="S140" s="15">
        <v>0</v>
      </c>
      <c r="T140" s="15">
        <v>0</v>
      </c>
      <c r="U140" s="15">
        <v>0</v>
      </c>
      <c r="V140" s="15">
        <v>0</v>
      </c>
      <c r="W140" s="15">
        <v>0</v>
      </c>
      <c r="X140" s="15">
        <v>0</v>
      </c>
      <c r="Y140" s="15">
        <v>0</v>
      </c>
      <c r="Z140" s="15">
        <v>0</v>
      </c>
      <c r="AA140" s="15">
        <v>0</v>
      </c>
      <c r="AB140" s="15">
        <v>0</v>
      </c>
      <c r="AC140" s="15">
        <v>0</v>
      </c>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4"/>
      <c r="BN140" s="134"/>
      <c r="BO140" s="134"/>
      <c r="BP140" s="134"/>
      <c r="BQ140" s="134"/>
      <c r="BR140" s="134"/>
      <c r="BS140" s="134"/>
      <c r="BT140" s="134"/>
      <c r="BU140" s="134"/>
      <c r="BV140" s="134"/>
      <c r="BW140" s="134"/>
      <c r="BX140" s="134"/>
      <c r="BY140" s="134"/>
      <c r="BZ140" s="134"/>
      <c r="CA140" s="134"/>
      <c r="CB140" s="134"/>
      <c r="CC140" s="134"/>
      <c r="CD140" s="134"/>
      <c r="CE140" s="134"/>
    </row>
    <row r="141" spans="2:83" ht="27.95" customHeight="1" x14ac:dyDescent="0.3">
      <c r="B141" s="24" t="s">
        <v>142</v>
      </c>
      <c r="C141" s="24"/>
      <c r="D141" s="24"/>
      <c r="E141" s="24"/>
      <c r="F141" s="61">
        <f>+SUM(F142:F142)</f>
        <v>0</v>
      </c>
      <c r="G141" s="61">
        <f t="shared" ref="G141:Z141" si="63">+SUM(G142:G142)</f>
        <v>7.3399039999999999E-2</v>
      </c>
      <c r="H141" s="61">
        <f t="shared" si="63"/>
        <v>0</v>
      </c>
      <c r="I141" s="61">
        <f t="shared" si="63"/>
        <v>0</v>
      </c>
      <c r="J141" s="61">
        <f t="shared" si="63"/>
        <v>8.5710300000000003E-3</v>
      </c>
      <c r="K141" s="61">
        <f t="shared" si="63"/>
        <v>0</v>
      </c>
      <c r="L141" s="61">
        <f t="shared" si="63"/>
        <v>0</v>
      </c>
      <c r="M141" s="61">
        <f t="shared" si="63"/>
        <v>0</v>
      </c>
      <c r="N141" s="61">
        <f t="shared" si="63"/>
        <v>0</v>
      </c>
      <c r="O141" s="61">
        <f t="shared" si="63"/>
        <v>0</v>
      </c>
      <c r="P141" s="61">
        <f t="shared" si="63"/>
        <v>0</v>
      </c>
      <c r="Q141" s="61">
        <f t="shared" si="63"/>
        <v>0</v>
      </c>
      <c r="R141" s="61">
        <f t="shared" si="63"/>
        <v>0</v>
      </c>
      <c r="S141" s="61">
        <f t="shared" si="63"/>
        <v>0</v>
      </c>
      <c r="T141" s="61">
        <f t="shared" si="63"/>
        <v>0</v>
      </c>
      <c r="U141" s="61">
        <f t="shared" si="63"/>
        <v>0</v>
      </c>
      <c r="V141" s="61">
        <f t="shared" si="63"/>
        <v>0</v>
      </c>
      <c r="W141" s="61">
        <f t="shared" si="63"/>
        <v>0</v>
      </c>
      <c r="X141" s="61">
        <f t="shared" si="63"/>
        <v>0</v>
      </c>
      <c r="Y141" s="61">
        <f t="shared" si="63"/>
        <v>0</v>
      </c>
      <c r="Z141" s="61">
        <f t="shared" si="63"/>
        <v>0</v>
      </c>
      <c r="AA141" s="61">
        <f>+SUM(AA142:AA142)</f>
        <v>0</v>
      </c>
      <c r="AB141" s="61">
        <f>+SUM(AB142:AB142)</f>
        <v>0</v>
      </c>
      <c r="AC141" s="61">
        <f>+SUM(AC142:AC142)</f>
        <v>0</v>
      </c>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129"/>
      <c r="CA141" s="129"/>
      <c r="CB141" s="129"/>
      <c r="CC141" s="129"/>
      <c r="CD141" s="129"/>
      <c r="CE141" s="129"/>
    </row>
    <row r="142" spans="2:83" ht="27.95" customHeight="1" x14ac:dyDescent="0.3">
      <c r="B142" s="9" t="s">
        <v>33</v>
      </c>
      <c r="C142" s="9" t="s">
        <v>34</v>
      </c>
      <c r="D142" s="9" t="str">
        <f>+VLOOKUP($C142,$C$10:$D$52,2,FALSE)</f>
        <v>USD</v>
      </c>
      <c r="E142" s="9" t="s">
        <v>138</v>
      </c>
      <c r="F142" s="15">
        <v>0</v>
      </c>
      <c r="G142" s="15">
        <v>7.3399039999999999E-2</v>
      </c>
      <c r="H142" s="15">
        <v>0</v>
      </c>
      <c r="I142" s="15">
        <v>0</v>
      </c>
      <c r="J142" s="15">
        <v>8.5710300000000003E-3</v>
      </c>
      <c r="K142" s="15">
        <v>0</v>
      </c>
      <c r="L142" s="15">
        <v>0</v>
      </c>
      <c r="M142" s="15">
        <v>0</v>
      </c>
      <c r="N142" s="15">
        <v>0</v>
      </c>
      <c r="O142" s="15">
        <v>0</v>
      </c>
      <c r="P142" s="15">
        <v>0</v>
      </c>
      <c r="Q142" s="15">
        <v>0</v>
      </c>
      <c r="R142" s="15">
        <v>0</v>
      </c>
      <c r="S142" s="15">
        <v>0</v>
      </c>
      <c r="T142" s="15">
        <v>0</v>
      </c>
      <c r="U142" s="15">
        <v>0</v>
      </c>
      <c r="V142" s="15">
        <v>0</v>
      </c>
      <c r="W142" s="15">
        <v>0</v>
      </c>
      <c r="X142" s="15">
        <v>0</v>
      </c>
      <c r="Y142" s="15">
        <v>0</v>
      </c>
      <c r="Z142" s="15">
        <v>0</v>
      </c>
      <c r="AA142" s="15">
        <v>0</v>
      </c>
      <c r="AB142" s="15">
        <v>0</v>
      </c>
      <c r="AC142" s="15">
        <v>0</v>
      </c>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c r="BI142" s="134"/>
      <c r="BJ142" s="134"/>
      <c r="BK142" s="134"/>
      <c r="BL142" s="134"/>
      <c r="BM142" s="134"/>
      <c r="BN142" s="134"/>
      <c r="BO142" s="134"/>
      <c r="BP142" s="134"/>
      <c r="BQ142" s="134"/>
      <c r="BR142" s="134"/>
      <c r="BS142" s="134"/>
      <c r="BT142" s="134"/>
      <c r="BU142" s="134"/>
      <c r="BV142" s="134"/>
      <c r="BW142" s="134"/>
      <c r="BX142" s="134"/>
      <c r="BY142" s="134"/>
      <c r="BZ142" s="134"/>
      <c r="CA142" s="134"/>
      <c r="CB142" s="134"/>
      <c r="CC142" s="134"/>
      <c r="CD142" s="134"/>
      <c r="CE142" s="134"/>
    </row>
    <row r="143" spans="2:83" ht="27.95" customHeight="1" x14ac:dyDescent="0.3">
      <c r="B143" s="24" t="s">
        <v>35</v>
      </c>
      <c r="C143" s="24"/>
      <c r="D143" s="24"/>
      <c r="E143" s="24"/>
      <c r="F143" s="61">
        <f>+SUM(F144,F155)</f>
        <v>0</v>
      </c>
      <c r="G143" s="61">
        <f t="shared" ref="G143:Z143" si="64">+SUM(G144,G155)</f>
        <v>4.9953527489557903</v>
      </c>
      <c r="H143" s="61">
        <f t="shared" si="64"/>
        <v>0</v>
      </c>
      <c r="I143" s="61">
        <f t="shared" si="64"/>
        <v>0</v>
      </c>
      <c r="J143" s="61">
        <f t="shared" si="64"/>
        <v>2.6104261994814792</v>
      </c>
      <c r="K143" s="61">
        <f t="shared" si="64"/>
        <v>0</v>
      </c>
      <c r="L143" s="61">
        <f t="shared" si="64"/>
        <v>0</v>
      </c>
      <c r="M143" s="61">
        <f t="shared" si="64"/>
        <v>2.6096656957157149</v>
      </c>
      <c r="N143" s="61">
        <f t="shared" si="64"/>
        <v>0</v>
      </c>
      <c r="O143" s="61">
        <f t="shared" si="64"/>
        <v>0</v>
      </c>
      <c r="P143" s="61">
        <f t="shared" si="64"/>
        <v>2.4537955735556061</v>
      </c>
      <c r="Q143" s="61">
        <f t="shared" si="64"/>
        <v>0</v>
      </c>
      <c r="R143" s="61">
        <f t="shared" si="64"/>
        <v>0</v>
      </c>
      <c r="S143" s="61">
        <f t="shared" si="64"/>
        <v>3.0695322214936773</v>
      </c>
      <c r="T143" s="61">
        <f t="shared" si="64"/>
        <v>0</v>
      </c>
      <c r="U143" s="61">
        <f t="shared" si="64"/>
        <v>0</v>
      </c>
      <c r="V143" s="61">
        <f t="shared" si="64"/>
        <v>4.7177848149459836</v>
      </c>
      <c r="W143" s="61">
        <f t="shared" si="64"/>
        <v>0</v>
      </c>
      <c r="X143" s="61">
        <f t="shared" si="64"/>
        <v>0</v>
      </c>
      <c r="Y143" s="61">
        <f t="shared" si="64"/>
        <v>4.3476167601872353</v>
      </c>
      <c r="Z143" s="61">
        <f t="shared" si="64"/>
        <v>0</v>
      </c>
      <c r="AA143" s="61">
        <f>+SUM(AA144,AA155)</f>
        <v>0</v>
      </c>
      <c r="AB143" s="61">
        <f>+SUM(AB144,AB155)</f>
        <v>2.0695621662475894</v>
      </c>
      <c r="AC143" s="61">
        <f>+SUM(AC144,AC155)</f>
        <v>0</v>
      </c>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129"/>
      <c r="CA143" s="129"/>
      <c r="CB143" s="129"/>
      <c r="CC143" s="129"/>
      <c r="CD143" s="129"/>
      <c r="CE143" s="129"/>
    </row>
    <row r="144" spans="2:83" ht="27.95" customHeight="1" x14ac:dyDescent="0.3">
      <c r="B144" s="25" t="s">
        <v>36</v>
      </c>
      <c r="C144" s="25"/>
      <c r="D144" s="25"/>
      <c r="E144" s="25"/>
      <c r="F144" s="62">
        <f>+SUM(F145:F154)</f>
        <v>0</v>
      </c>
      <c r="G144" s="62">
        <f t="shared" ref="G144:Z144" si="65">+SUM(G145:G154)</f>
        <v>4.0224034278784808</v>
      </c>
      <c r="H144" s="62">
        <f t="shared" si="65"/>
        <v>0</v>
      </c>
      <c r="I144" s="62">
        <f t="shared" si="65"/>
        <v>0</v>
      </c>
      <c r="J144" s="62">
        <f t="shared" si="65"/>
        <v>2.2037103562299172</v>
      </c>
      <c r="K144" s="62">
        <f t="shared" si="65"/>
        <v>0</v>
      </c>
      <c r="L144" s="62">
        <f t="shared" si="65"/>
        <v>0</v>
      </c>
      <c r="M144" s="62">
        <f t="shared" si="65"/>
        <v>2.193578622064726</v>
      </c>
      <c r="N144" s="62">
        <f t="shared" si="65"/>
        <v>0</v>
      </c>
      <c r="O144" s="62">
        <f t="shared" si="65"/>
        <v>0</v>
      </c>
      <c r="P144" s="62">
        <f t="shared" si="65"/>
        <v>2.0244833424373128</v>
      </c>
      <c r="Q144" s="62">
        <f t="shared" si="65"/>
        <v>0</v>
      </c>
      <c r="R144" s="62">
        <f t="shared" si="65"/>
        <v>0</v>
      </c>
      <c r="S144" s="62">
        <f t="shared" si="65"/>
        <v>2.5885589088079763</v>
      </c>
      <c r="T144" s="62">
        <f t="shared" si="65"/>
        <v>0</v>
      </c>
      <c r="U144" s="62">
        <f t="shared" si="65"/>
        <v>0</v>
      </c>
      <c r="V144" s="62">
        <f t="shared" si="65"/>
        <v>3.8315654809201161</v>
      </c>
      <c r="W144" s="62">
        <f t="shared" si="65"/>
        <v>0</v>
      </c>
      <c r="X144" s="62">
        <f t="shared" si="65"/>
        <v>0</v>
      </c>
      <c r="Y144" s="62">
        <f t="shared" si="65"/>
        <v>3.4573397164993622</v>
      </c>
      <c r="Z144" s="62">
        <f t="shared" si="65"/>
        <v>0</v>
      </c>
      <c r="AA144" s="62">
        <f>+SUM(AA145:AA154)</f>
        <v>0</v>
      </c>
      <c r="AB144" s="62">
        <f>+SUM(AB145:AB154)</f>
        <v>1.6328901733491046</v>
      </c>
      <c r="AC144" s="62">
        <f>+SUM(AC145:AC154)</f>
        <v>0</v>
      </c>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row>
    <row r="145" spans="2:83" ht="27.95" customHeight="1" x14ac:dyDescent="0.3">
      <c r="B145" s="9" t="s">
        <v>37</v>
      </c>
      <c r="C145" s="9" t="s">
        <v>38</v>
      </c>
      <c r="D145" s="9" t="str">
        <f t="shared" ref="D145:D154" si="66">+VLOOKUP($C145,$C$10:$D$52,2,FALSE)</f>
        <v>USD</v>
      </c>
      <c r="E145" s="9" t="s">
        <v>139</v>
      </c>
      <c r="F145" s="15">
        <v>0</v>
      </c>
      <c r="G145" s="15">
        <v>1.032626562601509</v>
      </c>
      <c r="H145" s="15">
        <v>0</v>
      </c>
      <c r="I145" s="15">
        <v>0</v>
      </c>
      <c r="J145" s="15">
        <v>0.52074357742946331</v>
      </c>
      <c r="K145" s="15">
        <v>0</v>
      </c>
      <c r="L145" s="15">
        <v>0</v>
      </c>
      <c r="M145" s="15">
        <v>0.55982145371382797</v>
      </c>
      <c r="N145" s="15">
        <v>0</v>
      </c>
      <c r="O145" s="15">
        <v>0</v>
      </c>
      <c r="P145" s="15">
        <v>0.52501183660484418</v>
      </c>
      <c r="Q145" s="15">
        <v>0</v>
      </c>
      <c r="R145" s="15">
        <v>0</v>
      </c>
      <c r="S145" s="15">
        <v>0.85105408816642536</v>
      </c>
      <c r="T145" s="15">
        <v>0</v>
      </c>
      <c r="U145" s="15">
        <v>0</v>
      </c>
      <c r="V145" s="15">
        <v>1.2400272046385401</v>
      </c>
      <c r="W145" s="15">
        <v>0</v>
      </c>
      <c r="X145" s="15">
        <v>0</v>
      </c>
      <c r="Y145" s="15">
        <v>1.1399760956945593</v>
      </c>
      <c r="Z145" s="15">
        <v>0</v>
      </c>
      <c r="AA145" s="15">
        <v>0</v>
      </c>
      <c r="AB145" s="15">
        <v>0.55713117458756556</v>
      </c>
      <c r="AC145" s="15">
        <v>0</v>
      </c>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c r="BI145" s="134"/>
      <c r="BJ145" s="134"/>
      <c r="BK145" s="134"/>
      <c r="BL145" s="134"/>
      <c r="BM145" s="134"/>
      <c r="BN145" s="134"/>
      <c r="BO145" s="134"/>
      <c r="BP145" s="134"/>
      <c r="BQ145" s="134"/>
      <c r="BR145" s="134"/>
      <c r="BS145" s="134"/>
      <c r="BT145" s="134"/>
      <c r="BU145" s="134"/>
      <c r="BV145" s="134"/>
      <c r="BW145" s="134"/>
      <c r="BX145" s="134"/>
      <c r="BY145" s="134"/>
      <c r="BZ145" s="134"/>
      <c r="CA145" s="134"/>
      <c r="CB145" s="134"/>
      <c r="CC145" s="134"/>
      <c r="CD145" s="134"/>
      <c r="CE145" s="134"/>
    </row>
    <row r="146" spans="2:83" ht="27.95" customHeight="1" x14ac:dyDescent="0.3">
      <c r="B146" s="9" t="s">
        <v>39</v>
      </c>
      <c r="C146" s="9" t="s">
        <v>40</v>
      </c>
      <c r="D146" s="9" t="str">
        <f t="shared" si="66"/>
        <v>USD</v>
      </c>
      <c r="E146" s="9" t="s">
        <v>139</v>
      </c>
      <c r="F146" s="15">
        <v>0</v>
      </c>
      <c r="G146" s="15">
        <v>1.0486738264391271</v>
      </c>
      <c r="H146" s="15">
        <v>0</v>
      </c>
      <c r="I146" s="15">
        <v>0</v>
      </c>
      <c r="J146" s="15">
        <v>0.73761912638011173</v>
      </c>
      <c r="K146" s="15">
        <v>0</v>
      </c>
      <c r="L146" s="15">
        <v>0</v>
      </c>
      <c r="M146" s="15">
        <v>0.72298053572798915</v>
      </c>
      <c r="N146" s="15">
        <v>0</v>
      </c>
      <c r="O146" s="15">
        <v>0</v>
      </c>
      <c r="P146" s="15">
        <v>0.66991965597376679</v>
      </c>
      <c r="Q146" s="15">
        <v>0</v>
      </c>
      <c r="R146" s="15">
        <v>0</v>
      </c>
      <c r="S146" s="15">
        <v>0.78695667194535313</v>
      </c>
      <c r="T146" s="15">
        <v>0</v>
      </c>
      <c r="U146" s="15">
        <v>0</v>
      </c>
      <c r="V146" s="15">
        <v>1.0868142300367398</v>
      </c>
      <c r="W146" s="15">
        <v>0</v>
      </c>
      <c r="X146" s="15">
        <v>0</v>
      </c>
      <c r="Y146" s="15">
        <v>0.97282426271885103</v>
      </c>
      <c r="Z146" s="15">
        <v>0</v>
      </c>
      <c r="AA146" s="15">
        <v>0</v>
      </c>
      <c r="AB146" s="15">
        <v>0.43641058195286314</v>
      </c>
      <c r="AC146" s="15">
        <v>0</v>
      </c>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c r="BI146" s="134"/>
      <c r="BJ146" s="134"/>
      <c r="BK146" s="134"/>
      <c r="BL146" s="134"/>
      <c r="BM146" s="134"/>
      <c r="BN146" s="134"/>
      <c r="BO146" s="134"/>
      <c r="BP146" s="134"/>
      <c r="BQ146" s="134"/>
      <c r="BR146" s="134"/>
      <c r="BS146" s="134"/>
      <c r="BT146" s="134"/>
      <c r="BU146" s="134"/>
      <c r="BV146" s="134"/>
      <c r="BW146" s="134"/>
      <c r="BX146" s="134"/>
      <c r="BY146" s="134"/>
      <c r="BZ146" s="134"/>
      <c r="CA146" s="134"/>
      <c r="CB146" s="134"/>
      <c r="CC146" s="134"/>
      <c r="CD146" s="134"/>
      <c r="CE146" s="134"/>
    </row>
    <row r="147" spans="2:83" ht="27.95" customHeight="1" x14ac:dyDescent="0.3">
      <c r="B147" s="9" t="s">
        <v>41</v>
      </c>
      <c r="C147" s="9" t="s">
        <v>42</v>
      </c>
      <c r="D147" s="9" t="str">
        <f t="shared" si="66"/>
        <v>USD</v>
      </c>
      <c r="E147" s="9" t="s">
        <v>139</v>
      </c>
      <c r="F147" s="15">
        <v>0</v>
      </c>
      <c r="G147" s="15">
        <v>0.71828950000000003</v>
      </c>
      <c r="H147" s="15">
        <v>0</v>
      </c>
      <c r="I147" s="15">
        <v>0</v>
      </c>
      <c r="J147" s="15">
        <v>0.26892341042800572</v>
      </c>
      <c r="K147" s="15">
        <v>0</v>
      </c>
      <c r="L147" s="15">
        <v>0</v>
      </c>
      <c r="M147" s="15">
        <v>0.23233145792470422</v>
      </c>
      <c r="N147" s="15">
        <v>0</v>
      </c>
      <c r="O147" s="15">
        <v>0</v>
      </c>
      <c r="P147" s="15">
        <v>0.1795014731213069</v>
      </c>
      <c r="Q147" s="15">
        <v>0</v>
      </c>
      <c r="R147" s="15">
        <v>0</v>
      </c>
      <c r="S147" s="15">
        <v>0.14861530507691284</v>
      </c>
      <c r="T147" s="15">
        <v>0</v>
      </c>
      <c r="U147" s="15">
        <v>0</v>
      </c>
      <c r="V147" s="15">
        <v>0.12643557240844314</v>
      </c>
      <c r="W147" s="15">
        <v>0</v>
      </c>
      <c r="X147" s="15">
        <v>0</v>
      </c>
      <c r="Y147" s="15">
        <v>0</v>
      </c>
      <c r="Z147" s="15">
        <v>0</v>
      </c>
      <c r="AA147" s="15">
        <v>0</v>
      </c>
      <c r="AB147" s="15">
        <v>0</v>
      </c>
      <c r="AC147" s="15">
        <v>0</v>
      </c>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4"/>
      <c r="BQ147" s="134"/>
      <c r="BR147" s="134"/>
      <c r="BS147" s="134"/>
      <c r="BT147" s="134"/>
      <c r="BU147" s="134"/>
      <c r="BV147" s="134"/>
      <c r="BW147" s="134"/>
      <c r="BX147" s="134"/>
      <c r="BY147" s="134"/>
      <c r="BZ147" s="134"/>
      <c r="CA147" s="134"/>
      <c r="CB147" s="134"/>
      <c r="CC147" s="134"/>
      <c r="CD147" s="134"/>
      <c r="CE147" s="134"/>
    </row>
    <row r="148" spans="2:83" ht="27.95" customHeight="1" x14ac:dyDescent="0.3">
      <c r="B148" s="9" t="s">
        <v>43</v>
      </c>
      <c r="C148" s="9" t="s">
        <v>44</v>
      </c>
      <c r="D148" s="9" t="str">
        <f t="shared" si="66"/>
        <v>USD</v>
      </c>
      <c r="E148" s="9" t="s">
        <v>139</v>
      </c>
      <c r="F148" s="15">
        <v>0</v>
      </c>
      <c r="G148" s="15">
        <v>0.83119930560344057</v>
      </c>
      <c r="H148" s="15">
        <v>0</v>
      </c>
      <c r="I148" s="15">
        <v>0</v>
      </c>
      <c r="J148" s="15">
        <v>0.39312151476689317</v>
      </c>
      <c r="K148" s="15">
        <v>0</v>
      </c>
      <c r="L148" s="15">
        <v>0</v>
      </c>
      <c r="M148" s="15">
        <v>0.4074618543022942</v>
      </c>
      <c r="N148" s="15">
        <v>0</v>
      </c>
      <c r="O148" s="15">
        <v>0</v>
      </c>
      <c r="P148" s="15">
        <v>0.40605438925311427</v>
      </c>
      <c r="Q148" s="15">
        <v>0</v>
      </c>
      <c r="R148" s="15">
        <v>0</v>
      </c>
      <c r="S148" s="15">
        <v>0.50244792129719551</v>
      </c>
      <c r="T148" s="15">
        <v>0</v>
      </c>
      <c r="U148" s="15">
        <v>0</v>
      </c>
      <c r="V148" s="15">
        <v>0.93554934424004133</v>
      </c>
      <c r="W148" s="15">
        <v>0</v>
      </c>
      <c r="X148" s="15">
        <v>0</v>
      </c>
      <c r="Y148" s="15">
        <v>0.93163926751720494</v>
      </c>
      <c r="Z148" s="15">
        <v>0</v>
      </c>
      <c r="AA148" s="15">
        <v>0</v>
      </c>
      <c r="AB148" s="15">
        <v>0.44168052108483691</v>
      </c>
      <c r="AC148" s="15">
        <v>0</v>
      </c>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c r="BI148" s="134"/>
      <c r="BJ148" s="134"/>
      <c r="BK148" s="134"/>
      <c r="BL148" s="134"/>
      <c r="BM148" s="134"/>
      <c r="BN148" s="134"/>
      <c r="BO148" s="134"/>
      <c r="BP148" s="134"/>
      <c r="BQ148" s="134"/>
      <c r="BR148" s="134"/>
      <c r="BS148" s="134"/>
      <c r="BT148" s="134"/>
      <c r="BU148" s="134"/>
      <c r="BV148" s="134"/>
      <c r="BW148" s="134"/>
      <c r="BX148" s="134"/>
      <c r="BY148" s="134"/>
      <c r="BZ148" s="134"/>
      <c r="CA148" s="134"/>
      <c r="CB148" s="134"/>
      <c r="CC148" s="134"/>
      <c r="CD148" s="134"/>
      <c r="CE148" s="134"/>
    </row>
    <row r="149" spans="2:83" ht="27.95" customHeight="1" x14ac:dyDescent="0.3">
      <c r="B149" s="9" t="s">
        <v>45</v>
      </c>
      <c r="C149" s="9" t="s">
        <v>46</v>
      </c>
      <c r="D149" s="9" t="str">
        <f t="shared" si="66"/>
        <v>USD</v>
      </c>
      <c r="E149" s="9" t="s">
        <v>139</v>
      </c>
      <c r="F149" s="15">
        <v>0</v>
      </c>
      <c r="G149" s="15">
        <v>0.15009618971990674</v>
      </c>
      <c r="H149" s="15">
        <v>0</v>
      </c>
      <c r="I149" s="15">
        <v>0</v>
      </c>
      <c r="J149" s="15">
        <v>0.11591800933894043</v>
      </c>
      <c r="K149" s="15">
        <v>0</v>
      </c>
      <c r="L149" s="15">
        <v>0</v>
      </c>
      <c r="M149" s="15">
        <v>0.11372890697158396</v>
      </c>
      <c r="N149" s="15">
        <v>0</v>
      </c>
      <c r="O149" s="15">
        <v>0</v>
      </c>
      <c r="P149" s="15">
        <v>0.10443015700108535</v>
      </c>
      <c r="Q149" s="15">
        <v>0</v>
      </c>
      <c r="R149" s="15">
        <v>0</v>
      </c>
      <c r="S149" s="15">
        <v>0.12643306437715846</v>
      </c>
      <c r="T149" s="15">
        <v>0</v>
      </c>
      <c r="U149" s="15">
        <v>0</v>
      </c>
      <c r="V149" s="15">
        <v>0.16812971119843248</v>
      </c>
      <c r="W149" s="15">
        <v>0</v>
      </c>
      <c r="X149" s="15">
        <v>0</v>
      </c>
      <c r="Y149" s="15">
        <v>0.14842051712688398</v>
      </c>
      <c r="Z149" s="15">
        <v>0</v>
      </c>
      <c r="AA149" s="15">
        <v>0</v>
      </c>
      <c r="AB149" s="15">
        <v>7.1498556058078727E-2</v>
      </c>
      <c r="AC149" s="15">
        <v>0</v>
      </c>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c r="BI149" s="134"/>
      <c r="BJ149" s="134"/>
      <c r="BK149" s="134"/>
      <c r="BL149" s="134"/>
      <c r="BM149" s="134"/>
      <c r="BN149" s="134"/>
      <c r="BO149" s="134"/>
      <c r="BP149" s="134"/>
      <c r="BQ149" s="134"/>
      <c r="BR149" s="134"/>
      <c r="BS149" s="134"/>
      <c r="BT149" s="134"/>
      <c r="BU149" s="134"/>
      <c r="BV149" s="134"/>
      <c r="BW149" s="134"/>
      <c r="BX149" s="134"/>
      <c r="BY149" s="134"/>
      <c r="BZ149" s="134"/>
      <c r="CA149" s="134"/>
      <c r="CB149" s="134"/>
      <c r="CC149" s="134"/>
      <c r="CD149" s="134"/>
      <c r="CE149" s="134"/>
    </row>
    <row r="150" spans="2:83" ht="27.95" customHeight="1" x14ac:dyDescent="0.3">
      <c r="B150" s="9" t="s">
        <v>47</v>
      </c>
      <c r="C150" s="9" t="s">
        <v>48</v>
      </c>
      <c r="D150" s="9" t="str">
        <f t="shared" si="66"/>
        <v>USD</v>
      </c>
      <c r="E150" s="9" t="s">
        <v>139</v>
      </c>
      <c r="F150" s="15">
        <v>0</v>
      </c>
      <c r="G150" s="15">
        <v>0.16035402112983121</v>
      </c>
      <c r="H150" s="15">
        <v>0</v>
      </c>
      <c r="I150" s="15">
        <v>0</v>
      </c>
      <c r="J150" s="15">
        <v>0.10016155583996762</v>
      </c>
      <c r="K150" s="15">
        <v>0</v>
      </c>
      <c r="L150" s="15">
        <v>0</v>
      </c>
      <c r="M150" s="15">
        <v>0.11223044175175473</v>
      </c>
      <c r="N150" s="15">
        <v>0</v>
      </c>
      <c r="O150" s="15">
        <v>0</v>
      </c>
      <c r="P150" s="15">
        <v>0.11117041852812919</v>
      </c>
      <c r="Q150" s="15">
        <v>0</v>
      </c>
      <c r="R150" s="15">
        <v>0</v>
      </c>
      <c r="S150" s="15">
        <v>0.15854192197612776</v>
      </c>
      <c r="T150" s="15">
        <v>0</v>
      </c>
      <c r="U150" s="15">
        <v>0</v>
      </c>
      <c r="V150" s="15">
        <v>0.27030795839791932</v>
      </c>
      <c r="W150" s="15">
        <v>0</v>
      </c>
      <c r="X150" s="15">
        <v>0</v>
      </c>
      <c r="Y150" s="15">
        <v>0.26063692344186329</v>
      </c>
      <c r="Z150" s="15">
        <v>0</v>
      </c>
      <c r="AA150" s="15">
        <v>0</v>
      </c>
      <c r="AB150" s="15">
        <v>0.12439139966576014</v>
      </c>
      <c r="AC150" s="15">
        <v>0</v>
      </c>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c r="BI150" s="134"/>
      <c r="BJ150" s="134"/>
      <c r="BK150" s="134"/>
      <c r="BL150" s="134"/>
      <c r="BM150" s="134"/>
      <c r="BN150" s="134"/>
      <c r="BO150" s="134"/>
      <c r="BP150" s="134"/>
      <c r="BQ150" s="134"/>
      <c r="BR150" s="134"/>
      <c r="BS150" s="134"/>
      <c r="BT150" s="134"/>
      <c r="BU150" s="134"/>
      <c r="BV150" s="134"/>
      <c r="BW150" s="134"/>
      <c r="BX150" s="134"/>
      <c r="BY150" s="134"/>
      <c r="BZ150" s="134"/>
      <c r="CA150" s="134"/>
      <c r="CB150" s="134"/>
      <c r="CC150" s="134"/>
      <c r="CD150" s="134"/>
      <c r="CE150" s="134"/>
    </row>
    <row r="151" spans="2:83" ht="27.95" customHeight="1" x14ac:dyDescent="0.3">
      <c r="B151" s="9" t="s">
        <v>49</v>
      </c>
      <c r="C151" s="9" t="s">
        <v>50</v>
      </c>
      <c r="D151" s="9" t="str">
        <f t="shared" si="66"/>
        <v>USD</v>
      </c>
      <c r="E151" s="9" t="s">
        <v>139</v>
      </c>
      <c r="F151" s="15">
        <v>0</v>
      </c>
      <c r="G151" s="15">
        <v>6.1747852926347581E-2</v>
      </c>
      <c r="H151" s="15">
        <v>0</v>
      </c>
      <c r="I151" s="15">
        <v>0</v>
      </c>
      <c r="J151" s="15">
        <v>4.8606229631983841E-2</v>
      </c>
      <c r="K151" s="15">
        <v>0</v>
      </c>
      <c r="L151" s="15">
        <v>0</v>
      </c>
      <c r="M151" s="15">
        <v>3.5642195793525011E-2</v>
      </c>
      <c r="N151" s="15">
        <v>0</v>
      </c>
      <c r="O151" s="15">
        <v>0</v>
      </c>
      <c r="P151" s="15">
        <v>2.2678161955066174E-2</v>
      </c>
      <c r="Q151" s="15">
        <v>0</v>
      </c>
      <c r="R151" s="15">
        <v>0</v>
      </c>
      <c r="S151" s="15">
        <v>9.7496459688031032E-3</v>
      </c>
      <c r="T151" s="15">
        <v>0</v>
      </c>
      <c r="U151" s="15">
        <v>0</v>
      </c>
      <c r="V151" s="15">
        <v>0</v>
      </c>
      <c r="W151" s="15">
        <v>0</v>
      </c>
      <c r="X151" s="15">
        <v>0</v>
      </c>
      <c r="Y151" s="15">
        <v>0</v>
      </c>
      <c r="Z151" s="15">
        <v>0</v>
      </c>
      <c r="AA151" s="15">
        <v>0</v>
      </c>
      <c r="AB151" s="15">
        <v>0</v>
      </c>
      <c r="AC151" s="15">
        <v>0</v>
      </c>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4"/>
      <c r="BN151" s="134"/>
      <c r="BO151" s="134"/>
      <c r="BP151" s="134"/>
      <c r="BQ151" s="134"/>
      <c r="BR151" s="134"/>
      <c r="BS151" s="134"/>
      <c r="BT151" s="134"/>
      <c r="BU151" s="134"/>
      <c r="BV151" s="134"/>
      <c r="BW151" s="134"/>
      <c r="BX151" s="134"/>
      <c r="BY151" s="134"/>
      <c r="BZ151" s="134"/>
      <c r="CA151" s="134"/>
      <c r="CB151" s="134"/>
      <c r="CC151" s="134"/>
      <c r="CD151" s="134"/>
      <c r="CE151" s="134"/>
    </row>
    <row r="152" spans="2:83" ht="27.95" customHeight="1" x14ac:dyDescent="0.3">
      <c r="B152" s="9" t="s">
        <v>51</v>
      </c>
      <c r="C152" s="9" t="s">
        <v>52</v>
      </c>
      <c r="D152" s="9" t="str">
        <f t="shared" si="66"/>
        <v>USD</v>
      </c>
      <c r="E152" s="9" t="s">
        <v>139</v>
      </c>
      <c r="F152" s="15">
        <v>0</v>
      </c>
      <c r="G152" s="15">
        <v>1.6058800000000001E-3</v>
      </c>
      <c r="H152" s="15">
        <v>0</v>
      </c>
      <c r="I152" s="15">
        <v>0</v>
      </c>
      <c r="J152" s="15">
        <v>6.1367499999999998E-3</v>
      </c>
      <c r="K152" s="15">
        <v>0</v>
      </c>
      <c r="L152" s="15">
        <v>0</v>
      </c>
      <c r="M152" s="15">
        <v>5.6779400000000002E-3</v>
      </c>
      <c r="N152" s="15">
        <v>0</v>
      </c>
      <c r="O152" s="15">
        <v>0</v>
      </c>
      <c r="P152" s="15">
        <v>5.2191099999999999E-3</v>
      </c>
      <c r="Q152" s="15">
        <v>0</v>
      </c>
      <c r="R152" s="15">
        <v>0</v>
      </c>
      <c r="S152" s="15">
        <v>4.7602900000000004E-3</v>
      </c>
      <c r="T152" s="15">
        <v>0</v>
      </c>
      <c r="U152" s="15">
        <v>0</v>
      </c>
      <c r="V152" s="15">
        <v>4.30146E-3</v>
      </c>
      <c r="W152" s="15">
        <v>0</v>
      </c>
      <c r="X152" s="15">
        <v>0</v>
      </c>
      <c r="Y152" s="15">
        <v>3.84265E-3</v>
      </c>
      <c r="Z152" s="15">
        <v>0</v>
      </c>
      <c r="AA152" s="15">
        <v>0</v>
      </c>
      <c r="AB152" s="15">
        <v>1.77794E-3</v>
      </c>
      <c r="AC152" s="15">
        <v>0</v>
      </c>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c r="BI152" s="134"/>
      <c r="BJ152" s="134"/>
      <c r="BK152" s="134"/>
      <c r="BL152" s="134"/>
      <c r="BM152" s="134"/>
      <c r="BN152" s="134"/>
      <c r="BO152" s="134"/>
      <c r="BP152" s="134"/>
      <c r="BQ152" s="134"/>
      <c r="BR152" s="134"/>
      <c r="BS152" s="134"/>
      <c r="BT152" s="134"/>
      <c r="BU152" s="134"/>
      <c r="BV152" s="134"/>
      <c r="BW152" s="134"/>
      <c r="BX152" s="134"/>
      <c r="BY152" s="134"/>
      <c r="BZ152" s="134"/>
      <c r="CA152" s="134"/>
      <c r="CB152" s="134"/>
      <c r="CC152" s="134"/>
      <c r="CD152" s="134"/>
      <c r="CE152" s="134"/>
    </row>
    <row r="153" spans="2:83" ht="27.95" customHeight="1" x14ac:dyDescent="0.3">
      <c r="B153" s="9" t="s">
        <v>53</v>
      </c>
      <c r="C153" s="9" t="s">
        <v>54</v>
      </c>
      <c r="D153" s="9" t="str">
        <f t="shared" si="66"/>
        <v>USD</v>
      </c>
      <c r="E153" s="9" t="s">
        <v>139</v>
      </c>
      <c r="F153" s="15">
        <v>0</v>
      </c>
      <c r="G153" s="15">
        <v>1.6813999458320041E-2</v>
      </c>
      <c r="H153" s="15">
        <v>0</v>
      </c>
      <c r="I153" s="15">
        <v>0</v>
      </c>
      <c r="J153" s="15">
        <v>9.325262414550891E-3</v>
      </c>
      <c r="K153" s="15">
        <v>0</v>
      </c>
      <c r="L153" s="15">
        <v>0</v>
      </c>
      <c r="M153" s="15">
        <v>1.8772958790465916E-3</v>
      </c>
      <c r="N153" s="15">
        <v>0</v>
      </c>
      <c r="O153" s="15">
        <v>0</v>
      </c>
      <c r="P153" s="15">
        <v>0</v>
      </c>
      <c r="Q153" s="15">
        <v>0</v>
      </c>
      <c r="R153" s="15">
        <v>0</v>
      </c>
      <c r="S153" s="15">
        <v>0</v>
      </c>
      <c r="T153" s="15">
        <v>0</v>
      </c>
      <c r="U153" s="15">
        <v>0</v>
      </c>
      <c r="V153" s="15">
        <v>0</v>
      </c>
      <c r="W153" s="15">
        <v>0</v>
      </c>
      <c r="X153" s="15">
        <v>0</v>
      </c>
      <c r="Y153" s="15">
        <v>0</v>
      </c>
      <c r="Z153" s="15">
        <v>0</v>
      </c>
      <c r="AA153" s="15">
        <v>0</v>
      </c>
      <c r="AB153" s="15">
        <v>0</v>
      </c>
      <c r="AC153" s="15">
        <v>0</v>
      </c>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c r="BI153" s="134"/>
      <c r="BJ153" s="134"/>
      <c r="BK153" s="134"/>
      <c r="BL153" s="134"/>
      <c r="BM153" s="134"/>
      <c r="BN153" s="134"/>
      <c r="BO153" s="134"/>
      <c r="BP153" s="134"/>
      <c r="BQ153" s="134"/>
      <c r="BR153" s="134"/>
      <c r="BS153" s="134"/>
      <c r="BT153" s="134"/>
      <c r="BU153" s="134"/>
      <c r="BV153" s="134"/>
      <c r="BW153" s="134"/>
      <c r="BX153" s="134"/>
      <c r="BY153" s="134"/>
      <c r="BZ153" s="134"/>
      <c r="CA153" s="134"/>
      <c r="CB153" s="134"/>
      <c r="CC153" s="134"/>
      <c r="CD153" s="134"/>
      <c r="CE153" s="134"/>
    </row>
    <row r="154" spans="2:83" ht="27.95" customHeight="1" x14ac:dyDescent="0.3">
      <c r="B154" s="9" t="s">
        <v>55</v>
      </c>
      <c r="C154" s="9" t="s">
        <v>56</v>
      </c>
      <c r="D154" s="9" t="str">
        <f t="shared" si="66"/>
        <v>USD</v>
      </c>
      <c r="E154" s="9" t="s">
        <v>139</v>
      </c>
      <c r="F154" s="15">
        <v>0</v>
      </c>
      <c r="G154" s="15">
        <v>9.9628999999999994E-4</v>
      </c>
      <c r="H154" s="15">
        <v>0</v>
      </c>
      <c r="I154" s="15">
        <v>0</v>
      </c>
      <c r="J154" s="15">
        <v>3.1549200000000003E-3</v>
      </c>
      <c r="K154" s="15">
        <v>0</v>
      </c>
      <c r="L154" s="15">
        <v>0</v>
      </c>
      <c r="M154" s="15">
        <v>1.82654E-3</v>
      </c>
      <c r="N154" s="15">
        <v>0</v>
      </c>
      <c r="O154" s="15">
        <v>0</v>
      </c>
      <c r="P154" s="15">
        <v>4.9814E-4</v>
      </c>
      <c r="Q154" s="15">
        <v>0</v>
      </c>
      <c r="R154" s="15">
        <v>0</v>
      </c>
      <c r="S154" s="15">
        <v>0</v>
      </c>
      <c r="T154" s="15">
        <v>0</v>
      </c>
      <c r="U154" s="15">
        <v>0</v>
      </c>
      <c r="V154" s="15">
        <v>0</v>
      </c>
      <c r="W154" s="15">
        <v>0</v>
      </c>
      <c r="X154" s="15">
        <v>0</v>
      </c>
      <c r="Y154" s="15">
        <v>0</v>
      </c>
      <c r="Z154" s="15">
        <v>0</v>
      </c>
      <c r="AA154" s="15">
        <v>0</v>
      </c>
      <c r="AB154" s="15">
        <v>0</v>
      </c>
      <c r="AC154" s="15">
        <v>0</v>
      </c>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row>
    <row r="155" spans="2:83" ht="27.95" customHeight="1" x14ac:dyDescent="0.3">
      <c r="B155" s="25" t="s">
        <v>57</v>
      </c>
      <c r="C155" s="25"/>
      <c r="D155" s="25"/>
      <c r="E155" s="25"/>
      <c r="F155" s="62">
        <f>+SUM(F156:F159)</f>
        <v>0</v>
      </c>
      <c r="G155" s="62">
        <f t="shared" ref="G155:Z155" si="67">+SUM(G156:G159)</f>
        <v>0.9729493210773098</v>
      </c>
      <c r="H155" s="62">
        <f t="shared" si="67"/>
        <v>0</v>
      </c>
      <c r="I155" s="62">
        <f t="shared" si="67"/>
        <v>0</v>
      </c>
      <c r="J155" s="62">
        <f t="shared" si="67"/>
        <v>0.40671584325156224</v>
      </c>
      <c r="K155" s="62">
        <f t="shared" si="67"/>
        <v>0</v>
      </c>
      <c r="L155" s="62">
        <f t="shared" si="67"/>
        <v>0</v>
      </c>
      <c r="M155" s="62">
        <f t="shared" si="67"/>
        <v>0.41608707365098896</v>
      </c>
      <c r="N155" s="62">
        <f t="shared" si="67"/>
        <v>0</v>
      </c>
      <c r="O155" s="62">
        <f t="shared" si="67"/>
        <v>0</v>
      </c>
      <c r="P155" s="62">
        <f t="shared" si="67"/>
        <v>0.42931223111829353</v>
      </c>
      <c r="Q155" s="62">
        <f t="shared" si="67"/>
        <v>0</v>
      </c>
      <c r="R155" s="62">
        <f t="shared" si="67"/>
        <v>0</v>
      </c>
      <c r="S155" s="62">
        <f t="shared" si="67"/>
        <v>0.48097331268570098</v>
      </c>
      <c r="T155" s="62">
        <f t="shared" si="67"/>
        <v>0</v>
      </c>
      <c r="U155" s="62">
        <f t="shared" si="67"/>
        <v>0</v>
      </c>
      <c r="V155" s="62">
        <f t="shared" si="67"/>
        <v>0.88621933402586717</v>
      </c>
      <c r="W155" s="62">
        <f t="shared" si="67"/>
        <v>0</v>
      </c>
      <c r="X155" s="62">
        <f t="shared" si="67"/>
        <v>0</v>
      </c>
      <c r="Y155" s="62">
        <f t="shared" si="67"/>
        <v>0.89027704368787275</v>
      </c>
      <c r="Z155" s="62">
        <f t="shared" si="67"/>
        <v>0</v>
      </c>
      <c r="AA155" s="62">
        <f>+SUM(AA156:AA159)</f>
        <v>0</v>
      </c>
      <c r="AB155" s="62">
        <f>+SUM(AB156:AB159)</f>
        <v>0.4366719928984848</v>
      </c>
      <c r="AC155" s="62">
        <f>+SUM(AC156:AC159)</f>
        <v>0</v>
      </c>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row>
    <row r="156" spans="2:83" ht="27.95" customHeight="1" x14ac:dyDescent="0.3">
      <c r="B156" s="9" t="s">
        <v>58</v>
      </c>
      <c r="C156" s="9" t="s">
        <v>59</v>
      </c>
      <c r="D156" s="9" t="str">
        <f>+VLOOKUP($C156,$C$10:$D$52,2,FALSE)</f>
        <v>USD</v>
      </c>
      <c r="E156" s="9" t="s">
        <v>139</v>
      </c>
      <c r="F156" s="15">
        <v>0</v>
      </c>
      <c r="G156" s="15">
        <v>0.92123607999999968</v>
      </c>
      <c r="H156" s="15">
        <v>0</v>
      </c>
      <c r="I156" s="15">
        <v>0</v>
      </c>
      <c r="J156" s="15">
        <v>0.40001040173262031</v>
      </c>
      <c r="K156" s="15">
        <v>0</v>
      </c>
      <c r="L156" s="15">
        <v>0</v>
      </c>
      <c r="M156" s="15">
        <v>0.4147489263303229</v>
      </c>
      <c r="N156" s="15">
        <v>0</v>
      </c>
      <c r="O156" s="15">
        <v>0</v>
      </c>
      <c r="P156" s="15">
        <v>0.42931223111829353</v>
      </c>
      <c r="Q156" s="15">
        <v>0</v>
      </c>
      <c r="R156" s="15">
        <v>0</v>
      </c>
      <c r="S156" s="15">
        <v>0.48097331268570098</v>
      </c>
      <c r="T156" s="15">
        <v>0</v>
      </c>
      <c r="U156" s="15">
        <v>0</v>
      </c>
      <c r="V156" s="15">
        <v>0.88621933402586717</v>
      </c>
      <c r="W156" s="15">
        <v>0</v>
      </c>
      <c r="X156" s="15">
        <v>0</v>
      </c>
      <c r="Y156" s="15">
        <v>0.89027704368787275</v>
      </c>
      <c r="Z156" s="15">
        <v>0</v>
      </c>
      <c r="AA156" s="15">
        <v>0</v>
      </c>
      <c r="AB156" s="15">
        <v>0.4366719928984848</v>
      </c>
      <c r="AC156" s="15">
        <v>0</v>
      </c>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c r="BI156" s="134"/>
      <c r="BJ156" s="134"/>
      <c r="BK156" s="134"/>
      <c r="BL156" s="134"/>
      <c r="BM156" s="134"/>
      <c r="BN156" s="134"/>
      <c r="BO156" s="134"/>
      <c r="BP156" s="134"/>
      <c r="BQ156" s="134"/>
      <c r="BR156" s="134"/>
      <c r="BS156" s="134"/>
      <c r="BT156" s="134"/>
      <c r="BU156" s="134"/>
      <c r="BV156" s="134"/>
      <c r="BW156" s="134"/>
      <c r="BX156" s="134"/>
      <c r="BY156" s="134"/>
      <c r="BZ156" s="134"/>
      <c r="CA156" s="134"/>
      <c r="CB156" s="134"/>
      <c r="CC156" s="134"/>
      <c r="CD156" s="134"/>
      <c r="CE156" s="134"/>
    </row>
    <row r="157" spans="2:83" ht="27.95" customHeight="1" x14ac:dyDescent="0.3">
      <c r="B157" s="9" t="s">
        <v>60</v>
      </c>
      <c r="C157" s="9" t="s">
        <v>61</v>
      </c>
      <c r="D157" s="9" t="str">
        <f>+VLOOKUP($C157,$C$10:$D$52,2,FALSE)</f>
        <v>USD</v>
      </c>
      <c r="E157" s="9" t="s">
        <v>139</v>
      </c>
      <c r="F157" s="15">
        <v>0</v>
      </c>
      <c r="G157" s="15">
        <v>2.5303469596124728E-2</v>
      </c>
      <c r="H157" s="15">
        <v>0</v>
      </c>
      <c r="I157" s="15">
        <v>0</v>
      </c>
      <c r="J157" s="15">
        <v>6.7054415189419462E-3</v>
      </c>
      <c r="K157" s="15">
        <v>0</v>
      </c>
      <c r="L157" s="15">
        <v>0</v>
      </c>
      <c r="M157" s="15">
        <v>1.338147320666038E-3</v>
      </c>
      <c r="N157" s="15">
        <v>0</v>
      </c>
      <c r="O157" s="15">
        <v>0</v>
      </c>
      <c r="P157" s="15">
        <v>0</v>
      </c>
      <c r="Q157" s="15">
        <v>0</v>
      </c>
      <c r="R157" s="15">
        <v>0</v>
      </c>
      <c r="S157" s="15">
        <v>0</v>
      </c>
      <c r="T157" s="15">
        <v>0</v>
      </c>
      <c r="U157" s="15">
        <v>0</v>
      </c>
      <c r="V157" s="15">
        <v>0</v>
      </c>
      <c r="W157" s="15">
        <v>0</v>
      </c>
      <c r="X157" s="15">
        <v>0</v>
      </c>
      <c r="Y157" s="15">
        <v>0</v>
      </c>
      <c r="Z157" s="15">
        <v>0</v>
      </c>
      <c r="AA157" s="15">
        <v>0</v>
      </c>
      <c r="AB157" s="15">
        <v>0</v>
      </c>
      <c r="AC157" s="15">
        <v>0</v>
      </c>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c r="BI157" s="134"/>
      <c r="BJ157" s="134"/>
      <c r="BK157" s="134"/>
      <c r="BL157" s="134"/>
      <c r="BM157" s="134"/>
      <c r="BN157" s="134"/>
      <c r="BO157" s="134"/>
      <c r="BP157" s="134"/>
      <c r="BQ157" s="134"/>
      <c r="BR157" s="134"/>
      <c r="BS157" s="134"/>
      <c r="BT157" s="134"/>
      <c r="BU157" s="134"/>
      <c r="BV157" s="134"/>
      <c r="BW157" s="134"/>
      <c r="BX157" s="134"/>
      <c r="BY157" s="134"/>
      <c r="BZ157" s="134"/>
      <c r="CA157" s="134"/>
      <c r="CB157" s="134"/>
      <c r="CC157" s="134"/>
      <c r="CD157" s="134"/>
      <c r="CE157" s="134"/>
    </row>
    <row r="158" spans="2:83" ht="27.95" customHeight="1" x14ac:dyDescent="0.3">
      <c r="B158" s="9" t="s">
        <v>62</v>
      </c>
      <c r="C158" s="9" t="s">
        <v>63</v>
      </c>
      <c r="D158" s="9" t="str">
        <f>+VLOOKUP($C158,$C$10:$D$52,2,FALSE)</f>
        <v>USD</v>
      </c>
      <c r="E158" s="9" t="s">
        <v>139</v>
      </c>
      <c r="F158" s="15">
        <v>0</v>
      </c>
      <c r="G158" s="15">
        <v>1.6623604203472378E-2</v>
      </c>
      <c r="H158" s="15">
        <v>0</v>
      </c>
      <c r="I158" s="15">
        <v>0</v>
      </c>
      <c r="J158" s="15">
        <v>0</v>
      </c>
      <c r="K158" s="15">
        <v>0</v>
      </c>
      <c r="L158" s="15">
        <v>0</v>
      </c>
      <c r="M158" s="15">
        <v>0</v>
      </c>
      <c r="N158" s="15">
        <v>0</v>
      </c>
      <c r="O158" s="15">
        <v>0</v>
      </c>
      <c r="P158" s="15">
        <v>0</v>
      </c>
      <c r="Q158" s="15">
        <v>0</v>
      </c>
      <c r="R158" s="15">
        <v>0</v>
      </c>
      <c r="S158" s="15">
        <v>0</v>
      </c>
      <c r="T158" s="15">
        <v>0</v>
      </c>
      <c r="U158" s="15">
        <v>0</v>
      </c>
      <c r="V158" s="15">
        <v>0</v>
      </c>
      <c r="W158" s="15">
        <v>0</v>
      </c>
      <c r="X158" s="15">
        <v>0</v>
      </c>
      <c r="Y158" s="15">
        <v>0</v>
      </c>
      <c r="Z158" s="15">
        <v>0</v>
      </c>
      <c r="AA158" s="15">
        <v>0</v>
      </c>
      <c r="AB158" s="15">
        <v>0</v>
      </c>
      <c r="AC158" s="15">
        <v>0</v>
      </c>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c r="BI158" s="134"/>
      <c r="BJ158" s="134"/>
      <c r="BK158" s="134"/>
      <c r="BL158" s="134"/>
      <c r="BM158" s="134"/>
      <c r="BN158" s="134"/>
      <c r="BO158" s="134"/>
      <c r="BP158" s="134"/>
      <c r="BQ158" s="134"/>
      <c r="BR158" s="134"/>
      <c r="BS158" s="134"/>
      <c r="BT158" s="134"/>
      <c r="BU158" s="134"/>
      <c r="BV158" s="134"/>
      <c r="BW158" s="134"/>
      <c r="BX158" s="134"/>
      <c r="BY158" s="134"/>
      <c r="BZ158" s="134"/>
      <c r="CA158" s="134"/>
      <c r="CB158" s="134"/>
      <c r="CC158" s="134"/>
      <c r="CD158" s="134"/>
      <c r="CE158" s="134"/>
    </row>
    <row r="159" spans="2:83" ht="27.95" customHeight="1" x14ac:dyDescent="0.3">
      <c r="B159" s="9" t="s">
        <v>64</v>
      </c>
      <c r="C159" s="9" t="s">
        <v>65</v>
      </c>
      <c r="D159" s="9" t="str">
        <f>+VLOOKUP($C159,$C$10:$D$52,2,FALSE)</f>
        <v>USD</v>
      </c>
      <c r="E159" s="9" t="s">
        <v>139</v>
      </c>
      <c r="F159" s="15">
        <v>0</v>
      </c>
      <c r="G159" s="15">
        <v>9.7861672777129274E-3</v>
      </c>
      <c r="H159" s="15">
        <v>0</v>
      </c>
      <c r="I159" s="15">
        <v>0</v>
      </c>
      <c r="J159" s="15">
        <v>0</v>
      </c>
      <c r="K159" s="15">
        <v>0</v>
      </c>
      <c r="L159" s="15">
        <v>0</v>
      </c>
      <c r="M159" s="15">
        <v>0</v>
      </c>
      <c r="N159" s="15">
        <v>0</v>
      </c>
      <c r="O159" s="15">
        <v>0</v>
      </c>
      <c r="P159" s="15">
        <v>0</v>
      </c>
      <c r="Q159" s="15">
        <v>0</v>
      </c>
      <c r="R159" s="15">
        <v>0</v>
      </c>
      <c r="S159" s="15">
        <v>0</v>
      </c>
      <c r="T159" s="15">
        <v>0</v>
      </c>
      <c r="U159" s="15">
        <v>0</v>
      </c>
      <c r="V159" s="15">
        <v>0</v>
      </c>
      <c r="W159" s="15">
        <v>0</v>
      </c>
      <c r="X159" s="15">
        <v>0</v>
      </c>
      <c r="Y159" s="15">
        <v>0</v>
      </c>
      <c r="Z159" s="15">
        <v>0</v>
      </c>
      <c r="AA159" s="15">
        <v>0</v>
      </c>
      <c r="AB159" s="15">
        <v>0</v>
      </c>
      <c r="AC159" s="15">
        <v>0</v>
      </c>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c r="BI159" s="134"/>
      <c r="BJ159" s="134"/>
      <c r="BK159" s="134"/>
      <c r="BL159" s="134"/>
      <c r="BM159" s="134"/>
      <c r="BN159" s="134"/>
      <c r="BO159" s="134"/>
      <c r="BP159" s="134"/>
      <c r="BQ159" s="134"/>
      <c r="BR159" s="134"/>
      <c r="BS159" s="134"/>
      <c r="BT159" s="134"/>
      <c r="BU159" s="134"/>
      <c r="BV159" s="134"/>
      <c r="BW159" s="134"/>
      <c r="BX159" s="134"/>
      <c r="BY159" s="134"/>
      <c r="BZ159" s="134"/>
      <c r="CA159" s="134"/>
      <c r="CB159" s="134"/>
      <c r="CC159" s="134"/>
      <c r="CD159" s="134"/>
      <c r="CE159" s="134"/>
    </row>
    <row r="160" spans="2:83" ht="27.95" customHeight="1" x14ac:dyDescent="0.3">
      <c r="B160" s="24" t="s">
        <v>140</v>
      </c>
      <c r="C160" s="24"/>
      <c r="D160" s="24"/>
      <c r="E160" s="24"/>
      <c r="F160" s="61">
        <f>+SUM(F161:F165)</f>
        <v>1877.0045373061364</v>
      </c>
      <c r="G160" s="61">
        <f t="shared" ref="G160:Z160" si="68">+SUM(G161:G165)</f>
        <v>22.192074999999999</v>
      </c>
      <c r="H160" s="61">
        <f t="shared" si="68"/>
        <v>0</v>
      </c>
      <c r="I160" s="61">
        <f t="shared" si="68"/>
        <v>1007.1430898625227</v>
      </c>
      <c r="J160" s="61">
        <f t="shared" si="68"/>
        <v>19.431866666666668</v>
      </c>
      <c r="K160" s="61">
        <f t="shared" si="68"/>
        <v>0</v>
      </c>
      <c r="L160" s="61">
        <f t="shared" si="68"/>
        <v>8.8251516953844664</v>
      </c>
      <c r="M160" s="61">
        <f t="shared" si="68"/>
        <v>22.523299999999999</v>
      </c>
      <c r="N160" s="61">
        <f t="shared" si="68"/>
        <v>0</v>
      </c>
      <c r="O160" s="61">
        <f t="shared" si="68"/>
        <v>5.2945083389328005</v>
      </c>
      <c r="P160" s="61">
        <f t="shared" si="68"/>
        <v>25.325973076923077</v>
      </c>
      <c r="Q160" s="61">
        <f t="shared" si="68"/>
        <v>0</v>
      </c>
      <c r="R160" s="61">
        <f t="shared" si="68"/>
        <v>2.5812378525205828</v>
      </c>
      <c r="S160" s="61">
        <f t="shared" si="68"/>
        <v>24.612565384615387</v>
      </c>
      <c r="T160" s="61">
        <f t="shared" si="68"/>
        <v>0</v>
      </c>
      <c r="U160" s="61">
        <f t="shared" si="68"/>
        <v>0.86441730345115242</v>
      </c>
      <c r="V160" s="61">
        <f t="shared" si="68"/>
        <v>19.924457692307698</v>
      </c>
      <c r="W160" s="61">
        <f t="shared" si="68"/>
        <v>0</v>
      </c>
      <c r="X160" s="61">
        <f t="shared" si="68"/>
        <v>0</v>
      </c>
      <c r="Y160" s="61">
        <f t="shared" si="68"/>
        <v>15.236350000000012</v>
      </c>
      <c r="Z160" s="61">
        <f t="shared" si="68"/>
        <v>0</v>
      </c>
      <c r="AA160" s="61">
        <f>+SUM(AA161:AA165)</f>
        <v>0</v>
      </c>
      <c r="AB160" s="61">
        <f>+SUM(AB161:AB165)</f>
        <v>1.0987752403846169</v>
      </c>
      <c r="AC160" s="61">
        <f>+SUM(AC161:AC165)</f>
        <v>0</v>
      </c>
      <c r="AD160" s="129"/>
      <c r="AE160" s="129"/>
      <c r="AF160" s="129"/>
      <c r="AG160" s="129"/>
      <c r="AH160" s="129"/>
      <c r="AI160" s="129"/>
      <c r="AJ160" s="129"/>
      <c r="AK160" s="129"/>
      <c r="AL160" s="129"/>
      <c r="AM160" s="129"/>
      <c r="AN160" s="129"/>
      <c r="AO160" s="129"/>
      <c r="AP160" s="129"/>
      <c r="AQ160" s="129"/>
      <c r="AR160" s="129"/>
      <c r="AS160" s="129"/>
      <c r="AT160" s="129"/>
      <c r="AU160" s="129"/>
      <c r="AV160" s="129"/>
      <c r="AW160" s="129"/>
      <c r="AX160" s="129"/>
      <c r="AY160" s="129"/>
      <c r="AZ160" s="129"/>
      <c r="BA160" s="129"/>
      <c r="BB160" s="129"/>
      <c r="BC160" s="129"/>
      <c r="BD160" s="129"/>
      <c r="BE160" s="129"/>
      <c r="BF160" s="129"/>
      <c r="BG160" s="129"/>
      <c r="BH160" s="129"/>
      <c r="BI160" s="129"/>
      <c r="BJ160" s="129"/>
      <c r="BK160" s="129"/>
      <c r="BL160" s="129"/>
      <c r="BM160" s="129"/>
      <c r="BN160" s="129"/>
      <c r="BO160" s="129"/>
      <c r="BP160" s="129"/>
      <c r="BQ160" s="129"/>
      <c r="BR160" s="129"/>
      <c r="BS160" s="129"/>
      <c r="BT160" s="129"/>
      <c r="BU160" s="129"/>
      <c r="BV160" s="129"/>
      <c r="BW160" s="129"/>
      <c r="BX160" s="129"/>
      <c r="BY160" s="129"/>
      <c r="BZ160" s="129"/>
      <c r="CA160" s="129"/>
      <c r="CB160" s="129"/>
      <c r="CC160" s="129"/>
      <c r="CD160" s="129"/>
      <c r="CE160" s="129"/>
    </row>
    <row r="161" spans="2:85" ht="27.95" customHeight="1" x14ac:dyDescent="0.3">
      <c r="B161" s="9" t="s">
        <v>204</v>
      </c>
      <c r="C161" s="9" t="s">
        <v>181</v>
      </c>
      <c r="D161" s="9" t="str">
        <f>+VLOOKUP($C161,$C$10:$D$52,2,FALSE)</f>
        <v>USD</v>
      </c>
      <c r="E161" s="9" t="s">
        <v>140</v>
      </c>
      <c r="F161" s="15">
        <v>0</v>
      </c>
      <c r="G161" s="15">
        <v>22.192074999999999</v>
      </c>
      <c r="H161" s="15">
        <v>0</v>
      </c>
      <c r="I161" s="15">
        <v>0</v>
      </c>
      <c r="J161" s="15">
        <v>19.431866666666668</v>
      </c>
      <c r="K161" s="15">
        <v>0</v>
      </c>
      <c r="L161" s="15">
        <v>0</v>
      </c>
      <c r="M161" s="15">
        <v>22.523299999999999</v>
      </c>
      <c r="N161" s="15">
        <v>0</v>
      </c>
      <c r="O161" s="15">
        <v>0</v>
      </c>
      <c r="P161" s="15">
        <v>25.325973076923077</v>
      </c>
      <c r="Q161" s="15">
        <v>0</v>
      </c>
      <c r="R161" s="15">
        <v>0</v>
      </c>
      <c r="S161" s="15">
        <v>24.612565384615387</v>
      </c>
      <c r="T161" s="15">
        <v>0</v>
      </c>
      <c r="U161" s="15">
        <v>0</v>
      </c>
      <c r="V161" s="15">
        <v>19.924457692307698</v>
      </c>
      <c r="W161" s="15">
        <v>0</v>
      </c>
      <c r="X161" s="15">
        <v>0</v>
      </c>
      <c r="Y161" s="15">
        <v>15.236350000000012</v>
      </c>
      <c r="Z161" s="15">
        <v>0</v>
      </c>
      <c r="AA161" s="15">
        <v>0</v>
      </c>
      <c r="AB161" s="15">
        <v>1.0987752403846169</v>
      </c>
      <c r="AC161" s="15">
        <v>0</v>
      </c>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c r="BI161" s="134"/>
      <c r="BJ161" s="134"/>
      <c r="BK161" s="134"/>
      <c r="BL161" s="134"/>
      <c r="BM161" s="134"/>
      <c r="BN161" s="134"/>
      <c r="BO161" s="134"/>
      <c r="BP161" s="134"/>
      <c r="BQ161" s="134"/>
      <c r="BR161" s="134"/>
      <c r="BS161" s="134"/>
      <c r="BT161" s="134"/>
      <c r="BU161" s="134"/>
      <c r="BV161" s="134"/>
      <c r="BW161" s="134"/>
      <c r="BX161" s="134"/>
      <c r="BY161" s="134"/>
      <c r="BZ161" s="134"/>
      <c r="CA161" s="134"/>
      <c r="CB161" s="134"/>
      <c r="CC161" s="134"/>
      <c r="CD161" s="134"/>
      <c r="CE161" s="134"/>
    </row>
    <row r="162" spans="2:85" ht="27.95" customHeight="1" x14ac:dyDescent="0.3">
      <c r="B162" s="9" t="s">
        <v>203</v>
      </c>
      <c r="C162" s="9" t="s">
        <v>66</v>
      </c>
      <c r="D162" s="9" t="str">
        <f>+VLOOKUP($C162,$C$10:$D$52,2,FALSE)</f>
        <v>USD</v>
      </c>
      <c r="E162" s="9" t="s">
        <v>140</v>
      </c>
      <c r="F162" s="15">
        <v>0</v>
      </c>
      <c r="G162" s="15">
        <v>0</v>
      </c>
      <c r="H162" s="15">
        <v>0</v>
      </c>
      <c r="I162" s="15">
        <v>0</v>
      </c>
      <c r="J162" s="15">
        <v>0</v>
      </c>
      <c r="K162" s="15">
        <v>0</v>
      </c>
      <c r="L162" s="15">
        <v>0</v>
      </c>
      <c r="M162" s="15">
        <v>0</v>
      </c>
      <c r="N162" s="15">
        <v>0</v>
      </c>
      <c r="O162" s="15">
        <v>0</v>
      </c>
      <c r="P162" s="15">
        <v>0</v>
      </c>
      <c r="Q162" s="15">
        <v>0</v>
      </c>
      <c r="R162" s="15">
        <v>0</v>
      </c>
      <c r="S162" s="15">
        <v>0</v>
      </c>
      <c r="T162" s="15">
        <v>0</v>
      </c>
      <c r="U162" s="15">
        <v>0</v>
      </c>
      <c r="V162" s="15">
        <v>0</v>
      </c>
      <c r="W162" s="15">
        <v>0</v>
      </c>
      <c r="X162" s="15">
        <v>0</v>
      </c>
      <c r="Y162" s="15">
        <v>0</v>
      </c>
      <c r="Z162" s="15">
        <v>0</v>
      </c>
      <c r="AA162" s="15">
        <v>0</v>
      </c>
      <c r="AB162" s="15">
        <v>0</v>
      </c>
      <c r="AC162" s="15">
        <v>0</v>
      </c>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c r="BI162" s="134"/>
      <c r="BJ162" s="134"/>
      <c r="BK162" s="134"/>
      <c r="BL162" s="134"/>
      <c r="BM162" s="134"/>
      <c r="BN162" s="134"/>
      <c r="BO162" s="134"/>
      <c r="BP162" s="134"/>
      <c r="BQ162" s="134"/>
      <c r="BR162" s="134"/>
      <c r="BS162" s="134"/>
      <c r="BT162" s="134"/>
      <c r="BU162" s="134"/>
      <c r="BV162" s="134"/>
      <c r="BW162" s="134"/>
      <c r="BX162" s="134"/>
      <c r="BY162" s="134"/>
      <c r="BZ162" s="134"/>
      <c r="CA162" s="134"/>
      <c r="CB162" s="134"/>
      <c r="CC162" s="134"/>
      <c r="CD162" s="134"/>
      <c r="CE162" s="134"/>
    </row>
    <row r="163" spans="2:85" ht="27.95" customHeight="1" x14ac:dyDescent="0.3">
      <c r="B163" s="9" t="s">
        <v>67</v>
      </c>
      <c r="C163" s="9" t="s">
        <v>68</v>
      </c>
      <c r="D163" s="9" t="str">
        <f>+VLOOKUP($C163,$C$10:$D$52,2,FALSE)</f>
        <v>Pesos</v>
      </c>
      <c r="E163" s="9" t="s">
        <v>140</v>
      </c>
      <c r="F163" s="15">
        <v>1858.6933350964509</v>
      </c>
      <c r="G163" s="15">
        <v>0</v>
      </c>
      <c r="H163" s="15">
        <v>0</v>
      </c>
      <c r="I163" s="15">
        <v>996.6219077816645</v>
      </c>
      <c r="J163" s="15">
        <v>0</v>
      </c>
      <c r="K163" s="15">
        <v>0</v>
      </c>
      <c r="L163" s="15">
        <v>0</v>
      </c>
      <c r="M163" s="15">
        <v>0</v>
      </c>
      <c r="N163" s="15">
        <v>0</v>
      </c>
      <c r="O163" s="15">
        <v>0</v>
      </c>
      <c r="P163" s="15">
        <v>0</v>
      </c>
      <c r="Q163" s="15">
        <v>0</v>
      </c>
      <c r="R163" s="15">
        <v>0</v>
      </c>
      <c r="S163" s="15">
        <v>0</v>
      </c>
      <c r="T163" s="15">
        <v>0</v>
      </c>
      <c r="U163" s="15">
        <v>0</v>
      </c>
      <c r="V163" s="15">
        <v>0</v>
      </c>
      <c r="W163" s="15">
        <v>0</v>
      </c>
      <c r="X163" s="15">
        <v>0</v>
      </c>
      <c r="Y163" s="15">
        <v>0</v>
      </c>
      <c r="Z163" s="15">
        <v>0</v>
      </c>
      <c r="AA163" s="15">
        <v>0</v>
      </c>
      <c r="AB163" s="15">
        <v>0</v>
      </c>
      <c r="AC163" s="15">
        <v>0</v>
      </c>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c r="BI163" s="134"/>
      <c r="BJ163" s="134"/>
      <c r="BK163" s="134"/>
      <c r="BL163" s="134"/>
      <c r="BM163" s="134"/>
      <c r="BN163" s="134"/>
      <c r="BO163" s="134"/>
      <c r="BP163" s="134"/>
      <c r="BQ163" s="134"/>
      <c r="BR163" s="134"/>
      <c r="BS163" s="134"/>
      <c r="BT163" s="134"/>
      <c r="BU163" s="134"/>
      <c r="BV163" s="134"/>
      <c r="BW163" s="134"/>
      <c r="BX163" s="134"/>
      <c r="BY163" s="134"/>
      <c r="BZ163" s="134"/>
      <c r="CA163" s="134"/>
      <c r="CB163" s="134"/>
      <c r="CC163" s="134"/>
      <c r="CD163" s="134"/>
      <c r="CE163" s="134"/>
    </row>
    <row r="164" spans="2:85" ht="27.95" customHeight="1" x14ac:dyDescent="0.3">
      <c r="B164" s="9" t="s">
        <v>205</v>
      </c>
      <c r="C164" s="9" t="s">
        <v>69</v>
      </c>
      <c r="D164" s="9" t="str">
        <f>+VLOOKUP($C164,$C$10:$D$52,2,FALSE)</f>
        <v>USD</v>
      </c>
      <c r="E164" s="9" t="s">
        <v>140</v>
      </c>
      <c r="F164" s="15">
        <v>0</v>
      </c>
      <c r="G164" s="15">
        <v>0</v>
      </c>
      <c r="H164" s="15">
        <v>0</v>
      </c>
      <c r="I164" s="15">
        <v>0</v>
      </c>
      <c r="J164" s="15">
        <v>0</v>
      </c>
      <c r="K164" s="15">
        <v>0</v>
      </c>
      <c r="L164" s="15">
        <v>0</v>
      </c>
      <c r="M164" s="15">
        <v>0</v>
      </c>
      <c r="N164" s="15">
        <v>0</v>
      </c>
      <c r="O164" s="15">
        <v>0</v>
      </c>
      <c r="P164" s="15">
        <v>0</v>
      </c>
      <c r="Q164" s="15">
        <v>0</v>
      </c>
      <c r="R164" s="15">
        <v>0</v>
      </c>
      <c r="S164" s="15">
        <v>0</v>
      </c>
      <c r="T164" s="15">
        <v>0</v>
      </c>
      <c r="U164" s="15">
        <v>0</v>
      </c>
      <c r="V164" s="15">
        <v>0</v>
      </c>
      <c r="W164" s="15">
        <v>0</v>
      </c>
      <c r="X164" s="15">
        <v>0</v>
      </c>
      <c r="Y164" s="15">
        <v>0</v>
      </c>
      <c r="Z164" s="15">
        <v>0</v>
      </c>
      <c r="AA164" s="15">
        <v>0</v>
      </c>
      <c r="AB164" s="15">
        <v>0</v>
      </c>
      <c r="AC164" s="15">
        <v>0</v>
      </c>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4"/>
      <c r="BR164" s="134"/>
      <c r="BS164" s="134"/>
      <c r="BT164" s="134"/>
      <c r="BU164" s="134"/>
      <c r="BV164" s="134"/>
      <c r="BW164" s="134"/>
      <c r="BX164" s="134"/>
      <c r="BY164" s="134"/>
      <c r="BZ164" s="134"/>
      <c r="CA164" s="134"/>
      <c r="CB164" s="134"/>
      <c r="CC164" s="134"/>
      <c r="CD164" s="134"/>
      <c r="CE164" s="134"/>
    </row>
    <row r="165" spans="2:85" ht="27.95" customHeight="1" x14ac:dyDescent="0.3">
      <c r="B165" s="11" t="s">
        <v>70</v>
      </c>
      <c r="C165" s="9" t="s">
        <v>71</v>
      </c>
      <c r="D165" s="9" t="str">
        <f>+VLOOKUP($C165,$C$10:$D$52,2,FALSE)</f>
        <v>Pesos</v>
      </c>
      <c r="E165" s="9" t="s">
        <v>140</v>
      </c>
      <c r="F165" s="15">
        <v>18.311202209685504</v>
      </c>
      <c r="G165" s="15">
        <v>0</v>
      </c>
      <c r="H165" s="15">
        <v>0</v>
      </c>
      <c r="I165" s="15">
        <v>10.52118208085821</v>
      </c>
      <c r="J165" s="15">
        <v>0</v>
      </c>
      <c r="K165" s="15">
        <v>0</v>
      </c>
      <c r="L165" s="15">
        <v>8.8251516953844664</v>
      </c>
      <c r="M165" s="15">
        <v>0</v>
      </c>
      <c r="N165" s="15">
        <v>0</v>
      </c>
      <c r="O165" s="15">
        <v>5.2945083389328005</v>
      </c>
      <c r="P165" s="15">
        <v>0</v>
      </c>
      <c r="Q165" s="15">
        <v>0</v>
      </c>
      <c r="R165" s="15">
        <v>2.5812378525205828</v>
      </c>
      <c r="S165" s="15">
        <v>0</v>
      </c>
      <c r="T165" s="15">
        <v>0</v>
      </c>
      <c r="U165" s="15">
        <v>0.86441730345115242</v>
      </c>
      <c r="V165" s="15">
        <v>0</v>
      </c>
      <c r="W165" s="15">
        <v>0</v>
      </c>
      <c r="X165" s="15">
        <v>0</v>
      </c>
      <c r="Y165" s="15">
        <v>0</v>
      </c>
      <c r="Z165" s="15">
        <v>0</v>
      </c>
      <c r="AA165" s="15">
        <v>0</v>
      </c>
      <c r="AB165" s="15">
        <v>0</v>
      </c>
      <c r="AC165" s="15">
        <v>0</v>
      </c>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c r="BI165" s="134"/>
      <c r="BJ165" s="134"/>
      <c r="BK165" s="134"/>
      <c r="BL165" s="134"/>
      <c r="BM165" s="134"/>
      <c r="BN165" s="134"/>
      <c r="BO165" s="134"/>
      <c r="BP165" s="134"/>
      <c r="BQ165" s="134"/>
      <c r="BR165" s="134"/>
      <c r="BS165" s="134"/>
      <c r="BT165" s="134"/>
      <c r="BU165" s="134"/>
      <c r="BV165" s="134"/>
      <c r="BW165" s="134"/>
      <c r="BX165" s="134"/>
      <c r="BY165" s="134"/>
      <c r="BZ165" s="134"/>
      <c r="CA165" s="134"/>
      <c r="CB165" s="134"/>
      <c r="CC165" s="134"/>
      <c r="CD165" s="134"/>
      <c r="CE165" s="134"/>
    </row>
    <row r="166" spans="2:85" ht="6.75" customHeight="1" x14ac:dyDescent="0.3">
      <c r="B166" s="27"/>
      <c r="C166" s="16"/>
      <c r="D166" s="16"/>
      <c r="F166" s="63"/>
      <c r="G166" s="63"/>
      <c r="H166" s="63"/>
      <c r="I166" s="63"/>
      <c r="J166" s="63"/>
      <c r="K166" s="63"/>
      <c r="L166" s="63"/>
      <c r="M166" s="63"/>
      <c r="N166" s="63"/>
      <c r="O166" s="63"/>
      <c r="P166" s="63"/>
      <c r="Q166" s="63"/>
      <c r="R166" s="28"/>
      <c r="S166" s="28"/>
      <c r="T166" s="28"/>
      <c r="U166" s="28"/>
      <c r="V166" s="28"/>
      <c r="W166" s="28"/>
      <c r="X166" s="28"/>
      <c r="Y166" s="28"/>
      <c r="Z166" s="28"/>
      <c r="AD166" s="60"/>
      <c r="AE166" s="60"/>
      <c r="AF166" s="60"/>
      <c r="AG166" s="60"/>
      <c r="AH166" s="60"/>
      <c r="AI166" s="60"/>
      <c r="AJ166" s="60"/>
      <c r="AK166" s="60"/>
      <c r="AL166" s="60"/>
    </row>
    <row r="167" spans="2:85" ht="29.25" customHeight="1" x14ac:dyDescent="0.3">
      <c r="B167" s="147" t="s">
        <v>72</v>
      </c>
      <c r="C167" s="148"/>
      <c r="D167" s="148"/>
      <c r="E167" s="149"/>
      <c r="F167" s="61">
        <f t="shared" ref="F167:AC167" si="69">+SUM(F122,F138,F141,F143,F160)</f>
        <v>2742.1522102534523</v>
      </c>
      <c r="G167" s="61">
        <f t="shared" si="69"/>
        <v>27.260826788955789</v>
      </c>
      <c r="H167" s="61">
        <f t="shared" si="69"/>
        <v>10.699913646408458</v>
      </c>
      <c r="I167" s="61">
        <f t="shared" si="69"/>
        <v>2864.8772703091204</v>
      </c>
      <c r="J167" s="61">
        <f t="shared" si="69"/>
        <v>22.050863896148147</v>
      </c>
      <c r="K167" s="61">
        <f t="shared" si="69"/>
        <v>8.8658411669567165</v>
      </c>
      <c r="L167" s="61">
        <f t="shared" si="69"/>
        <v>2130.0457247768004</v>
      </c>
      <c r="M167" s="61">
        <f t="shared" si="69"/>
        <v>25.132965695715715</v>
      </c>
      <c r="N167" s="61">
        <f t="shared" si="69"/>
        <v>6.8647377221363106</v>
      </c>
      <c r="O167" s="61">
        <f t="shared" si="69"/>
        <v>674.13638585719195</v>
      </c>
      <c r="P167" s="61">
        <f t="shared" si="69"/>
        <v>27.779768650478683</v>
      </c>
      <c r="Q167" s="61">
        <f t="shared" si="69"/>
        <v>4.7778727011093123</v>
      </c>
      <c r="R167" s="61">
        <f t="shared" si="69"/>
        <v>23.501347859943976</v>
      </c>
      <c r="S167" s="61">
        <f t="shared" si="69"/>
        <v>27.682097606109064</v>
      </c>
      <c r="T167" s="61">
        <f t="shared" si="69"/>
        <v>2.7005367441052703</v>
      </c>
      <c r="U167" s="61">
        <f t="shared" si="69"/>
        <v>9.6006082403263608</v>
      </c>
      <c r="V167" s="61">
        <f t="shared" si="69"/>
        <v>24.64224250725368</v>
      </c>
      <c r="W167" s="61">
        <f t="shared" si="69"/>
        <v>0.64797635356090311</v>
      </c>
      <c r="X167" s="61">
        <f t="shared" si="69"/>
        <v>1.265840897727643</v>
      </c>
      <c r="Y167" s="61">
        <f t="shared" si="69"/>
        <v>19.583966760187248</v>
      </c>
      <c r="Z167" s="61">
        <f t="shared" si="69"/>
        <v>0</v>
      </c>
      <c r="AA167" s="61">
        <f t="shared" si="69"/>
        <v>0</v>
      </c>
      <c r="AB167" s="61">
        <f t="shared" si="69"/>
        <v>3.1683374066322063</v>
      </c>
      <c r="AC167" s="61">
        <f t="shared" si="69"/>
        <v>0</v>
      </c>
      <c r="AD167" s="129"/>
      <c r="AE167" s="129"/>
      <c r="AF167" s="129"/>
      <c r="AG167" s="129"/>
      <c r="AH167" s="129"/>
      <c r="AI167" s="129"/>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129"/>
      <c r="CA167" s="129"/>
      <c r="CB167" s="129"/>
      <c r="CC167" s="129"/>
      <c r="CD167" s="129"/>
      <c r="CE167" s="129"/>
    </row>
    <row r="168" spans="2:85" x14ac:dyDescent="0.3">
      <c r="B168" s="138" t="s">
        <v>121</v>
      </c>
      <c r="C168" s="138"/>
      <c r="D168" s="138"/>
      <c r="E168" s="138"/>
      <c r="F168" s="138"/>
      <c r="G168" s="138"/>
      <c r="H168" s="138"/>
      <c r="I168" s="138"/>
      <c r="J168" s="138"/>
      <c r="K168" s="138"/>
      <c r="L168" s="138"/>
      <c r="M168" s="138"/>
      <c r="N168" s="138"/>
      <c r="O168" s="71"/>
      <c r="P168" s="71"/>
      <c r="Q168" s="71"/>
      <c r="R168" s="71"/>
      <c r="S168" s="71"/>
      <c r="T168" s="71"/>
      <c r="U168" s="71"/>
      <c r="V168" s="71"/>
      <c r="W168" s="71"/>
      <c r="X168" s="71"/>
      <c r="Y168" s="71"/>
      <c r="Z168" s="72"/>
    </row>
    <row r="169" spans="2:85" x14ac:dyDescent="0.3">
      <c r="CE169" s="97"/>
      <c r="CF169" s="97"/>
      <c r="CG169" s="97"/>
    </row>
  </sheetData>
  <mergeCells count="22">
    <mergeCell ref="B2:U2"/>
    <mergeCell ref="B6:B8"/>
    <mergeCell ref="C6:C8"/>
    <mergeCell ref="G6:G8"/>
    <mergeCell ref="D6:D8"/>
    <mergeCell ref="J6:J8"/>
    <mergeCell ref="N6:N8"/>
    <mergeCell ref="H6:H8"/>
    <mergeCell ref="I6:I8"/>
    <mergeCell ref="K6:K8"/>
    <mergeCell ref="L6:L8"/>
    <mergeCell ref="E6:E7"/>
    <mergeCell ref="F6:F7"/>
    <mergeCell ref="B168:N168"/>
    <mergeCell ref="M6:M8"/>
    <mergeCell ref="B114:Z114"/>
    <mergeCell ref="B55:N55"/>
    <mergeCell ref="B63:U63"/>
    <mergeCell ref="B117:U117"/>
    <mergeCell ref="B54:D54"/>
    <mergeCell ref="B113:E113"/>
    <mergeCell ref="B167:E167"/>
  </mergeCells>
  <hyperlinks>
    <hyperlink ref="C71" location="ANSG20!A1" display="ANSG20" xr:uid="{00000000-0004-0000-0000-000000000000}"/>
    <hyperlink ref="C74" location="ANSE21!A1" display="ANSE21" xr:uid="{00000000-0004-0000-0000-000001000000}"/>
    <hyperlink ref="C94" location="BIDF40!A1" display="BIDF40" xr:uid="{00000000-0004-0000-0000-000002000000}"/>
    <hyperlink ref="C99" location="BIDF22!A1" display="BIDF22" xr:uid="{00000000-0004-0000-0000-000003000000}"/>
    <hyperlink ref="C97" location="BIDO24!A1" display="BIDO24" xr:uid="{00000000-0004-0000-0000-000004000000}"/>
    <hyperlink ref="C95" location="BIDN32!A1" display="BIDN32" xr:uid="{00000000-0004-0000-0000-000005000000}"/>
    <hyperlink ref="C105" location="BIRS20!A1" display="BIRS20" xr:uid="{00000000-0004-0000-0000-000006000000}"/>
    <hyperlink ref="C104" location="BIRO20!A1" display="BIRO20" xr:uid="{00000000-0004-0000-0000-000007000000}"/>
    <hyperlink ref="C103" location="BIRJ22!A1" display="BIRJ22" xr:uid="{00000000-0004-0000-0000-000008000000}"/>
    <hyperlink ref="C102" location="BIRS38!A1" display="BIRS38" xr:uid="{00000000-0004-0000-0000-000009000000}"/>
    <hyperlink ref="C108" location="'PMY24'!A1" display="PMY24" xr:uid="{00000000-0004-0000-0000-00000A000000}"/>
    <hyperlink ref="C98" location="BIDS34!A1" display="BIDS34" xr:uid="{00000000-0004-0000-0000-00000B000000}"/>
    <hyperlink ref="C100" location="BIDS23!A1" display="BIDS23" xr:uid="{00000000-0004-0000-0000-00000C000000}"/>
    <hyperlink ref="C80" location="FFFIRF21!A1" display="FFFIRF21" xr:uid="{00000000-0004-0000-0000-00000D000000}"/>
    <hyperlink ref="C82" location="FFFIRY22!A1" display="FFFIRY22" xr:uid="{00000000-0004-0000-0000-00000E000000}"/>
    <hyperlink ref="C79" location="FFFIRJ20!A1" display="FFFIRJ20" xr:uid="{00000000-0004-0000-0000-00000F000000}"/>
    <hyperlink ref="C109" location="'PMJ21'!A1" display="PMJ21" xr:uid="{00000000-0004-0000-0000-000010000000}"/>
    <hyperlink ref="C96" location="BIDY42!A1" display="BIDY42" xr:uid="{00000000-0004-0000-0000-000011000000}"/>
    <hyperlink ref="C110" location="'PMY24-C'!A1" display="PMY24-C" xr:uid="{00000000-0004-0000-0000-000012000000}"/>
    <hyperlink ref="C73" location="ANSE22!A1" display="ANSE22" xr:uid="{00000000-0004-0000-0000-000013000000}"/>
    <hyperlink ref="C83" location="PROFA21!A1" display="PROFA21" xr:uid="{00000000-0004-0000-0000-000014000000}"/>
    <hyperlink ref="C75" location="FFFIRO24!A1" display="FFFIRO24" xr:uid="{00000000-0004-0000-0000-000015000000}"/>
    <hyperlink ref="C77" location="ANSG22!A1" display="ANSG22" xr:uid="{00000000-0004-0000-0000-000016000000}"/>
    <hyperlink ref="C76" location="FFFIRF26!A1" display="FFFIRF26" xr:uid="{00000000-0004-0000-0000-000017000000}"/>
    <hyperlink ref="C70" location="ANSE23!A1" display="ANSE23" xr:uid="{00000000-0004-0000-0000-000018000000}"/>
    <hyperlink ref="C86" location="BNAN23!A1" display="BNAN23" xr:uid="{00000000-0004-0000-0000-000019000000}"/>
    <hyperlink ref="C78" location="IPVO26!A1" display="IPVO26" xr:uid="{00000000-0004-0000-0000-00001A000000}"/>
    <hyperlink ref="C81" location="FFFIRE26!A1" display="FFFIRE26" xr:uid="{00000000-0004-0000-0000-00001B000000}"/>
    <hyperlink ref="C111" location="'PMG25'!A1" display="PMG25" xr:uid="{00000000-0004-0000-0000-00001C000000}"/>
    <hyperlink ref="C69" location="FFDPO23!A1" display="FFDPO23" xr:uid="{00000000-0004-0000-0000-00001D000000}"/>
    <hyperlink ref="C125" location="ANSG20!A1" display="ANSG20" xr:uid="{00000000-0004-0000-0000-00001E000000}"/>
    <hyperlink ref="C128" location="ANSE21!A1" display="ANSE21" xr:uid="{00000000-0004-0000-0000-00001F000000}"/>
    <hyperlink ref="C148" location="BIDF40!A1" display="BIDF40" xr:uid="{00000000-0004-0000-0000-000020000000}"/>
    <hyperlink ref="C153" location="BIDF22!A1" display="BIDF22" xr:uid="{00000000-0004-0000-0000-000021000000}"/>
    <hyperlink ref="C151" location="BIDO24!A1" display="BIDO24" xr:uid="{00000000-0004-0000-0000-000022000000}"/>
    <hyperlink ref="C149" location="BIDN32!A1" display="BIDN32" xr:uid="{00000000-0004-0000-0000-000023000000}"/>
    <hyperlink ref="C159" location="BIRS20!A1" display="BIRS20" xr:uid="{00000000-0004-0000-0000-000024000000}"/>
    <hyperlink ref="C158" location="BIRO20!A1" display="BIRO20" xr:uid="{00000000-0004-0000-0000-000025000000}"/>
    <hyperlink ref="C157" location="BIRJ22!A1" display="BIRJ22" xr:uid="{00000000-0004-0000-0000-000026000000}"/>
    <hyperlink ref="C156" location="BIRS38!A1" display="BIRS38" xr:uid="{00000000-0004-0000-0000-000027000000}"/>
    <hyperlink ref="C162" location="'PMY24'!A1" display="PMY24" xr:uid="{00000000-0004-0000-0000-000028000000}"/>
    <hyperlink ref="C152" location="BIDS34!A1" display="BIDS34" xr:uid="{00000000-0004-0000-0000-000029000000}"/>
    <hyperlink ref="C154" location="BIDS23!A1" display="BIDS23" xr:uid="{00000000-0004-0000-0000-00002A000000}"/>
    <hyperlink ref="C134" location="FFFIRF21!A1" display="FFFIRF21" xr:uid="{00000000-0004-0000-0000-00002B000000}"/>
    <hyperlink ref="C136" location="FFFIRY22!A1" display="FFFIRY22" xr:uid="{00000000-0004-0000-0000-00002C000000}"/>
    <hyperlink ref="C133" location="FFFIRJ20!A1" display="FFFIRJ20" xr:uid="{00000000-0004-0000-0000-00002D000000}"/>
    <hyperlink ref="C163" location="'PMJ21'!A1" display="PMJ21" xr:uid="{00000000-0004-0000-0000-00002E000000}"/>
    <hyperlink ref="C150" location="BIDY42!A1" display="BIDY42" xr:uid="{00000000-0004-0000-0000-00002F000000}"/>
    <hyperlink ref="C164" location="'PMY24-C'!A1" display="PMY24-C" xr:uid="{00000000-0004-0000-0000-000030000000}"/>
    <hyperlink ref="C127" location="ANSE22!A1" display="ANSE22" xr:uid="{00000000-0004-0000-0000-000031000000}"/>
    <hyperlink ref="C137" location="PROFA21!A1" display="PROFA21" xr:uid="{00000000-0004-0000-0000-000032000000}"/>
    <hyperlink ref="C129" location="FFFIRO24!A1" display="FFFIRO24" xr:uid="{00000000-0004-0000-0000-000033000000}"/>
    <hyperlink ref="C131" location="ANSG22!A1" display="ANSG22" xr:uid="{00000000-0004-0000-0000-000034000000}"/>
    <hyperlink ref="C130" location="FFFIRF26!A1" display="FFFIRF26" xr:uid="{00000000-0004-0000-0000-000035000000}"/>
    <hyperlink ref="C124" location="ANSE23!A1" display="ANSE23" xr:uid="{00000000-0004-0000-0000-000036000000}"/>
    <hyperlink ref="C140" location="BNAN23!A1" display="BNAN23" xr:uid="{00000000-0004-0000-0000-000037000000}"/>
    <hyperlink ref="C132" location="IPVO26!A1" display="IPVO26" xr:uid="{00000000-0004-0000-0000-000038000000}"/>
    <hyperlink ref="C135" location="FFFIRE26!A1" display="FFFIRE26" xr:uid="{00000000-0004-0000-0000-000039000000}"/>
    <hyperlink ref="C165" location="'PMG25'!A1" display="PMG25" xr:uid="{00000000-0004-0000-0000-00003A000000}"/>
    <hyperlink ref="C123" location="FFDPO23!A1" display="FFDPO23" xr:uid="{00000000-0004-0000-0000-00003B000000}"/>
    <hyperlink ref="C12" location="ANSG20!A1" display="ANSG20" xr:uid="{00000000-0004-0000-0000-00003C000000}"/>
    <hyperlink ref="C15" location="ANSE21!A1" display="ANSE21" xr:uid="{00000000-0004-0000-0000-00003D000000}"/>
    <hyperlink ref="C35" location="BIDF40!A1" display="BIDF40" xr:uid="{00000000-0004-0000-0000-00003E000000}"/>
    <hyperlink ref="C40" location="BIDF22!A1" display="BIDF22" xr:uid="{00000000-0004-0000-0000-00003F000000}"/>
    <hyperlink ref="C38" location="BIDO24!A1" display="BIDO24" xr:uid="{00000000-0004-0000-0000-000040000000}"/>
    <hyperlink ref="C36" location="BIDN32!A1" display="BIDN32" xr:uid="{00000000-0004-0000-0000-000041000000}"/>
    <hyperlink ref="C46" location="BIRS20!A1" display="BIRS20" xr:uid="{00000000-0004-0000-0000-000042000000}"/>
    <hyperlink ref="C45" location="BIRO20!A1" display="BIRO20" xr:uid="{00000000-0004-0000-0000-000043000000}"/>
    <hyperlink ref="C44" location="BIRJ22!A1" display="BIRJ22" xr:uid="{00000000-0004-0000-0000-000044000000}"/>
    <hyperlink ref="C43" location="BIRS38!A1" display="BIRS38" xr:uid="{00000000-0004-0000-0000-000045000000}"/>
    <hyperlink ref="C49" location="'PMY24'!A1" display="PMY24" xr:uid="{00000000-0004-0000-0000-000046000000}"/>
    <hyperlink ref="C39" location="BIDS34!A1" display="BIDS34" xr:uid="{00000000-0004-0000-0000-000047000000}"/>
    <hyperlink ref="C41" location="BIDS23!A1" display="BIDS23" xr:uid="{00000000-0004-0000-0000-000048000000}"/>
    <hyperlink ref="C21" location="FFFIRF21!A1" display="FFFIRF21" xr:uid="{00000000-0004-0000-0000-000049000000}"/>
    <hyperlink ref="C23" location="FFFIRY22!A1" display="FFFIRY22" xr:uid="{00000000-0004-0000-0000-00004A000000}"/>
    <hyperlink ref="C20" location="FFFIRJ20!A1" display="FFFIRJ20" xr:uid="{00000000-0004-0000-0000-00004B000000}"/>
    <hyperlink ref="C50" location="'PMJ21'!A1" display="PMJ21" xr:uid="{00000000-0004-0000-0000-00004C000000}"/>
    <hyperlink ref="C37" location="BIDY42!A1" display="BIDY42" xr:uid="{00000000-0004-0000-0000-00004D000000}"/>
    <hyperlink ref="C51" location="'PMY24-C'!A1" display="PMY24-C" xr:uid="{00000000-0004-0000-0000-00004E000000}"/>
    <hyperlink ref="C14" location="ANSE22!A1" display="ANSE22" xr:uid="{00000000-0004-0000-0000-00004F000000}"/>
    <hyperlink ref="C24" location="PROFA21!A1" display="PROFA21" xr:uid="{00000000-0004-0000-0000-000050000000}"/>
    <hyperlink ref="C16" location="FFFIRO24!A1" display="FFFIRO24" xr:uid="{00000000-0004-0000-0000-000051000000}"/>
    <hyperlink ref="C18" location="ANSG22!A1" display="ANSG22" xr:uid="{00000000-0004-0000-0000-000052000000}"/>
    <hyperlink ref="C17" location="FFFIRF26!A1" display="FFFIRF26" xr:uid="{00000000-0004-0000-0000-000053000000}"/>
    <hyperlink ref="C11" location="ANSE23!A1" display="ANSE23" xr:uid="{00000000-0004-0000-0000-000054000000}"/>
    <hyperlink ref="C27" location="BNAN23!A1" display="BNAN23" xr:uid="{00000000-0004-0000-0000-000055000000}"/>
    <hyperlink ref="C19" location="IPVO26!A1" display="IPVO26" xr:uid="{00000000-0004-0000-0000-000056000000}"/>
    <hyperlink ref="C22" location="FFFIRE26!A1" display="FFFIRE26" xr:uid="{00000000-0004-0000-0000-000057000000}"/>
    <hyperlink ref="C52" location="'PMG25'!A1" display="PMG25" xr:uid="{00000000-0004-0000-0000-000058000000}"/>
    <hyperlink ref="C10" location="FFDPO23!A1" display="FFDPO23" xr:uid="{00000000-0004-0000-0000-000059000000}"/>
    <hyperlink ref="C13" location="GOBD23!A1" display="GOBD23" xr:uid="{00000000-0004-0000-0000-00005A000000}"/>
    <hyperlink ref="C72" location="GOBD23!A1" display="GOBD23" xr:uid="{00000000-0004-0000-0000-00005B000000}"/>
    <hyperlink ref="C126" location="GOBD23!A1" display="GOBD23" xr:uid="{00000000-0004-0000-0000-00005C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3"/>
  <sheetViews>
    <sheetView showGridLines="0" topLeftCell="A46" zoomScaleNormal="100" workbookViewId="0">
      <pane xSplit="2" topLeftCell="E1" activePane="topRight" state="frozen"/>
      <selection pane="topRight" activeCell="B48" sqref="B48:B50"/>
    </sheetView>
  </sheetViews>
  <sheetFormatPr baseColWidth="10" defaultRowHeight="16.5" x14ac:dyDescent="0.3"/>
  <cols>
    <col min="1" max="1" width="5.28515625" style="29" customWidth="1"/>
    <col min="2" max="2" width="53.5703125" style="2" customWidth="1"/>
    <col min="3" max="3" width="12.5703125" style="2" customWidth="1"/>
    <col min="4" max="4" width="30.85546875" style="2" bestFit="1" customWidth="1"/>
    <col min="5" max="5" width="13.7109375" style="1" customWidth="1"/>
    <col min="6" max="16384" width="11.42578125" style="1"/>
  </cols>
  <sheetData>
    <row r="1" spans="1:17" ht="28.5" customHeight="1" x14ac:dyDescent="0.3">
      <c r="B1" s="143" t="s">
        <v>74</v>
      </c>
      <c r="C1" s="143"/>
      <c r="D1" s="143"/>
      <c r="E1" s="143"/>
    </row>
    <row r="2" spans="1:17" ht="17.25" x14ac:dyDescent="0.3">
      <c r="B2" s="5" t="s">
        <v>85</v>
      </c>
    </row>
    <row r="4" spans="1:17" ht="30.75" customHeight="1" x14ac:dyDescent="0.3">
      <c r="B4" s="154" t="s">
        <v>84</v>
      </c>
      <c r="C4" s="154"/>
      <c r="D4" s="154"/>
    </row>
    <row r="5" spans="1:17" ht="15.75" customHeight="1" x14ac:dyDescent="0.3">
      <c r="B5" s="155" t="s">
        <v>0</v>
      </c>
      <c r="C5" s="139" t="s">
        <v>1</v>
      </c>
      <c r="D5" s="139" t="s">
        <v>143</v>
      </c>
      <c r="F5" s="6">
        <v>2020</v>
      </c>
      <c r="G5" s="6">
        <v>2020</v>
      </c>
      <c r="H5" s="6">
        <v>2020</v>
      </c>
      <c r="I5" s="6">
        <v>2020</v>
      </c>
      <c r="J5" s="6">
        <v>2020</v>
      </c>
      <c r="K5" s="6">
        <v>2020</v>
      </c>
      <c r="L5" s="6">
        <v>2020</v>
      </c>
      <c r="M5" s="6">
        <v>2020</v>
      </c>
      <c r="N5" s="6">
        <v>2020</v>
      </c>
      <c r="O5" s="6">
        <v>2020</v>
      </c>
      <c r="P5" s="6">
        <v>2020</v>
      </c>
      <c r="Q5" s="6">
        <v>2020</v>
      </c>
    </row>
    <row r="6" spans="1:17" x14ac:dyDescent="0.3">
      <c r="B6" s="156"/>
      <c r="C6" s="140"/>
      <c r="D6" s="14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30" t="s">
        <v>2</v>
      </c>
      <c r="B7" s="9" t="s">
        <v>3</v>
      </c>
      <c r="C7" s="9" t="s">
        <v>4</v>
      </c>
      <c r="D7" s="9" t="s">
        <v>136</v>
      </c>
      <c r="E7" s="7"/>
      <c r="F7" s="21">
        <v>0</v>
      </c>
      <c r="G7" s="21">
        <v>0</v>
      </c>
      <c r="H7" s="21">
        <v>0</v>
      </c>
      <c r="I7" s="21">
        <v>0</v>
      </c>
      <c r="J7" s="21">
        <v>0</v>
      </c>
      <c r="K7" s="21">
        <v>0</v>
      </c>
      <c r="L7" s="21">
        <v>0</v>
      </c>
      <c r="M7" s="21">
        <v>0</v>
      </c>
      <c r="N7" s="21">
        <v>0</v>
      </c>
      <c r="O7" s="21">
        <v>0</v>
      </c>
      <c r="P7" s="21">
        <v>0</v>
      </c>
      <c r="Q7" s="21">
        <v>0</v>
      </c>
    </row>
    <row r="8" spans="1:17" x14ac:dyDescent="0.3">
      <c r="A8" s="30" t="s">
        <v>2</v>
      </c>
      <c r="B8" s="9" t="s">
        <v>5</v>
      </c>
      <c r="C8" s="9" t="s">
        <v>6</v>
      </c>
      <c r="D8" s="9" t="s">
        <v>136</v>
      </c>
      <c r="E8" s="7"/>
      <c r="F8" s="21">
        <v>0</v>
      </c>
      <c r="G8" s="21">
        <v>0</v>
      </c>
      <c r="H8" s="21">
        <v>0</v>
      </c>
      <c r="I8" s="21">
        <v>0</v>
      </c>
      <c r="J8" s="21">
        <v>0</v>
      </c>
      <c r="K8" s="21">
        <v>0</v>
      </c>
      <c r="L8" s="21">
        <v>0</v>
      </c>
      <c r="M8" s="21">
        <v>0</v>
      </c>
      <c r="N8" s="21">
        <v>0</v>
      </c>
      <c r="O8" s="21">
        <v>0</v>
      </c>
      <c r="P8" s="21">
        <v>0</v>
      </c>
      <c r="Q8" s="21">
        <v>0</v>
      </c>
    </row>
    <row r="9" spans="1:17" x14ac:dyDescent="0.3">
      <c r="A9" s="30" t="s">
        <v>2</v>
      </c>
      <c r="B9" s="9" t="s">
        <v>7</v>
      </c>
      <c r="C9" s="9" t="s">
        <v>8</v>
      </c>
      <c r="D9" s="9" t="s">
        <v>136</v>
      </c>
      <c r="E9" s="7"/>
      <c r="F9" s="21">
        <v>0</v>
      </c>
      <c r="G9" s="21">
        <v>0</v>
      </c>
      <c r="H9" s="21">
        <v>0</v>
      </c>
      <c r="I9" s="21">
        <v>0</v>
      </c>
      <c r="J9" s="21">
        <v>0</v>
      </c>
      <c r="K9" s="21">
        <v>0</v>
      </c>
      <c r="L9" s="21">
        <v>0</v>
      </c>
      <c r="M9" s="21">
        <v>0</v>
      </c>
      <c r="N9" s="21">
        <v>0</v>
      </c>
      <c r="O9" s="21">
        <v>0</v>
      </c>
      <c r="P9" s="21">
        <v>0</v>
      </c>
      <c r="Q9" s="21">
        <v>1179</v>
      </c>
    </row>
    <row r="10" spans="1:17" x14ac:dyDescent="0.3">
      <c r="A10" s="30" t="s">
        <v>2</v>
      </c>
      <c r="B10" s="9" t="s">
        <v>9</v>
      </c>
      <c r="C10" s="9" t="s">
        <v>10</v>
      </c>
      <c r="D10" s="9" t="s">
        <v>136</v>
      </c>
      <c r="E10" s="7"/>
      <c r="F10" s="21">
        <v>0</v>
      </c>
      <c r="G10" s="21">
        <v>0</v>
      </c>
      <c r="H10" s="21">
        <v>0</v>
      </c>
      <c r="I10" s="21">
        <v>0</v>
      </c>
      <c r="J10" s="21">
        <v>0</v>
      </c>
      <c r="K10" s="21">
        <v>0</v>
      </c>
      <c r="L10" s="21">
        <v>0</v>
      </c>
      <c r="M10" s="21">
        <v>0</v>
      </c>
      <c r="N10" s="21">
        <v>0</v>
      </c>
      <c r="O10" s="21">
        <v>0</v>
      </c>
      <c r="P10" s="21">
        <v>0</v>
      </c>
      <c r="Q10" s="21">
        <v>0</v>
      </c>
    </row>
    <row r="11" spans="1:17" x14ac:dyDescent="0.3">
      <c r="A11" s="30" t="s">
        <v>2</v>
      </c>
      <c r="B11" s="9" t="s">
        <v>11</v>
      </c>
      <c r="C11" s="9" t="s">
        <v>12</v>
      </c>
      <c r="D11" s="9" t="s">
        <v>136</v>
      </c>
      <c r="E11" s="7"/>
      <c r="F11" s="21">
        <v>0</v>
      </c>
      <c r="G11" s="21">
        <v>0</v>
      </c>
      <c r="H11" s="21">
        <v>0</v>
      </c>
      <c r="I11" s="21">
        <v>0</v>
      </c>
      <c r="J11" s="21">
        <v>0</v>
      </c>
      <c r="K11" s="21">
        <v>0</v>
      </c>
      <c r="L11" s="21">
        <v>0</v>
      </c>
      <c r="M11" s="21">
        <v>0</v>
      </c>
      <c r="N11" s="21">
        <v>0</v>
      </c>
      <c r="O11" s="21">
        <v>0</v>
      </c>
      <c r="P11" s="21">
        <v>0</v>
      </c>
      <c r="Q11" s="21">
        <v>0</v>
      </c>
    </row>
    <row r="12" spans="1:17" x14ac:dyDescent="0.3">
      <c r="A12" s="30" t="s">
        <v>2</v>
      </c>
      <c r="B12" s="9" t="s">
        <v>17</v>
      </c>
      <c r="C12" s="9" t="s">
        <v>18</v>
      </c>
      <c r="D12" s="9" t="s">
        <v>136</v>
      </c>
      <c r="E12" s="7"/>
      <c r="F12" s="21">
        <v>5.2623049548937564</v>
      </c>
      <c r="G12" s="21">
        <v>5.3123407045113646</v>
      </c>
      <c r="H12" s="21">
        <v>5.3628522107149204</v>
      </c>
      <c r="I12" s="21">
        <v>5.4138439971566275</v>
      </c>
      <c r="J12" s="21">
        <v>5.4653206305010862</v>
      </c>
      <c r="K12" s="21">
        <v>5.5172867208342611</v>
      </c>
      <c r="L12" s="21">
        <v>5.5697469220763525</v>
      </c>
      <c r="M12" s="21">
        <v>5.6227059323985884</v>
      </c>
      <c r="N12" s="21">
        <v>5.6761684946439726</v>
      </c>
      <c r="O12" s="21">
        <v>5.7301393967520378</v>
      </c>
      <c r="P12" s="21">
        <v>5.7846234721876488</v>
      </c>
      <c r="Q12" s="21">
        <v>5.8396256003738598</v>
      </c>
    </row>
    <row r="13" spans="1:17" x14ac:dyDescent="0.3">
      <c r="A13" s="30" t="s">
        <v>2</v>
      </c>
      <c r="B13" s="9" t="s">
        <v>19</v>
      </c>
      <c r="C13" s="9" t="s">
        <v>20</v>
      </c>
      <c r="D13" s="9" t="s">
        <v>136</v>
      </c>
      <c r="E13" s="7"/>
      <c r="F13" s="20">
        <v>2.8869233999999997</v>
      </c>
      <c r="G13" s="20">
        <v>0</v>
      </c>
      <c r="H13" s="20">
        <v>0</v>
      </c>
      <c r="I13" s="20">
        <v>2.9383957999999999</v>
      </c>
      <c r="J13" s="20">
        <v>0</v>
      </c>
      <c r="K13" s="20">
        <v>0</v>
      </c>
      <c r="L13" s="20">
        <v>3.2987628</v>
      </c>
      <c r="M13" s="20">
        <v>0</v>
      </c>
      <c r="N13" s="20">
        <v>0</v>
      </c>
      <c r="O13" s="20">
        <v>3.4201848699999999</v>
      </c>
      <c r="P13" s="20">
        <v>0</v>
      </c>
      <c r="Q13" s="20">
        <v>0</v>
      </c>
    </row>
    <row r="14" spans="1:17" x14ac:dyDescent="0.3">
      <c r="A14" s="30" t="s">
        <v>2</v>
      </c>
      <c r="B14" s="9" t="s">
        <v>29</v>
      </c>
      <c r="C14" s="9" t="s">
        <v>30</v>
      </c>
      <c r="D14" s="9" t="s">
        <v>136</v>
      </c>
      <c r="E14" s="7"/>
      <c r="F14" s="21">
        <v>0.78668896999999993</v>
      </c>
      <c r="G14" s="21">
        <v>0.83000503999999997</v>
      </c>
      <c r="H14" s="21">
        <v>0.86731843999999991</v>
      </c>
      <c r="I14" s="21">
        <v>0.89374856999999996</v>
      </c>
      <c r="J14" s="21">
        <v>0.93665816999999996</v>
      </c>
      <c r="K14" s="21">
        <v>0.9495900599999999</v>
      </c>
      <c r="L14" s="21">
        <v>0.95765943999999992</v>
      </c>
      <c r="M14" s="21">
        <v>0.97748153000000004</v>
      </c>
      <c r="N14" s="21">
        <v>1.0014580500000001</v>
      </c>
      <c r="O14" s="21">
        <v>0.16872567000000002</v>
      </c>
      <c r="P14" s="21">
        <v>0.17233293</v>
      </c>
      <c r="Q14" s="21">
        <v>0.17647195000000002</v>
      </c>
    </row>
    <row r="15" spans="1:17" x14ac:dyDescent="0.3">
      <c r="A15" s="30"/>
      <c r="B15" s="9" t="s">
        <v>172</v>
      </c>
      <c r="C15" s="9" t="s">
        <v>173</v>
      </c>
      <c r="D15" s="9" t="s">
        <v>136</v>
      </c>
      <c r="E15" s="7"/>
      <c r="F15" s="20">
        <v>0</v>
      </c>
      <c r="G15" s="20">
        <v>0</v>
      </c>
      <c r="H15" s="20">
        <v>0</v>
      </c>
      <c r="I15" s="20">
        <v>0</v>
      </c>
      <c r="J15" s="20">
        <v>0</v>
      </c>
      <c r="K15" s="20">
        <v>0</v>
      </c>
      <c r="L15" s="20">
        <v>0</v>
      </c>
      <c r="M15" s="20">
        <v>0</v>
      </c>
      <c r="N15" s="20">
        <v>0</v>
      </c>
      <c r="O15" s="20">
        <v>0</v>
      </c>
      <c r="P15" s="20">
        <v>0</v>
      </c>
      <c r="Q15" s="20">
        <v>0</v>
      </c>
    </row>
    <row r="16" spans="1:17" x14ac:dyDescent="0.3">
      <c r="A16" s="30" t="s">
        <v>2</v>
      </c>
      <c r="B16" s="9" t="s">
        <v>67</v>
      </c>
      <c r="C16" s="9" t="s">
        <v>68</v>
      </c>
      <c r="D16" s="9" t="s">
        <v>140</v>
      </c>
      <c r="E16" s="7"/>
      <c r="F16" s="21">
        <v>0</v>
      </c>
      <c r="G16" s="21">
        <v>0</v>
      </c>
      <c r="H16" s="21">
        <v>0</v>
      </c>
      <c r="I16" s="21">
        <v>0</v>
      </c>
      <c r="J16" s="21">
        <v>0</v>
      </c>
      <c r="K16" s="21">
        <v>0</v>
      </c>
      <c r="L16" s="21">
        <v>0</v>
      </c>
      <c r="M16" s="21">
        <v>0</v>
      </c>
      <c r="N16" s="21">
        <v>0</v>
      </c>
      <c r="O16" s="21">
        <v>0</v>
      </c>
      <c r="P16" s="21">
        <v>0</v>
      </c>
      <c r="Q16" s="21">
        <v>0</v>
      </c>
    </row>
    <row r="17" spans="1:17" x14ac:dyDescent="0.3">
      <c r="A17" s="30" t="s">
        <v>2</v>
      </c>
      <c r="B17" s="11" t="s">
        <v>70</v>
      </c>
      <c r="C17" s="9" t="s">
        <v>71</v>
      </c>
      <c r="D17" s="9" t="s">
        <v>140</v>
      </c>
      <c r="E17" s="7"/>
      <c r="F17" s="20">
        <v>0</v>
      </c>
      <c r="G17" s="20">
        <v>3.5214128711999999</v>
      </c>
      <c r="H17" s="20">
        <v>0</v>
      </c>
      <c r="I17" s="20">
        <v>0</v>
      </c>
      <c r="J17" s="20">
        <v>0</v>
      </c>
      <c r="K17" s="20">
        <v>0</v>
      </c>
      <c r="L17" s="20">
        <v>0</v>
      </c>
      <c r="M17" s="20">
        <v>3.5214128711999999</v>
      </c>
      <c r="N17" s="20">
        <v>0</v>
      </c>
      <c r="O17" s="20">
        <v>0</v>
      </c>
      <c r="P17" s="20">
        <v>0</v>
      </c>
      <c r="Q17" s="20">
        <v>0</v>
      </c>
    </row>
    <row r="18" spans="1:17" x14ac:dyDescent="0.3">
      <c r="A18" s="30" t="s">
        <v>2</v>
      </c>
      <c r="B18" s="9" t="s">
        <v>13</v>
      </c>
      <c r="C18" s="9" t="s">
        <v>14</v>
      </c>
      <c r="D18" s="9" t="s">
        <v>136</v>
      </c>
      <c r="E18" s="7"/>
      <c r="F18" s="20">
        <v>8.0732841915919611</v>
      </c>
      <c r="G18" s="20">
        <v>8.2134129942663208</v>
      </c>
      <c r="H18" s="20">
        <v>8.6421572440004475</v>
      </c>
      <c r="I18" s="20">
        <v>9.0349199613794298</v>
      </c>
      <c r="J18" s="20">
        <v>9.3308880654233075</v>
      </c>
      <c r="K18" s="20">
        <v>9.406183108209941</v>
      </c>
      <c r="L18" s="20">
        <v>9.3466544171588541</v>
      </c>
      <c r="M18" s="20">
        <v>9.4734181288342487</v>
      </c>
      <c r="N18" s="20">
        <v>9.6807447234393251</v>
      </c>
      <c r="O18" s="20">
        <v>9.6807447234393251</v>
      </c>
      <c r="P18" s="20">
        <v>9.6807447234393251</v>
      </c>
      <c r="Q18" s="20">
        <v>9.6807447234393251</v>
      </c>
    </row>
    <row r="19" spans="1:17" x14ac:dyDescent="0.3">
      <c r="A19" s="30" t="s">
        <v>2</v>
      </c>
      <c r="B19" s="9" t="s">
        <v>15</v>
      </c>
      <c r="C19" s="9" t="s">
        <v>16</v>
      </c>
      <c r="D19" s="9" t="s">
        <v>136</v>
      </c>
      <c r="E19" s="7"/>
      <c r="F19" s="20">
        <v>5.159386658267243</v>
      </c>
      <c r="G19" s="20">
        <v>5.4136461779661946</v>
      </c>
      <c r="H19" s="20">
        <v>5.9954039066937117</v>
      </c>
      <c r="I19" s="20">
        <v>6.0743617605362648</v>
      </c>
      <c r="J19" s="20">
        <v>6.1543729485097183</v>
      </c>
      <c r="K19" s="20">
        <v>6.2354164131012144</v>
      </c>
      <c r="L19" s="20">
        <v>6.3175553341231456</v>
      </c>
      <c r="M19" s="20">
        <v>6.4007475783663503</v>
      </c>
      <c r="N19" s="20">
        <v>6.4850353091576363</v>
      </c>
      <c r="O19" s="20">
        <v>6.4850352991576363</v>
      </c>
      <c r="P19" s="20">
        <v>6.4850352991576363</v>
      </c>
      <c r="Q19" s="20">
        <v>6.4850352991576363</v>
      </c>
    </row>
    <row r="20" spans="1:17" x14ac:dyDescent="0.3">
      <c r="A20" s="30" t="s">
        <v>2</v>
      </c>
      <c r="B20" s="9" t="s">
        <v>21</v>
      </c>
      <c r="C20" s="9" t="s">
        <v>22</v>
      </c>
      <c r="D20" s="9" t="s">
        <v>136</v>
      </c>
      <c r="E20" s="7"/>
      <c r="F20" s="20">
        <v>7.835466406680589</v>
      </c>
      <c r="G20" s="20">
        <v>7.9714673924059447</v>
      </c>
      <c r="H20" s="20">
        <v>8.3875819612000644</v>
      </c>
      <c r="I20" s="20">
        <v>8.7687749191975417</v>
      </c>
      <c r="J20" s="20">
        <v>9.0560245889681532</v>
      </c>
      <c r="K20" s="20">
        <v>9.1291016175984776</v>
      </c>
      <c r="L20" s="20">
        <v>9.0713264953389547</v>
      </c>
      <c r="M20" s="20">
        <v>0</v>
      </c>
      <c r="N20" s="20">
        <v>0</v>
      </c>
      <c r="O20" s="20">
        <v>0</v>
      </c>
      <c r="P20" s="20">
        <v>0</v>
      </c>
      <c r="Q20" s="20">
        <v>0</v>
      </c>
    </row>
    <row r="21" spans="1:17" x14ac:dyDescent="0.3">
      <c r="A21" s="30" t="s">
        <v>2</v>
      </c>
      <c r="B21" s="9" t="s">
        <v>23</v>
      </c>
      <c r="C21" s="9" t="s">
        <v>24</v>
      </c>
      <c r="D21" s="9" t="s">
        <v>136</v>
      </c>
      <c r="E21" s="7"/>
      <c r="F21" s="20">
        <v>7.3125088799999993</v>
      </c>
      <c r="G21" s="20">
        <v>7.4394328400000003</v>
      </c>
      <c r="H21" s="20">
        <v>7.8277749399999994</v>
      </c>
      <c r="I21" s="20">
        <v>8.1835261900000003</v>
      </c>
      <c r="J21" s="20">
        <v>1.78481768</v>
      </c>
      <c r="K21" s="20">
        <v>1.7992201499999998</v>
      </c>
      <c r="L21" s="20">
        <v>1.78783348</v>
      </c>
      <c r="M21" s="20">
        <v>1.8120809099999999</v>
      </c>
      <c r="N21" s="20">
        <v>1.85173846</v>
      </c>
      <c r="O21" s="20">
        <v>1.85173846</v>
      </c>
      <c r="P21" s="20">
        <v>1.85173846</v>
      </c>
      <c r="Q21" s="20">
        <v>1.85173846</v>
      </c>
    </row>
    <row r="22" spans="1:17" x14ac:dyDescent="0.3">
      <c r="A22" s="30" t="s">
        <v>2</v>
      </c>
      <c r="B22" s="9" t="s">
        <v>25</v>
      </c>
      <c r="C22" s="9" t="s">
        <v>26</v>
      </c>
      <c r="D22" s="9" t="s">
        <v>136</v>
      </c>
      <c r="E22" s="7"/>
      <c r="F22" s="20">
        <v>0.63090473975636763</v>
      </c>
      <c r="G22" s="20">
        <v>0.63921312452104095</v>
      </c>
      <c r="H22" s="20">
        <v>0.6476307401937984</v>
      </c>
      <c r="I22" s="20">
        <v>0.65615987262458475</v>
      </c>
      <c r="J22" s="20">
        <v>0.6648027673117386</v>
      </c>
      <c r="K22" s="20">
        <v>0.67355717864064235</v>
      </c>
      <c r="L22" s="20">
        <v>0.68242993369047622</v>
      </c>
      <c r="M22" s="20">
        <v>0.69141645111295669</v>
      </c>
      <c r="N22" s="20">
        <v>0.70052131202104095</v>
      </c>
      <c r="O22" s="20">
        <v>0.70052131202104095</v>
      </c>
      <c r="P22" s="20">
        <v>0.70052131202104095</v>
      </c>
      <c r="Q22" s="20">
        <v>0.70052131202104095</v>
      </c>
    </row>
    <row r="23" spans="1:17" x14ac:dyDescent="0.3">
      <c r="A23" s="30" t="s">
        <v>2</v>
      </c>
      <c r="B23" s="9" t="s">
        <v>27</v>
      </c>
      <c r="C23" s="9" t="s">
        <v>28</v>
      </c>
      <c r="D23" s="9" t="s">
        <v>136</v>
      </c>
      <c r="E23" s="7"/>
      <c r="F23" s="20">
        <v>2.2032210935068814</v>
      </c>
      <c r="G23" s="20">
        <v>2.241462632128481</v>
      </c>
      <c r="H23" s="20">
        <v>2.3584680988449134</v>
      </c>
      <c r="I23" s="20">
        <v>2.4656541028373229</v>
      </c>
      <c r="J23" s="20">
        <v>2.5464246210433932</v>
      </c>
      <c r="K23" s="20">
        <v>2.5669728328322958</v>
      </c>
      <c r="L23" s="20">
        <v>2.5507272776157546</v>
      </c>
      <c r="M23" s="20">
        <v>2.5853214302813736</v>
      </c>
      <c r="N23" s="20">
        <v>2.6419014092813242</v>
      </c>
      <c r="O23" s="20">
        <v>2.4951450192813245</v>
      </c>
      <c r="P23" s="20">
        <v>2.4951450192813245</v>
      </c>
      <c r="Q23" s="20">
        <v>2.1220162692813243</v>
      </c>
    </row>
    <row r="24" spans="1:17" customFormat="1" ht="6.75" customHeight="1" x14ac:dyDescent="0.3">
      <c r="B24" s="27"/>
      <c r="C24" s="16"/>
      <c r="D24" s="16"/>
      <c r="E24" s="92"/>
    </row>
    <row r="25" spans="1:17" ht="28.5" customHeight="1" x14ac:dyDescent="0.3">
      <c r="B25" s="157" t="s">
        <v>73</v>
      </c>
      <c r="C25" s="157"/>
      <c r="D25" s="157"/>
      <c r="E25" s="7"/>
      <c r="F25" s="31">
        <f t="shared" ref="F25:Q25" si="1">+SUM(F7:F23)</f>
        <v>40.150689294696797</v>
      </c>
      <c r="G25" s="31">
        <f t="shared" si="1"/>
        <v>41.582393776999346</v>
      </c>
      <c r="H25" s="31">
        <f t="shared" si="1"/>
        <v>40.089187541647853</v>
      </c>
      <c r="I25" s="31">
        <f t="shared" si="1"/>
        <v>44.429385173731767</v>
      </c>
      <c r="J25" s="31">
        <f t="shared" si="1"/>
        <v>35.939309471757397</v>
      </c>
      <c r="K25" s="31">
        <f t="shared" si="1"/>
        <v>36.277328081216837</v>
      </c>
      <c r="L25" s="31">
        <f t="shared" si="1"/>
        <v>39.582696100003545</v>
      </c>
      <c r="M25" s="31">
        <f t="shared" si="1"/>
        <v>31.084584832193521</v>
      </c>
      <c r="N25" s="31">
        <f t="shared" si="1"/>
        <v>28.0375677585433</v>
      </c>
      <c r="O25" s="31">
        <f t="shared" si="1"/>
        <v>30.532234750651366</v>
      </c>
      <c r="P25" s="31">
        <f t="shared" si="1"/>
        <v>27.170141216086975</v>
      </c>
      <c r="Q25" s="31">
        <f t="shared" si="1"/>
        <v>1205.8561536142734</v>
      </c>
    </row>
    <row r="26" spans="1:17" x14ac:dyDescent="0.3">
      <c r="B26" s="158" t="s">
        <v>82</v>
      </c>
      <c r="C26" s="158"/>
      <c r="D26" s="158"/>
      <c r="E26" s="7"/>
    </row>
    <row r="27" spans="1:17" x14ac:dyDescent="0.3">
      <c r="B27" s="158"/>
      <c r="C27" s="158"/>
      <c r="D27" s="158"/>
      <c r="E27" s="7"/>
    </row>
    <row r="28" spans="1:17" x14ac:dyDescent="0.3">
      <c r="B28" s="32"/>
      <c r="C28" s="3"/>
      <c r="D28" s="3"/>
      <c r="E28" s="7"/>
    </row>
    <row r="29" spans="1:17" x14ac:dyDescent="0.3">
      <c r="B29" s="3"/>
      <c r="C29" s="3"/>
      <c r="D29" s="3"/>
      <c r="E29" s="7"/>
    </row>
    <row r="30" spans="1:17" ht="30.75" customHeight="1" x14ac:dyDescent="0.3">
      <c r="B30" s="154" t="s">
        <v>146</v>
      </c>
      <c r="C30" s="154"/>
      <c r="D30" s="154"/>
      <c r="E30" s="7"/>
    </row>
    <row r="31" spans="1:17" ht="16.5" customHeight="1" x14ac:dyDescent="0.3">
      <c r="B31" s="155" t="s">
        <v>0</v>
      </c>
      <c r="C31" s="139" t="s">
        <v>1</v>
      </c>
      <c r="D31" s="139" t="s">
        <v>143</v>
      </c>
      <c r="E31" s="7"/>
      <c r="F31" s="6">
        <v>2020</v>
      </c>
      <c r="G31" s="6">
        <v>2020</v>
      </c>
      <c r="H31" s="6">
        <v>2020</v>
      </c>
      <c r="I31" s="6">
        <v>2020</v>
      </c>
      <c r="J31" s="6">
        <v>2020</v>
      </c>
      <c r="K31" s="6">
        <v>2020</v>
      </c>
      <c r="L31" s="6">
        <v>2020</v>
      </c>
      <c r="M31" s="6">
        <v>2020</v>
      </c>
      <c r="N31" s="6">
        <v>2020</v>
      </c>
      <c r="O31" s="6">
        <v>2020</v>
      </c>
      <c r="P31" s="6">
        <v>2020</v>
      </c>
      <c r="Q31" s="6">
        <v>2020</v>
      </c>
    </row>
    <row r="32" spans="1:17" x14ac:dyDescent="0.3">
      <c r="B32" s="156"/>
      <c r="C32" s="140"/>
      <c r="D32" s="140"/>
      <c r="E32" s="7"/>
      <c r="F32" s="6">
        <v>1</v>
      </c>
      <c r="G32" s="6">
        <f>+F32+1</f>
        <v>2</v>
      </c>
      <c r="H32" s="6">
        <f t="shared" ref="H32:Q32" si="2">+G32+1</f>
        <v>3</v>
      </c>
      <c r="I32" s="6">
        <f t="shared" si="2"/>
        <v>4</v>
      </c>
      <c r="J32" s="6">
        <f t="shared" si="2"/>
        <v>5</v>
      </c>
      <c r="K32" s="6">
        <f t="shared" si="2"/>
        <v>6</v>
      </c>
      <c r="L32" s="6">
        <f t="shared" si="2"/>
        <v>7</v>
      </c>
      <c r="M32" s="6">
        <f t="shared" si="2"/>
        <v>8</v>
      </c>
      <c r="N32" s="6">
        <f t="shared" si="2"/>
        <v>9</v>
      </c>
      <c r="O32" s="6">
        <f t="shared" si="2"/>
        <v>10</v>
      </c>
      <c r="P32" s="6">
        <f t="shared" si="2"/>
        <v>11</v>
      </c>
      <c r="Q32" s="6">
        <f t="shared" si="2"/>
        <v>12</v>
      </c>
    </row>
    <row r="33" spans="1:17" x14ac:dyDescent="0.3">
      <c r="A33" s="30" t="s">
        <v>77</v>
      </c>
      <c r="B33" s="9" t="s">
        <v>33</v>
      </c>
      <c r="C33" s="9" t="s">
        <v>34</v>
      </c>
      <c r="D33" s="9" t="s">
        <v>138</v>
      </c>
      <c r="E33" s="7"/>
      <c r="F33" s="20">
        <v>0.13066666999999998</v>
      </c>
      <c r="G33" s="20">
        <v>0.13066666999999998</v>
      </c>
      <c r="H33" s="20">
        <v>0.13066666999999998</v>
      </c>
      <c r="I33" s="20">
        <v>0.13066666999999998</v>
      </c>
      <c r="J33" s="20">
        <v>0.13066666999999998</v>
      </c>
      <c r="K33" s="20">
        <v>0.13066666999999998</v>
      </c>
      <c r="L33" s="20">
        <v>0.13066666999999998</v>
      </c>
      <c r="M33" s="20">
        <v>0.13066666999999998</v>
      </c>
      <c r="N33" s="20">
        <v>0.13066666999999998</v>
      </c>
      <c r="O33" s="20">
        <v>0.13066666999999998</v>
      </c>
      <c r="P33" s="20">
        <v>0.13066666999999998</v>
      </c>
      <c r="Q33" s="20">
        <v>0.13066666999999998</v>
      </c>
    </row>
    <row r="34" spans="1:17" x14ac:dyDescent="0.3">
      <c r="A34" s="30" t="s">
        <v>77</v>
      </c>
      <c r="B34" s="9" t="s">
        <v>37</v>
      </c>
      <c r="C34" s="9" t="s">
        <v>38</v>
      </c>
      <c r="D34" s="9" t="s">
        <v>139</v>
      </c>
      <c r="E34" s="7"/>
      <c r="F34" s="20">
        <v>0</v>
      </c>
      <c r="G34" s="20">
        <v>0</v>
      </c>
      <c r="H34" s="20">
        <v>0</v>
      </c>
      <c r="I34" s="20">
        <v>0</v>
      </c>
      <c r="J34" s="20">
        <v>0</v>
      </c>
      <c r="K34" s="20">
        <v>1.4257660471664431</v>
      </c>
      <c r="L34" s="20">
        <v>0</v>
      </c>
      <c r="M34" s="20">
        <v>0</v>
      </c>
      <c r="N34" s="20">
        <v>0</v>
      </c>
      <c r="O34" s="20">
        <v>0</v>
      </c>
      <c r="P34" s="20">
        <v>0</v>
      </c>
      <c r="Q34" s="20">
        <v>1.4257660471664431</v>
      </c>
    </row>
    <row r="35" spans="1:17" x14ac:dyDescent="0.3">
      <c r="A35" s="30" t="s">
        <v>77</v>
      </c>
      <c r="B35" s="9" t="s">
        <v>39</v>
      </c>
      <c r="C35" s="9" t="s">
        <v>40</v>
      </c>
      <c r="D35" s="9" t="s">
        <v>139</v>
      </c>
      <c r="E35" s="7"/>
      <c r="F35" s="20">
        <v>0</v>
      </c>
      <c r="G35" s="20">
        <v>0</v>
      </c>
      <c r="H35" s="20">
        <v>0</v>
      </c>
      <c r="I35" s="20">
        <v>1.4459559240754123</v>
      </c>
      <c r="J35" s="20">
        <v>0</v>
      </c>
      <c r="K35" s="20">
        <v>0</v>
      </c>
      <c r="L35" s="20">
        <v>0</v>
      </c>
      <c r="M35" s="20">
        <v>0</v>
      </c>
      <c r="N35" s="20">
        <v>0</v>
      </c>
      <c r="O35" s="20">
        <v>1.4460704181506114</v>
      </c>
      <c r="P35" s="20">
        <v>0</v>
      </c>
      <c r="Q35" s="20">
        <v>0</v>
      </c>
    </row>
    <row r="36" spans="1:17" x14ac:dyDescent="0.3">
      <c r="A36" s="30" t="s">
        <v>77</v>
      </c>
      <c r="B36" s="9" t="s">
        <v>41</v>
      </c>
      <c r="C36" s="9" t="s">
        <v>42</v>
      </c>
      <c r="D36" s="9" t="s">
        <v>139</v>
      </c>
      <c r="E36" s="7"/>
      <c r="F36" s="20">
        <v>0</v>
      </c>
      <c r="G36" s="20">
        <v>2.4354049300000002</v>
      </c>
      <c r="H36" s="20">
        <v>0</v>
      </c>
      <c r="I36" s="20">
        <v>0</v>
      </c>
      <c r="J36" s="20">
        <v>0</v>
      </c>
      <c r="K36" s="20">
        <v>0</v>
      </c>
      <c r="L36" s="20">
        <v>0</v>
      </c>
      <c r="M36" s="20">
        <v>2.4354049300000002</v>
      </c>
      <c r="N36" s="20">
        <v>0</v>
      </c>
      <c r="O36" s="20">
        <v>0</v>
      </c>
      <c r="P36" s="20">
        <v>0</v>
      </c>
      <c r="Q36" s="20">
        <v>0</v>
      </c>
    </row>
    <row r="37" spans="1:17" x14ac:dyDescent="0.3">
      <c r="A37" s="30" t="s">
        <v>77</v>
      </c>
      <c r="B37" s="9" t="s">
        <v>43</v>
      </c>
      <c r="C37" s="9" t="s">
        <v>44</v>
      </c>
      <c r="D37" s="9" t="s">
        <v>139</v>
      </c>
      <c r="E37" s="7"/>
      <c r="F37" s="20">
        <v>0</v>
      </c>
      <c r="G37" s="20">
        <v>0</v>
      </c>
      <c r="H37" s="20">
        <v>0</v>
      </c>
      <c r="I37" s="20">
        <v>0</v>
      </c>
      <c r="J37" s="20">
        <v>0</v>
      </c>
      <c r="K37" s="20">
        <v>0</v>
      </c>
      <c r="L37" s="20">
        <v>0</v>
      </c>
      <c r="M37" s="20">
        <v>0.87882745900000003</v>
      </c>
      <c r="N37" s="20">
        <v>0</v>
      </c>
      <c r="O37" s="20">
        <v>0</v>
      </c>
      <c r="P37" s="20">
        <v>0</v>
      </c>
      <c r="Q37" s="20">
        <v>0</v>
      </c>
    </row>
    <row r="38" spans="1:17" x14ac:dyDescent="0.3">
      <c r="A38" s="30" t="s">
        <v>77</v>
      </c>
      <c r="B38" s="9" t="s">
        <v>45</v>
      </c>
      <c r="C38" s="9" t="s">
        <v>46</v>
      </c>
      <c r="D38" s="9" t="s">
        <v>139</v>
      </c>
      <c r="E38" s="7"/>
      <c r="F38" s="20">
        <v>0</v>
      </c>
      <c r="G38" s="20">
        <v>0</v>
      </c>
      <c r="H38" s="20">
        <v>0</v>
      </c>
      <c r="I38" s="20">
        <v>0</v>
      </c>
      <c r="J38" s="20">
        <v>0.19690854000000002</v>
      </c>
      <c r="K38" s="20">
        <v>0</v>
      </c>
      <c r="L38" s="20">
        <v>0</v>
      </c>
      <c r="M38" s="20">
        <v>0</v>
      </c>
      <c r="N38" s="20">
        <v>0</v>
      </c>
      <c r="O38" s="20">
        <v>0</v>
      </c>
      <c r="P38" s="20">
        <v>0.23701422759999985</v>
      </c>
      <c r="Q38" s="20">
        <v>0</v>
      </c>
    </row>
    <row r="39" spans="1:17" x14ac:dyDescent="0.3">
      <c r="A39" s="30" t="s">
        <v>77</v>
      </c>
      <c r="B39" s="9" t="s">
        <v>47</v>
      </c>
      <c r="C39" s="9" t="s">
        <v>48</v>
      </c>
      <c r="D39" s="9" t="s">
        <v>139</v>
      </c>
      <c r="E39" s="7"/>
      <c r="F39" s="20">
        <v>0</v>
      </c>
      <c r="G39" s="20">
        <v>0</v>
      </c>
      <c r="H39" s="20">
        <v>0</v>
      </c>
      <c r="I39" s="20">
        <v>0</v>
      </c>
      <c r="J39" s="20">
        <v>0</v>
      </c>
      <c r="K39" s="20">
        <v>0</v>
      </c>
      <c r="L39" s="20">
        <v>0</v>
      </c>
      <c r="M39" s="20">
        <v>0</v>
      </c>
      <c r="N39" s="20">
        <v>0</v>
      </c>
      <c r="O39" s="20">
        <v>0</v>
      </c>
      <c r="P39" s="20">
        <v>0</v>
      </c>
      <c r="Q39" s="20">
        <v>0</v>
      </c>
    </row>
    <row r="40" spans="1:17" x14ac:dyDescent="0.3">
      <c r="A40" s="30" t="s">
        <v>77</v>
      </c>
      <c r="B40" s="9" t="s">
        <v>49</v>
      </c>
      <c r="C40" s="9" t="s">
        <v>50</v>
      </c>
      <c r="D40" s="9" t="s">
        <v>139</v>
      </c>
      <c r="E40" s="7"/>
      <c r="F40" s="20">
        <v>0</v>
      </c>
      <c r="G40" s="20">
        <v>0</v>
      </c>
      <c r="H40" s="20">
        <v>0</v>
      </c>
      <c r="I40" s="20">
        <v>0.12026002000000001</v>
      </c>
      <c r="J40" s="20">
        <v>0</v>
      </c>
      <c r="K40" s="20">
        <v>0</v>
      </c>
      <c r="L40" s="20">
        <v>0</v>
      </c>
      <c r="M40" s="20">
        <v>0</v>
      </c>
      <c r="N40" s="20">
        <v>0</v>
      </c>
      <c r="O40" s="20">
        <v>0.12026002000000001</v>
      </c>
      <c r="P40" s="20">
        <v>0</v>
      </c>
      <c r="Q40" s="20">
        <v>0</v>
      </c>
    </row>
    <row r="41" spans="1:17" x14ac:dyDescent="0.3">
      <c r="A41" s="30" t="s">
        <v>77</v>
      </c>
      <c r="B41" s="9" t="s">
        <v>51</v>
      </c>
      <c r="C41" s="9" t="s">
        <v>52</v>
      </c>
      <c r="D41" s="9" t="s">
        <v>139</v>
      </c>
      <c r="E41" s="7"/>
      <c r="F41" s="20">
        <v>0</v>
      </c>
      <c r="G41" s="20">
        <v>0</v>
      </c>
      <c r="H41" s="20">
        <v>0</v>
      </c>
      <c r="I41" s="20">
        <v>0</v>
      </c>
      <c r="J41" s="20">
        <v>0</v>
      </c>
      <c r="K41" s="20">
        <v>0</v>
      </c>
      <c r="L41" s="20">
        <v>0</v>
      </c>
      <c r="M41" s="20">
        <v>0</v>
      </c>
      <c r="N41" s="20">
        <v>0</v>
      </c>
      <c r="O41" s="20">
        <v>0</v>
      </c>
      <c r="P41" s="20">
        <v>0</v>
      </c>
      <c r="Q41" s="20">
        <v>9.8039107142857164E-3</v>
      </c>
    </row>
    <row r="42" spans="1:17" x14ac:dyDescent="0.3">
      <c r="A42" s="30" t="s">
        <v>77</v>
      </c>
      <c r="B42" s="9" t="s">
        <v>53</v>
      </c>
      <c r="C42" s="9" t="s">
        <v>54</v>
      </c>
      <c r="D42" s="9" t="s">
        <v>139</v>
      </c>
      <c r="E42" s="7"/>
      <c r="F42" s="20">
        <v>0</v>
      </c>
      <c r="G42" s="20">
        <v>6.9090740000000012E-2</v>
      </c>
      <c r="H42" s="20">
        <v>0</v>
      </c>
      <c r="I42" s="20">
        <v>0</v>
      </c>
      <c r="J42" s="20">
        <v>0</v>
      </c>
      <c r="K42" s="20">
        <v>0</v>
      </c>
      <c r="L42" s="20">
        <v>0</v>
      </c>
      <c r="M42" s="20">
        <v>6.9090740000000012E-2</v>
      </c>
      <c r="N42" s="20">
        <v>0</v>
      </c>
      <c r="O42" s="20">
        <v>0</v>
      </c>
      <c r="P42" s="20">
        <v>0</v>
      </c>
      <c r="Q42" s="20">
        <v>0</v>
      </c>
    </row>
    <row r="43" spans="1:17" x14ac:dyDescent="0.3">
      <c r="A43" s="30" t="s">
        <v>77</v>
      </c>
      <c r="B43" s="9" t="s">
        <v>55</v>
      </c>
      <c r="C43" s="9" t="s">
        <v>56</v>
      </c>
      <c r="D43" s="9" t="s">
        <v>139</v>
      </c>
      <c r="E43" s="7"/>
      <c r="F43" s="20">
        <v>0</v>
      </c>
      <c r="G43" s="20">
        <v>0</v>
      </c>
      <c r="H43" s="20">
        <v>0</v>
      </c>
      <c r="I43" s="20">
        <v>0</v>
      </c>
      <c r="J43" s="20">
        <v>0</v>
      </c>
      <c r="K43" s="20">
        <v>0</v>
      </c>
      <c r="L43" s="20">
        <v>0</v>
      </c>
      <c r="M43" s="20">
        <v>0</v>
      </c>
      <c r="N43" s="20">
        <v>0</v>
      </c>
      <c r="O43" s="20">
        <v>0</v>
      </c>
      <c r="P43" s="20">
        <v>0</v>
      </c>
      <c r="Q43" s="20">
        <v>2.8384378333333331E-2</v>
      </c>
    </row>
    <row r="44" spans="1:17" x14ac:dyDescent="0.3">
      <c r="A44" s="30" t="s">
        <v>77</v>
      </c>
      <c r="B44" s="9" t="s">
        <v>58</v>
      </c>
      <c r="C44" s="9" t="s">
        <v>59</v>
      </c>
      <c r="D44" s="9" t="s">
        <v>139</v>
      </c>
      <c r="E44" s="7"/>
      <c r="F44" s="20">
        <v>0</v>
      </c>
      <c r="G44" s="20">
        <v>0</v>
      </c>
      <c r="H44" s="20">
        <v>0.89227884999999996</v>
      </c>
      <c r="I44" s="20">
        <v>0</v>
      </c>
      <c r="J44" s="20">
        <v>0</v>
      </c>
      <c r="K44" s="20">
        <v>0</v>
      </c>
      <c r="L44" s="20">
        <v>0</v>
      </c>
      <c r="M44" s="20">
        <v>0</v>
      </c>
      <c r="N44" s="20">
        <v>0.89227884999999996</v>
      </c>
      <c r="O44" s="20">
        <v>0</v>
      </c>
      <c r="P44" s="20">
        <v>0</v>
      </c>
      <c r="Q44" s="20">
        <v>0</v>
      </c>
    </row>
    <row r="45" spans="1:17" x14ac:dyDescent="0.3">
      <c r="A45" s="30" t="s">
        <v>77</v>
      </c>
      <c r="B45" s="9" t="s">
        <v>60</v>
      </c>
      <c r="C45" s="9" t="s">
        <v>61</v>
      </c>
      <c r="D45" s="9" t="s">
        <v>139</v>
      </c>
      <c r="E45" s="7"/>
      <c r="F45" s="20">
        <v>0</v>
      </c>
      <c r="G45" s="20">
        <v>0</v>
      </c>
      <c r="H45" s="20">
        <v>0</v>
      </c>
      <c r="I45" s="20">
        <v>0</v>
      </c>
      <c r="J45" s="20">
        <v>0</v>
      </c>
      <c r="K45" s="20">
        <v>0.21524922428571433</v>
      </c>
      <c r="L45" s="20">
        <v>0</v>
      </c>
      <c r="M45" s="20">
        <v>0</v>
      </c>
      <c r="N45" s="20">
        <v>0</v>
      </c>
      <c r="O45" s="20">
        <v>0</v>
      </c>
      <c r="P45" s="20">
        <v>0</v>
      </c>
      <c r="Q45" s="20">
        <v>0.21524922428571433</v>
      </c>
    </row>
    <row r="46" spans="1:17" x14ac:dyDescent="0.3">
      <c r="A46" s="30" t="s">
        <v>77</v>
      </c>
      <c r="B46" s="9" t="s">
        <v>62</v>
      </c>
      <c r="C46" s="9" t="s">
        <v>63</v>
      </c>
      <c r="D46" s="9" t="s">
        <v>139</v>
      </c>
      <c r="E46" s="7"/>
      <c r="F46" s="20">
        <v>0</v>
      </c>
      <c r="G46" s="20">
        <v>0</v>
      </c>
      <c r="H46" s="20">
        <v>0</v>
      </c>
      <c r="I46" s="20">
        <v>0.50071081706751064</v>
      </c>
      <c r="J46" s="20">
        <v>0</v>
      </c>
      <c r="K46" s="20">
        <v>0</v>
      </c>
      <c r="L46" s="20">
        <v>0</v>
      </c>
      <c r="M46" s="20">
        <v>0</v>
      </c>
      <c r="N46" s="20">
        <v>0</v>
      </c>
      <c r="O46" s="20">
        <v>0.50071080706751059</v>
      </c>
      <c r="P46" s="20">
        <v>0</v>
      </c>
      <c r="Q46" s="20">
        <v>0</v>
      </c>
    </row>
    <row r="47" spans="1:17" x14ac:dyDescent="0.3">
      <c r="A47" s="30" t="s">
        <v>77</v>
      </c>
      <c r="B47" s="9" t="s">
        <v>64</v>
      </c>
      <c r="C47" s="9" t="s">
        <v>65</v>
      </c>
      <c r="D47" s="9" t="s">
        <v>139</v>
      </c>
      <c r="E47" s="7"/>
      <c r="F47" s="20">
        <v>0</v>
      </c>
      <c r="G47" s="20">
        <v>0</v>
      </c>
      <c r="H47" s="20">
        <v>0.39758837000000014</v>
      </c>
      <c r="I47" s="20">
        <v>0</v>
      </c>
      <c r="J47" s="20">
        <v>0</v>
      </c>
      <c r="K47" s="20">
        <v>0</v>
      </c>
      <c r="L47" s="20">
        <v>0</v>
      </c>
      <c r="M47" s="20">
        <v>0</v>
      </c>
      <c r="N47" s="20">
        <v>0.39749332000000015</v>
      </c>
      <c r="O47" s="20">
        <v>0</v>
      </c>
      <c r="P47" s="20">
        <v>0</v>
      </c>
      <c r="Q47" s="20">
        <v>0</v>
      </c>
    </row>
    <row r="48" spans="1:17" x14ac:dyDescent="0.3">
      <c r="A48" s="30"/>
      <c r="B48" s="9" t="s">
        <v>204</v>
      </c>
      <c r="C48" s="9" t="s">
        <v>181</v>
      </c>
      <c r="D48" s="9" t="s">
        <v>140</v>
      </c>
      <c r="E48" s="7"/>
      <c r="F48" s="20">
        <v>0</v>
      </c>
      <c r="G48" s="20">
        <v>0</v>
      </c>
      <c r="H48" s="20">
        <v>0</v>
      </c>
      <c r="I48" s="20">
        <v>0</v>
      </c>
      <c r="J48" s="20">
        <v>0</v>
      </c>
      <c r="K48" s="20">
        <v>0</v>
      </c>
      <c r="L48" s="20">
        <v>0</v>
      </c>
      <c r="M48" s="20">
        <v>0</v>
      </c>
      <c r="N48" s="20">
        <v>0</v>
      </c>
      <c r="O48" s="20">
        <v>0</v>
      </c>
      <c r="P48" s="20">
        <v>0</v>
      </c>
      <c r="Q48" s="20">
        <v>0</v>
      </c>
    </row>
    <row r="49" spans="1:17" x14ac:dyDescent="0.3">
      <c r="A49" s="30" t="s">
        <v>77</v>
      </c>
      <c r="B49" s="9" t="s">
        <v>203</v>
      </c>
      <c r="C49" s="9" t="s">
        <v>66</v>
      </c>
      <c r="D49" s="9" t="s">
        <v>140</v>
      </c>
      <c r="E49" s="7"/>
      <c r="F49" s="20">
        <v>0</v>
      </c>
      <c r="G49" s="20">
        <v>0</v>
      </c>
      <c r="H49" s="20">
        <v>0</v>
      </c>
      <c r="I49" s="20">
        <v>0</v>
      </c>
      <c r="J49" s="20">
        <v>0</v>
      </c>
      <c r="K49" s="20">
        <v>0</v>
      </c>
      <c r="L49" s="20">
        <v>0</v>
      </c>
      <c r="M49" s="20">
        <v>0</v>
      </c>
      <c r="N49" s="20">
        <v>0</v>
      </c>
      <c r="O49" s="20">
        <v>0</v>
      </c>
      <c r="P49" s="20">
        <v>0</v>
      </c>
      <c r="Q49" s="20">
        <v>0</v>
      </c>
    </row>
    <row r="50" spans="1:17" x14ac:dyDescent="0.3">
      <c r="A50" s="30" t="s">
        <v>77</v>
      </c>
      <c r="B50" s="9" t="s">
        <v>205</v>
      </c>
      <c r="C50" s="9" t="s">
        <v>69</v>
      </c>
      <c r="D50" s="9" t="s">
        <v>140</v>
      </c>
      <c r="E50" s="7"/>
      <c r="F50" s="20">
        <v>0</v>
      </c>
      <c r="G50" s="20">
        <v>0</v>
      </c>
      <c r="H50" s="20">
        <v>0</v>
      </c>
      <c r="I50" s="20">
        <v>0</v>
      </c>
      <c r="J50" s="20">
        <v>0</v>
      </c>
      <c r="K50" s="20">
        <v>0</v>
      </c>
      <c r="L50" s="20">
        <v>0</v>
      </c>
      <c r="M50" s="20">
        <v>0</v>
      </c>
      <c r="N50" s="20">
        <v>0</v>
      </c>
      <c r="O50" s="20">
        <v>0</v>
      </c>
      <c r="P50" s="20">
        <v>0</v>
      </c>
      <c r="Q50" s="20">
        <v>0</v>
      </c>
    </row>
    <row r="51" spans="1:17" customFormat="1" ht="6.75" customHeight="1" x14ac:dyDescent="0.3">
      <c r="B51" s="27"/>
      <c r="C51" s="16"/>
      <c r="D51" s="16"/>
      <c r="E51" s="92"/>
    </row>
    <row r="52" spans="1:17" ht="28.5" customHeight="1" x14ac:dyDescent="0.3">
      <c r="B52" s="157" t="s">
        <v>170</v>
      </c>
      <c r="C52" s="157"/>
      <c r="D52" s="157"/>
      <c r="E52" s="7"/>
      <c r="F52" s="31">
        <f t="shared" ref="F52:Q52" si="3">+SUM(F33:F50)</f>
        <v>0.13066666999999998</v>
      </c>
      <c r="G52" s="31">
        <f t="shared" si="3"/>
        <v>2.6351623400000004</v>
      </c>
      <c r="H52" s="31">
        <f t="shared" si="3"/>
        <v>1.4205338900000002</v>
      </c>
      <c r="I52" s="31">
        <f t="shared" si="3"/>
        <v>2.197593431142923</v>
      </c>
      <c r="J52" s="31">
        <f t="shared" si="3"/>
        <v>0.32757521000000001</v>
      </c>
      <c r="K52" s="31">
        <f t="shared" si="3"/>
        <v>1.7716819414521574</v>
      </c>
      <c r="L52" s="31">
        <f t="shared" si="3"/>
        <v>0.13066666999999998</v>
      </c>
      <c r="M52" s="31">
        <f t="shared" si="3"/>
        <v>3.5139897990000004</v>
      </c>
      <c r="N52" s="31">
        <f t="shared" si="3"/>
        <v>1.4204388400000001</v>
      </c>
      <c r="O52" s="31">
        <f t="shared" si="3"/>
        <v>2.197707915218122</v>
      </c>
      <c r="P52" s="31">
        <f t="shared" si="3"/>
        <v>0.36768089759999983</v>
      </c>
      <c r="Q52" s="31">
        <f t="shared" si="3"/>
        <v>1.8098702304997765</v>
      </c>
    </row>
    <row r="53" spans="1:17" x14ac:dyDescent="0.3">
      <c r="B53" s="4"/>
      <c r="C53" s="4"/>
      <c r="D53" s="4"/>
      <c r="E53" s="7"/>
    </row>
    <row r="54" spans="1:17" x14ac:dyDescent="0.3">
      <c r="B54" s="4"/>
      <c r="C54" s="4"/>
      <c r="D54" s="4"/>
      <c r="E54" s="7"/>
    </row>
    <row r="55" spans="1:17" ht="30.75" customHeight="1" x14ac:dyDescent="0.3">
      <c r="B55" s="154" t="s">
        <v>75</v>
      </c>
      <c r="C55" s="154"/>
      <c r="D55" s="154"/>
      <c r="E55" s="7"/>
    </row>
    <row r="56" spans="1:17" ht="16.5" customHeight="1" x14ac:dyDescent="0.3">
      <c r="B56" s="155" t="s">
        <v>0</v>
      </c>
      <c r="C56" s="139" t="s">
        <v>1</v>
      </c>
      <c r="D56" s="139" t="s">
        <v>143</v>
      </c>
      <c r="E56" s="7"/>
      <c r="F56" s="6">
        <v>2020</v>
      </c>
      <c r="G56" s="6">
        <v>2020</v>
      </c>
      <c r="H56" s="6">
        <v>2020</v>
      </c>
      <c r="I56" s="6">
        <v>2020</v>
      </c>
      <c r="J56" s="6">
        <v>2020</v>
      </c>
      <c r="K56" s="6">
        <v>2020</v>
      </c>
      <c r="L56" s="6">
        <v>2020</v>
      </c>
      <c r="M56" s="6">
        <v>2020</v>
      </c>
      <c r="N56" s="6">
        <v>2020</v>
      </c>
      <c r="O56" s="6">
        <v>2020</v>
      </c>
      <c r="P56" s="6">
        <v>2020</v>
      </c>
      <c r="Q56" s="6">
        <v>2020</v>
      </c>
    </row>
    <row r="57" spans="1:17" x14ac:dyDescent="0.3">
      <c r="B57" s="156"/>
      <c r="C57" s="140"/>
      <c r="D57" s="140"/>
      <c r="E57" s="7"/>
      <c r="F57" s="6">
        <v>1</v>
      </c>
      <c r="G57" s="6">
        <f>+F57+1</f>
        <v>2</v>
      </c>
      <c r="H57" s="6">
        <f t="shared" ref="H57" si="4">+G57+1</f>
        <v>3</v>
      </c>
      <c r="I57" s="6">
        <f t="shared" ref="I57" si="5">+H57+1</f>
        <v>4</v>
      </c>
      <c r="J57" s="6">
        <f t="shared" ref="J57" si="6">+I57+1</f>
        <v>5</v>
      </c>
      <c r="K57" s="6">
        <f t="shared" ref="K57" si="7">+J57+1</f>
        <v>6</v>
      </c>
      <c r="L57" s="6">
        <f t="shared" ref="L57" si="8">+K57+1</f>
        <v>7</v>
      </c>
      <c r="M57" s="6">
        <f t="shared" ref="M57" si="9">+L57+1</f>
        <v>8</v>
      </c>
      <c r="N57" s="6">
        <f t="shared" ref="N57" si="10">+M57+1</f>
        <v>9</v>
      </c>
      <c r="O57" s="6">
        <f t="shared" ref="O57" si="11">+N57+1</f>
        <v>10</v>
      </c>
      <c r="P57" s="6">
        <f t="shared" ref="P57" si="12">+O57+1</f>
        <v>11</v>
      </c>
      <c r="Q57" s="6">
        <f t="shared" ref="Q57" si="13">+P57+1</f>
        <v>12</v>
      </c>
    </row>
    <row r="58" spans="1:17" x14ac:dyDescent="0.3">
      <c r="A58" s="30"/>
      <c r="B58" s="9" t="s">
        <v>182</v>
      </c>
      <c r="C58" s="9" t="s">
        <v>183</v>
      </c>
      <c r="D58" s="9" t="s">
        <v>137</v>
      </c>
      <c r="E58" s="7"/>
      <c r="F58" s="20">
        <v>0</v>
      </c>
      <c r="G58" s="20">
        <v>0</v>
      </c>
      <c r="H58" s="20">
        <v>0</v>
      </c>
      <c r="I58" s="20">
        <v>0</v>
      </c>
      <c r="J58" s="20">
        <v>0</v>
      </c>
      <c r="K58" s="20">
        <v>0</v>
      </c>
      <c r="L58" s="20">
        <v>0</v>
      </c>
      <c r="M58" s="20">
        <v>0</v>
      </c>
      <c r="N58" s="20">
        <v>0</v>
      </c>
      <c r="O58" s="20">
        <v>0</v>
      </c>
      <c r="P58" s="20">
        <v>0</v>
      </c>
      <c r="Q58" s="20">
        <v>0</v>
      </c>
    </row>
    <row r="59" spans="1:17" x14ac:dyDescent="0.3">
      <c r="A59" s="30" t="s">
        <v>78</v>
      </c>
      <c r="B59" s="9" t="s">
        <v>31</v>
      </c>
      <c r="C59" s="9" t="s">
        <v>32</v>
      </c>
      <c r="D59" s="9" t="s">
        <v>137</v>
      </c>
      <c r="E59" s="7"/>
      <c r="F59" s="20">
        <v>4.9425750498006504</v>
      </c>
      <c r="G59" s="20">
        <v>4.9425750498006504</v>
      </c>
      <c r="H59" s="20">
        <v>4.9425750498006504</v>
      </c>
      <c r="I59" s="20">
        <v>4.9425750498006504</v>
      </c>
      <c r="J59" s="20">
        <v>4.9425750498006504</v>
      </c>
      <c r="K59" s="20">
        <v>4.9425750498006504</v>
      </c>
      <c r="L59" s="20">
        <v>4.9425750498006504</v>
      </c>
      <c r="M59" s="20">
        <v>4.9425750498006504</v>
      </c>
      <c r="N59" s="20">
        <v>4.9425750498006504</v>
      </c>
      <c r="O59" s="20">
        <v>0</v>
      </c>
      <c r="P59" s="20">
        <v>0</v>
      </c>
      <c r="Q59" s="20">
        <v>0</v>
      </c>
    </row>
    <row r="60" spans="1:17" customFormat="1" ht="6.75" customHeight="1" x14ac:dyDescent="0.3">
      <c r="B60" s="27"/>
      <c r="C60" s="16"/>
      <c r="D60" s="16"/>
      <c r="E60" s="28"/>
    </row>
    <row r="61" spans="1:17" ht="28.5" customHeight="1" x14ac:dyDescent="0.3">
      <c r="B61" s="157" t="s">
        <v>171</v>
      </c>
      <c r="C61" s="157"/>
      <c r="D61" s="157"/>
      <c r="F61" s="31">
        <f t="shared" ref="F61:Q61" si="14">+SUM(F58:F59)</f>
        <v>4.9425750498006504</v>
      </c>
      <c r="G61" s="31">
        <f t="shared" si="14"/>
        <v>4.9425750498006504</v>
      </c>
      <c r="H61" s="31">
        <f t="shared" si="14"/>
        <v>4.9425750498006504</v>
      </c>
      <c r="I61" s="31">
        <f t="shared" si="14"/>
        <v>4.9425750498006504</v>
      </c>
      <c r="J61" s="31">
        <f t="shared" si="14"/>
        <v>4.9425750498006504</v>
      </c>
      <c r="K61" s="31">
        <f t="shared" si="14"/>
        <v>4.9425750498006504</v>
      </c>
      <c r="L61" s="31">
        <f t="shared" si="14"/>
        <v>4.9425750498006504</v>
      </c>
      <c r="M61" s="31">
        <f t="shared" si="14"/>
        <v>4.9425750498006504</v>
      </c>
      <c r="N61" s="31">
        <f t="shared" si="14"/>
        <v>4.9425750498006504</v>
      </c>
      <c r="O61" s="31">
        <f t="shared" si="14"/>
        <v>0</v>
      </c>
      <c r="P61" s="31">
        <f t="shared" si="14"/>
        <v>0</v>
      </c>
      <c r="Q61" s="31">
        <f t="shared" si="14"/>
        <v>0</v>
      </c>
    </row>
    <row r="62" spans="1:17" x14ac:dyDescent="0.3">
      <c r="B62" s="4"/>
      <c r="C62" s="4"/>
      <c r="D62" s="4"/>
    </row>
    <row r="63" spans="1:17" x14ac:dyDescent="0.3">
      <c r="B63" s="4"/>
      <c r="C63" s="4"/>
      <c r="D63" s="4"/>
    </row>
  </sheetData>
  <mergeCells count="17">
    <mergeCell ref="B61:D61"/>
    <mergeCell ref="B52:D52"/>
    <mergeCell ref="B25:D25"/>
    <mergeCell ref="B56:B57"/>
    <mergeCell ref="C56:C57"/>
    <mergeCell ref="B31:B32"/>
    <mergeCell ref="C31:C32"/>
    <mergeCell ref="B26:D27"/>
    <mergeCell ref="D56:D57"/>
    <mergeCell ref="B55:D55"/>
    <mergeCell ref="B1:E1"/>
    <mergeCell ref="D5:D6"/>
    <mergeCell ref="D31:D32"/>
    <mergeCell ref="B4:D4"/>
    <mergeCell ref="B30:D30"/>
    <mergeCell ref="B5:B6"/>
    <mergeCell ref="C5:C6"/>
  </mergeCells>
  <hyperlinks>
    <hyperlink ref="C9" location="ANSG20!A1" display="ANSG20" xr:uid="{00000000-0004-0000-0100-000000000000}"/>
    <hyperlink ref="C11" location="ANSE21!A1" display="ANSE21" xr:uid="{00000000-0004-0000-0100-000001000000}"/>
    <hyperlink ref="C10" location="ANSE22!A1" display="ANSE22" xr:uid="{00000000-0004-0000-0100-000002000000}"/>
    <hyperlink ref="C8" location="ANSE23!A1" display="ANSE23" xr:uid="{00000000-0004-0000-0100-000003000000}"/>
    <hyperlink ref="C7" location="FFDPO23!A1" display="FFDPO23" xr:uid="{00000000-0004-0000-0100-000004000000}"/>
    <hyperlink ref="C12" location="ANSG22!A1" display="ANSG22" xr:uid="{00000000-0004-0000-0100-000005000000}"/>
    <hyperlink ref="C13" location="IPVO26!A1" display="IPVO26" xr:uid="{00000000-0004-0000-0100-000006000000}"/>
    <hyperlink ref="C14" location="PROFA21!A1" display="PROFA21" xr:uid="{00000000-0004-0000-0100-000007000000}"/>
    <hyperlink ref="C16" location="'PMJ21'!A1" display="PMJ21" xr:uid="{00000000-0004-0000-0100-000008000000}"/>
    <hyperlink ref="C17" location="'PMG25'!A1" display="PMG25" xr:uid="{00000000-0004-0000-0100-000009000000}"/>
    <hyperlink ref="C37" location="BIDF40!A1" display="BIDF40" xr:uid="{00000000-0004-0000-0100-00000A000000}"/>
    <hyperlink ref="C42" location="BIDF22!A1" display="BIDF22" xr:uid="{00000000-0004-0000-0100-00000B000000}"/>
    <hyperlink ref="C40" location="BIDO24!A1" display="BIDO24" xr:uid="{00000000-0004-0000-0100-00000C000000}"/>
    <hyperlink ref="C38" location="BIDN32!A1" display="BIDN32" xr:uid="{00000000-0004-0000-0100-00000D000000}"/>
    <hyperlink ref="C41" location="BIDS34!A1" display="BIDS34" xr:uid="{00000000-0004-0000-0100-00000E000000}"/>
    <hyperlink ref="C43" location="BIDS23!A1" display="BIDS23" xr:uid="{00000000-0004-0000-0100-00000F000000}"/>
    <hyperlink ref="C39" location="BIDY42!A1" display="BIDY42" xr:uid="{00000000-0004-0000-0100-000010000000}"/>
    <hyperlink ref="C47" location="BIRS20!A1" display="BIRS20" xr:uid="{00000000-0004-0000-0100-000011000000}"/>
    <hyperlink ref="C46" location="BIRO20!A1" display="BIRO20" xr:uid="{00000000-0004-0000-0100-000012000000}"/>
    <hyperlink ref="C45" location="BIRJ22!A1" display="BIRJ22" xr:uid="{00000000-0004-0000-0100-000013000000}"/>
    <hyperlink ref="C44" location="BIRS38!A1" display="BIRS38" xr:uid="{00000000-0004-0000-0100-000014000000}"/>
    <hyperlink ref="C49" location="'PMY24'!A1" display="PMY24" xr:uid="{00000000-0004-0000-0100-000015000000}"/>
    <hyperlink ref="C50" location="'PMY24-C'!A1" display="PMY24-C" xr:uid="{00000000-0004-0000-0100-000016000000}"/>
    <hyperlink ref="C59" location="BNAN23!A1" display="BNAN23" xr:uid="{00000000-0004-0000-0100-000017000000}"/>
    <hyperlink ref="C18" location="FFFIRO24!A1" display="FFFIRO24" xr:uid="{00000000-0004-0000-0100-000018000000}"/>
    <hyperlink ref="C19" location="FFFIRF26!A1" display="FFFIRF26" xr:uid="{00000000-0004-0000-0100-000019000000}"/>
    <hyperlink ref="C21" location="FFFIRF21!A1" display="FFFIRF21" xr:uid="{00000000-0004-0000-0100-00001A000000}"/>
    <hyperlink ref="C23" location="FFFIRY22!A1" display="FFFIRY22" xr:uid="{00000000-0004-0000-0100-00001B000000}"/>
    <hyperlink ref="C20" location="FFFIRJ20!A1" display="FFFIRJ20" xr:uid="{00000000-0004-0000-0100-00001C000000}"/>
    <hyperlink ref="C22" location="FFFIRE26!A1" display="FFFIRE26" xr:uid="{00000000-0004-0000-0100-00001D000000}"/>
    <hyperlink ref="C15" location="GOBD23!A1" display="GOBD23" xr:uid="{00000000-0004-0000-0100-00001E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3"/>
  <sheetViews>
    <sheetView showGridLines="0" topLeftCell="A37" zoomScaleNormal="100" workbookViewId="0">
      <pane xSplit="2" topLeftCell="C1" activePane="topRight" state="frozen"/>
      <selection pane="topRight" activeCell="B48" sqref="B48:B50"/>
    </sheetView>
  </sheetViews>
  <sheetFormatPr baseColWidth="10" defaultRowHeight="16.5" x14ac:dyDescent="0.3"/>
  <cols>
    <col min="1" max="1" width="5.28515625" style="29" customWidth="1"/>
    <col min="2" max="2" width="43.7109375" style="2" bestFit="1" customWidth="1"/>
    <col min="3" max="3" width="12.5703125" style="2" customWidth="1"/>
    <col min="4" max="4" width="30.85546875" style="2" customWidth="1"/>
    <col min="5" max="5" width="13.7109375" style="1" customWidth="1"/>
    <col min="6" max="9" width="11.42578125" style="1"/>
    <col min="10" max="10" width="12.28515625" style="1" bestFit="1" customWidth="1"/>
    <col min="11" max="16384" width="11.42578125" style="1"/>
  </cols>
  <sheetData>
    <row r="1" spans="1:17" ht="28.5" customHeight="1" x14ac:dyDescent="0.3">
      <c r="B1" s="143" t="s">
        <v>76</v>
      </c>
      <c r="C1" s="143"/>
      <c r="D1" s="143"/>
      <c r="E1" s="143"/>
    </row>
    <row r="2" spans="1:17" ht="17.25" x14ac:dyDescent="0.3">
      <c r="B2" s="5" t="s">
        <v>85</v>
      </c>
    </row>
    <row r="4" spans="1:17" ht="30.75" customHeight="1" x14ac:dyDescent="0.3">
      <c r="B4" s="159" t="s">
        <v>84</v>
      </c>
      <c r="C4" s="159"/>
      <c r="D4" s="159"/>
    </row>
    <row r="5" spans="1:17" ht="15.75" customHeight="1" x14ac:dyDescent="0.3">
      <c r="B5" s="160" t="s">
        <v>0</v>
      </c>
      <c r="C5" s="162" t="s">
        <v>1</v>
      </c>
      <c r="D5" s="139" t="s">
        <v>143</v>
      </c>
      <c r="F5" s="6">
        <v>2020</v>
      </c>
      <c r="G5" s="6">
        <v>2020</v>
      </c>
      <c r="H5" s="6">
        <v>2020</v>
      </c>
      <c r="I5" s="6">
        <v>2020</v>
      </c>
      <c r="J5" s="6">
        <v>2020</v>
      </c>
      <c r="K5" s="6">
        <v>2020</v>
      </c>
      <c r="L5" s="6">
        <v>2020</v>
      </c>
      <c r="M5" s="6">
        <v>2020</v>
      </c>
      <c r="N5" s="6">
        <v>2020</v>
      </c>
      <c r="O5" s="6">
        <v>2020</v>
      </c>
      <c r="P5" s="6">
        <v>2020</v>
      </c>
      <c r="Q5" s="6">
        <v>2020</v>
      </c>
    </row>
    <row r="6" spans="1:17" x14ac:dyDescent="0.3">
      <c r="B6" s="161"/>
      <c r="C6" s="163"/>
      <c r="D6" s="14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30" t="s">
        <v>2</v>
      </c>
      <c r="B7" s="9" t="s">
        <v>3</v>
      </c>
      <c r="C7" s="9" t="s">
        <v>4</v>
      </c>
      <c r="D7" s="9" t="s">
        <v>136</v>
      </c>
      <c r="F7" s="22">
        <v>0</v>
      </c>
      <c r="G7" s="22">
        <v>0</v>
      </c>
      <c r="H7" s="22">
        <v>0</v>
      </c>
      <c r="I7" s="22">
        <v>0</v>
      </c>
      <c r="J7" s="22">
        <v>0</v>
      </c>
      <c r="K7" s="22">
        <v>0</v>
      </c>
      <c r="L7" s="22">
        <v>0</v>
      </c>
      <c r="M7" s="22">
        <v>0</v>
      </c>
      <c r="N7" s="22">
        <v>0</v>
      </c>
      <c r="O7" s="22">
        <v>0</v>
      </c>
      <c r="P7" s="22">
        <v>0</v>
      </c>
      <c r="Q7" s="22">
        <v>0</v>
      </c>
    </row>
    <row r="8" spans="1:17" x14ac:dyDescent="0.3">
      <c r="A8" s="30" t="s">
        <v>2</v>
      </c>
      <c r="B8" s="9" t="s">
        <v>5</v>
      </c>
      <c r="C8" s="9" t="s">
        <v>6</v>
      </c>
      <c r="D8" s="9" t="s">
        <v>136</v>
      </c>
      <c r="E8" s="7"/>
      <c r="F8" s="22">
        <v>114.90839568000001</v>
      </c>
      <c r="G8" s="22">
        <v>0</v>
      </c>
      <c r="H8" s="22">
        <v>0</v>
      </c>
      <c r="I8" s="22">
        <v>0</v>
      </c>
      <c r="J8" s="22">
        <v>0</v>
      </c>
      <c r="K8" s="22">
        <v>0</v>
      </c>
      <c r="L8" s="22">
        <v>114.90839568000001</v>
      </c>
      <c r="M8" s="22">
        <v>0</v>
      </c>
      <c r="N8" s="22">
        <v>0</v>
      </c>
      <c r="O8" s="22">
        <v>0</v>
      </c>
      <c r="P8" s="22">
        <v>0</v>
      </c>
      <c r="Q8" s="22">
        <v>0</v>
      </c>
    </row>
    <row r="9" spans="1:17" x14ac:dyDescent="0.3">
      <c r="A9" s="30" t="s">
        <v>2</v>
      </c>
      <c r="B9" s="9" t="s">
        <v>7</v>
      </c>
      <c r="C9" s="9" t="s">
        <v>8</v>
      </c>
      <c r="D9" s="9" t="s">
        <v>136</v>
      </c>
      <c r="E9" s="7"/>
      <c r="F9" s="22">
        <v>0</v>
      </c>
      <c r="G9" s="22">
        <v>88.424999999999997</v>
      </c>
      <c r="H9" s="22">
        <v>0</v>
      </c>
      <c r="I9" s="22">
        <v>0</v>
      </c>
      <c r="J9" s="22">
        <v>0</v>
      </c>
      <c r="K9" s="22">
        <v>0</v>
      </c>
      <c r="L9" s="22">
        <v>0</v>
      </c>
      <c r="M9" s="22">
        <v>88.424999999999997</v>
      </c>
      <c r="N9" s="22">
        <v>0</v>
      </c>
      <c r="O9" s="22">
        <v>0</v>
      </c>
      <c r="P9" s="22">
        <v>0</v>
      </c>
      <c r="Q9" s="22">
        <v>103.00259715706511</v>
      </c>
    </row>
    <row r="10" spans="1:17" x14ac:dyDescent="0.3">
      <c r="A10" s="30" t="s">
        <v>2</v>
      </c>
      <c r="B10" s="9" t="s">
        <v>9</v>
      </c>
      <c r="C10" s="9" t="s">
        <v>10</v>
      </c>
      <c r="D10" s="9" t="s">
        <v>136</v>
      </c>
      <c r="E10" s="7"/>
      <c r="F10" s="22">
        <v>56.857561740000001</v>
      </c>
      <c r="G10" s="22">
        <v>0</v>
      </c>
      <c r="H10" s="22">
        <v>0</v>
      </c>
      <c r="I10" s="22">
        <v>0</v>
      </c>
      <c r="J10" s="22">
        <v>0</v>
      </c>
      <c r="K10" s="22">
        <v>0</v>
      </c>
      <c r="L10" s="22">
        <v>56.857561740000001</v>
      </c>
      <c r="M10" s="22">
        <v>0</v>
      </c>
      <c r="N10" s="22">
        <v>0</v>
      </c>
      <c r="O10" s="22">
        <v>0</v>
      </c>
      <c r="P10" s="22">
        <v>0</v>
      </c>
      <c r="Q10" s="22">
        <v>0</v>
      </c>
    </row>
    <row r="11" spans="1:17" x14ac:dyDescent="0.3">
      <c r="A11" s="30" t="s">
        <v>2</v>
      </c>
      <c r="B11" s="9" t="s">
        <v>11</v>
      </c>
      <c r="C11" s="9" t="s">
        <v>12</v>
      </c>
      <c r="D11" s="9" t="s">
        <v>136</v>
      </c>
      <c r="E11" s="7"/>
      <c r="F11" s="22">
        <v>58.926266399999996</v>
      </c>
      <c r="G11" s="22">
        <v>0</v>
      </c>
      <c r="H11" s="22">
        <v>0</v>
      </c>
      <c r="I11" s="22">
        <v>0</v>
      </c>
      <c r="J11" s="22">
        <v>0</v>
      </c>
      <c r="K11" s="22">
        <v>0</v>
      </c>
      <c r="L11" s="22">
        <v>58.926266399999996</v>
      </c>
      <c r="M11" s="22">
        <v>0</v>
      </c>
      <c r="N11" s="22">
        <v>0</v>
      </c>
      <c r="O11" s="22">
        <v>0</v>
      </c>
      <c r="P11" s="22">
        <v>0</v>
      </c>
      <c r="Q11" s="22">
        <v>0</v>
      </c>
    </row>
    <row r="12" spans="1:17" x14ac:dyDescent="0.3">
      <c r="A12" s="30" t="s">
        <v>2</v>
      </c>
      <c r="B12" s="9" t="s">
        <v>17</v>
      </c>
      <c r="C12" s="9" t="s">
        <v>18</v>
      </c>
      <c r="D12" s="9" t="s">
        <v>136</v>
      </c>
      <c r="E12" s="7"/>
      <c r="F12" s="22">
        <v>1.8611893051062427</v>
      </c>
      <c r="G12" s="22">
        <v>1.8111535554886349</v>
      </c>
      <c r="H12" s="22">
        <v>1.7606420492850794</v>
      </c>
      <c r="I12" s="22">
        <v>1.7096502628433718</v>
      </c>
      <c r="J12" s="22">
        <v>1.6581736294989142</v>
      </c>
      <c r="K12" s="22">
        <v>1.6062075391657391</v>
      </c>
      <c r="L12" s="22">
        <v>1.5537473379236471</v>
      </c>
      <c r="M12" s="22">
        <v>1.5007883276014113</v>
      </c>
      <c r="N12" s="22">
        <v>1.4473257653560279</v>
      </c>
      <c r="O12" s="22">
        <v>1.3933548632479615</v>
      </c>
      <c r="P12" s="22">
        <v>1.3388707878123509</v>
      </c>
      <c r="Q12" s="22">
        <v>1.2838686596261402</v>
      </c>
    </row>
    <row r="13" spans="1:17" x14ac:dyDescent="0.3">
      <c r="A13" s="30" t="s">
        <v>2</v>
      </c>
      <c r="B13" s="9" t="s">
        <v>19</v>
      </c>
      <c r="C13" s="9" t="s">
        <v>20</v>
      </c>
      <c r="D13" s="9" t="s">
        <v>136</v>
      </c>
      <c r="E13" s="7"/>
      <c r="F13" s="22">
        <v>18.513127649999998</v>
      </c>
      <c r="G13" s="22">
        <v>0</v>
      </c>
      <c r="H13" s="22">
        <v>0</v>
      </c>
      <c r="I13" s="22">
        <v>16.066035210000003</v>
      </c>
      <c r="J13" s="22">
        <v>0</v>
      </c>
      <c r="K13" s="22">
        <v>0</v>
      </c>
      <c r="L13" s="22">
        <v>10.46272574</v>
      </c>
      <c r="M13" s="22">
        <v>0</v>
      </c>
      <c r="N13" s="22">
        <v>0</v>
      </c>
      <c r="O13" s="22">
        <v>9.5488609700000016</v>
      </c>
      <c r="P13" s="22">
        <v>0</v>
      </c>
      <c r="Q13" s="22">
        <v>0</v>
      </c>
    </row>
    <row r="14" spans="1:17" x14ac:dyDescent="0.3">
      <c r="A14" s="30" t="s">
        <v>2</v>
      </c>
      <c r="B14" s="9" t="s">
        <v>29</v>
      </c>
      <c r="C14" s="9" t="s">
        <v>30</v>
      </c>
      <c r="D14" s="9" t="s">
        <v>136</v>
      </c>
      <c r="E14" s="7"/>
      <c r="F14" s="22">
        <v>0.33017742999999999</v>
      </c>
      <c r="G14" s="22">
        <v>0.26203185000000001</v>
      </c>
      <c r="H14" s="22">
        <v>0.20559213000000001</v>
      </c>
      <c r="I14" s="22">
        <v>0.17340278000000001</v>
      </c>
      <c r="J14" s="22">
        <v>9.7618250000000004E-2</v>
      </c>
      <c r="K14" s="22">
        <v>8.7854829999999995E-2</v>
      </c>
      <c r="L14" s="22">
        <v>9.4886109999999996E-2</v>
      </c>
      <c r="M14" s="22">
        <v>7.8930079999999986E-2</v>
      </c>
      <c r="N14" s="22">
        <v>5.481461E-2</v>
      </c>
      <c r="O14" s="22">
        <v>2.982779E-2</v>
      </c>
      <c r="P14" s="22">
        <v>2.6778400000000001E-2</v>
      </c>
      <c r="Q14" s="22">
        <v>2.2736650000000001E-2</v>
      </c>
    </row>
    <row r="15" spans="1:17" x14ac:dyDescent="0.3">
      <c r="A15" s="30"/>
      <c r="B15" s="9" t="s">
        <v>172</v>
      </c>
      <c r="C15" s="9" t="s">
        <v>173</v>
      </c>
      <c r="D15" s="9" t="s">
        <v>136</v>
      </c>
      <c r="E15" s="7"/>
      <c r="F15" s="22">
        <v>0</v>
      </c>
      <c r="G15" s="22">
        <v>0</v>
      </c>
      <c r="H15" s="22">
        <v>0</v>
      </c>
      <c r="I15" s="22">
        <v>0</v>
      </c>
      <c r="J15" s="22">
        <v>0</v>
      </c>
      <c r="K15" s="22">
        <v>0</v>
      </c>
      <c r="L15" s="22">
        <v>0</v>
      </c>
      <c r="M15" s="22">
        <v>0</v>
      </c>
      <c r="N15" s="22">
        <v>0</v>
      </c>
      <c r="O15" s="22">
        <v>0</v>
      </c>
      <c r="P15" s="22">
        <v>0</v>
      </c>
      <c r="Q15" s="22">
        <v>0</v>
      </c>
    </row>
    <row r="16" spans="1:17" x14ac:dyDescent="0.3">
      <c r="A16" s="30" t="s">
        <v>2</v>
      </c>
      <c r="B16" s="9" t="s">
        <v>67</v>
      </c>
      <c r="C16" s="9" t="s">
        <v>68</v>
      </c>
      <c r="D16" s="9" t="s">
        <v>140</v>
      </c>
      <c r="E16" s="7"/>
      <c r="F16" s="22">
        <v>0</v>
      </c>
      <c r="G16" s="22">
        <v>0</v>
      </c>
      <c r="H16" s="22">
        <v>560.70888613765271</v>
      </c>
      <c r="I16" s="22">
        <v>0</v>
      </c>
      <c r="J16" s="22">
        <v>0</v>
      </c>
      <c r="K16" s="22">
        <v>386.82356099905559</v>
      </c>
      <c r="L16" s="22">
        <v>0</v>
      </c>
      <c r="M16" s="22">
        <v>0</v>
      </c>
      <c r="N16" s="22">
        <v>450.76290482311111</v>
      </c>
      <c r="O16" s="22">
        <v>0</v>
      </c>
      <c r="P16" s="22">
        <v>0</v>
      </c>
      <c r="Q16" s="22">
        <v>460.39798313663158</v>
      </c>
    </row>
    <row r="17" spans="1:17" x14ac:dyDescent="0.3">
      <c r="A17" s="30" t="s">
        <v>2</v>
      </c>
      <c r="B17" s="11" t="s">
        <v>70</v>
      </c>
      <c r="C17" s="9" t="s">
        <v>71</v>
      </c>
      <c r="D17" s="9" t="s">
        <v>140</v>
      </c>
      <c r="E17" s="7"/>
      <c r="F17" s="22">
        <v>0</v>
      </c>
      <c r="G17" s="22">
        <v>11.694224789260272</v>
      </c>
      <c r="H17" s="22">
        <v>0</v>
      </c>
      <c r="I17" s="22">
        <v>0</v>
      </c>
      <c r="J17" s="22">
        <v>0</v>
      </c>
      <c r="K17" s="22">
        <v>0</v>
      </c>
      <c r="L17" s="22">
        <v>0</v>
      </c>
      <c r="M17" s="22">
        <v>6.6169774204252345</v>
      </c>
      <c r="N17" s="22">
        <v>0</v>
      </c>
      <c r="O17" s="22">
        <v>0</v>
      </c>
      <c r="P17" s="22">
        <v>0</v>
      </c>
      <c r="Q17" s="22">
        <v>0</v>
      </c>
    </row>
    <row r="18" spans="1:17" x14ac:dyDescent="0.3">
      <c r="A18" s="30" t="s">
        <v>2</v>
      </c>
      <c r="B18" s="9" t="s">
        <v>13</v>
      </c>
      <c r="C18" s="9" t="s">
        <v>14</v>
      </c>
      <c r="D18" s="9" t="s">
        <v>136</v>
      </c>
      <c r="E18" s="7"/>
      <c r="F18" s="22">
        <v>2.2820516400000002</v>
      </c>
      <c r="G18" s="22">
        <v>2.5024359699999996</v>
      </c>
      <c r="H18" s="22">
        <v>2.1303637400000004</v>
      </c>
      <c r="I18" s="22">
        <v>1.8090949299999999</v>
      </c>
      <c r="J18" s="22">
        <v>2.08740653</v>
      </c>
      <c r="K18" s="22">
        <v>1.75236144</v>
      </c>
      <c r="L18" s="22">
        <v>1.8023465300000001</v>
      </c>
      <c r="M18" s="22">
        <v>1.9111042199999999</v>
      </c>
      <c r="N18" s="22">
        <v>1.79497142</v>
      </c>
      <c r="O18" s="22">
        <v>1.73535416</v>
      </c>
      <c r="P18" s="22">
        <v>1.7566033999999999</v>
      </c>
      <c r="Q18" s="22">
        <v>1.6645233799999999</v>
      </c>
    </row>
    <row r="19" spans="1:17" x14ac:dyDescent="0.3">
      <c r="A19" s="30" t="s">
        <v>2</v>
      </c>
      <c r="B19" s="9" t="s">
        <v>15</v>
      </c>
      <c r="C19" s="9" t="s">
        <v>16</v>
      </c>
      <c r="D19" s="9" t="s">
        <v>136</v>
      </c>
      <c r="E19" s="7"/>
      <c r="F19" s="22">
        <v>1.8865631592768217</v>
      </c>
      <c r="G19" s="22">
        <v>2.0967819853505469</v>
      </c>
      <c r="H19" s="22">
        <v>1.9810725341705904</v>
      </c>
      <c r="I19" s="22">
        <v>1.5701218553200276</v>
      </c>
      <c r="J19" s="22">
        <v>1.7847284557580854</v>
      </c>
      <c r="K19" s="22">
        <v>1.5123382691138871</v>
      </c>
      <c r="L19" s="22">
        <v>1.5930768668583333</v>
      </c>
      <c r="M19" s="22">
        <v>1.6963403431524444</v>
      </c>
      <c r="N19" s="22">
        <v>1.5872123828054168</v>
      </c>
      <c r="O19" s="22">
        <v>1.5275212490497729</v>
      </c>
      <c r="P19" s="22">
        <v>1.5539269436825793</v>
      </c>
      <c r="Q19" s="22">
        <v>1.4800793977507736</v>
      </c>
    </row>
    <row r="20" spans="1:17" x14ac:dyDescent="0.3">
      <c r="A20" s="30" t="s">
        <v>2</v>
      </c>
      <c r="B20" s="9" t="s">
        <v>21</v>
      </c>
      <c r="C20" s="9" t="s">
        <v>22</v>
      </c>
      <c r="D20" s="9" t="s">
        <v>136</v>
      </c>
      <c r="E20" s="7"/>
      <c r="F20" s="22">
        <v>0.26737158</v>
      </c>
      <c r="G20" s="22">
        <v>0.25571670000000002</v>
      </c>
      <c r="H20" s="22">
        <v>0.17916457999999999</v>
      </c>
      <c r="I20" s="22">
        <v>0.15519732999999999</v>
      </c>
      <c r="J20" s="22">
        <v>0.13679182000000001</v>
      </c>
      <c r="K20" s="22">
        <v>6.2909649999999998E-2</v>
      </c>
      <c r="L20" s="22">
        <v>3.348831E-2</v>
      </c>
      <c r="M20" s="22">
        <v>0</v>
      </c>
      <c r="N20" s="22">
        <v>0</v>
      </c>
      <c r="O20" s="22">
        <v>0</v>
      </c>
      <c r="P20" s="22">
        <v>0</v>
      </c>
      <c r="Q20" s="22">
        <v>0</v>
      </c>
    </row>
    <row r="21" spans="1:17" x14ac:dyDescent="0.3">
      <c r="A21" s="30" t="s">
        <v>2</v>
      </c>
      <c r="B21" s="9" t="s">
        <v>23</v>
      </c>
      <c r="C21" s="9" t="s">
        <v>24</v>
      </c>
      <c r="D21" s="9" t="s">
        <v>136</v>
      </c>
      <c r="E21" s="7"/>
      <c r="F21" s="22">
        <v>0.21906822999999997</v>
      </c>
      <c r="G21" s="22">
        <v>0.20221312999999999</v>
      </c>
      <c r="H21" s="22">
        <v>0.14094357999999998</v>
      </c>
      <c r="I21" s="22">
        <v>0.11549610999999999</v>
      </c>
      <c r="J21" s="22">
        <v>7.6589130000000005E-2</v>
      </c>
      <c r="K21" s="22">
        <v>5.8958199999999995E-2</v>
      </c>
      <c r="L21" s="22">
        <v>5.5795300000000006E-2</v>
      </c>
      <c r="M21" s="22">
        <v>4.8708730000000006E-2</v>
      </c>
      <c r="N21" s="22">
        <v>3.999755E-2</v>
      </c>
      <c r="O21" s="22">
        <v>3.333129E-2</v>
      </c>
      <c r="P21" s="22">
        <v>2.8446820000000001E-2</v>
      </c>
      <c r="Q21" s="22">
        <v>2.0646879999999999E-2</v>
      </c>
    </row>
    <row r="22" spans="1:17" x14ac:dyDescent="0.3">
      <c r="A22" s="30" t="s">
        <v>2</v>
      </c>
      <c r="B22" s="9" t="s">
        <v>25</v>
      </c>
      <c r="C22" s="9" t="s">
        <v>26</v>
      </c>
      <c r="D22" s="9" t="s">
        <v>136</v>
      </c>
      <c r="E22" s="7"/>
      <c r="F22" s="22">
        <v>0.22575104539793092</v>
      </c>
      <c r="G22" s="22">
        <v>0.24472200294046395</v>
      </c>
      <c r="H22" s="22">
        <v>0.20135375574967498</v>
      </c>
      <c r="I22" s="22">
        <v>0.20831551682685123</v>
      </c>
      <c r="J22" s="22">
        <v>0.19684082792973959</v>
      </c>
      <c r="K22" s="22">
        <v>0.16676341233384026</v>
      </c>
      <c r="L22" s="22">
        <v>0.17836656683671873</v>
      </c>
      <c r="M22" s="22">
        <v>0.17523257520319999</v>
      </c>
      <c r="N22" s="22">
        <v>0.16392198686400003</v>
      </c>
      <c r="O22" s="22">
        <v>0.16140011014800001</v>
      </c>
      <c r="P22" s="22">
        <v>0.1694946339067</v>
      </c>
      <c r="Q22" s="22">
        <v>0.16142346086883336</v>
      </c>
    </row>
    <row r="23" spans="1:17" x14ac:dyDescent="0.3">
      <c r="A23" s="30" t="s">
        <v>2</v>
      </c>
      <c r="B23" s="9" t="s">
        <v>27</v>
      </c>
      <c r="C23" s="9" t="s">
        <v>28</v>
      </c>
      <c r="D23" s="9" t="s">
        <v>136</v>
      </c>
      <c r="E23" s="7"/>
      <c r="F23" s="22">
        <v>0.14759147999999997</v>
      </c>
      <c r="G23" s="22">
        <v>0.15270023000000005</v>
      </c>
      <c r="H23" s="22">
        <v>0.11830919999999999</v>
      </c>
      <c r="I23" s="22">
        <v>0.11719361</v>
      </c>
      <c r="J23" s="22">
        <v>0.12490547999999999</v>
      </c>
      <c r="K23" s="22">
        <v>7.7320159999999999E-2</v>
      </c>
      <c r="L23" s="22">
        <v>7.2902370000000008E-2</v>
      </c>
      <c r="M23" s="22">
        <v>6.8636729999999993E-2</v>
      </c>
      <c r="N23" s="22">
        <v>5.574929E-2</v>
      </c>
      <c r="O23" s="22">
        <v>4.6040330000000004E-2</v>
      </c>
      <c r="P23" s="22">
        <v>3.8099679999999997E-2</v>
      </c>
      <c r="Q23" s="22">
        <v>2.8005410000000001E-2</v>
      </c>
    </row>
    <row r="24" spans="1:17" customFormat="1" ht="6.75" customHeight="1" x14ac:dyDescent="0.3">
      <c r="B24" s="27"/>
      <c r="C24" s="16"/>
      <c r="D24" s="16"/>
      <c r="E24" s="28"/>
    </row>
    <row r="25" spans="1:17" ht="28.5" customHeight="1" x14ac:dyDescent="0.3">
      <c r="B25" s="157" t="s">
        <v>175</v>
      </c>
      <c r="C25" s="157"/>
      <c r="D25" s="157"/>
      <c r="F25" s="31">
        <f t="shared" ref="F25:Q25" si="1">+SUM(F7:F23)</f>
        <v>256.42511533978103</v>
      </c>
      <c r="G25" s="31">
        <f t="shared" si="1"/>
        <v>107.6469802130399</v>
      </c>
      <c r="H25" s="31">
        <f t="shared" si="1"/>
        <v>567.42632770685805</v>
      </c>
      <c r="I25" s="31">
        <f t="shared" si="1"/>
        <v>21.924507604990254</v>
      </c>
      <c r="J25" s="31">
        <f t="shared" si="1"/>
        <v>6.1630541231867388</v>
      </c>
      <c r="K25" s="31">
        <f t="shared" si="1"/>
        <v>392.14827449966913</v>
      </c>
      <c r="L25" s="31">
        <f t="shared" si="1"/>
        <v>246.53955895161872</v>
      </c>
      <c r="M25" s="31">
        <f t="shared" si="1"/>
        <v>100.52171842638228</v>
      </c>
      <c r="N25" s="31">
        <f t="shared" si="1"/>
        <v>455.90689782813661</v>
      </c>
      <c r="O25" s="31">
        <f t="shared" si="1"/>
        <v>14.475690762445737</v>
      </c>
      <c r="P25" s="31">
        <f t="shared" si="1"/>
        <v>4.9122206654016303</v>
      </c>
      <c r="Q25" s="31">
        <f t="shared" si="1"/>
        <v>568.06186413194234</v>
      </c>
    </row>
    <row r="26" spans="1:17" ht="16.5" customHeight="1" x14ac:dyDescent="0.3">
      <c r="B26" s="158" t="s">
        <v>82</v>
      </c>
      <c r="C26" s="158"/>
      <c r="D26" s="158"/>
    </row>
    <row r="27" spans="1:17" x14ac:dyDescent="0.3">
      <c r="B27" s="158"/>
      <c r="C27" s="158"/>
      <c r="D27" s="158"/>
    </row>
    <row r="28" spans="1:17" ht="16.5" customHeight="1" x14ac:dyDescent="0.3">
      <c r="B28" s="3"/>
      <c r="C28" s="3"/>
      <c r="D28" s="3"/>
    </row>
    <row r="29" spans="1:17" x14ac:dyDescent="0.3">
      <c r="B29" s="3"/>
      <c r="C29" s="3"/>
      <c r="D29" s="3"/>
    </row>
    <row r="30" spans="1:17" ht="30.75" customHeight="1" x14ac:dyDescent="0.3">
      <c r="B30" s="159" t="s">
        <v>146</v>
      </c>
      <c r="C30" s="159"/>
      <c r="D30" s="159"/>
    </row>
    <row r="31" spans="1:17" x14ac:dyDescent="0.3">
      <c r="B31" s="155" t="s">
        <v>0</v>
      </c>
      <c r="C31" s="139" t="s">
        <v>1</v>
      </c>
      <c r="D31" s="139" t="s">
        <v>143</v>
      </c>
      <c r="F31" s="6">
        <v>2020</v>
      </c>
      <c r="G31" s="6">
        <v>2020</v>
      </c>
      <c r="H31" s="6">
        <v>2020</v>
      </c>
      <c r="I31" s="6">
        <v>2020</v>
      </c>
      <c r="J31" s="6">
        <v>2020</v>
      </c>
      <c r="K31" s="6">
        <v>2020</v>
      </c>
      <c r="L31" s="6">
        <v>2020</v>
      </c>
      <c r="M31" s="6">
        <v>2020</v>
      </c>
      <c r="N31" s="6">
        <v>2020</v>
      </c>
      <c r="O31" s="6">
        <v>2020</v>
      </c>
      <c r="P31" s="6">
        <v>2020</v>
      </c>
      <c r="Q31" s="6">
        <v>2020</v>
      </c>
    </row>
    <row r="32" spans="1:17" x14ac:dyDescent="0.3">
      <c r="B32" s="156"/>
      <c r="C32" s="140"/>
      <c r="D32" s="140"/>
      <c r="F32" s="6">
        <v>1</v>
      </c>
      <c r="G32" s="6">
        <f>+F32+1</f>
        <v>2</v>
      </c>
      <c r="H32" s="6">
        <f t="shared" ref="H32:Q32" si="2">+G32+1</f>
        <v>3</v>
      </c>
      <c r="I32" s="6">
        <f t="shared" si="2"/>
        <v>4</v>
      </c>
      <c r="J32" s="6">
        <f t="shared" si="2"/>
        <v>5</v>
      </c>
      <c r="K32" s="6">
        <f t="shared" si="2"/>
        <v>6</v>
      </c>
      <c r="L32" s="6">
        <f t="shared" si="2"/>
        <v>7</v>
      </c>
      <c r="M32" s="6">
        <f t="shared" si="2"/>
        <v>8</v>
      </c>
      <c r="N32" s="6">
        <f t="shared" si="2"/>
        <v>9</v>
      </c>
      <c r="O32" s="6">
        <f t="shared" si="2"/>
        <v>10</v>
      </c>
      <c r="P32" s="6">
        <f t="shared" si="2"/>
        <v>11</v>
      </c>
      <c r="Q32" s="6">
        <f t="shared" si="2"/>
        <v>12</v>
      </c>
    </row>
    <row r="33" spans="1:17" x14ac:dyDescent="0.3">
      <c r="A33" s="30" t="s">
        <v>77</v>
      </c>
      <c r="B33" s="9" t="s">
        <v>33</v>
      </c>
      <c r="C33" s="18" t="s">
        <v>34</v>
      </c>
      <c r="D33" s="9" t="s">
        <v>138</v>
      </c>
      <c r="E33" s="7"/>
      <c r="F33" s="22">
        <v>1.044462E-2</v>
      </c>
      <c r="G33" s="22">
        <v>1.0773680000000001E-2</v>
      </c>
      <c r="H33" s="22">
        <v>8.3557900000000001E-3</v>
      </c>
      <c r="I33" s="22">
        <v>6.9616000000000001E-3</v>
      </c>
      <c r="J33" s="22">
        <v>7.0047900000000003E-3</v>
      </c>
      <c r="K33" s="22">
        <v>6.0094399999999996E-3</v>
      </c>
      <c r="L33" s="22">
        <v>5.0674300000000004E-3</v>
      </c>
      <c r="M33" s="22">
        <v>4.9919300000000003E-3</v>
      </c>
      <c r="N33" s="22">
        <v>3.9788000000000002E-3</v>
      </c>
      <c r="O33" s="22">
        <v>3.6483400000000004E-3</v>
      </c>
      <c r="P33" s="22">
        <v>3.4397399999999997E-3</v>
      </c>
      <c r="Q33" s="22">
        <v>2.72288E-3</v>
      </c>
    </row>
    <row r="34" spans="1:17" x14ac:dyDescent="0.3">
      <c r="A34" s="30" t="s">
        <v>77</v>
      </c>
      <c r="B34" s="9" t="s">
        <v>37</v>
      </c>
      <c r="C34" s="9" t="s">
        <v>38</v>
      </c>
      <c r="D34" s="9" t="s">
        <v>139</v>
      </c>
      <c r="E34" s="7"/>
      <c r="F34" s="22">
        <v>0</v>
      </c>
      <c r="G34" s="22">
        <v>0</v>
      </c>
      <c r="H34" s="22">
        <v>0</v>
      </c>
      <c r="I34" s="22">
        <v>0</v>
      </c>
      <c r="J34" s="22">
        <v>0</v>
      </c>
      <c r="K34" s="22">
        <v>0.73972782169572615</v>
      </c>
      <c r="L34" s="22">
        <v>0</v>
      </c>
      <c r="M34" s="22">
        <v>0</v>
      </c>
      <c r="N34" s="22">
        <v>0</v>
      </c>
      <c r="O34" s="22">
        <v>0</v>
      </c>
      <c r="P34" s="22">
        <v>0</v>
      </c>
      <c r="Q34" s="22">
        <v>0.29289874090578288</v>
      </c>
    </row>
    <row r="35" spans="1:17" x14ac:dyDescent="0.3">
      <c r="A35" s="30" t="s">
        <v>77</v>
      </c>
      <c r="B35" s="9" t="s">
        <v>39</v>
      </c>
      <c r="C35" s="9" t="s">
        <v>40</v>
      </c>
      <c r="D35" s="9" t="s">
        <v>139</v>
      </c>
      <c r="E35" s="7"/>
      <c r="F35" s="22">
        <v>0</v>
      </c>
      <c r="G35" s="22">
        <v>0</v>
      </c>
      <c r="H35" s="22">
        <v>0</v>
      </c>
      <c r="I35" s="22">
        <v>0.57620815284949245</v>
      </c>
      <c r="J35" s="22">
        <v>0</v>
      </c>
      <c r="K35" s="22">
        <v>0</v>
      </c>
      <c r="L35" s="22">
        <v>0</v>
      </c>
      <c r="M35" s="22">
        <v>0</v>
      </c>
      <c r="N35" s="22">
        <v>0</v>
      </c>
      <c r="O35" s="22">
        <v>0.47246567358963459</v>
      </c>
      <c r="P35" s="22">
        <v>0</v>
      </c>
      <c r="Q35" s="22">
        <v>0</v>
      </c>
    </row>
    <row r="36" spans="1:17" x14ac:dyDescent="0.3">
      <c r="A36" s="30" t="s">
        <v>77</v>
      </c>
      <c r="B36" s="9" t="s">
        <v>41</v>
      </c>
      <c r="C36" s="9" t="s">
        <v>42</v>
      </c>
      <c r="D36" s="9" t="s">
        <v>139</v>
      </c>
      <c r="E36" s="7"/>
      <c r="F36" s="22">
        <v>0</v>
      </c>
      <c r="G36" s="22">
        <v>0.42763391000000001</v>
      </c>
      <c r="H36" s="22">
        <v>0</v>
      </c>
      <c r="I36" s="22">
        <v>0</v>
      </c>
      <c r="J36" s="22">
        <v>0</v>
      </c>
      <c r="K36" s="22">
        <v>0</v>
      </c>
      <c r="L36" s="22">
        <v>0</v>
      </c>
      <c r="M36" s="22">
        <v>0.29065558999999996</v>
      </c>
      <c r="N36" s="22">
        <v>0</v>
      </c>
      <c r="O36" s="22">
        <v>0</v>
      </c>
      <c r="P36" s="22">
        <v>0</v>
      </c>
      <c r="Q36" s="22">
        <v>0</v>
      </c>
    </row>
    <row r="37" spans="1:17" x14ac:dyDescent="0.3">
      <c r="A37" s="30" t="s">
        <v>77</v>
      </c>
      <c r="B37" s="9" t="s">
        <v>43</v>
      </c>
      <c r="C37" s="9" t="s">
        <v>44</v>
      </c>
      <c r="D37" s="9" t="s">
        <v>139</v>
      </c>
      <c r="E37" s="7"/>
      <c r="F37" s="22">
        <v>0</v>
      </c>
      <c r="G37" s="22">
        <v>0.46892526862415546</v>
      </c>
      <c r="H37" s="22">
        <v>0</v>
      </c>
      <c r="I37" s="22">
        <v>0</v>
      </c>
      <c r="J37" s="22">
        <v>0</v>
      </c>
      <c r="K37" s="22">
        <v>0</v>
      </c>
      <c r="L37" s="22">
        <v>0</v>
      </c>
      <c r="M37" s="22">
        <v>0.36227403697928517</v>
      </c>
      <c r="N37" s="22">
        <v>0</v>
      </c>
      <c r="O37" s="22">
        <v>0</v>
      </c>
      <c r="P37" s="22">
        <v>0</v>
      </c>
      <c r="Q37" s="22">
        <v>0</v>
      </c>
    </row>
    <row r="38" spans="1:17" x14ac:dyDescent="0.3">
      <c r="A38" s="30" t="s">
        <v>77</v>
      </c>
      <c r="B38" s="9" t="s">
        <v>45</v>
      </c>
      <c r="C38" s="9" t="s">
        <v>46</v>
      </c>
      <c r="D38" s="9" t="s">
        <v>139</v>
      </c>
      <c r="E38" s="7"/>
      <c r="F38" s="23">
        <v>0</v>
      </c>
      <c r="G38" s="23">
        <v>0</v>
      </c>
      <c r="H38" s="23">
        <v>0</v>
      </c>
      <c r="I38" s="23">
        <v>0</v>
      </c>
      <c r="J38" s="136">
        <v>7.8319839999999946E-2</v>
      </c>
      <c r="K38" s="23">
        <v>0</v>
      </c>
      <c r="L38" s="23">
        <v>0</v>
      </c>
      <c r="M38" s="23">
        <v>0</v>
      </c>
      <c r="N38" s="23">
        <v>0</v>
      </c>
      <c r="O38" s="23">
        <v>0</v>
      </c>
      <c r="P38" s="23">
        <v>7.1776349719906804E-2</v>
      </c>
      <c r="Q38" s="23">
        <v>0</v>
      </c>
    </row>
    <row r="39" spans="1:17" x14ac:dyDescent="0.3">
      <c r="A39" s="30" t="s">
        <v>77</v>
      </c>
      <c r="B39" s="9" t="s">
        <v>47</v>
      </c>
      <c r="C39" s="9" t="s">
        <v>48</v>
      </c>
      <c r="D39" s="9" t="s">
        <v>139</v>
      </c>
      <c r="E39" s="7"/>
      <c r="F39" s="22">
        <v>0</v>
      </c>
      <c r="G39" s="22">
        <v>0</v>
      </c>
      <c r="H39" s="22">
        <v>0</v>
      </c>
      <c r="I39" s="22">
        <v>9.7252890003302367E-2</v>
      </c>
      <c r="J39" s="22">
        <v>0</v>
      </c>
      <c r="K39" s="22">
        <v>0</v>
      </c>
      <c r="L39" s="22">
        <v>0</v>
      </c>
      <c r="M39" s="22">
        <v>0</v>
      </c>
      <c r="N39" s="22">
        <v>0</v>
      </c>
      <c r="O39" s="22">
        <v>6.3101131126528834E-2</v>
      </c>
      <c r="P39" s="22">
        <v>0</v>
      </c>
      <c r="Q39" s="22">
        <v>0</v>
      </c>
    </row>
    <row r="40" spans="1:17" x14ac:dyDescent="0.3">
      <c r="A40" s="30" t="s">
        <v>77</v>
      </c>
      <c r="B40" s="9" t="s">
        <v>49</v>
      </c>
      <c r="C40" s="9" t="s">
        <v>50</v>
      </c>
      <c r="D40" s="9" t="s">
        <v>139</v>
      </c>
      <c r="E40" s="7"/>
      <c r="F40" s="22">
        <v>0</v>
      </c>
      <c r="G40" s="22">
        <v>0</v>
      </c>
      <c r="H40" s="22">
        <v>0</v>
      </c>
      <c r="I40" s="22">
        <v>3.2498870430597057E-2</v>
      </c>
      <c r="J40" s="22">
        <v>0</v>
      </c>
      <c r="K40" s="22">
        <v>0</v>
      </c>
      <c r="L40" s="22">
        <v>0</v>
      </c>
      <c r="M40" s="22">
        <v>0</v>
      </c>
      <c r="N40" s="22">
        <v>0</v>
      </c>
      <c r="O40" s="22">
        <v>2.9248982495750524E-2</v>
      </c>
      <c r="P40" s="22">
        <v>0</v>
      </c>
      <c r="Q40" s="22">
        <v>0</v>
      </c>
    </row>
    <row r="41" spans="1:17" x14ac:dyDescent="0.3">
      <c r="A41" s="30" t="s">
        <v>77</v>
      </c>
      <c r="B41" s="9" t="s">
        <v>51</v>
      </c>
      <c r="C41" s="9" t="s">
        <v>52</v>
      </c>
      <c r="D41" s="9" t="s">
        <v>139</v>
      </c>
      <c r="E41" s="7"/>
      <c r="F41" s="22">
        <v>0</v>
      </c>
      <c r="G41" s="22">
        <v>0</v>
      </c>
      <c r="H41" s="22">
        <v>0</v>
      </c>
      <c r="I41" s="22">
        <v>0</v>
      </c>
      <c r="J41" s="22">
        <v>0</v>
      </c>
      <c r="K41" s="22">
        <v>0</v>
      </c>
      <c r="L41" s="22">
        <v>0</v>
      </c>
      <c r="M41" s="22">
        <v>0</v>
      </c>
      <c r="N41" s="22">
        <v>0</v>
      </c>
      <c r="O41" s="22">
        <v>0</v>
      </c>
      <c r="P41" s="22">
        <v>0</v>
      </c>
      <c r="Q41" s="22">
        <v>1.6058800000000001E-3</v>
      </c>
    </row>
    <row r="42" spans="1:17" x14ac:dyDescent="0.3">
      <c r="A42" s="30" t="s">
        <v>77</v>
      </c>
      <c r="B42" s="9" t="s">
        <v>53</v>
      </c>
      <c r="C42" s="9" t="s">
        <v>54</v>
      </c>
      <c r="D42" s="9" t="s">
        <v>139</v>
      </c>
      <c r="E42" s="7"/>
      <c r="F42" s="22">
        <v>0</v>
      </c>
      <c r="G42" s="22">
        <v>9.3864583083752492E-3</v>
      </c>
      <c r="H42" s="22">
        <v>0</v>
      </c>
      <c r="I42" s="22">
        <v>0</v>
      </c>
      <c r="J42" s="22">
        <v>0</v>
      </c>
      <c r="K42" s="22">
        <v>0</v>
      </c>
      <c r="L42" s="22">
        <v>0</v>
      </c>
      <c r="M42" s="22">
        <v>7.4275411499447911E-3</v>
      </c>
      <c r="N42" s="22">
        <v>0</v>
      </c>
      <c r="O42" s="22">
        <v>0</v>
      </c>
      <c r="P42" s="22">
        <v>0</v>
      </c>
      <c r="Q42" s="22">
        <v>0</v>
      </c>
    </row>
    <row r="43" spans="1:17" x14ac:dyDescent="0.3">
      <c r="A43" s="30" t="s">
        <v>77</v>
      </c>
      <c r="B43" s="9" t="s">
        <v>55</v>
      </c>
      <c r="C43" s="9" t="s">
        <v>56</v>
      </c>
      <c r="D43" s="9" t="s">
        <v>139</v>
      </c>
      <c r="E43" s="7"/>
      <c r="F43" s="22">
        <v>0</v>
      </c>
      <c r="G43" s="22">
        <v>0</v>
      </c>
      <c r="H43" s="22">
        <v>0</v>
      </c>
      <c r="I43" s="22">
        <v>0</v>
      </c>
      <c r="J43" s="22">
        <v>0</v>
      </c>
      <c r="K43" s="22">
        <v>0</v>
      </c>
      <c r="L43" s="22">
        <v>0</v>
      </c>
      <c r="M43" s="22">
        <v>0</v>
      </c>
      <c r="N43" s="22">
        <v>0</v>
      </c>
      <c r="O43" s="22">
        <v>0</v>
      </c>
      <c r="P43" s="22">
        <v>0</v>
      </c>
      <c r="Q43" s="22">
        <v>9.9628999999999994E-4</v>
      </c>
    </row>
    <row r="44" spans="1:17" x14ac:dyDescent="0.3">
      <c r="A44" s="30" t="s">
        <v>77</v>
      </c>
      <c r="B44" s="9" t="s">
        <v>58</v>
      </c>
      <c r="C44" s="9" t="s">
        <v>59</v>
      </c>
      <c r="D44" s="9" t="s">
        <v>139</v>
      </c>
      <c r="E44" s="7"/>
      <c r="F44" s="22">
        <v>0</v>
      </c>
      <c r="G44" s="22">
        <v>0</v>
      </c>
      <c r="H44" s="22">
        <v>0.48642354999999982</v>
      </c>
      <c r="I44" s="22">
        <v>0</v>
      </c>
      <c r="J44" s="22">
        <v>0</v>
      </c>
      <c r="K44" s="22">
        <v>0</v>
      </c>
      <c r="L44" s="22">
        <v>0</v>
      </c>
      <c r="M44" s="22">
        <v>0</v>
      </c>
      <c r="N44" s="22">
        <v>0.43481252999999992</v>
      </c>
      <c r="O44" s="22">
        <v>0</v>
      </c>
      <c r="P44" s="22">
        <v>0</v>
      </c>
      <c r="Q44" s="22">
        <v>0</v>
      </c>
    </row>
    <row r="45" spans="1:17" x14ac:dyDescent="0.3">
      <c r="A45" s="30" t="s">
        <v>77</v>
      </c>
      <c r="B45" s="9" t="s">
        <v>60</v>
      </c>
      <c r="C45" s="9" t="s">
        <v>61</v>
      </c>
      <c r="D45" s="9" t="s">
        <v>139</v>
      </c>
      <c r="E45" s="7"/>
      <c r="F45" s="22">
        <v>0</v>
      </c>
      <c r="G45" s="22">
        <v>0</v>
      </c>
      <c r="H45" s="22">
        <v>0</v>
      </c>
      <c r="I45" s="22">
        <v>0</v>
      </c>
      <c r="J45" s="22">
        <v>0</v>
      </c>
      <c r="K45" s="22">
        <v>1.9392720000000006E-2</v>
      </c>
      <c r="L45" s="22">
        <v>0</v>
      </c>
      <c r="M45" s="22">
        <v>0</v>
      </c>
      <c r="N45" s="22">
        <v>0</v>
      </c>
      <c r="O45" s="22">
        <v>0</v>
      </c>
      <c r="P45" s="22">
        <v>0</v>
      </c>
      <c r="Q45" s="22">
        <v>5.9107495961247215E-3</v>
      </c>
    </row>
    <row r="46" spans="1:17" x14ac:dyDescent="0.3">
      <c r="A46" s="30" t="s">
        <v>77</v>
      </c>
      <c r="B46" s="9" t="s">
        <v>62</v>
      </c>
      <c r="C46" s="9" t="s">
        <v>63</v>
      </c>
      <c r="D46" s="9" t="s">
        <v>139</v>
      </c>
      <c r="E46" s="7"/>
      <c r="F46" s="22">
        <v>0</v>
      </c>
      <c r="G46" s="22">
        <v>0</v>
      </c>
      <c r="H46" s="22">
        <v>0</v>
      </c>
      <c r="I46" s="22">
        <v>1.1225889711669303E-2</v>
      </c>
      <c r="J46" s="22">
        <v>0</v>
      </c>
      <c r="K46" s="22">
        <v>0</v>
      </c>
      <c r="L46" s="22">
        <v>0</v>
      </c>
      <c r="M46" s="22">
        <v>0</v>
      </c>
      <c r="N46" s="22">
        <v>0</v>
      </c>
      <c r="O46" s="22">
        <v>5.3977144918030745E-3</v>
      </c>
      <c r="P46" s="22">
        <v>0</v>
      </c>
      <c r="Q46" s="22">
        <v>0</v>
      </c>
    </row>
    <row r="47" spans="1:17" x14ac:dyDescent="0.3">
      <c r="A47" s="30" t="s">
        <v>77</v>
      </c>
      <c r="B47" s="9" t="s">
        <v>64</v>
      </c>
      <c r="C47" s="9" t="s">
        <v>65</v>
      </c>
      <c r="D47" s="9" t="s">
        <v>139</v>
      </c>
      <c r="E47" s="7"/>
      <c r="F47" s="22">
        <v>0</v>
      </c>
      <c r="G47" s="22">
        <v>0</v>
      </c>
      <c r="H47" s="22">
        <v>6.0849075836987478E-3</v>
      </c>
      <c r="I47" s="22">
        <v>0</v>
      </c>
      <c r="J47" s="22">
        <v>0</v>
      </c>
      <c r="K47" s="22">
        <v>0</v>
      </c>
      <c r="L47" s="22">
        <v>0</v>
      </c>
      <c r="M47" s="22">
        <v>0</v>
      </c>
      <c r="N47" s="22">
        <v>3.7012596940141792E-3</v>
      </c>
      <c r="O47" s="22">
        <v>0</v>
      </c>
      <c r="P47" s="22">
        <v>0</v>
      </c>
      <c r="Q47" s="22">
        <v>0</v>
      </c>
    </row>
    <row r="48" spans="1:17" x14ac:dyDescent="0.3">
      <c r="A48" s="30"/>
      <c r="B48" s="9" t="s">
        <v>204</v>
      </c>
      <c r="C48" s="9" t="s">
        <v>181</v>
      </c>
      <c r="D48" s="9" t="s">
        <v>140</v>
      </c>
      <c r="E48" s="7"/>
      <c r="F48" s="22">
        <v>0</v>
      </c>
      <c r="G48" s="22">
        <v>0</v>
      </c>
      <c r="H48" s="22">
        <v>0</v>
      </c>
      <c r="I48" s="22">
        <v>0</v>
      </c>
      <c r="J48" s="22">
        <v>0</v>
      </c>
      <c r="K48" s="22">
        <v>0</v>
      </c>
      <c r="L48" s="22">
        <v>0</v>
      </c>
      <c r="M48" s="22">
        <v>0</v>
      </c>
      <c r="N48" s="22">
        <v>0</v>
      </c>
      <c r="O48" s="22">
        <v>22.192074999999999</v>
      </c>
      <c r="P48" s="22">
        <v>0</v>
      </c>
      <c r="Q48" s="22">
        <v>0</v>
      </c>
    </row>
    <row r="49" spans="1:17" x14ac:dyDescent="0.3">
      <c r="A49" s="30" t="s">
        <v>77</v>
      </c>
      <c r="B49" s="9" t="s">
        <v>203</v>
      </c>
      <c r="C49" s="9" t="s">
        <v>66</v>
      </c>
      <c r="D49" s="9" t="s">
        <v>140</v>
      </c>
      <c r="E49" s="7"/>
      <c r="F49" s="22">
        <v>0</v>
      </c>
      <c r="G49" s="22">
        <v>0</v>
      </c>
      <c r="H49" s="22">
        <v>0</v>
      </c>
      <c r="I49" s="22">
        <v>0</v>
      </c>
      <c r="J49" s="22">
        <v>0</v>
      </c>
      <c r="K49" s="22">
        <v>0</v>
      </c>
      <c r="L49" s="22">
        <v>0</v>
      </c>
      <c r="M49" s="22">
        <v>0</v>
      </c>
      <c r="N49" s="22">
        <v>0</v>
      </c>
      <c r="O49" s="22">
        <v>0</v>
      </c>
      <c r="P49" s="22">
        <v>0</v>
      </c>
      <c r="Q49" s="22">
        <v>0</v>
      </c>
    </row>
    <row r="50" spans="1:17" x14ac:dyDescent="0.3">
      <c r="A50" s="30" t="s">
        <v>77</v>
      </c>
      <c r="B50" s="9" t="s">
        <v>205</v>
      </c>
      <c r="C50" s="9" t="s">
        <v>69</v>
      </c>
      <c r="D50" s="9" t="s">
        <v>140</v>
      </c>
      <c r="E50" s="7"/>
      <c r="F50" s="22">
        <v>0</v>
      </c>
      <c r="G50" s="22">
        <v>0</v>
      </c>
      <c r="H50" s="22">
        <v>0</v>
      </c>
      <c r="I50" s="22">
        <v>0</v>
      </c>
      <c r="J50" s="22">
        <v>0</v>
      </c>
      <c r="K50" s="22">
        <v>0</v>
      </c>
      <c r="L50" s="22">
        <v>0</v>
      </c>
      <c r="M50" s="22">
        <v>0</v>
      </c>
      <c r="N50" s="22">
        <v>0</v>
      </c>
      <c r="O50" s="22">
        <v>0</v>
      </c>
      <c r="P50" s="22">
        <v>0</v>
      </c>
      <c r="Q50" s="22">
        <v>0</v>
      </c>
    </row>
    <row r="51" spans="1:17" customFormat="1" ht="6.75" customHeight="1" x14ac:dyDescent="0.3">
      <c r="B51" s="27"/>
      <c r="C51" s="16"/>
      <c r="D51" s="16"/>
      <c r="E51" s="28"/>
    </row>
    <row r="52" spans="1:17" ht="28.5" customHeight="1" x14ac:dyDescent="0.3">
      <c r="B52" s="157" t="s">
        <v>176</v>
      </c>
      <c r="C52" s="157"/>
      <c r="D52" s="157"/>
      <c r="F52" s="31">
        <f t="shared" ref="F52:Q52" si="3">+SUM(F33:F50)</f>
        <v>1.044462E-2</v>
      </c>
      <c r="G52" s="31">
        <f t="shared" si="3"/>
        <v>0.91671931693253073</v>
      </c>
      <c r="H52" s="31">
        <f t="shared" si="3"/>
        <v>0.50086424758369852</v>
      </c>
      <c r="I52" s="31">
        <f t="shared" si="3"/>
        <v>0.7241474029950612</v>
      </c>
      <c r="J52" s="31">
        <f t="shared" si="3"/>
        <v>8.5324629999999943E-2</v>
      </c>
      <c r="K52" s="31">
        <f t="shared" si="3"/>
        <v>0.76512998169572621</v>
      </c>
      <c r="L52" s="31">
        <f t="shared" si="3"/>
        <v>5.0674300000000004E-3</v>
      </c>
      <c r="M52" s="31">
        <f t="shared" si="3"/>
        <v>0.66534909812922993</v>
      </c>
      <c r="N52" s="31">
        <f t="shared" si="3"/>
        <v>0.44249258969401412</v>
      </c>
      <c r="O52" s="31">
        <f t="shared" si="3"/>
        <v>22.765936841703716</v>
      </c>
      <c r="P52" s="31">
        <f t="shared" si="3"/>
        <v>7.5216089719906801E-2</v>
      </c>
      <c r="Q52" s="31">
        <f t="shared" si="3"/>
        <v>0.30413454050190758</v>
      </c>
    </row>
    <row r="53" spans="1:17" x14ac:dyDescent="0.3">
      <c r="B53" s="4"/>
      <c r="C53" s="4"/>
      <c r="D53" s="4"/>
      <c r="F53" s="19"/>
      <c r="G53" s="19"/>
      <c r="H53" s="19"/>
      <c r="I53" s="19"/>
      <c r="J53" s="19"/>
      <c r="K53" s="19"/>
      <c r="L53" s="19"/>
      <c r="M53" s="19"/>
      <c r="N53" s="19"/>
      <c r="O53" s="19"/>
      <c r="P53" s="19"/>
      <c r="Q53" s="19"/>
    </row>
    <row r="54" spans="1:17" x14ac:dyDescent="0.3">
      <c r="B54" s="4"/>
      <c r="C54" s="4"/>
      <c r="D54" s="4"/>
      <c r="F54" s="19"/>
      <c r="G54" s="19"/>
      <c r="H54" s="19"/>
      <c r="I54" s="19"/>
      <c r="J54" s="19"/>
      <c r="K54" s="19"/>
      <c r="L54" s="19"/>
      <c r="M54" s="19"/>
      <c r="N54" s="19"/>
      <c r="O54" s="19"/>
      <c r="P54" s="19"/>
      <c r="Q54" s="19"/>
    </row>
    <row r="55" spans="1:17" ht="30.75" customHeight="1" x14ac:dyDescent="0.3">
      <c r="B55" s="159" t="s">
        <v>75</v>
      </c>
      <c r="C55" s="159"/>
      <c r="D55" s="159"/>
      <c r="F55" s="19"/>
      <c r="G55" s="19"/>
      <c r="H55" s="19"/>
      <c r="I55" s="19"/>
      <c r="J55" s="19"/>
      <c r="K55" s="19"/>
      <c r="L55" s="19"/>
      <c r="M55" s="19"/>
      <c r="N55" s="19"/>
      <c r="O55" s="19"/>
      <c r="P55" s="19"/>
      <c r="Q55" s="19"/>
    </row>
    <row r="56" spans="1:17" x14ac:dyDescent="0.3">
      <c r="B56" s="155" t="s">
        <v>0</v>
      </c>
      <c r="C56" s="139" t="s">
        <v>1</v>
      </c>
      <c r="D56" s="139" t="s">
        <v>143</v>
      </c>
      <c r="F56" s="6">
        <v>2020</v>
      </c>
      <c r="G56" s="6">
        <v>2020</v>
      </c>
      <c r="H56" s="6">
        <v>2020</v>
      </c>
      <c r="I56" s="6">
        <v>2020</v>
      </c>
      <c r="J56" s="6">
        <v>2020</v>
      </c>
      <c r="K56" s="6">
        <v>2020</v>
      </c>
      <c r="L56" s="6">
        <v>2020</v>
      </c>
      <c r="M56" s="6">
        <v>2020</v>
      </c>
      <c r="N56" s="6">
        <v>2020</v>
      </c>
      <c r="O56" s="6">
        <v>2020</v>
      </c>
      <c r="P56" s="6">
        <v>2020</v>
      </c>
      <c r="Q56" s="6">
        <v>2020</v>
      </c>
    </row>
    <row r="57" spans="1:17" x14ac:dyDescent="0.3">
      <c r="B57" s="156"/>
      <c r="C57" s="140"/>
      <c r="D57" s="140"/>
      <c r="F57" s="6">
        <v>1</v>
      </c>
      <c r="G57" s="6">
        <f>+F57+1</f>
        <v>2</v>
      </c>
      <c r="H57" s="6">
        <f t="shared" ref="H57:Q57" si="4">+G57+1</f>
        <v>3</v>
      </c>
      <c r="I57" s="6">
        <f t="shared" si="4"/>
        <v>4</v>
      </c>
      <c r="J57" s="6">
        <f t="shared" si="4"/>
        <v>5</v>
      </c>
      <c r="K57" s="6">
        <f t="shared" si="4"/>
        <v>6</v>
      </c>
      <c r="L57" s="6">
        <f t="shared" si="4"/>
        <v>7</v>
      </c>
      <c r="M57" s="6">
        <f t="shared" si="4"/>
        <v>8</v>
      </c>
      <c r="N57" s="6">
        <f t="shared" si="4"/>
        <v>9</v>
      </c>
      <c r="O57" s="6">
        <f t="shared" si="4"/>
        <v>10</v>
      </c>
      <c r="P57" s="6">
        <f t="shared" si="4"/>
        <v>11</v>
      </c>
      <c r="Q57" s="6">
        <f t="shared" si="4"/>
        <v>12</v>
      </c>
    </row>
    <row r="58" spans="1:17" x14ac:dyDescent="0.3">
      <c r="A58" s="30"/>
      <c r="B58" s="9" t="s">
        <v>182</v>
      </c>
      <c r="C58" s="9" t="s">
        <v>183</v>
      </c>
      <c r="D58" s="9" t="s">
        <v>137</v>
      </c>
      <c r="E58" s="7"/>
      <c r="F58" s="22">
        <v>0</v>
      </c>
      <c r="G58" s="22">
        <v>0</v>
      </c>
      <c r="H58" s="22">
        <v>0</v>
      </c>
      <c r="I58" s="22">
        <v>0</v>
      </c>
      <c r="J58" s="22">
        <v>0</v>
      </c>
      <c r="K58" s="22">
        <v>0</v>
      </c>
      <c r="L58" s="22">
        <v>0</v>
      </c>
      <c r="M58" s="22">
        <v>0</v>
      </c>
      <c r="N58" s="22">
        <v>0</v>
      </c>
      <c r="O58" s="22">
        <v>0.7975826587212782</v>
      </c>
      <c r="P58" s="22">
        <v>0.77185418585930132</v>
      </c>
      <c r="Q58" s="22">
        <v>0.7975826587212782</v>
      </c>
    </row>
    <row r="59" spans="1:17" x14ac:dyDescent="0.3">
      <c r="A59" s="30" t="s">
        <v>78</v>
      </c>
      <c r="B59" s="9" t="s">
        <v>31</v>
      </c>
      <c r="C59" s="9" t="s">
        <v>32</v>
      </c>
      <c r="D59" s="9" t="s">
        <v>137</v>
      </c>
      <c r="E59" s="7"/>
      <c r="F59" s="22">
        <v>1.0962742032999999</v>
      </c>
      <c r="G59" s="22">
        <v>1.0041942365000001</v>
      </c>
      <c r="H59" s="22">
        <v>0.92655729330000003</v>
      </c>
      <c r="I59" s="22">
        <v>1.0356189800066</v>
      </c>
      <c r="J59" s="22">
        <v>0.84430014890000005</v>
      </c>
      <c r="K59" s="22">
        <v>0.8815387281</v>
      </c>
      <c r="L59" s="22">
        <v>0.86054971070000008</v>
      </c>
      <c r="M59" s="22">
        <v>0.81247809039999996</v>
      </c>
      <c r="N59" s="22">
        <v>0.87138275190000003</v>
      </c>
      <c r="O59" s="22">
        <v>0</v>
      </c>
      <c r="P59" s="22">
        <v>0</v>
      </c>
      <c r="Q59" s="22">
        <v>0</v>
      </c>
    </row>
    <row r="60" spans="1:17" customFormat="1" ht="6.75" customHeight="1" x14ac:dyDescent="0.3">
      <c r="B60" s="27"/>
      <c r="C60" s="16"/>
      <c r="D60" s="16"/>
      <c r="E60" s="28"/>
    </row>
    <row r="61" spans="1:17" ht="28.5" customHeight="1" x14ac:dyDescent="0.3">
      <c r="B61" s="157" t="s">
        <v>177</v>
      </c>
      <c r="C61" s="157"/>
      <c r="D61" s="157"/>
      <c r="F61" s="31">
        <f t="shared" ref="F61:Q61" si="5">+SUM(F58:F59)</f>
        <v>1.0962742032999999</v>
      </c>
      <c r="G61" s="31">
        <f t="shared" si="5"/>
        <v>1.0041942365000001</v>
      </c>
      <c r="H61" s="31">
        <f t="shared" si="5"/>
        <v>0.92655729330000003</v>
      </c>
      <c r="I61" s="31">
        <f t="shared" si="5"/>
        <v>1.0356189800066</v>
      </c>
      <c r="J61" s="31">
        <f t="shared" si="5"/>
        <v>0.84430014890000005</v>
      </c>
      <c r="K61" s="31">
        <f t="shared" si="5"/>
        <v>0.8815387281</v>
      </c>
      <c r="L61" s="31">
        <f t="shared" si="5"/>
        <v>0.86054971070000008</v>
      </c>
      <c r="M61" s="31">
        <f t="shared" si="5"/>
        <v>0.81247809039999996</v>
      </c>
      <c r="N61" s="31">
        <f t="shared" si="5"/>
        <v>0.87138275190000003</v>
      </c>
      <c r="O61" s="31">
        <f t="shared" si="5"/>
        <v>0.7975826587212782</v>
      </c>
      <c r="P61" s="31">
        <f t="shared" si="5"/>
        <v>0.77185418585930132</v>
      </c>
      <c r="Q61" s="31">
        <f t="shared" si="5"/>
        <v>0.7975826587212782</v>
      </c>
    </row>
    <row r="62" spans="1:17" x14ac:dyDescent="0.3">
      <c r="B62" s="4"/>
      <c r="C62" s="4"/>
      <c r="D62" s="4"/>
      <c r="F62" s="19"/>
      <c r="G62" s="19"/>
      <c r="H62" s="19"/>
      <c r="I62" s="19"/>
      <c r="J62" s="19"/>
      <c r="K62" s="19"/>
      <c r="L62" s="19"/>
      <c r="M62" s="19"/>
      <c r="N62" s="19"/>
      <c r="O62" s="19"/>
      <c r="P62" s="19"/>
      <c r="Q62" s="19"/>
    </row>
    <row r="63" spans="1:17" x14ac:dyDescent="0.3">
      <c r="B63" s="4"/>
      <c r="C63" s="4"/>
      <c r="D63" s="4"/>
      <c r="F63" s="19"/>
      <c r="G63" s="19"/>
      <c r="H63" s="19"/>
      <c r="I63" s="19"/>
      <c r="J63" s="19"/>
      <c r="K63" s="19"/>
      <c r="L63" s="19"/>
      <c r="M63" s="19"/>
      <c r="N63" s="19"/>
      <c r="O63" s="19"/>
      <c r="P63" s="19"/>
      <c r="Q63" s="19"/>
    </row>
  </sheetData>
  <mergeCells count="17">
    <mergeCell ref="B1:E1"/>
    <mergeCell ref="B5:B6"/>
    <mergeCell ref="C5:C6"/>
    <mergeCell ref="B4:D4"/>
    <mergeCell ref="B55:D55"/>
    <mergeCell ref="D5:D6"/>
    <mergeCell ref="D31:D32"/>
    <mergeCell ref="D56:D57"/>
    <mergeCell ref="B30:D30"/>
    <mergeCell ref="B25:D25"/>
    <mergeCell ref="B52:D52"/>
    <mergeCell ref="B61:D61"/>
    <mergeCell ref="B26:D27"/>
    <mergeCell ref="B31:B32"/>
    <mergeCell ref="C31:C32"/>
    <mergeCell ref="B56:B57"/>
    <mergeCell ref="C56:C57"/>
  </mergeCells>
  <hyperlinks>
    <hyperlink ref="C9" location="ANSG20!A1" display="ANSG20" xr:uid="{00000000-0004-0000-0200-000000000000}"/>
    <hyperlink ref="C11" location="ANSE21!A1" display="ANSE21" xr:uid="{00000000-0004-0000-0200-000001000000}"/>
    <hyperlink ref="C10" location="ANSE22!A1" display="ANSE22" xr:uid="{00000000-0004-0000-0200-000002000000}"/>
    <hyperlink ref="C8" location="ANSE23!A1" display="ANSE23" xr:uid="{00000000-0004-0000-0200-000003000000}"/>
    <hyperlink ref="C7" location="FFDPO23!A1" display="FFDPO23" xr:uid="{00000000-0004-0000-0200-000004000000}"/>
    <hyperlink ref="C12" location="ANSG22!A1" display="ANSG22" xr:uid="{00000000-0004-0000-0200-000005000000}"/>
    <hyperlink ref="C13" location="IPVO26!A1" display="IPVO26" xr:uid="{00000000-0004-0000-0200-000006000000}"/>
    <hyperlink ref="C14" location="PROFA21!A1" display="PROFA21" xr:uid="{00000000-0004-0000-0200-000007000000}"/>
    <hyperlink ref="C16" location="'PMJ21'!A1" display="PMJ21" xr:uid="{00000000-0004-0000-0200-000008000000}"/>
    <hyperlink ref="C17" location="'PMG25'!A1" display="PMG25" xr:uid="{00000000-0004-0000-0200-000009000000}"/>
    <hyperlink ref="C37" location="BIDF40!A1" display="BIDF40" xr:uid="{00000000-0004-0000-0200-00000A000000}"/>
    <hyperlink ref="C42" location="BIDF22!A1" display="BIDF22" xr:uid="{00000000-0004-0000-0200-00000B000000}"/>
    <hyperlink ref="C40" location="BIDO24!A1" display="BIDO24" xr:uid="{00000000-0004-0000-0200-00000C000000}"/>
    <hyperlink ref="C38" location="BIDN32!A1" display="BIDN32" xr:uid="{00000000-0004-0000-0200-00000D000000}"/>
    <hyperlink ref="C41" location="BIDS34!A1" display="BIDS34" xr:uid="{00000000-0004-0000-0200-00000E000000}"/>
    <hyperlink ref="C43" location="BIDS23!A1" display="BIDS23" xr:uid="{00000000-0004-0000-0200-00000F000000}"/>
    <hyperlink ref="C39" location="BIDY42!A1" display="BIDY42" xr:uid="{00000000-0004-0000-0200-000010000000}"/>
    <hyperlink ref="C47" location="BIRS20!A1" display="BIRS20" xr:uid="{00000000-0004-0000-0200-000011000000}"/>
    <hyperlink ref="C46" location="BIRO20!A1" display="BIRO20" xr:uid="{00000000-0004-0000-0200-000012000000}"/>
    <hyperlink ref="C45" location="BIRJ22!A1" display="BIRJ22" xr:uid="{00000000-0004-0000-0200-000013000000}"/>
    <hyperlink ref="C44" location="BIRS38!A1" display="BIRS38" xr:uid="{00000000-0004-0000-0200-000014000000}"/>
    <hyperlink ref="C49" location="'PMY24'!A1" display="PMY24" xr:uid="{00000000-0004-0000-0200-000015000000}"/>
    <hyperlink ref="C50" location="'PMY24-C'!A1" display="PMY24-C" xr:uid="{00000000-0004-0000-0200-000016000000}"/>
    <hyperlink ref="C59" location="BNAN23!A1" display="BNAN23" xr:uid="{00000000-0004-0000-0200-000017000000}"/>
    <hyperlink ref="C18" location="FFFIRO24!A1" display="FFFIRO24" xr:uid="{00000000-0004-0000-0200-000018000000}"/>
    <hyperlink ref="C19" location="FFFIRF26!A1" display="FFFIRF26" xr:uid="{00000000-0004-0000-0200-000019000000}"/>
    <hyperlink ref="C21" location="FFFIRF21!A1" display="FFFIRF21" xr:uid="{00000000-0004-0000-0200-00001A000000}"/>
    <hyperlink ref="C23" location="FFFIRY22!A1" display="FFFIRY22" xr:uid="{00000000-0004-0000-0200-00001B000000}"/>
    <hyperlink ref="C20" location="FFFIRJ20!A1" display="FFFIRJ20" xr:uid="{00000000-0004-0000-0200-00001C000000}"/>
    <hyperlink ref="C22" location="FFFIRE26!A1" display="FFFIRE26" xr:uid="{00000000-0004-0000-0200-00001D000000}"/>
    <hyperlink ref="C15" location="GOBD23!A1" display="GOBD23" xr:uid="{00000000-0004-0000-0200-00001E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114">
        <v>1</v>
      </c>
    </row>
    <row r="25" spans="11:11" x14ac:dyDescent="0.25">
      <c r="K25" s="114">
        <v>1</v>
      </c>
    </row>
    <row r="44" spans="11:11" x14ac:dyDescent="0.25">
      <c r="K44" s="114">
        <v>1</v>
      </c>
    </row>
    <row r="64" spans="11:11" x14ac:dyDescent="0.25">
      <c r="K64" s="114">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65" t="s">
        <v>133</v>
      </c>
      <c r="H2" s="165" t="s">
        <v>134</v>
      </c>
      <c r="I2" s="165"/>
      <c r="J2" s="165"/>
      <c r="K2" s="165" t="s">
        <v>135</v>
      </c>
      <c r="L2" s="165"/>
      <c r="M2" s="165"/>
      <c r="N2" s="165" t="s">
        <v>132</v>
      </c>
      <c r="O2" s="165"/>
      <c r="P2" s="165"/>
      <c r="Q2" s="165" t="s">
        <v>134</v>
      </c>
      <c r="R2" s="165"/>
      <c r="S2" s="165"/>
      <c r="T2" s="165" t="s">
        <v>135</v>
      </c>
      <c r="U2" s="165"/>
      <c r="V2" s="165"/>
      <c r="W2" s="165" t="s">
        <v>132</v>
      </c>
      <c r="X2" s="165"/>
      <c r="Y2" s="165"/>
      <c r="AB2" s="165" t="s">
        <v>141</v>
      </c>
      <c r="AC2" s="103" t="s">
        <v>136</v>
      </c>
      <c r="AD2" s="103" t="s">
        <v>136</v>
      </c>
      <c r="AE2" s="103" t="s">
        <v>136</v>
      </c>
      <c r="AF2" s="103" t="s">
        <v>137</v>
      </c>
      <c r="AG2" s="103" t="s">
        <v>137</v>
      </c>
      <c r="AH2" s="103" t="s">
        <v>137</v>
      </c>
      <c r="AI2" s="103" t="s">
        <v>138</v>
      </c>
      <c r="AJ2" s="103" t="s">
        <v>138</v>
      </c>
      <c r="AK2" s="103" t="s">
        <v>138</v>
      </c>
      <c r="AL2" s="103" t="s">
        <v>139</v>
      </c>
      <c r="AM2" s="103" t="s">
        <v>139</v>
      </c>
      <c r="AN2" s="103" t="s">
        <v>139</v>
      </c>
      <c r="AO2" s="103" t="s">
        <v>140</v>
      </c>
      <c r="AP2" s="103" t="s">
        <v>140</v>
      </c>
      <c r="AQ2" s="103" t="s">
        <v>140</v>
      </c>
      <c r="AR2" s="165" t="s">
        <v>132</v>
      </c>
      <c r="AS2" s="165"/>
      <c r="AT2" s="165"/>
    </row>
    <row r="3" spans="1:74" ht="27" customHeight="1" x14ac:dyDescent="0.25">
      <c r="A3" s="99" t="s">
        <v>131</v>
      </c>
      <c r="B3" s="100" t="s">
        <v>2</v>
      </c>
      <c r="C3" s="100" t="s">
        <v>147</v>
      </c>
      <c r="D3" s="100" t="s">
        <v>78</v>
      </c>
      <c r="G3" s="165"/>
      <c r="H3" s="100" t="s">
        <v>2</v>
      </c>
      <c r="I3" s="100" t="s">
        <v>147</v>
      </c>
      <c r="J3" s="100" t="s">
        <v>78</v>
      </c>
      <c r="K3" s="100" t="s">
        <v>2</v>
      </c>
      <c r="L3" s="100" t="s">
        <v>147</v>
      </c>
      <c r="M3" s="100" t="s">
        <v>78</v>
      </c>
      <c r="N3" s="100" t="s">
        <v>2</v>
      </c>
      <c r="O3" s="100" t="s">
        <v>147</v>
      </c>
      <c r="P3" s="100" t="s">
        <v>78</v>
      </c>
      <c r="Q3" s="100" t="s">
        <v>2</v>
      </c>
      <c r="R3" s="100" t="s">
        <v>147</v>
      </c>
      <c r="S3" s="100" t="s">
        <v>78</v>
      </c>
      <c r="T3" s="100" t="s">
        <v>2</v>
      </c>
      <c r="U3" s="100" t="s">
        <v>147</v>
      </c>
      <c r="V3" s="100" t="s">
        <v>78</v>
      </c>
      <c r="W3" s="100" t="s">
        <v>2</v>
      </c>
      <c r="X3" s="100" t="s">
        <v>147</v>
      </c>
      <c r="Y3" s="100" t="s">
        <v>78</v>
      </c>
      <c r="AB3" s="165"/>
      <c r="AC3" s="100" t="s">
        <v>2</v>
      </c>
      <c r="AD3" s="100" t="s">
        <v>147</v>
      </c>
      <c r="AE3" s="100" t="s">
        <v>78</v>
      </c>
      <c r="AF3" s="100" t="s">
        <v>2</v>
      </c>
      <c r="AG3" s="100" t="s">
        <v>147</v>
      </c>
      <c r="AH3" s="100" t="s">
        <v>78</v>
      </c>
      <c r="AI3" s="100" t="s">
        <v>2</v>
      </c>
      <c r="AJ3" s="100" t="s">
        <v>147</v>
      </c>
      <c r="AK3" s="100" t="s">
        <v>78</v>
      </c>
      <c r="AL3" s="100" t="s">
        <v>2</v>
      </c>
      <c r="AM3" s="100" t="s">
        <v>147</v>
      </c>
      <c r="AN3" s="100" t="s">
        <v>78</v>
      </c>
      <c r="AO3" s="100" t="s">
        <v>2</v>
      </c>
      <c r="AP3" s="100" t="s">
        <v>147</v>
      </c>
      <c r="AQ3" s="100" t="s">
        <v>78</v>
      </c>
      <c r="AR3" s="100" t="s">
        <v>2</v>
      </c>
      <c r="AS3" s="100" t="s">
        <v>147</v>
      </c>
      <c r="AT3" s="100" t="s">
        <v>78</v>
      </c>
      <c r="AW3" s="99" t="s">
        <v>148</v>
      </c>
      <c r="AX3" s="100" t="s">
        <v>2</v>
      </c>
      <c r="AY3" s="100" t="s">
        <v>147</v>
      </c>
      <c r="AZ3" s="100" t="s">
        <v>78</v>
      </c>
      <c r="BA3" s="102" t="s">
        <v>150</v>
      </c>
      <c r="BD3" s="99" t="s">
        <v>151</v>
      </c>
      <c r="BE3" s="100" t="s">
        <v>154</v>
      </c>
      <c r="BF3" s="100" t="s">
        <v>155</v>
      </c>
      <c r="BG3" s="100" t="s">
        <v>156</v>
      </c>
      <c r="BH3" s="100" t="s">
        <v>152</v>
      </c>
      <c r="BI3" s="100" t="s">
        <v>153</v>
      </c>
      <c r="BJ3" s="102" t="s">
        <v>157</v>
      </c>
      <c r="BK3" s="102" t="s">
        <v>150</v>
      </c>
      <c r="BT3" s="164" t="s">
        <v>169</v>
      </c>
      <c r="BU3" s="164"/>
      <c r="BV3" s="164"/>
    </row>
    <row r="4" spans="1:74" ht="16.5" x14ac:dyDescent="0.25">
      <c r="A4" s="106">
        <v>2020</v>
      </c>
      <c r="B4" s="112">
        <v>4342.8838818652548</v>
      </c>
      <c r="C4" s="112">
        <v>45.184394623868769</v>
      </c>
      <c r="D4" s="112">
        <v>55.183089094614324</v>
      </c>
      <c r="G4" s="108">
        <v>2020</v>
      </c>
      <c r="H4" s="112">
        <v>1600.731671611803</v>
      </c>
      <c r="I4" s="112">
        <v>17.92356783491298</v>
      </c>
      <c r="J4" s="112">
        <v>44.483175448205863</v>
      </c>
      <c r="K4" s="112">
        <v>2742.1522102534518</v>
      </c>
      <c r="L4" s="112">
        <v>27.260826788955789</v>
      </c>
      <c r="M4" s="112">
        <v>10.699913646408461</v>
      </c>
      <c r="N4" s="112">
        <v>4342.8838818652548</v>
      </c>
      <c r="O4" s="112">
        <v>45.184394623868769</v>
      </c>
      <c r="P4" s="112">
        <v>55.183089094614324</v>
      </c>
      <c r="Q4" s="109">
        <v>0.36858726025257987</v>
      </c>
      <c r="R4" s="109">
        <v>0.39667606447126791</v>
      </c>
      <c r="S4" s="109">
        <v>0.80610158253259634</v>
      </c>
      <c r="T4" s="109">
        <v>0.63141273974742018</v>
      </c>
      <c r="U4" s="109">
        <v>0.60332393552873209</v>
      </c>
      <c r="V4" s="109">
        <v>0.19389841746740372</v>
      </c>
      <c r="W4" s="109">
        <v>1</v>
      </c>
      <c r="X4" s="109">
        <v>1</v>
      </c>
      <c r="Y4" s="109">
        <v>1</v>
      </c>
      <c r="Z4" s="110">
        <v>0</v>
      </c>
      <c r="AB4" s="108">
        <v>2020</v>
      </c>
      <c r="AC4" s="111">
        <v>2458.8365188167172</v>
      </c>
      <c r="AD4" s="111">
        <v>0</v>
      </c>
      <c r="AE4" s="111">
        <v>0</v>
      </c>
      <c r="AF4" s="111">
        <v>0</v>
      </c>
      <c r="AG4" s="111">
        <v>0</v>
      </c>
      <c r="AH4" s="111">
        <v>55.183089094614317</v>
      </c>
      <c r="AI4" s="111">
        <v>0</v>
      </c>
      <c r="AJ4" s="111">
        <v>1.6413990800000002</v>
      </c>
      <c r="AK4" s="111">
        <v>0</v>
      </c>
      <c r="AL4" s="111">
        <v>0</v>
      </c>
      <c r="AM4" s="111">
        <v>21.350920543868774</v>
      </c>
      <c r="AN4" s="111">
        <v>0</v>
      </c>
      <c r="AO4" s="111">
        <v>1884.0473630485365</v>
      </c>
      <c r="AP4" s="111">
        <v>22.192074999999999</v>
      </c>
      <c r="AQ4" s="111">
        <v>0</v>
      </c>
      <c r="AR4" s="111">
        <v>4342.8838818652539</v>
      </c>
      <c r="AS4" s="111">
        <v>45.184394623868769</v>
      </c>
      <c r="AT4" s="111">
        <v>55.183089094614317</v>
      </c>
      <c r="AU4" s="69"/>
      <c r="AV4" s="69"/>
      <c r="AW4" s="102" t="s">
        <v>86</v>
      </c>
      <c r="AX4" s="120">
        <v>0.24486273250492777</v>
      </c>
      <c r="AY4" s="120">
        <v>0.62975356478799915</v>
      </c>
      <c r="AZ4" s="120">
        <v>0.12538370270707314</v>
      </c>
      <c r="BA4" s="120">
        <v>1</v>
      </c>
      <c r="BD4" s="102" t="s">
        <v>86</v>
      </c>
      <c r="BE4" s="120">
        <v>0.17255251080434031</v>
      </c>
      <c r="BF4" s="120">
        <v>0.12538370270707314</v>
      </c>
      <c r="BG4" s="120">
        <v>0.46052738309148256</v>
      </c>
      <c r="BH4" s="120">
        <v>6.1330221032743E-2</v>
      </c>
      <c r="BI4" s="120">
        <v>0.16922618169651654</v>
      </c>
      <c r="BJ4" s="120">
        <v>1.0980000667844467E-2</v>
      </c>
      <c r="BK4" s="120">
        <v>1</v>
      </c>
      <c r="BL4" s="105"/>
      <c r="BT4" s="113" t="s">
        <v>159</v>
      </c>
    </row>
    <row r="5" spans="1:74" ht="16.5" x14ac:dyDescent="0.25">
      <c r="A5" s="106">
        <f>+A4+1</f>
        <v>2021</v>
      </c>
      <c r="B5" s="112">
        <v>10344.066472871391</v>
      </c>
      <c r="C5" s="112">
        <v>38.431626321966384</v>
      </c>
      <c r="D5" s="112">
        <v>40.16881648236172</v>
      </c>
      <c r="G5" s="106">
        <f>+G4+1</f>
        <v>2021</v>
      </c>
      <c r="H5" s="112">
        <v>7477.9144015119928</v>
      </c>
      <c r="I5" s="112">
        <v>16.380762425818236</v>
      </c>
      <c r="J5" s="112">
        <v>31.302975315405</v>
      </c>
      <c r="K5" s="112">
        <v>2866.1520713593977</v>
      </c>
      <c r="L5" s="112">
        <v>22.050863896148147</v>
      </c>
      <c r="M5" s="112">
        <v>8.8658411669567165</v>
      </c>
      <c r="N5" s="112">
        <v>10344.066472871391</v>
      </c>
      <c r="O5" s="112">
        <v>38.431626321966384</v>
      </c>
      <c r="P5" s="112">
        <v>40.16881648236172</v>
      </c>
      <c r="Q5" s="109">
        <v>0.72291824700892626</v>
      </c>
      <c r="R5" s="109">
        <v>0.42623130982243851</v>
      </c>
      <c r="S5" s="109">
        <v>0.7792854770603026</v>
      </c>
      <c r="T5" s="109">
        <v>0.27708175299107368</v>
      </c>
      <c r="U5" s="109">
        <v>0.57376869017756149</v>
      </c>
      <c r="V5" s="109">
        <v>0.22071452293969729</v>
      </c>
      <c r="W5" s="109">
        <v>1</v>
      </c>
      <c r="X5" s="109">
        <v>1</v>
      </c>
      <c r="Y5" s="109">
        <v>0.99999999999999989</v>
      </c>
      <c r="Z5" s="110">
        <v>0</v>
      </c>
      <c r="AB5" s="106">
        <f>+AB4+1</f>
        <v>2021</v>
      </c>
      <c r="AC5" s="111">
        <v>4111.1280572664627</v>
      </c>
      <c r="AD5" s="111">
        <v>0</v>
      </c>
      <c r="AE5" s="111">
        <v>0</v>
      </c>
      <c r="AF5" s="111">
        <v>0</v>
      </c>
      <c r="AG5" s="111">
        <v>0</v>
      </c>
      <c r="AH5" s="111">
        <v>40.16881648236172</v>
      </c>
      <c r="AI5" s="111">
        <v>0</v>
      </c>
      <c r="AJ5" s="111">
        <v>0.79257104999999994</v>
      </c>
      <c r="AK5" s="111">
        <v>0</v>
      </c>
      <c r="AL5" s="111">
        <v>0</v>
      </c>
      <c r="AM5" s="111">
        <v>18.207188605299713</v>
      </c>
      <c r="AN5" s="111">
        <v>0</v>
      </c>
      <c r="AO5" s="111">
        <v>6232.9384156049227</v>
      </c>
      <c r="AP5" s="111">
        <v>19.431866666666668</v>
      </c>
      <c r="AQ5" s="111">
        <v>0</v>
      </c>
      <c r="AR5" s="111">
        <v>10344.066472871385</v>
      </c>
      <c r="AS5" s="111">
        <v>38.431626321966377</v>
      </c>
      <c r="AT5" s="111">
        <v>40.16881648236172</v>
      </c>
      <c r="AU5" s="69"/>
      <c r="AV5" s="69"/>
      <c r="AW5" s="102" t="s">
        <v>149</v>
      </c>
      <c r="AX5" s="111">
        <v>281.78010360034023</v>
      </c>
      <c r="AY5" s="111">
        <v>724.70001013761782</v>
      </c>
      <c r="AZ5" s="111">
        <v>144.28750499172963</v>
      </c>
      <c r="BA5" s="122">
        <v>1150.7676187296877</v>
      </c>
      <c r="BD5" s="102" t="s">
        <v>149</v>
      </c>
      <c r="BE5" s="121">
        <v>198.5678419641394</v>
      </c>
      <c r="BF5" s="121">
        <v>144.28750499172963</v>
      </c>
      <c r="BG5" s="121">
        <v>529.96</v>
      </c>
      <c r="BH5" s="121">
        <v>70.576832414015072</v>
      </c>
      <c r="BI5" s="121">
        <v>194.74001013761782</v>
      </c>
      <c r="BJ5" s="121">
        <v>12.635429222185758</v>
      </c>
      <c r="BK5" s="123">
        <v>1150.7676187296877</v>
      </c>
      <c r="BL5" s="104"/>
      <c r="BT5" s="113" t="s">
        <v>160</v>
      </c>
    </row>
    <row r="6" spans="1:74" x14ac:dyDescent="0.25">
      <c r="A6" s="106">
        <f t="shared" ref="A6:A9" si="0">+A5+1</f>
        <v>2022</v>
      </c>
      <c r="B6" s="112">
        <v>8150.2489124987023</v>
      </c>
      <c r="C6" s="112">
        <v>40.661030557348205</v>
      </c>
      <c r="D6" s="112">
        <v>48.602038142676321</v>
      </c>
      <c r="G6" s="106">
        <f t="shared" ref="G6:G9" si="1">+G5+1</f>
        <v>2022</v>
      </c>
      <c r="H6" s="112">
        <v>6019.4334388634552</v>
      </c>
      <c r="I6" s="112">
        <v>15.528064861632496</v>
      </c>
      <c r="J6" s="112">
        <v>41.737300420540009</v>
      </c>
      <c r="K6" s="112">
        <v>2130.8154736352471</v>
      </c>
      <c r="L6" s="112">
        <v>25.132965695715711</v>
      </c>
      <c r="M6" s="112">
        <v>6.8647377221363106</v>
      </c>
      <c r="N6" s="112">
        <v>8150.2489124987023</v>
      </c>
      <c r="O6" s="112">
        <v>40.661030557348205</v>
      </c>
      <c r="P6" s="112">
        <v>48.602038142676321</v>
      </c>
      <c r="Q6" s="109">
        <v>0.73855823343412685</v>
      </c>
      <c r="R6" s="109">
        <v>0.38189058783770263</v>
      </c>
      <c r="S6" s="109">
        <v>0.85875617598619702</v>
      </c>
      <c r="T6" s="109">
        <v>0.26144176656587315</v>
      </c>
      <c r="U6" s="109">
        <v>0.61810941216229742</v>
      </c>
      <c r="V6" s="109">
        <v>0.14124382401380292</v>
      </c>
      <c r="W6" s="109">
        <v>1</v>
      </c>
      <c r="X6" s="109">
        <v>1</v>
      </c>
      <c r="Y6" s="109">
        <v>1</v>
      </c>
      <c r="Z6" s="110">
        <v>0</v>
      </c>
      <c r="AB6" s="106">
        <f t="shared" ref="AB6:AB9" si="2">+AB5+1</f>
        <v>2022</v>
      </c>
      <c r="AC6" s="111">
        <v>8134.3809350609044</v>
      </c>
      <c r="AD6" s="111">
        <v>0</v>
      </c>
      <c r="AE6" s="111">
        <v>0</v>
      </c>
      <c r="AF6" s="111">
        <v>0</v>
      </c>
      <c r="AG6" s="111">
        <v>0</v>
      </c>
      <c r="AH6" s="111">
        <v>48.602038142676321</v>
      </c>
      <c r="AI6" s="111">
        <v>0</v>
      </c>
      <c r="AJ6" s="111">
        <v>0</v>
      </c>
      <c r="AK6" s="111">
        <v>0</v>
      </c>
      <c r="AL6" s="111">
        <v>0</v>
      </c>
      <c r="AM6" s="111">
        <v>18.13773055734821</v>
      </c>
      <c r="AN6" s="111">
        <v>0</v>
      </c>
      <c r="AO6" s="111">
        <v>15.867977437784466</v>
      </c>
      <c r="AP6" s="111">
        <v>22.523299999999999</v>
      </c>
      <c r="AQ6" s="111">
        <v>0</v>
      </c>
      <c r="AR6" s="111">
        <v>8150.2489124986887</v>
      </c>
      <c r="AS6" s="111">
        <v>40.661030557348212</v>
      </c>
      <c r="AT6" s="111">
        <v>48.602038142676321</v>
      </c>
      <c r="AU6" s="69"/>
      <c r="AV6" s="69"/>
      <c r="AW6" s="69"/>
      <c r="BD6" s="69"/>
      <c r="BT6" s="113" t="s">
        <v>161</v>
      </c>
    </row>
    <row r="7" spans="1:74" x14ac:dyDescent="0.25">
      <c r="A7" s="106">
        <f t="shared" si="0"/>
        <v>2023</v>
      </c>
      <c r="B7" s="112">
        <v>8515.3923679023592</v>
      </c>
      <c r="C7" s="112">
        <v>124.7430592618998</v>
      </c>
      <c r="D7" s="112">
        <v>46.515173121649319</v>
      </c>
      <c r="G7" s="106">
        <f t="shared" si="1"/>
        <v>2023</v>
      </c>
      <c r="H7" s="112">
        <v>7840.9862331867198</v>
      </c>
      <c r="I7" s="112">
        <v>96.963290611421115</v>
      </c>
      <c r="J7" s="112">
        <v>41.737300420540009</v>
      </c>
      <c r="K7" s="112">
        <v>674.40613471563904</v>
      </c>
      <c r="L7" s="112">
        <v>27.779768650478687</v>
      </c>
      <c r="M7" s="112">
        <v>4.7778727011093123</v>
      </c>
      <c r="N7" s="112">
        <v>8515.3923679023592</v>
      </c>
      <c r="O7" s="112">
        <v>124.7430592618998</v>
      </c>
      <c r="P7" s="112">
        <v>46.515173121649319</v>
      </c>
      <c r="Q7" s="109">
        <v>0.92080151969770363</v>
      </c>
      <c r="R7" s="109">
        <v>0.77730409359165487</v>
      </c>
      <c r="S7" s="109">
        <v>0.89728356619002736</v>
      </c>
      <c r="T7" s="109">
        <v>7.9198480302296273E-2</v>
      </c>
      <c r="U7" s="109">
        <v>0.22269590640834511</v>
      </c>
      <c r="V7" s="109">
        <v>0.10271643380997267</v>
      </c>
      <c r="W7" s="109">
        <v>0.99999999999999989</v>
      </c>
      <c r="X7" s="109">
        <v>1</v>
      </c>
      <c r="Y7" s="109">
        <v>1</v>
      </c>
      <c r="Z7" s="110">
        <v>0</v>
      </c>
      <c r="AB7" s="106">
        <f t="shared" si="2"/>
        <v>2023</v>
      </c>
      <c r="AC7" s="111">
        <v>8503.0550338210123</v>
      </c>
      <c r="AD7" s="111">
        <v>0</v>
      </c>
      <c r="AE7" s="111">
        <v>0</v>
      </c>
      <c r="AF7" s="111">
        <v>0</v>
      </c>
      <c r="AG7" s="111">
        <v>0</v>
      </c>
      <c r="AH7" s="111">
        <v>46.515173121649319</v>
      </c>
      <c r="AI7" s="111">
        <v>0</v>
      </c>
      <c r="AJ7" s="111">
        <v>0</v>
      </c>
      <c r="AK7" s="111">
        <v>0</v>
      </c>
      <c r="AL7" s="111">
        <v>0</v>
      </c>
      <c r="AM7" s="111">
        <v>17.884778492669028</v>
      </c>
      <c r="AN7" s="111">
        <v>0</v>
      </c>
      <c r="AO7" s="111">
        <v>12.3373340813328</v>
      </c>
      <c r="AP7" s="111">
        <v>106.85828076923077</v>
      </c>
      <c r="AQ7" s="111">
        <v>0</v>
      </c>
      <c r="AR7" s="111">
        <v>8515.3923679023446</v>
      </c>
      <c r="AS7" s="111">
        <v>124.7430592618998</v>
      </c>
      <c r="AT7" s="111">
        <v>46.515173121649319</v>
      </c>
      <c r="AU7" s="69"/>
      <c r="AV7" s="69"/>
      <c r="AW7" s="69"/>
      <c r="BD7" s="69"/>
      <c r="BT7" s="113" t="s">
        <v>162</v>
      </c>
    </row>
    <row r="8" spans="1:74" x14ac:dyDescent="0.25">
      <c r="A8" s="106">
        <f t="shared" si="0"/>
        <v>2024</v>
      </c>
      <c r="B8" s="112">
        <v>235.65574897088123</v>
      </c>
      <c r="C8" s="112">
        <v>124.56023475253019</v>
      </c>
      <c r="D8" s="112">
        <v>44.437837164645281</v>
      </c>
      <c r="G8" s="106">
        <f t="shared" si="1"/>
        <v>2024</v>
      </c>
      <c r="H8" s="112">
        <v>212.15440111093724</v>
      </c>
      <c r="I8" s="112">
        <v>96.878137146421125</v>
      </c>
      <c r="J8" s="112">
        <v>41.737300420540009</v>
      </c>
      <c r="K8" s="112">
        <v>23.501347859943976</v>
      </c>
      <c r="L8" s="112">
        <v>27.682097606109068</v>
      </c>
      <c r="M8" s="112">
        <v>2.7005367441052703</v>
      </c>
      <c r="N8" s="112">
        <v>235.65574897088123</v>
      </c>
      <c r="O8" s="112">
        <v>124.56023475253019</v>
      </c>
      <c r="P8" s="112">
        <v>44.437837164645281</v>
      </c>
      <c r="Q8" s="109">
        <v>0.90027254602285167</v>
      </c>
      <c r="R8" s="109">
        <v>0.77776135649465961</v>
      </c>
      <c r="S8" s="109">
        <v>0.93922888879358379</v>
      </c>
      <c r="T8" s="109">
        <v>9.9727453977148328E-2</v>
      </c>
      <c r="U8" s="109">
        <v>0.22223864350534039</v>
      </c>
      <c r="V8" s="109">
        <v>6.0771111206416137E-2</v>
      </c>
      <c r="W8" s="109">
        <v>1</v>
      </c>
      <c r="X8" s="109">
        <v>1</v>
      </c>
      <c r="Y8" s="109">
        <v>0.99999999999999989</v>
      </c>
      <c r="Z8" s="110">
        <v>0</v>
      </c>
      <c r="AB8" s="106">
        <f t="shared" si="2"/>
        <v>2024</v>
      </c>
      <c r="AC8" s="111">
        <v>226.03168537596065</v>
      </c>
      <c r="AD8" s="111">
        <v>0</v>
      </c>
      <c r="AE8" s="111">
        <v>0</v>
      </c>
      <c r="AF8" s="111">
        <v>0</v>
      </c>
      <c r="AG8" s="111">
        <v>0</v>
      </c>
      <c r="AH8" s="111">
        <v>44.437837164645281</v>
      </c>
      <c r="AI8" s="111">
        <v>0</v>
      </c>
      <c r="AJ8" s="111">
        <v>0</v>
      </c>
      <c r="AK8" s="111">
        <v>0</v>
      </c>
      <c r="AL8" s="111">
        <v>0</v>
      </c>
      <c r="AM8" s="111">
        <v>18.415361675607102</v>
      </c>
      <c r="AN8" s="111">
        <v>0</v>
      </c>
      <c r="AO8" s="111">
        <v>9.6240635949205817</v>
      </c>
      <c r="AP8" s="111">
        <v>106.14487307692309</v>
      </c>
      <c r="AQ8" s="111">
        <v>0</v>
      </c>
      <c r="AR8" s="111">
        <v>235.65574897088123</v>
      </c>
      <c r="AS8" s="111">
        <v>124.56023475253019</v>
      </c>
      <c r="AT8" s="111">
        <v>44.437837164645281</v>
      </c>
      <c r="AU8" s="69"/>
      <c r="AV8" s="69"/>
      <c r="AW8" s="69"/>
      <c r="BD8" s="69"/>
      <c r="BT8" s="113" t="s">
        <v>163</v>
      </c>
    </row>
    <row r="9" spans="1:74" x14ac:dyDescent="0.25">
      <c r="A9" s="106">
        <f t="shared" si="0"/>
        <v>2025</v>
      </c>
      <c r="B9" s="112">
        <v>127.08622953247033</v>
      </c>
      <c r="C9" s="112">
        <v>121.27985994367481</v>
      </c>
      <c r="D9" s="112">
        <v>31.950951668965903</v>
      </c>
      <c r="G9" s="106">
        <f t="shared" si="1"/>
        <v>2025</v>
      </c>
      <c r="H9" s="112">
        <v>117.48562129214396</v>
      </c>
      <c r="I9" s="112">
        <v>96.637617436421124</v>
      </c>
      <c r="J9" s="112">
        <v>31.302975315405</v>
      </c>
      <c r="K9" s="112">
        <v>9.6006082403263626</v>
      </c>
      <c r="L9" s="112">
        <v>24.642242507253684</v>
      </c>
      <c r="M9" s="112">
        <v>0.64797635356090311</v>
      </c>
      <c r="N9" s="112">
        <v>127.08622953247033</v>
      </c>
      <c r="O9" s="112">
        <v>121.27985994367481</v>
      </c>
      <c r="P9" s="112">
        <v>31.950951668965903</v>
      </c>
      <c r="Q9" s="109">
        <v>0.92445595187106067</v>
      </c>
      <c r="R9" s="109">
        <v>0.79681504811517667</v>
      </c>
      <c r="S9" s="109">
        <v>0.97971965404115691</v>
      </c>
      <c r="T9" s="109">
        <v>7.5544048128939278E-2</v>
      </c>
      <c r="U9" s="109">
        <v>0.20318495188482338</v>
      </c>
      <c r="V9" s="109">
        <v>2.0280345958843076E-2</v>
      </c>
      <c r="W9" s="109">
        <v>1</v>
      </c>
      <c r="X9" s="109">
        <v>1</v>
      </c>
      <c r="Y9" s="109">
        <v>1</v>
      </c>
      <c r="Z9" s="110">
        <v>0</v>
      </c>
      <c r="AB9" s="106">
        <f t="shared" si="2"/>
        <v>2025</v>
      </c>
      <c r="AC9" s="111">
        <v>119.16207694101919</v>
      </c>
      <c r="AD9" s="111">
        <v>0</v>
      </c>
      <c r="AE9" s="111">
        <v>0</v>
      </c>
      <c r="AF9" s="111">
        <v>0</v>
      </c>
      <c r="AG9" s="111">
        <v>0</v>
      </c>
      <c r="AH9" s="111">
        <v>31.950951668965903</v>
      </c>
      <c r="AI9" s="111">
        <v>0</v>
      </c>
      <c r="AJ9" s="111">
        <v>0</v>
      </c>
      <c r="AK9" s="111">
        <v>0</v>
      </c>
      <c r="AL9" s="111">
        <v>0</v>
      </c>
      <c r="AM9" s="111">
        <v>19.823094559059406</v>
      </c>
      <c r="AN9" s="111">
        <v>0</v>
      </c>
      <c r="AO9" s="111">
        <v>7.9241525914511524</v>
      </c>
      <c r="AP9" s="111">
        <v>101.45676538461539</v>
      </c>
      <c r="AQ9" s="111">
        <v>0</v>
      </c>
      <c r="AR9" s="111">
        <v>127.08622953247034</v>
      </c>
      <c r="AS9" s="111">
        <v>121.27985994367481</v>
      </c>
      <c r="AT9" s="111">
        <v>31.950951668965903</v>
      </c>
      <c r="AU9" s="69"/>
      <c r="AV9" s="69"/>
      <c r="AW9" s="69"/>
      <c r="BD9" s="69"/>
      <c r="BT9" s="113" t="s">
        <v>164</v>
      </c>
    </row>
    <row r="10" spans="1:74" x14ac:dyDescent="0.25">
      <c r="A10" s="106">
        <f>+A9+1</f>
        <v>2026</v>
      </c>
      <c r="B10" s="112">
        <v>34.332602788063944</v>
      </c>
      <c r="C10" s="112">
        <v>111.35077433660837</v>
      </c>
      <c r="D10" s="112">
        <v>0</v>
      </c>
      <c r="G10" s="106">
        <f>+G9+1</f>
        <v>2026</v>
      </c>
      <c r="H10" s="112">
        <v>33.066761890336302</v>
      </c>
      <c r="I10" s="112">
        <v>91.766807576421115</v>
      </c>
      <c r="J10" s="112">
        <v>0</v>
      </c>
      <c r="K10" s="112">
        <v>1.265840897727643</v>
      </c>
      <c r="L10" s="112">
        <v>19.583966760187248</v>
      </c>
      <c r="M10" s="112">
        <v>0</v>
      </c>
      <c r="N10" s="112">
        <v>34.332602788063944</v>
      </c>
      <c r="O10" s="112">
        <v>111.35077433660837</v>
      </c>
      <c r="P10" s="112">
        <v>0</v>
      </c>
      <c r="Q10" s="109">
        <v>0.96313006311983651</v>
      </c>
      <c r="R10" s="109">
        <v>0.8241236589789146</v>
      </c>
      <c r="S10" s="109" t="s">
        <v>199</v>
      </c>
      <c r="T10" s="109">
        <v>3.6869936880163497E-2</v>
      </c>
      <c r="U10" s="109">
        <v>0.17587634102108532</v>
      </c>
      <c r="V10" s="109" t="s">
        <v>199</v>
      </c>
      <c r="W10" s="109">
        <v>1</v>
      </c>
      <c r="X10" s="109">
        <v>0.99999999999999989</v>
      </c>
      <c r="Y10" s="109">
        <v>0</v>
      </c>
      <c r="Z10" s="110">
        <v>0</v>
      </c>
      <c r="AB10" s="106">
        <f>+AB9+1</f>
        <v>2026</v>
      </c>
      <c r="AC10" s="111">
        <v>34.332602788063951</v>
      </c>
      <c r="AD10" s="111">
        <v>0</v>
      </c>
      <c r="AE10" s="111">
        <v>0</v>
      </c>
      <c r="AF10" s="111">
        <v>0</v>
      </c>
      <c r="AG10" s="111">
        <v>0</v>
      </c>
      <c r="AH10" s="111">
        <v>0</v>
      </c>
      <c r="AI10" s="111">
        <v>0</v>
      </c>
      <c r="AJ10" s="111">
        <v>0</v>
      </c>
      <c r="AK10" s="111">
        <v>0</v>
      </c>
      <c r="AL10" s="111">
        <v>0</v>
      </c>
      <c r="AM10" s="111">
        <v>14.582116644300658</v>
      </c>
      <c r="AN10" s="111">
        <v>0</v>
      </c>
      <c r="AO10" s="111">
        <v>0</v>
      </c>
      <c r="AP10" s="111">
        <v>96.768657692307713</v>
      </c>
      <c r="AQ10" s="111">
        <v>0</v>
      </c>
      <c r="AR10" s="111">
        <v>34.332602788063951</v>
      </c>
      <c r="AS10" s="111">
        <v>111.35077433660837</v>
      </c>
      <c r="AT10" s="111">
        <v>0</v>
      </c>
      <c r="AU10" s="69"/>
      <c r="AV10" s="69"/>
      <c r="AW10" s="69"/>
      <c r="BD10" s="69"/>
      <c r="BT10" s="113" t="s">
        <v>180</v>
      </c>
    </row>
    <row r="11" spans="1:74" x14ac:dyDescent="0.25">
      <c r="A11" s="106" t="s">
        <v>179</v>
      </c>
      <c r="B11" s="112">
        <v>0</v>
      </c>
      <c r="C11" s="112">
        <v>21.639608080177162</v>
      </c>
      <c r="D11" s="112">
        <v>0</v>
      </c>
      <c r="G11" s="106" t="s">
        <v>179</v>
      </c>
      <c r="H11" s="112">
        <v>0</v>
      </c>
      <c r="I11" s="112">
        <v>19.135629447260303</v>
      </c>
      <c r="J11" s="112">
        <v>0</v>
      </c>
      <c r="K11" s="112">
        <v>0</v>
      </c>
      <c r="L11" s="112">
        <v>2.5039786329168585</v>
      </c>
      <c r="M11" s="112">
        <v>0</v>
      </c>
      <c r="N11" s="107">
        <v>0</v>
      </c>
      <c r="O11" s="112">
        <v>21.639608080177162</v>
      </c>
      <c r="P11" s="107">
        <v>0</v>
      </c>
      <c r="Q11" s="109" t="s">
        <v>199</v>
      </c>
      <c r="R11" s="109">
        <v>0.88428724662483082</v>
      </c>
      <c r="S11" s="109" t="s">
        <v>199</v>
      </c>
      <c r="T11" s="109" t="s">
        <v>199</v>
      </c>
      <c r="U11" s="109">
        <v>0.1157127533751692</v>
      </c>
      <c r="V11" s="109" t="s">
        <v>199</v>
      </c>
      <c r="W11" s="109">
        <v>0</v>
      </c>
      <c r="X11" s="109">
        <v>1</v>
      </c>
      <c r="Y11" s="109">
        <v>0</v>
      </c>
      <c r="Z11" s="110">
        <v>0</v>
      </c>
      <c r="AB11" s="106" t="s">
        <v>179</v>
      </c>
      <c r="AC11" s="111">
        <v>0</v>
      </c>
      <c r="AD11" s="111">
        <v>0</v>
      </c>
      <c r="AE11" s="111">
        <v>0</v>
      </c>
      <c r="AF11" s="111">
        <v>0</v>
      </c>
      <c r="AG11" s="111">
        <v>0</v>
      </c>
      <c r="AH11" s="111">
        <v>0</v>
      </c>
      <c r="AI11" s="111">
        <v>0</v>
      </c>
      <c r="AJ11" s="111">
        <v>0</v>
      </c>
      <c r="AK11" s="111">
        <v>0</v>
      </c>
      <c r="AL11" s="111">
        <v>0</v>
      </c>
      <c r="AM11" s="111">
        <v>7.8014097628694623</v>
      </c>
      <c r="AN11" s="111">
        <v>0</v>
      </c>
      <c r="AO11" s="111">
        <v>0</v>
      </c>
      <c r="AP11" s="111">
        <v>13.838198317307693</v>
      </c>
      <c r="AQ11" s="111">
        <v>0</v>
      </c>
      <c r="AR11" s="111">
        <v>0</v>
      </c>
      <c r="AS11" s="111">
        <v>21.639608080177162</v>
      </c>
      <c r="AT11" s="111">
        <v>0</v>
      </c>
      <c r="AU11" s="69"/>
      <c r="AV11" s="69"/>
      <c r="AW11" s="69"/>
      <c r="BD11" s="69"/>
      <c r="BT11" s="113" t="s">
        <v>165</v>
      </c>
    </row>
    <row r="12" spans="1:74" x14ac:dyDescent="0.25">
      <c r="A12" s="101"/>
      <c r="B12" s="124"/>
      <c r="C12" s="124"/>
      <c r="D12" s="124"/>
      <c r="G12" s="101"/>
      <c r="H12" s="124"/>
      <c r="I12" s="124"/>
      <c r="J12" s="124"/>
      <c r="K12" s="124"/>
      <c r="L12" s="124"/>
      <c r="M12" s="124"/>
      <c r="N12" s="124"/>
      <c r="O12" s="124"/>
      <c r="P12" s="124"/>
      <c r="Q12" s="125"/>
      <c r="R12" s="125"/>
      <c r="S12" s="125"/>
      <c r="T12" s="125"/>
      <c r="U12" s="125"/>
      <c r="V12" s="125"/>
      <c r="W12" s="125"/>
      <c r="X12" s="125"/>
      <c r="Y12" s="125"/>
      <c r="AB12" s="101"/>
      <c r="AC12" s="126"/>
      <c r="AD12" s="126"/>
      <c r="AE12" s="126"/>
      <c r="AF12" s="126"/>
      <c r="AG12" s="126"/>
      <c r="AH12" s="126"/>
      <c r="AI12" s="126"/>
      <c r="AJ12" s="126"/>
      <c r="AK12" s="126"/>
      <c r="AL12" s="126"/>
      <c r="AM12" s="126"/>
      <c r="AN12" s="126"/>
      <c r="AO12" s="126"/>
      <c r="AP12" s="126"/>
      <c r="AQ12" s="126"/>
      <c r="AR12" s="126"/>
      <c r="AS12" s="126"/>
      <c r="AT12" s="126"/>
      <c r="AU12" s="69"/>
      <c r="AV12" s="69"/>
      <c r="AW12" s="69"/>
      <c r="BD12" s="69"/>
      <c r="BT12" s="113" t="s">
        <v>166</v>
      </c>
    </row>
    <row r="13" spans="1:74" x14ac:dyDescent="0.25">
      <c r="A13" s="101"/>
      <c r="B13" s="124"/>
      <c r="C13" s="124"/>
      <c r="D13" s="124"/>
      <c r="G13" s="101"/>
      <c r="H13" s="124"/>
      <c r="I13" s="124"/>
      <c r="J13" s="124"/>
      <c r="K13" s="124"/>
      <c r="L13" s="124"/>
      <c r="M13" s="124"/>
      <c r="N13" s="124"/>
      <c r="O13" s="124"/>
      <c r="P13" s="124"/>
      <c r="Q13" s="125"/>
      <c r="R13" s="125"/>
      <c r="S13" s="125"/>
      <c r="T13" s="125"/>
      <c r="U13" s="125"/>
      <c r="V13" s="125"/>
      <c r="W13" s="125"/>
      <c r="X13" s="125"/>
      <c r="Y13" s="125"/>
      <c r="AB13" s="101"/>
      <c r="AC13" s="126"/>
      <c r="AD13" s="126"/>
      <c r="AE13" s="126"/>
      <c r="AF13" s="126"/>
      <c r="AG13" s="126"/>
      <c r="AH13" s="126"/>
      <c r="AI13" s="126"/>
      <c r="AJ13" s="126"/>
      <c r="AK13" s="126"/>
      <c r="AL13" s="126"/>
      <c r="AM13" s="126"/>
      <c r="AN13" s="126"/>
      <c r="AO13" s="126"/>
      <c r="AP13" s="126"/>
      <c r="AQ13" s="126"/>
      <c r="AR13" s="126"/>
      <c r="AS13" s="126"/>
      <c r="AT13" s="126"/>
      <c r="AU13" s="69"/>
      <c r="AV13" s="69"/>
      <c r="AW13" s="69"/>
      <c r="BD13" s="69"/>
      <c r="BT13" s="113" t="s">
        <v>168</v>
      </c>
    </row>
    <row r="14" spans="1:74" x14ac:dyDescent="0.25">
      <c r="A14" s="101"/>
      <c r="B14" s="124"/>
      <c r="C14" s="124"/>
      <c r="D14" s="124"/>
      <c r="G14" s="101"/>
      <c r="H14" s="124"/>
      <c r="I14" s="124"/>
      <c r="J14" s="124"/>
      <c r="K14" s="124"/>
      <c r="L14" s="124"/>
      <c r="M14" s="124"/>
      <c r="N14" s="124"/>
      <c r="O14" s="124"/>
      <c r="P14" s="124"/>
      <c r="Q14" s="125"/>
      <c r="R14" s="125"/>
      <c r="S14" s="125"/>
      <c r="T14" s="125"/>
      <c r="U14" s="125"/>
      <c r="V14" s="125"/>
      <c r="W14" s="125"/>
      <c r="X14" s="125"/>
      <c r="Y14" s="125"/>
      <c r="AB14" s="101"/>
      <c r="AC14" s="126"/>
      <c r="AD14" s="126"/>
      <c r="AE14" s="126"/>
      <c r="AF14" s="126"/>
      <c r="AG14" s="126"/>
      <c r="AH14" s="126"/>
      <c r="AI14" s="126"/>
      <c r="AJ14" s="126"/>
      <c r="AK14" s="126"/>
      <c r="AL14" s="126"/>
      <c r="AM14" s="126"/>
      <c r="AN14" s="126"/>
      <c r="AO14" s="126"/>
      <c r="AP14" s="126"/>
      <c r="AQ14" s="126"/>
      <c r="AR14" s="126"/>
      <c r="AS14" s="126"/>
      <c r="AT14" s="126"/>
      <c r="AU14" s="69"/>
      <c r="AV14" s="69"/>
      <c r="AW14" s="69"/>
      <c r="BD14" s="69"/>
      <c r="BT14" s="113" t="s">
        <v>167</v>
      </c>
    </row>
    <row r="15" spans="1:74" x14ac:dyDescent="0.25">
      <c r="A15" s="101"/>
      <c r="B15" s="124"/>
      <c r="C15" s="124"/>
      <c r="D15" s="124"/>
      <c r="G15" s="101"/>
      <c r="H15" s="124"/>
      <c r="I15" s="124"/>
      <c r="J15" s="124"/>
      <c r="K15" s="124"/>
      <c r="L15" s="124"/>
      <c r="M15" s="124"/>
      <c r="N15" s="124"/>
      <c r="O15" s="124"/>
      <c r="P15" s="124"/>
      <c r="Q15" s="125"/>
      <c r="R15" s="125"/>
      <c r="S15" s="125"/>
      <c r="T15" s="125"/>
      <c r="U15" s="125"/>
      <c r="V15" s="125"/>
      <c r="W15" s="125"/>
      <c r="X15" s="125"/>
      <c r="Y15" s="125"/>
      <c r="AB15" s="101"/>
      <c r="AC15" s="126"/>
      <c r="AD15" s="126"/>
      <c r="AE15" s="126"/>
      <c r="AF15" s="126"/>
      <c r="AG15" s="126"/>
      <c r="AH15" s="126"/>
      <c r="AI15" s="126"/>
      <c r="AJ15" s="126"/>
      <c r="AK15" s="126"/>
      <c r="AL15" s="126"/>
      <c r="AM15" s="126"/>
      <c r="AN15" s="126"/>
      <c r="AO15" s="126"/>
      <c r="AP15" s="126"/>
      <c r="AQ15" s="126"/>
      <c r="AR15" s="126"/>
      <c r="AS15" s="126"/>
      <c r="AT15" s="126"/>
      <c r="AU15" s="69"/>
      <c r="AV15" s="69"/>
      <c r="AW15" s="69"/>
      <c r="BD15" s="69"/>
    </row>
    <row r="16" spans="1:74" x14ac:dyDescent="0.25">
      <c r="A16" s="101"/>
      <c r="B16" s="124"/>
      <c r="C16" s="124"/>
      <c r="D16" s="124"/>
      <c r="G16" s="101"/>
      <c r="H16" s="124"/>
      <c r="I16" s="124"/>
      <c r="J16" s="124"/>
      <c r="K16" s="124"/>
      <c r="L16" s="124"/>
      <c r="M16" s="124"/>
      <c r="N16" s="124"/>
      <c r="O16" s="124"/>
      <c r="P16" s="124"/>
      <c r="Q16" s="125"/>
      <c r="R16" s="125"/>
      <c r="S16" s="125"/>
      <c r="T16" s="125"/>
      <c r="U16" s="125"/>
      <c r="V16" s="125"/>
      <c r="W16" s="125"/>
      <c r="X16" s="125"/>
      <c r="Y16" s="125"/>
      <c r="AB16" s="101"/>
      <c r="AC16" s="126"/>
      <c r="AD16" s="126"/>
      <c r="AE16" s="126"/>
      <c r="AF16" s="126"/>
      <c r="AG16" s="126"/>
      <c r="AH16" s="126"/>
      <c r="AI16" s="126"/>
      <c r="AJ16" s="126"/>
      <c r="AK16" s="126"/>
      <c r="AL16" s="126"/>
      <c r="AM16" s="126"/>
      <c r="AN16" s="126"/>
      <c r="AO16" s="126"/>
      <c r="AP16" s="126"/>
      <c r="AQ16" s="126"/>
      <c r="AR16" s="126"/>
      <c r="AS16" s="126"/>
      <c r="AT16" s="126"/>
      <c r="AU16" s="69"/>
      <c r="AV16" s="69"/>
      <c r="AW16" s="69"/>
      <c r="BD16" s="69"/>
    </row>
    <row r="17" spans="1:56" x14ac:dyDescent="0.25">
      <c r="A17" s="101"/>
      <c r="B17" s="124"/>
      <c r="C17" s="124"/>
      <c r="D17" s="124"/>
      <c r="G17" s="101"/>
      <c r="H17" s="124"/>
      <c r="I17" s="124"/>
      <c r="J17" s="124"/>
      <c r="K17" s="124"/>
      <c r="L17" s="124"/>
      <c r="M17" s="124"/>
      <c r="N17" s="124"/>
      <c r="O17" s="124"/>
      <c r="P17" s="124"/>
      <c r="Q17" s="125"/>
      <c r="R17" s="125"/>
      <c r="S17" s="125"/>
      <c r="T17" s="125"/>
      <c r="U17" s="125"/>
      <c r="V17" s="125"/>
      <c r="W17" s="125"/>
      <c r="X17" s="125"/>
      <c r="Y17" s="125"/>
      <c r="AB17" s="101"/>
      <c r="AC17" s="126"/>
      <c r="AD17" s="126"/>
      <c r="AE17" s="126"/>
      <c r="AF17" s="126"/>
      <c r="AG17" s="126"/>
      <c r="AH17" s="126"/>
      <c r="AI17" s="126"/>
      <c r="AJ17" s="126"/>
      <c r="AK17" s="126"/>
      <c r="AL17" s="126"/>
      <c r="AM17" s="126"/>
      <c r="AN17" s="126"/>
      <c r="AO17" s="126"/>
      <c r="AP17" s="126"/>
      <c r="AQ17" s="126"/>
      <c r="AR17" s="126"/>
      <c r="AS17" s="126"/>
      <c r="AT17" s="126"/>
      <c r="AU17" s="69"/>
      <c r="AV17" s="69"/>
      <c r="AW17" s="69"/>
      <c r="BD17" s="69"/>
    </row>
    <row r="18" spans="1:56" x14ac:dyDescent="0.25">
      <c r="A18" s="101"/>
      <c r="B18" s="124"/>
      <c r="C18" s="124"/>
      <c r="D18" s="124"/>
      <c r="G18" s="101"/>
      <c r="H18" s="124"/>
      <c r="I18" s="124"/>
      <c r="J18" s="124"/>
      <c r="K18" s="124"/>
      <c r="L18" s="124"/>
      <c r="M18" s="124"/>
      <c r="N18" s="124"/>
      <c r="O18" s="124"/>
      <c r="P18" s="124"/>
      <c r="Q18" s="125"/>
      <c r="R18" s="125"/>
      <c r="S18" s="125"/>
      <c r="T18" s="125"/>
      <c r="U18" s="125"/>
      <c r="V18" s="125"/>
      <c r="W18" s="125"/>
      <c r="X18" s="125"/>
      <c r="Y18" s="125"/>
      <c r="AB18" s="101"/>
      <c r="AC18" s="126"/>
      <c r="AD18" s="126"/>
      <c r="AE18" s="126"/>
      <c r="AF18" s="126"/>
      <c r="AG18" s="126"/>
      <c r="AH18" s="126"/>
      <c r="AI18" s="126"/>
      <c r="AJ18" s="126"/>
      <c r="AK18" s="126"/>
      <c r="AL18" s="126"/>
      <c r="AM18" s="126"/>
      <c r="AN18" s="126"/>
      <c r="AO18" s="126"/>
      <c r="AP18" s="126"/>
      <c r="AQ18" s="126"/>
      <c r="AR18" s="126"/>
      <c r="AS18" s="126"/>
      <c r="AT18" s="126"/>
      <c r="AU18" s="69"/>
      <c r="AV18" s="69"/>
      <c r="AW18" s="69"/>
      <c r="BD18" s="69"/>
    </row>
    <row r="19" spans="1:56" x14ac:dyDescent="0.25">
      <c r="A19" s="101"/>
      <c r="B19" s="124"/>
      <c r="C19" s="124"/>
      <c r="D19" s="124"/>
      <c r="G19" s="101"/>
      <c r="H19" s="124"/>
      <c r="I19" s="124"/>
      <c r="J19" s="124"/>
      <c r="K19" s="124"/>
      <c r="L19" s="124"/>
      <c r="M19" s="124"/>
      <c r="N19" s="124"/>
      <c r="O19" s="124"/>
      <c r="P19" s="124"/>
      <c r="Q19" s="125"/>
      <c r="R19" s="125"/>
      <c r="S19" s="125"/>
      <c r="T19" s="125"/>
      <c r="U19" s="125"/>
      <c r="V19" s="125"/>
      <c r="W19" s="125"/>
      <c r="X19" s="125"/>
      <c r="Y19" s="125"/>
      <c r="AB19" s="101"/>
      <c r="AC19" s="126"/>
      <c r="AD19" s="126"/>
      <c r="AE19" s="126"/>
      <c r="AF19" s="126"/>
      <c r="AG19" s="126"/>
      <c r="AH19" s="126"/>
      <c r="AI19" s="126"/>
      <c r="AJ19" s="126"/>
      <c r="AK19" s="126"/>
      <c r="AL19" s="126"/>
      <c r="AM19" s="126"/>
      <c r="AN19" s="126"/>
      <c r="AO19" s="126"/>
      <c r="AP19" s="126"/>
      <c r="AQ19" s="126"/>
      <c r="AR19" s="126"/>
      <c r="AS19" s="126"/>
      <c r="AT19" s="126"/>
      <c r="AU19" s="69"/>
      <c r="AV19" s="69"/>
      <c r="AW19" s="69"/>
      <c r="BD19" s="69"/>
    </row>
    <row r="20" spans="1:56" x14ac:dyDescent="0.25">
      <c r="A20" s="101"/>
      <c r="B20" s="124"/>
      <c r="C20" s="124"/>
      <c r="D20" s="124"/>
      <c r="G20" s="101"/>
      <c r="H20" s="124"/>
      <c r="I20" s="124"/>
      <c r="J20" s="124"/>
      <c r="K20" s="124"/>
      <c r="L20" s="124"/>
      <c r="M20" s="124"/>
      <c r="N20" s="124"/>
      <c r="O20" s="124"/>
      <c r="P20" s="124"/>
      <c r="Q20" s="125"/>
      <c r="R20" s="125"/>
      <c r="S20" s="125"/>
      <c r="T20" s="125"/>
      <c r="U20" s="125"/>
      <c r="V20" s="125"/>
      <c r="W20" s="125"/>
      <c r="X20" s="125"/>
      <c r="Y20" s="125"/>
      <c r="AB20" s="101"/>
      <c r="AC20" s="126"/>
      <c r="AD20" s="126"/>
      <c r="AE20" s="126"/>
      <c r="AF20" s="126"/>
      <c r="AG20" s="126"/>
      <c r="AH20" s="126"/>
      <c r="AI20" s="126"/>
      <c r="AJ20" s="126"/>
      <c r="AK20" s="126"/>
      <c r="AL20" s="126"/>
      <c r="AM20" s="126"/>
      <c r="AN20" s="126"/>
      <c r="AO20" s="126"/>
      <c r="AP20" s="126"/>
      <c r="AQ20" s="126"/>
      <c r="AR20" s="126"/>
      <c r="AS20" s="126"/>
      <c r="AT20" s="126"/>
      <c r="AU20" s="69"/>
      <c r="AV20" s="69"/>
      <c r="AW20" s="69"/>
      <c r="BD20" s="69"/>
    </row>
    <row r="21" spans="1:56" x14ac:dyDescent="0.25">
      <c r="A21" s="101"/>
      <c r="B21" s="124"/>
      <c r="C21" s="124"/>
      <c r="D21" s="124"/>
      <c r="G21" s="101"/>
      <c r="H21" s="124"/>
      <c r="I21" s="124"/>
      <c r="J21" s="124"/>
      <c r="K21" s="124"/>
      <c r="L21" s="124"/>
      <c r="M21" s="124"/>
      <c r="N21" s="124"/>
      <c r="O21" s="124"/>
      <c r="P21" s="124"/>
      <c r="Q21" s="125"/>
      <c r="R21" s="125"/>
      <c r="S21" s="125"/>
      <c r="T21" s="125"/>
      <c r="U21" s="125"/>
      <c r="V21" s="125"/>
      <c r="W21" s="125"/>
      <c r="X21" s="125"/>
      <c r="Y21" s="125"/>
      <c r="AB21" s="101"/>
      <c r="AC21" s="126"/>
      <c r="AD21" s="126"/>
      <c r="AE21" s="126"/>
      <c r="AF21" s="126"/>
      <c r="AG21" s="126"/>
      <c r="AH21" s="126"/>
      <c r="AI21" s="126"/>
      <c r="AJ21" s="126"/>
      <c r="AK21" s="126"/>
      <c r="AL21" s="126"/>
      <c r="AM21" s="126"/>
      <c r="AN21" s="126"/>
      <c r="AO21" s="126"/>
      <c r="AP21" s="126"/>
      <c r="AQ21" s="126"/>
      <c r="AR21" s="126"/>
      <c r="AS21" s="126"/>
      <c r="AT21" s="126"/>
      <c r="AU21" s="69"/>
      <c r="AV21" s="69"/>
      <c r="AW21" s="69"/>
      <c r="BD21" s="69"/>
    </row>
    <row r="22" spans="1:56" x14ac:dyDescent="0.25">
      <c r="A22" s="101"/>
      <c r="B22" s="124"/>
      <c r="C22" s="124"/>
      <c r="D22" s="124"/>
      <c r="G22" s="101"/>
      <c r="H22" s="124"/>
      <c r="I22" s="124"/>
      <c r="J22" s="124"/>
      <c r="K22" s="124"/>
      <c r="L22" s="124"/>
      <c r="M22" s="124"/>
      <c r="N22" s="124"/>
      <c r="O22" s="124"/>
      <c r="P22" s="124"/>
      <c r="Q22" s="125"/>
      <c r="R22" s="125"/>
      <c r="S22" s="125"/>
      <c r="T22" s="125"/>
      <c r="U22" s="125"/>
      <c r="V22" s="125"/>
      <c r="W22" s="125"/>
      <c r="X22" s="125"/>
      <c r="Y22" s="125"/>
      <c r="AB22" s="101"/>
      <c r="AC22" s="126"/>
      <c r="AD22" s="126"/>
      <c r="AE22" s="126"/>
      <c r="AF22" s="126"/>
      <c r="AG22" s="126"/>
      <c r="AH22" s="126"/>
      <c r="AI22" s="126"/>
      <c r="AJ22" s="126"/>
      <c r="AK22" s="126"/>
      <c r="AL22" s="126"/>
      <c r="AM22" s="126"/>
      <c r="AN22" s="126"/>
      <c r="AO22" s="126"/>
      <c r="AP22" s="126"/>
      <c r="AQ22" s="126"/>
      <c r="AR22" s="126"/>
      <c r="AS22" s="126"/>
      <c r="AT22" s="126"/>
      <c r="AU22" s="69"/>
      <c r="AV22" s="69"/>
      <c r="AW22" s="69"/>
      <c r="BD22" s="69"/>
    </row>
    <row r="23" spans="1:56" x14ac:dyDescent="0.25">
      <c r="A23" s="101"/>
      <c r="B23" s="124"/>
      <c r="C23" s="124"/>
      <c r="D23" s="124"/>
      <c r="G23" s="101"/>
      <c r="H23" s="124"/>
      <c r="I23" s="124"/>
      <c r="J23" s="124"/>
      <c r="K23" s="124"/>
      <c r="L23" s="124"/>
      <c r="M23" s="124"/>
      <c r="N23" s="124"/>
      <c r="O23" s="124"/>
      <c r="P23" s="124"/>
      <c r="Q23" s="125"/>
      <c r="R23" s="125"/>
      <c r="S23" s="125"/>
      <c r="T23" s="125"/>
      <c r="U23" s="125"/>
      <c r="V23" s="125"/>
      <c r="W23" s="125"/>
      <c r="X23" s="125"/>
      <c r="Y23" s="125"/>
      <c r="AB23" s="101"/>
      <c r="AC23" s="126"/>
      <c r="AD23" s="126"/>
      <c r="AE23" s="126"/>
      <c r="AF23" s="126"/>
      <c r="AG23" s="126"/>
      <c r="AH23" s="126"/>
      <c r="AI23" s="126"/>
      <c r="AJ23" s="126"/>
      <c r="AK23" s="126"/>
      <c r="AL23" s="126"/>
      <c r="AM23" s="126"/>
      <c r="AN23" s="126"/>
      <c r="AO23" s="126"/>
      <c r="AP23" s="126"/>
      <c r="AQ23" s="126"/>
      <c r="AR23" s="126"/>
      <c r="AS23" s="126"/>
      <c r="AT23" s="126"/>
      <c r="AU23" s="69"/>
      <c r="AV23" s="69"/>
      <c r="AW23" s="69"/>
      <c r="BD23" s="69"/>
    </row>
    <row r="24" spans="1:56" x14ac:dyDescent="0.25">
      <c r="A24" s="101"/>
      <c r="B24" s="124"/>
      <c r="C24" s="124"/>
      <c r="D24" s="124"/>
      <c r="G24" s="101"/>
      <c r="H24" s="124"/>
      <c r="I24" s="124"/>
      <c r="J24" s="124"/>
      <c r="K24" s="124"/>
      <c r="L24" s="124"/>
      <c r="M24" s="124"/>
      <c r="N24" s="124"/>
      <c r="O24" s="124"/>
      <c r="P24" s="124"/>
      <c r="Q24" s="125"/>
      <c r="R24" s="125"/>
      <c r="S24" s="125"/>
      <c r="T24" s="125"/>
      <c r="U24" s="125"/>
      <c r="V24" s="125"/>
      <c r="W24" s="125"/>
      <c r="X24" s="125"/>
      <c r="Y24" s="125"/>
      <c r="AB24" s="101"/>
      <c r="AC24" s="126"/>
      <c r="AD24" s="126"/>
      <c r="AE24" s="126"/>
      <c r="AF24" s="126"/>
      <c r="AG24" s="126"/>
      <c r="AH24" s="126"/>
      <c r="AI24" s="126"/>
      <c r="AJ24" s="126"/>
      <c r="AK24" s="126"/>
      <c r="AL24" s="126"/>
      <c r="AM24" s="126"/>
      <c r="AN24" s="126"/>
      <c r="AO24" s="126"/>
      <c r="AP24" s="126"/>
      <c r="AQ24" s="126"/>
      <c r="AR24" s="126"/>
      <c r="AS24" s="126"/>
      <c r="AT24" s="126"/>
      <c r="AU24" s="69"/>
      <c r="AV24" s="69"/>
      <c r="AW24" s="69"/>
      <c r="BD24" s="69"/>
    </row>
    <row r="25" spans="1:56" x14ac:dyDescent="0.25">
      <c r="A25" s="101"/>
      <c r="B25" s="124"/>
      <c r="C25" s="124"/>
      <c r="D25" s="124"/>
      <c r="G25" s="101"/>
      <c r="H25" s="124"/>
      <c r="I25" s="124"/>
      <c r="J25" s="124"/>
      <c r="K25" s="124"/>
      <c r="L25" s="124"/>
      <c r="M25" s="124"/>
      <c r="N25" s="124"/>
      <c r="O25" s="124"/>
      <c r="P25" s="124"/>
      <c r="Q25" s="125"/>
      <c r="R25" s="125"/>
      <c r="S25" s="125"/>
      <c r="T25" s="125"/>
      <c r="U25" s="125"/>
      <c r="V25" s="125"/>
      <c r="W25" s="125"/>
      <c r="X25" s="125"/>
      <c r="Y25" s="125"/>
      <c r="AB25" s="101"/>
      <c r="AC25" s="126"/>
      <c r="AD25" s="126"/>
      <c r="AE25" s="126"/>
      <c r="AF25" s="126"/>
      <c r="AG25" s="126"/>
      <c r="AH25" s="126"/>
      <c r="AI25" s="126"/>
      <c r="AJ25" s="126"/>
      <c r="AK25" s="126"/>
      <c r="AL25" s="126"/>
      <c r="AM25" s="126"/>
      <c r="AN25" s="126"/>
      <c r="AO25" s="126"/>
      <c r="AP25" s="126"/>
      <c r="AQ25" s="126"/>
      <c r="AR25" s="126"/>
      <c r="AS25" s="126"/>
      <c r="AT25" s="126"/>
      <c r="AU25" s="69"/>
      <c r="AV25" s="69"/>
      <c r="AW25" s="69"/>
      <c r="BD25" s="69"/>
    </row>
    <row r="26" spans="1:56" x14ac:dyDescent="0.25">
      <c r="A26" s="101"/>
      <c r="B26" s="124"/>
      <c r="C26" s="124"/>
      <c r="D26" s="124"/>
      <c r="G26" s="101"/>
      <c r="H26" s="124"/>
      <c r="I26" s="124"/>
      <c r="J26" s="124"/>
      <c r="K26" s="124"/>
      <c r="L26" s="124"/>
      <c r="M26" s="124"/>
      <c r="N26" s="124"/>
      <c r="O26" s="124"/>
      <c r="P26" s="124"/>
      <c r="Q26" s="125"/>
      <c r="R26" s="125"/>
      <c r="S26" s="125"/>
      <c r="T26" s="125"/>
      <c r="U26" s="125"/>
      <c r="V26" s="125"/>
      <c r="W26" s="125"/>
      <c r="X26" s="125"/>
      <c r="Y26" s="125"/>
      <c r="AB26" s="101"/>
      <c r="AC26" s="126"/>
      <c r="AD26" s="126"/>
      <c r="AE26" s="126"/>
      <c r="AF26" s="126"/>
      <c r="AG26" s="126"/>
      <c r="AH26" s="126"/>
      <c r="AI26" s="126"/>
      <c r="AJ26" s="126"/>
      <c r="AK26" s="126"/>
      <c r="AL26" s="126"/>
      <c r="AM26" s="126"/>
      <c r="AN26" s="126"/>
      <c r="AO26" s="126"/>
      <c r="AP26" s="126"/>
      <c r="AQ26" s="126"/>
      <c r="AR26" s="126"/>
      <c r="AS26" s="126"/>
      <c r="AT26" s="126"/>
      <c r="AU26" s="69"/>
      <c r="AV26" s="69"/>
      <c r="AW26" s="69"/>
      <c r="BD26" s="69"/>
    </row>
    <row r="27" spans="1:56" x14ac:dyDescent="0.25">
      <c r="A27" s="101"/>
      <c r="B27" s="124"/>
      <c r="C27" s="124"/>
      <c r="D27" s="124"/>
      <c r="G27" s="101"/>
      <c r="H27" s="124"/>
      <c r="I27" s="124"/>
      <c r="J27" s="124"/>
      <c r="K27" s="124"/>
      <c r="L27" s="124"/>
      <c r="M27" s="124"/>
      <c r="N27" s="124"/>
      <c r="O27" s="124"/>
      <c r="P27" s="124"/>
      <c r="Q27" s="125"/>
      <c r="R27" s="125"/>
      <c r="S27" s="125"/>
      <c r="T27" s="125"/>
      <c r="U27" s="125"/>
      <c r="V27" s="125"/>
      <c r="W27" s="125"/>
      <c r="X27" s="125"/>
      <c r="Y27" s="125"/>
      <c r="AB27" s="101"/>
      <c r="AC27" s="126"/>
      <c r="AD27" s="126"/>
      <c r="AE27" s="126"/>
      <c r="AF27" s="126"/>
      <c r="AG27" s="126"/>
      <c r="AH27" s="126"/>
      <c r="AI27" s="126"/>
      <c r="AJ27" s="126"/>
      <c r="AK27" s="126"/>
      <c r="AL27" s="126"/>
      <c r="AM27" s="126"/>
      <c r="AN27" s="126"/>
      <c r="AO27" s="126"/>
      <c r="AP27" s="126"/>
      <c r="AQ27" s="126"/>
      <c r="AR27" s="126"/>
      <c r="AS27" s="126"/>
      <c r="AT27" s="126"/>
      <c r="AU27" s="69"/>
      <c r="AV27" s="69"/>
      <c r="AW27" s="69"/>
      <c r="BD27" s="69"/>
    </row>
    <row r="28" spans="1:56" x14ac:dyDescent="0.25">
      <c r="A28" s="101"/>
      <c r="B28" s="98"/>
      <c r="C28" s="98"/>
      <c r="D28" s="98"/>
    </row>
    <row r="29" spans="1:56" x14ac:dyDescent="0.25">
      <c r="A29" s="101"/>
      <c r="B29" s="98"/>
      <c r="C29" s="98"/>
      <c r="D29" s="98"/>
    </row>
    <row r="30" spans="1:56" x14ac:dyDescent="0.25">
      <c r="A30" s="101"/>
      <c r="B30" s="98"/>
      <c r="C30" s="98"/>
      <c r="D30" s="98"/>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4.85546875" customWidth="1"/>
    <col min="3" max="5" width="25.5703125" customWidth="1"/>
    <col min="7" max="8" width="15.5703125" bestFit="1" customWidth="1"/>
  </cols>
  <sheetData>
    <row r="1" spans="1:17" ht="24.75" customHeight="1" x14ac:dyDescent="0.25">
      <c r="A1" s="12"/>
      <c r="B1" s="118"/>
      <c r="C1" s="76">
        <v>2020</v>
      </c>
      <c r="D1" s="76">
        <v>2020</v>
      </c>
      <c r="E1" s="76">
        <v>2020</v>
      </c>
      <c r="F1" s="12"/>
      <c r="G1" s="67"/>
      <c r="H1" s="67"/>
      <c r="I1" s="12"/>
      <c r="J1" s="12"/>
      <c r="K1" s="12"/>
      <c r="L1" s="12"/>
      <c r="M1" s="12"/>
    </row>
    <row r="2" spans="1:17" ht="21" customHeight="1" x14ac:dyDescent="0.25">
      <c r="A2" s="12"/>
      <c r="B2" s="12"/>
      <c r="C2" s="77" t="s">
        <v>98</v>
      </c>
      <c r="D2" s="77" t="s">
        <v>174</v>
      </c>
      <c r="E2" s="77" t="s">
        <v>186</v>
      </c>
      <c r="F2" s="12"/>
      <c r="G2" s="67"/>
      <c r="H2" s="70"/>
      <c r="I2" s="12"/>
      <c r="J2" s="12"/>
      <c r="K2" s="12"/>
      <c r="L2" s="12"/>
      <c r="M2" s="12"/>
    </row>
    <row r="3" spans="1:17" ht="57" customHeight="1" x14ac:dyDescent="0.25">
      <c r="A3" s="166" t="s">
        <v>99</v>
      </c>
      <c r="B3" s="73" t="s">
        <v>100</v>
      </c>
      <c r="C3" s="74">
        <v>11313.503833552488</v>
      </c>
      <c r="D3" s="74">
        <v>10161.204094054929</v>
      </c>
      <c r="E3" s="74">
        <v>9892.4594625637164</v>
      </c>
      <c r="F3" s="167" t="s">
        <v>101</v>
      </c>
      <c r="G3" s="167"/>
      <c r="H3" s="167"/>
      <c r="I3" s="167"/>
      <c r="J3" s="167"/>
      <c r="K3" s="167"/>
      <c r="L3" s="167"/>
      <c r="M3" s="167"/>
      <c r="N3" s="68"/>
      <c r="O3" s="69"/>
      <c r="P3" s="69"/>
      <c r="Q3" s="69"/>
    </row>
    <row r="4" spans="1:17" ht="57" customHeight="1" x14ac:dyDescent="0.25">
      <c r="A4" s="166"/>
      <c r="B4" s="73" t="s">
        <v>102</v>
      </c>
      <c r="C4" s="74">
        <v>119919.63</v>
      </c>
      <c r="D4" s="74">
        <v>125972.57021232002</v>
      </c>
      <c r="E4" s="74">
        <v>128377.49671934854</v>
      </c>
      <c r="F4" s="167"/>
      <c r="G4" s="167"/>
      <c r="H4" s="167"/>
      <c r="I4" s="167"/>
      <c r="J4" s="167"/>
      <c r="K4" s="167"/>
      <c r="L4" s="167"/>
      <c r="M4" s="167"/>
      <c r="N4" s="68"/>
      <c r="O4" s="69"/>
      <c r="P4" s="69"/>
      <c r="Q4" s="69"/>
    </row>
    <row r="5" spans="1:17" ht="57" customHeight="1" x14ac:dyDescent="0.25">
      <c r="A5" s="166"/>
      <c r="B5" s="73" t="s">
        <v>103</v>
      </c>
      <c r="C5" s="75">
        <f t="shared" ref="C5:D5" si="0">+C3/C4</f>
        <v>9.4342384424905973E-2</v>
      </c>
      <c r="D5" s="75">
        <f t="shared" si="0"/>
        <v>8.0662036798397965E-2</v>
      </c>
      <c r="E5" s="75">
        <f>+E3/E4</f>
        <v>7.7057581861017591E-2</v>
      </c>
      <c r="F5" s="167"/>
      <c r="G5" s="167"/>
      <c r="H5" s="167"/>
      <c r="I5" s="167"/>
      <c r="J5" s="167"/>
      <c r="K5" s="167"/>
      <c r="L5" s="167"/>
      <c r="M5" s="167"/>
      <c r="N5" s="68"/>
      <c r="O5" s="69"/>
      <c r="P5" s="69"/>
      <c r="Q5" s="69"/>
    </row>
    <row r="6" spans="1:17" ht="57" customHeight="1" x14ac:dyDescent="0.25">
      <c r="A6" s="166" t="s">
        <v>104</v>
      </c>
      <c r="B6" s="73" t="s">
        <v>105</v>
      </c>
      <c r="C6" s="74">
        <v>10684.123082635027</v>
      </c>
      <c r="D6" s="74">
        <v>16984.918929692751</v>
      </c>
      <c r="E6" s="74">
        <v>15485.680507825482</v>
      </c>
      <c r="F6" s="167" t="s">
        <v>106</v>
      </c>
      <c r="G6" s="167"/>
      <c r="H6" s="167"/>
      <c r="I6" s="167"/>
      <c r="J6" s="167"/>
      <c r="K6" s="167"/>
      <c r="L6" s="167"/>
      <c r="M6" s="167"/>
      <c r="N6" s="68"/>
      <c r="O6" s="69"/>
      <c r="P6" s="69"/>
      <c r="Q6" s="69"/>
    </row>
    <row r="7" spans="1:17" ht="57" customHeight="1" x14ac:dyDescent="0.25">
      <c r="A7" s="166"/>
      <c r="B7" s="73" t="s">
        <v>107</v>
      </c>
      <c r="C7" s="74">
        <v>57693.64</v>
      </c>
      <c r="D7" s="74">
        <v>61959.018737399994</v>
      </c>
      <c r="E7" s="74">
        <v>68511.882385999997</v>
      </c>
      <c r="F7" s="167"/>
      <c r="G7" s="167"/>
      <c r="H7" s="167"/>
      <c r="I7" s="167"/>
      <c r="J7" s="167"/>
      <c r="K7" s="167"/>
      <c r="L7" s="167"/>
      <c r="M7" s="167"/>
      <c r="N7" s="68"/>
      <c r="O7" s="69"/>
      <c r="P7" s="69"/>
      <c r="Q7" s="69"/>
    </row>
    <row r="8" spans="1:17" ht="57" customHeight="1" x14ac:dyDescent="0.25">
      <c r="A8" s="166"/>
      <c r="B8" s="73" t="s">
        <v>108</v>
      </c>
      <c r="C8" s="75">
        <f t="shared" ref="C8:D8" si="1">+C6/C7</f>
        <v>0.185187190176162</v>
      </c>
      <c r="D8" s="75">
        <f t="shared" si="1"/>
        <v>0.27413150298069899</v>
      </c>
      <c r="E8" s="75">
        <f>+E6/E7</f>
        <v>0.22602912032949615</v>
      </c>
      <c r="F8" s="167"/>
      <c r="G8" s="167"/>
      <c r="H8" s="167"/>
      <c r="I8" s="167"/>
      <c r="J8" s="167"/>
      <c r="K8" s="167"/>
      <c r="L8" s="167"/>
      <c r="M8" s="167"/>
      <c r="N8" s="68"/>
      <c r="O8" s="69"/>
      <c r="P8" s="69"/>
      <c r="Q8" s="69"/>
    </row>
    <row r="9" spans="1:17" ht="57" customHeight="1" x14ac:dyDescent="0.25">
      <c r="A9" s="166"/>
      <c r="B9" s="73" t="s">
        <v>109</v>
      </c>
      <c r="C9" s="74">
        <v>8564.5019188173828</v>
      </c>
      <c r="D9" s="74">
        <v>6671.9226789480326</v>
      </c>
      <c r="E9" s="74">
        <v>5609.2489125332722</v>
      </c>
      <c r="F9" s="168" t="s">
        <v>110</v>
      </c>
      <c r="G9" s="168"/>
      <c r="H9" s="168"/>
      <c r="I9" s="168"/>
      <c r="J9" s="168"/>
      <c r="K9" s="168"/>
      <c r="L9" s="168"/>
      <c r="M9" s="168"/>
      <c r="N9" s="68"/>
      <c r="O9" s="69"/>
      <c r="P9" s="69"/>
      <c r="Q9" s="69"/>
    </row>
    <row r="10" spans="1:17" ht="57" customHeight="1" x14ac:dyDescent="0.25">
      <c r="A10" s="166"/>
      <c r="B10" s="73" t="s">
        <v>111</v>
      </c>
      <c r="C10" s="74">
        <v>140694.59</v>
      </c>
      <c r="D10" s="74">
        <v>147964.60560840002</v>
      </c>
      <c r="E10" s="74">
        <v>151776.47974065001</v>
      </c>
      <c r="F10" s="168"/>
      <c r="G10" s="168"/>
      <c r="H10" s="168"/>
      <c r="I10" s="168"/>
      <c r="J10" s="168"/>
      <c r="K10" s="168"/>
      <c r="L10" s="168"/>
      <c r="M10" s="168"/>
      <c r="N10" s="68"/>
      <c r="O10" s="69"/>
      <c r="P10" s="69"/>
      <c r="Q10" s="69"/>
    </row>
    <row r="11" spans="1:17" ht="57" customHeight="1" x14ac:dyDescent="0.25">
      <c r="A11" s="166"/>
      <c r="B11" s="73" t="s">
        <v>112</v>
      </c>
      <c r="C11" s="75">
        <f t="shared" ref="C11:D11" si="2">+C9/C10</f>
        <v>6.0873001007482823E-2</v>
      </c>
      <c r="D11" s="75">
        <f t="shared" si="2"/>
        <v>4.5091342294425477E-2</v>
      </c>
      <c r="E11" s="75">
        <f>+E9/E10</f>
        <v>3.6957300117370938E-2</v>
      </c>
      <c r="F11" s="168"/>
      <c r="G11" s="168"/>
      <c r="H11" s="168"/>
      <c r="I11" s="168"/>
      <c r="J11" s="168"/>
      <c r="K11" s="168"/>
      <c r="L11" s="168"/>
      <c r="M11" s="168"/>
      <c r="N11" s="68"/>
      <c r="O11" s="69"/>
      <c r="P11" s="69"/>
      <c r="Q11" s="69"/>
    </row>
    <row r="12" spans="1:17" ht="57" customHeight="1" x14ac:dyDescent="0.25">
      <c r="A12" s="166"/>
      <c r="B12" s="73" t="s">
        <v>113</v>
      </c>
      <c r="C12" s="74">
        <v>128.44382835000039</v>
      </c>
      <c r="D12" s="74">
        <v>125.50542867000038</v>
      </c>
      <c r="E12" s="74">
        <v>122.2066708799989</v>
      </c>
      <c r="F12" s="167" t="s">
        <v>114</v>
      </c>
      <c r="G12" s="167"/>
      <c r="H12" s="167"/>
      <c r="I12" s="167"/>
      <c r="J12" s="167"/>
      <c r="K12" s="167"/>
      <c r="L12" s="167"/>
      <c r="M12" s="167"/>
      <c r="N12" s="68"/>
      <c r="O12" s="69"/>
      <c r="P12" s="69"/>
      <c r="Q12" s="69"/>
    </row>
    <row r="13" spans="1:17" ht="57" customHeight="1" x14ac:dyDescent="0.25">
      <c r="A13" s="166"/>
      <c r="B13" s="73" t="s">
        <v>115</v>
      </c>
      <c r="C13" s="74">
        <v>140694.59</v>
      </c>
      <c r="D13" s="74">
        <v>147964.60560840002</v>
      </c>
      <c r="E13" s="74">
        <f>+E10</f>
        <v>151776.47974065001</v>
      </c>
      <c r="F13" s="167"/>
      <c r="G13" s="167"/>
      <c r="H13" s="167"/>
      <c r="I13" s="167"/>
      <c r="J13" s="167"/>
      <c r="K13" s="167"/>
      <c r="L13" s="167"/>
      <c r="M13" s="167"/>
      <c r="N13" s="68"/>
      <c r="O13" s="69"/>
      <c r="P13" s="69"/>
      <c r="Q13" s="69"/>
    </row>
    <row r="14" spans="1:17" ht="57" customHeight="1" x14ac:dyDescent="0.25">
      <c r="A14" s="166"/>
      <c r="B14" s="73" t="s">
        <v>116</v>
      </c>
      <c r="C14" s="75">
        <f t="shared" ref="C14:D14" si="3">+C12/C13</f>
        <v>9.1292656206610643E-4</v>
      </c>
      <c r="D14" s="75">
        <f t="shared" si="3"/>
        <v>8.4821250429417141E-4</v>
      </c>
      <c r="E14" s="75">
        <f>+E12/E13</f>
        <v>8.0517528861402698E-4</v>
      </c>
      <c r="F14" s="167"/>
      <c r="G14" s="167"/>
      <c r="H14" s="167"/>
      <c r="I14" s="167"/>
      <c r="J14" s="167"/>
      <c r="K14" s="167"/>
      <c r="L14" s="167"/>
      <c r="M14" s="167"/>
      <c r="N14" s="68"/>
      <c r="O14" s="69"/>
      <c r="P14" s="69"/>
      <c r="Q14" s="69"/>
    </row>
    <row r="15" spans="1:17" ht="57" customHeight="1" x14ac:dyDescent="0.25">
      <c r="A15" s="166"/>
      <c r="B15" s="73" t="s">
        <v>117</v>
      </c>
      <c r="C15" s="74">
        <v>8898.1512878692138</v>
      </c>
      <c r="D15" s="74">
        <v>8752.7741790616528</v>
      </c>
      <c r="E15" s="74">
        <v>8468.3731952516318</v>
      </c>
      <c r="F15" s="167" t="s">
        <v>118</v>
      </c>
      <c r="G15" s="167"/>
      <c r="H15" s="167"/>
      <c r="I15" s="167"/>
      <c r="J15" s="167"/>
      <c r="K15" s="167"/>
      <c r="L15" s="167"/>
      <c r="M15" s="167"/>
      <c r="N15" s="68"/>
      <c r="O15" s="69"/>
      <c r="P15" s="69"/>
      <c r="Q15" s="69"/>
    </row>
    <row r="16" spans="1:17" ht="57" customHeight="1" x14ac:dyDescent="0.25">
      <c r="A16" s="166"/>
      <c r="B16" s="73" t="s">
        <v>119</v>
      </c>
      <c r="C16" s="74">
        <v>54431.26</v>
      </c>
      <c r="D16" s="74">
        <v>58127.586721740001</v>
      </c>
      <c r="E16" s="74">
        <v>60745.667318240005</v>
      </c>
      <c r="F16" s="167"/>
      <c r="G16" s="167"/>
      <c r="H16" s="167"/>
      <c r="I16" s="167"/>
      <c r="J16" s="167"/>
      <c r="K16" s="167"/>
      <c r="L16" s="167"/>
      <c r="M16" s="167"/>
      <c r="N16" s="68"/>
      <c r="O16" s="69"/>
      <c r="P16" s="69"/>
      <c r="Q16" s="69"/>
    </row>
    <row r="17" spans="1:17" ht="57" customHeight="1" x14ac:dyDescent="0.25">
      <c r="A17" s="166"/>
      <c r="B17" s="73" t="s">
        <v>120</v>
      </c>
      <c r="C17" s="75">
        <f t="shared" ref="C17:D17" si="4">+C15/C16</f>
        <v>0.163475019462515</v>
      </c>
      <c r="D17" s="75">
        <f t="shared" si="4"/>
        <v>0.15057866105747122</v>
      </c>
      <c r="E17" s="75">
        <f>+E15/E16</f>
        <v>0.13940703212439395</v>
      </c>
      <c r="F17" s="167"/>
      <c r="G17" s="167"/>
      <c r="H17" s="167"/>
      <c r="I17" s="167"/>
      <c r="J17" s="167"/>
      <c r="K17" s="167"/>
      <c r="L17" s="167"/>
      <c r="M17" s="167"/>
      <c r="N17" s="68"/>
      <c r="O17" s="69"/>
      <c r="P17" s="69"/>
      <c r="Q17" s="69"/>
    </row>
  </sheetData>
  <mergeCells count="7">
    <mergeCell ref="A3:A5"/>
    <mergeCell ref="F3:M5"/>
    <mergeCell ref="A6:A17"/>
    <mergeCell ref="F6:M8"/>
    <mergeCell ref="F9:M11"/>
    <mergeCell ref="F12:M14"/>
    <mergeCell ref="F15:M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9A40-693F-4BFD-9109-AC58E687C762}">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0" t="s">
        <v>215</v>
      </c>
      <c r="C2" s="170"/>
      <c r="D2" s="170"/>
      <c r="E2" s="170"/>
      <c r="F2" s="170"/>
      <c r="G2" s="170"/>
      <c r="H2" s="170"/>
      <c r="I2" s="170"/>
      <c r="J2" s="170"/>
      <c r="K2" s="170"/>
      <c r="L2" s="170"/>
      <c r="M2" s="170"/>
      <c r="N2" s="170"/>
      <c r="O2" s="170"/>
      <c r="P2" s="170"/>
      <c r="Q2" s="170"/>
      <c r="R2" s="170"/>
      <c r="S2" s="170"/>
      <c r="T2" s="170"/>
      <c r="U2" s="170"/>
    </row>
    <row r="3" spans="2:21" ht="15.75" x14ac:dyDescent="0.25">
      <c r="B3" s="171" t="s">
        <v>216</v>
      </c>
    </row>
    <row r="4" spans="2:21" ht="9" customHeight="1" thickBot="1" x14ac:dyDescent="0.3">
      <c r="B4" s="172"/>
    </row>
    <row r="5" spans="2:21" x14ac:dyDescent="0.25">
      <c r="B5" s="173" t="s">
        <v>217</v>
      </c>
      <c r="C5" s="174" t="s">
        <v>218</v>
      </c>
      <c r="D5" s="175" t="s">
        <v>219</v>
      </c>
      <c r="E5" s="174" t="s">
        <v>220</v>
      </c>
      <c r="F5" s="174" t="s">
        <v>221</v>
      </c>
      <c r="G5" s="174" t="s">
        <v>222</v>
      </c>
      <c r="H5" s="175" t="s">
        <v>223</v>
      </c>
      <c r="I5" s="175" t="s">
        <v>224</v>
      </c>
      <c r="J5" s="175" t="s">
        <v>225</v>
      </c>
      <c r="K5" s="175"/>
      <c r="L5" s="175"/>
      <c r="M5" s="176"/>
      <c r="N5" s="177"/>
    </row>
    <row r="6" spans="2:21" ht="15" customHeight="1" x14ac:dyDescent="0.25">
      <c r="B6" s="178"/>
      <c r="C6" s="179"/>
      <c r="D6" s="180"/>
      <c r="E6" s="179"/>
      <c r="F6" s="179"/>
      <c r="G6" s="179"/>
      <c r="H6" s="181"/>
      <c r="I6" s="180"/>
      <c r="J6" s="182" t="s">
        <v>226</v>
      </c>
      <c r="K6" s="182" t="s">
        <v>227</v>
      </c>
      <c r="L6" s="182" t="s">
        <v>228</v>
      </c>
      <c r="M6" s="182" t="s">
        <v>229</v>
      </c>
      <c r="N6" s="183" t="s">
        <v>230</v>
      </c>
    </row>
    <row r="7" spans="2:21" x14ac:dyDescent="0.25">
      <c r="B7" s="178"/>
      <c r="C7" s="179"/>
      <c r="D7" s="184"/>
      <c r="E7" s="179"/>
      <c r="F7" s="179"/>
      <c r="G7" s="179"/>
      <c r="H7" s="185"/>
      <c r="I7" s="184"/>
      <c r="J7" s="184"/>
      <c r="K7" s="184"/>
      <c r="L7" s="184"/>
      <c r="M7" s="184"/>
      <c r="N7" s="186"/>
    </row>
    <row r="8" spans="2:21" x14ac:dyDescent="0.25">
      <c r="B8" s="187" t="s">
        <v>231</v>
      </c>
      <c r="C8" s="188"/>
      <c r="D8" s="189"/>
      <c r="E8" s="190"/>
      <c r="F8" s="190"/>
      <c r="G8" s="191"/>
      <c r="H8" s="191"/>
      <c r="I8" s="191"/>
      <c r="J8" s="190"/>
      <c r="K8" s="190"/>
      <c r="L8" s="190"/>
      <c r="M8" s="190"/>
      <c r="N8" s="192"/>
    </row>
    <row r="9" spans="2:21" ht="15.75" thickBot="1" x14ac:dyDescent="0.3">
      <c r="B9" s="193"/>
      <c r="C9" s="194"/>
      <c r="D9" s="195"/>
      <c r="E9" s="196"/>
      <c r="F9" s="197"/>
      <c r="G9" s="197"/>
      <c r="H9" s="197"/>
      <c r="I9" s="197"/>
      <c r="J9" s="196"/>
      <c r="K9" s="196"/>
      <c r="L9" s="196"/>
      <c r="M9" s="198"/>
      <c r="N9" s="199"/>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4"/>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85" customWidth="1"/>
    <col min="2" max="28" width="16.140625" style="19" customWidth="1"/>
    <col min="29" max="16384" width="11.42578125" style="19"/>
  </cols>
  <sheetData>
    <row r="1" spans="1:28" ht="30.75" customHeight="1" x14ac:dyDescent="0.3">
      <c r="A1" s="169" t="s">
        <v>158</v>
      </c>
      <c r="B1" s="169"/>
      <c r="C1" s="169"/>
      <c r="D1" s="169"/>
      <c r="E1" s="169"/>
      <c r="F1" s="169"/>
      <c r="G1" s="169"/>
      <c r="H1" s="169"/>
    </row>
    <row r="2" spans="1:28" ht="20.25" customHeight="1" x14ac:dyDescent="0.3">
      <c r="A2" s="5" t="s">
        <v>130</v>
      </c>
      <c r="B2" s="89"/>
      <c r="C2" s="90"/>
      <c r="D2" s="89"/>
      <c r="E2" s="90"/>
      <c r="F2" s="89"/>
      <c r="G2" s="89"/>
      <c r="H2" s="89"/>
    </row>
    <row r="3" spans="1:28" x14ac:dyDescent="0.3">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row>
    <row r="4" spans="1:28" ht="30" customHeight="1" x14ac:dyDescent="0.3">
      <c r="A4" s="79"/>
      <c r="B4" s="80">
        <v>41729</v>
      </c>
      <c r="C4" s="80">
        <v>41820</v>
      </c>
      <c r="D4" s="80">
        <v>41912</v>
      </c>
      <c r="E4" s="80">
        <v>42004</v>
      </c>
      <c r="F4" s="80">
        <v>42094</v>
      </c>
      <c r="G4" s="80">
        <v>42185</v>
      </c>
      <c r="H4" s="80">
        <v>42277</v>
      </c>
      <c r="I4" s="80">
        <v>42369</v>
      </c>
      <c r="J4" s="80">
        <v>42460</v>
      </c>
      <c r="K4" s="80">
        <v>42551</v>
      </c>
      <c r="L4" s="80">
        <v>42643</v>
      </c>
      <c r="M4" s="80">
        <v>42735</v>
      </c>
      <c r="N4" s="80">
        <v>42825</v>
      </c>
      <c r="O4" s="80">
        <v>42916</v>
      </c>
      <c r="P4" s="80">
        <v>43008</v>
      </c>
      <c r="Q4" s="80">
        <v>43100</v>
      </c>
      <c r="R4" s="80">
        <v>43190</v>
      </c>
      <c r="S4" s="80">
        <v>43281</v>
      </c>
      <c r="T4" s="80">
        <v>43373</v>
      </c>
      <c r="U4" s="80">
        <v>43465</v>
      </c>
      <c r="V4" s="80">
        <v>43555</v>
      </c>
      <c r="W4" s="80">
        <v>43646</v>
      </c>
      <c r="X4" s="80">
        <v>43738</v>
      </c>
      <c r="Y4" s="80">
        <v>43830</v>
      </c>
      <c r="Z4" s="80">
        <v>43921</v>
      </c>
      <c r="AA4" s="80">
        <v>44012</v>
      </c>
      <c r="AB4" s="80">
        <v>44104</v>
      </c>
    </row>
    <row r="5" spans="1:28" ht="52.5" customHeight="1" x14ac:dyDescent="0.3">
      <c r="A5" s="78" t="s">
        <v>123</v>
      </c>
      <c r="B5" s="81">
        <v>8781.7199999999993</v>
      </c>
      <c r="C5" s="81">
        <v>8719.68</v>
      </c>
      <c r="D5" s="81">
        <v>8671.31</v>
      </c>
      <c r="E5" s="81">
        <v>9251.6200000000008</v>
      </c>
      <c r="F5" s="81">
        <v>8711.33</v>
      </c>
      <c r="G5" s="81">
        <v>8883.2999999999993</v>
      </c>
      <c r="H5" s="81">
        <v>8777.94</v>
      </c>
      <c r="I5" s="81">
        <v>14590.026342765899</v>
      </c>
      <c r="J5" s="81">
        <v>15552.766008292954</v>
      </c>
      <c r="K5" s="81">
        <v>23183.662216917499</v>
      </c>
      <c r="L5" s="81">
        <v>24968.595473778529</v>
      </c>
      <c r="M5" s="81">
        <v>26143.372847835599</v>
      </c>
      <c r="N5" s="81">
        <v>26357.580883104267</v>
      </c>
      <c r="O5" s="81">
        <v>32363.693825003349</v>
      </c>
      <c r="P5" s="81">
        <v>32739.973955860674</v>
      </c>
      <c r="Q5" s="81">
        <v>33066.920518488216</v>
      </c>
      <c r="R5" s="81">
        <v>35523.531142391745</v>
      </c>
      <c r="S5" s="81">
        <v>42512.097230935367</v>
      </c>
      <c r="T5" s="81">
        <v>49897.666266168861</v>
      </c>
      <c r="U5" s="81">
        <v>48061.669901665373</v>
      </c>
      <c r="V5" s="81">
        <v>54971.132794337202</v>
      </c>
      <c r="W5" s="81">
        <v>57477.574093920899</v>
      </c>
      <c r="X5" s="81">
        <v>70107.671098561274</v>
      </c>
      <c r="Y5" s="81">
        <v>73073.385231942695</v>
      </c>
      <c r="Z5" s="81">
        <v>76873.589091758549</v>
      </c>
      <c r="AA5" s="81">
        <v>81321.301084087594</v>
      </c>
      <c r="AB5" s="81">
        <f>+'Servicios Deuda Anual'!$F$54*'Servicios Deuda Anual'!$C$58</f>
        <v>87659.723356733972</v>
      </c>
    </row>
    <row r="6" spans="1:28" ht="52.5" customHeight="1" x14ac:dyDescent="0.3">
      <c r="A6" s="78" t="s">
        <v>124</v>
      </c>
      <c r="B6" s="81">
        <v>814.06924421000008</v>
      </c>
      <c r="C6" s="81">
        <v>1334.7686670200001</v>
      </c>
      <c r="D6" s="81">
        <v>1606.3620389600001</v>
      </c>
      <c r="E6" s="81">
        <v>2059.9873684600002</v>
      </c>
      <c r="F6" s="81">
        <v>1532.2292152100001</v>
      </c>
      <c r="G6" s="81">
        <v>2787.2709622900002</v>
      </c>
      <c r="H6" s="81">
        <v>3436.8373112600002</v>
      </c>
      <c r="I6" s="81">
        <v>4751.3450329800007</v>
      </c>
      <c r="J6" s="81">
        <v>1748.5210195500001</v>
      </c>
      <c r="K6" s="91">
        <v>1979.8916584900003</v>
      </c>
      <c r="L6" s="91">
        <v>2005.6820979800002</v>
      </c>
      <c r="M6" s="91">
        <v>2713.09112757</v>
      </c>
      <c r="N6" s="91">
        <v>1455.4634681099999</v>
      </c>
      <c r="O6" s="91">
        <v>2358.1514273500002</v>
      </c>
      <c r="P6" s="91">
        <v>2403.9927246800003</v>
      </c>
      <c r="Q6" s="91">
        <v>3051.1866099200001</v>
      </c>
      <c r="R6" s="91">
        <v>2887.47474384</v>
      </c>
      <c r="S6" s="91">
        <v>2566.0700995500001</v>
      </c>
      <c r="T6" s="91">
        <v>2260.5505495299999</v>
      </c>
      <c r="U6" s="91">
        <v>5907.5229735200001</v>
      </c>
      <c r="V6" s="91">
        <v>2465.16920291</v>
      </c>
      <c r="W6" s="81">
        <v>4329.9503111499998</v>
      </c>
      <c r="X6" s="81">
        <v>4646.9381585399997</v>
      </c>
      <c r="Y6" s="81">
        <v>9439.5116885000007</v>
      </c>
      <c r="Z6" s="81">
        <v>3694.6763252000001</v>
      </c>
      <c r="AA6" s="81">
        <v>6793.2007236199997</v>
      </c>
      <c r="AB6" s="81">
        <v>7216.9493976200001</v>
      </c>
    </row>
    <row r="7" spans="1:28" ht="52.5" customHeight="1" x14ac:dyDescent="0.3">
      <c r="A7" s="78" t="s">
        <v>125</v>
      </c>
      <c r="B7" s="116">
        <f>+SUM(B5:B6)</f>
        <v>9595.7892442100001</v>
      </c>
      <c r="C7" s="116">
        <f t="shared" ref="C7:AA7" si="0">+SUM(C5:C6)</f>
        <v>10054.44866702</v>
      </c>
      <c r="D7" s="116">
        <f t="shared" si="0"/>
        <v>10277.67203896</v>
      </c>
      <c r="E7" s="116">
        <f t="shared" si="0"/>
        <v>11311.607368460001</v>
      </c>
      <c r="F7" s="116">
        <f t="shared" si="0"/>
        <v>10243.55921521</v>
      </c>
      <c r="G7" s="116">
        <f t="shared" si="0"/>
        <v>11670.570962289999</v>
      </c>
      <c r="H7" s="116">
        <f t="shared" si="0"/>
        <v>12214.777311260001</v>
      </c>
      <c r="I7" s="116">
        <f t="shared" si="0"/>
        <v>19341.371375745901</v>
      </c>
      <c r="J7" s="116">
        <f t="shared" si="0"/>
        <v>17301.287027842955</v>
      </c>
      <c r="K7" s="116">
        <f t="shared" si="0"/>
        <v>25163.553875407499</v>
      </c>
      <c r="L7" s="116">
        <f t="shared" si="0"/>
        <v>26974.277571758528</v>
      </c>
      <c r="M7" s="116">
        <f t="shared" si="0"/>
        <v>28856.463975405597</v>
      </c>
      <c r="N7" s="116">
        <f t="shared" si="0"/>
        <v>27813.044351214266</v>
      </c>
      <c r="O7" s="116">
        <f t="shared" si="0"/>
        <v>34721.845252353349</v>
      </c>
      <c r="P7" s="116">
        <f t="shared" si="0"/>
        <v>35143.966680540674</v>
      </c>
      <c r="Q7" s="116">
        <f t="shared" si="0"/>
        <v>36118.107128408214</v>
      </c>
      <c r="R7" s="116">
        <f t="shared" si="0"/>
        <v>38411.005886231746</v>
      </c>
      <c r="S7" s="116">
        <f t="shared" si="0"/>
        <v>45078.167330485368</v>
      </c>
      <c r="T7" s="116">
        <f t="shared" si="0"/>
        <v>52158.216815698863</v>
      </c>
      <c r="U7" s="116">
        <f t="shared" si="0"/>
        <v>53969.19287518537</v>
      </c>
      <c r="V7" s="116">
        <f t="shared" si="0"/>
        <v>57436.301997247203</v>
      </c>
      <c r="W7" s="116">
        <f t="shared" si="0"/>
        <v>61807.524405070901</v>
      </c>
      <c r="X7" s="116">
        <f t="shared" si="0"/>
        <v>74754.60925710127</v>
      </c>
      <c r="Y7" s="116">
        <f t="shared" si="0"/>
        <v>82512.896920442698</v>
      </c>
      <c r="Z7" s="116">
        <f t="shared" si="0"/>
        <v>80568.265416958544</v>
      </c>
      <c r="AA7" s="116">
        <f t="shared" si="0"/>
        <v>88114.501807707595</v>
      </c>
      <c r="AB7" s="116">
        <f>+SUM(AB5:AB6)</f>
        <v>94876.672754353975</v>
      </c>
    </row>
    <row r="8" spans="1:28" ht="52.5" customHeight="1" x14ac:dyDescent="0.3">
      <c r="A8" s="78" t="s">
        <v>184</v>
      </c>
      <c r="B8" s="117">
        <v>7.3997994748135936</v>
      </c>
      <c r="C8" s="117">
        <v>6.8878452422130234</v>
      </c>
      <c r="D8" s="117">
        <v>6.4479583870693613</v>
      </c>
      <c r="E8" s="117">
        <v>6.1643260553227064</v>
      </c>
      <c r="F8" s="117">
        <v>5.8283288929932064</v>
      </c>
      <c r="G8" s="117">
        <v>5.5341027200994235</v>
      </c>
      <c r="H8" s="117">
        <v>5.2305147831181378</v>
      </c>
      <c r="I8" s="117">
        <v>4.802396069492918</v>
      </c>
      <c r="J8" s="117">
        <v>4.3378569785089391</v>
      </c>
      <c r="K8" s="117">
        <v>3.8467420253412064</v>
      </c>
      <c r="L8" s="117">
        <v>3.8346753624640098</v>
      </c>
      <c r="M8" s="117">
        <v>3.585477656495732</v>
      </c>
      <c r="N8" s="117">
        <v>3.3680782375970169</v>
      </c>
      <c r="O8" s="117">
        <v>3.188055353370181</v>
      </c>
      <c r="P8" s="117">
        <v>3.0202637892790802</v>
      </c>
      <c r="Q8" s="117">
        <v>2.8769790603265557</v>
      </c>
      <c r="R8" s="117">
        <v>2.6437482772448839</v>
      </c>
      <c r="S8" s="117">
        <v>2.3968986996881201</v>
      </c>
      <c r="T8" s="117">
        <v>2.097276811630854</v>
      </c>
      <c r="U8" s="117">
        <v>1.8716344262599101</v>
      </c>
      <c r="V8" s="117">
        <v>1.6858226315456146</v>
      </c>
      <c r="W8" s="117">
        <v>1.5372441166293263</v>
      </c>
      <c r="X8" s="117">
        <v>1.3644361835144589</v>
      </c>
      <c r="Y8" s="117">
        <v>1.2169722043647864</v>
      </c>
      <c r="Z8" s="117">
        <v>1.1239681873206968</v>
      </c>
      <c r="AA8" s="81">
        <v>1.0760651763739988</v>
      </c>
      <c r="AB8" s="81">
        <v>1</v>
      </c>
    </row>
    <row r="9" spans="1:28" ht="52.5" customHeight="1" x14ac:dyDescent="0.3">
      <c r="A9" s="78" t="s">
        <v>187</v>
      </c>
      <c r="B9" s="82">
        <f>+B7*B8</f>
        <v>71006.916209727089</v>
      </c>
      <c r="C9" s="82">
        <f t="shared" ref="C9:AA9" si="1">+C7*C8</f>
        <v>69253.48641420879</v>
      </c>
      <c r="D9" s="82">
        <f t="shared" si="1"/>
        <v>66270.001623160395</v>
      </c>
      <c r="E9" s="82">
        <f t="shared" si="1"/>
        <v>69728.436028978307</v>
      </c>
      <c r="F9" s="82">
        <f t="shared" si="1"/>
        <v>59702.832141095256</v>
      </c>
      <c r="G9" s="82">
        <f t="shared" si="1"/>
        <v>64586.138507522432</v>
      </c>
      <c r="H9" s="82">
        <f t="shared" si="1"/>
        <v>63889.573299041454</v>
      </c>
      <c r="I9" s="82">
        <f t="shared" si="1"/>
        <v>92884.925873484943</v>
      </c>
      <c r="J9" s="82">
        <f t="shared" si="1"/>
        <v>75050.508670914744</v>
      </c>
      <c r="K9" s="82">
        <f t="shared" si="1"/>
        <v>96797.70019946761</v>
      </c>
      <c r="L9" s="82">
        <f t="shared" si="1"/>
        <v>103437.59762468794</v>
      </c>
      <c r="M9" s="82">
        <f t="shared" si="1"/>
        <v>103464.20682929078</v>
      </c>
      <c r="N9" s="82">
        <f t="shared" si="1"/>
        <v>93676.509400645416</v>
      </c>
      <c r="O9" s="82">
        <f t="shared" si="1"/>
        <v>110695.1646356561</v>
      </c>
      <c r="P9" s="82">
        <f t="shared" si="1"/>
        <v>106144.04997686752</v>
      </c>
      <c r="Q9" s="82">
        <f t="shared" si="1"/>
        <v>103911.03790706173</v>
      </c>
      <c r="R9" s="82">
        <f t="shared" si="1"/>
        <v>101549.03063896827</v>
      </c>
      <c r="S9" s="82">
        <f t="shared" si="1"/>
        <v>108047.80065876388</v>
      </c>
      <c r="T9" s="82">
        <f t="shared" si="1"/>
        <v>109390.21866357971</v>
      </c>
      <c r="U9" s="82">
        <f t="shared" si="1"/>
        <v>101010.599342658</v>
      </c>
      <c r="V9" s="82">
        <f t="shared" si="1"/>
        <v>96827.417779247917</v>
      </c>
      <c r="W9" s="82">
        <f t="shared" si="1"/>
        <v>95013.253255118747</v>
      </c>
      <c r="X9" s="82">
        <f t="shared" si="1"/>
        <v>101997.8937548739</v>
      </c>
      <c r="Y9" s="82">
        <f t="shared" si="1"/>
        <v>100415.90205379554</v>
      </c>
      <c r="Z9" s="82">
        <f>+Z7*Z8</f>
        <v>90556.167236271678</v>
      </c>
      <c r="AA9" s="82">
        <f t="shared" si="1"/>
        <v>94816.94692881791</v>
      </c>
      <c r="AB9" s="82">
        <f>+AB7*AB8</f>
        <v>94876.672754353975</v>
      </c>
    </row>
    <row r="10" spans="1:28" ht="52.5" customHeight="1" x14ac:dyDescent="0.3">
      <c r="A10" s="78" t="s">
        <v>126</v>
      </c>
      <c r="B10" s="83">
        <v>8.0098000000000003</v>
      </c>
      <c r="C10" s="83">
        <v>8.1326999999999998</v>
      </c>
      <c r="D10" s="83">
        <v>8.4642999999999997</v>
      </c>
      <c r="E10" s="83">
        <v>8.5519999999999996</v>
      </c>
      <c r="F10" s="83">
        <v>8.8196999999999992</v>
      </c>
      <c r="G10" s="83">
        <v>9.0864999999999991</v>
      </c>
      <c r="H10" s="83">
        <v>9.4192</v>
      </c>
      <c r="I10" s="83">
        <v>13.005000000000001</v>
      </c>
      <c r="J10" s="83">
        <v>14.5817</v>
      </c>
      <c r="K10" s="83">
        <v>14.92</v>
      </c>
      <c r="L10" s="83">
        <v>15.263299999999999</v>
      </c>
      <c r="M10" s="83">
        <v>15.850199999999999</v>
      </c>
      <c r="N10" s="83">
        <v>15.3818</v>
      </c>
      <c r="O10" s="83">
        <v>16.598500000000001</v>
      </c>
      <c r="P10" s="83">
        <v>17.318300000000001</v>
      </c>
      <c r="Q10" s="83">
        <v>18.7742</v>
      </c>
      <c r="R10" s="83">
        <v>20.1433</v>
      </c>
      <c r="S10" s="83">
        <v>28.861699999999999</v>
      </c>
      <c r="T10" s="83">
        <v>40.896700000000003</v>
      </c>
      <c r="U10" s="83">
        <v>37.808300000000003</v>
      </c>
      <c r="V10" s="83">
        <v>43.353299999999997</v>
      </c>
      <c r="W10" s="83">
        <v>42.448300000000003</v>
      </c>
      <c r="X10" s="83">
        <v>57.558300000000003</v>
      </c>
      <c r="Y10" s="83">
        <v>59.895000000000003</v>
      </c>
      <c r="Z10" s="83">
        <v>64.469700000000003</v>
      </c>
      <c r="AA10" s="83">
        <v>70.454999999999998</v>
      </c>
      <c r="AB10" s="83">
        <v>76.174999999999997</v>
      </c>
    </row>
    <row r="11" spans="1:28" ht="52.5" customHeight="1" x14ac:dyDescent="0.3">
      <c r="A11" s="78" t="s">
        <v>127</v>
      </c>
      <c r="B11" s="82">
        <f>+B7/B10</f>
        <v>1198.0060980561311</v>
      </c>
      <c r="C11" s="82">
        <f t="shared" ref="C11:AA11" si="2">+C7/C10</f>
        <v>1236.2989741438882</v>
      </c>
      <c r="D11" s="82">
        <f t="shared" si="2"/>
        <v>1214.2376852143709</v>
      </c>
      <c r="E11" s="82">
        <f t="shared" si="2"/>
        <v>1322.6856137114128</v>
      </c>
      <c r="F11" s="82">
        <f t="shared" si="2"/>
        <v>1161.440776354071</v>
      </c>
      <c r="G11" s="82">
        <f t="shared" si="2"/>
        <v>1284.3857329323723</v>
      </c>
      <c r="H11" s="82">
        <f t="shared" si="2"/>
        <v>1296.7956207809582</v>
      </c>
      <c r="I11" s="82">
        <f t="shared" si="2"/>
        <v>1487.2257882157555</v>
      </c>
      <c r="J11" s="82">
        <f t="shared" si="2"/>
        <v>1186.5068563914328</v>
      </c>
      <c r="K11" s="82">
        <f t="shared" si="2"/>
        <v>1686.5652731506366</v>
      </c>
      <c r="L11" s="82">
        <f t="shared" si="2"/>
        <v>1767.2638008660335</v>
      </c>
      <c r="M11" s="82">
        <f t="shared" si="2"/>
        <v>1820.5741236959532</v>
      </c>
      <c r="N11" s="82">
        <f t="shared" si="2"/>
        <v>1808.1787795455841</v>
      </c>
      <c r="O11" s="82">
        <f t="shared" si="2"/>
        <v>2091.8664489172725</v>
      </c>
      <c r="P11" s="82">
        <f t="shared" si="2"/>
        <v>2029.2965637817033</v>
      </c>
      <c r="Q11" s="82">
        <f t="shared" si="2"/>
        <v>1923.8160416107323</v>
      </c>
      <c r="R11" s="82">
        <f t="shared" si="2"/>
        <v>1906.8874457626976</v>
      </c>
      <c r="S11" s="82">
        <f t="shared" si="2"/>
        <v>1561.8680580314178</v>
      </c>
      <c r="T11" s="82">
        <f t="shared" si="2"/>
        <v>1275.3649271383476</v>
      </c>
      <c r="U11" s="82">
        <f t="shared" si="2"/>
        <v>1427.4429920198836</v>
      </c>
      <c r="V11" s="82">
        <f t="shared" si="2"/>
        <v>1324.8426762725608</v>
      </c>
      <c r="W11" s="82">
        <f t="shared" si="2"/>
        <v>1456.06595329073</v>
      </c>
      <c r="X11" s="82">
        <f t="shared" si="2"/>
        <v>1298.7633279145018</v>
      </c>
      <c r="Y11" s="82">
        <f t="shared" si="2"/>
        <v>1377.625793813218</v>
      </c>
      <c r="Z11" s="82">
        <f t="shared" si="2"/>
        <v>1249.7074659407217</v>
      </c>
      <c r="AA11" s="82">
        <f t="shared" si="2"/>
        <v>1250.6493763069705</v>
      </c>
      <c r="AB11" s="82">
        <f>+AB7/AB10</f>
        <v>1245.5093239823298</v>
      </c>
    </row>
    <row r="12" spans="1:28" ht="52.5" customHeight="1" x14ac:dyDescent="0.3">
      <c r="A12" s="78" t="s">
        <v>128</v>
      </c>
      <c r="B12" s="81">
        <v>314.46720625</v>
      </c>
      <c r="C12" s="81">
        <v>478.86095885000003</v>
      </c>
      <c r="D12" s="81">
        <v>474.58328738</v>
      </c>
      <c r="E12" s="81">
        <v>778.12609504</v>
      </c>
      <c r="F12" s="81">
        <v>718.73022808000007</v>
      </c>
      <c r="G12" s="81">
        <v>1298.8367923699998</v>
      </c>
      <c r="H12" s="81">
        <v>1625.11270541</v>
      </c>
      <c r="I12" s="81">
        <v>1674.58950392</v>
      </c>
      <c r="J12" s="81">
        <v>618.91159517999995</v>
      </c>
      <c r="K12" s="91">
        <v>722.13102017999995</v>
      </c>
      <c r="L12" s="81">
        <v>633.77258883000002</v>
      </c>
      <c r="M12" s="91">
        <v>935.87173382000003</v>
      </c>
      <c r="N12" s="81">
        <v>698.34998707</v>
      </c>
      <c r="O12" s="91">
        <v>879.25538699000003</v>
      </c>
      <c r="P12" s="81">
        <v>836.87532364999993</v>
      </c>
      <c r="Q12" s="91">
        <v>898.69213680999997</v>
      </c>
      <c r="R12" s="91">
        <v>1153.66550927</v>
      </c>
      <c r="S12" s="91">
        <v>1117.7619162000001</v>
      </c>
      <c r="T12" s="91">
        <v>973.22907361</v>
      </c>
      <c r="U12" s="91">
        <v>2081.8590620999998</v>
      </c>
      <c r="V12" s="91">
        <v>1166.28844142</v>
      </c>
      <c r="W12" s="81">
        <v>1994.24181458</v>
      </c>
      <c r="X12" s="81">
        <v>1582.17197738</v>
      </c>
      <c r="Y12" s="81">
        <v>3973.4916769800002</v>
      </c>
      <c r="Z12" s="81">
        <v>1829.54825347</v>
      </c>
      <c r="AA12" s="81">
        <v>1967.2654723000001</v>
      </c>
      <c r="AB12" s="81">
        <v>2306.01199004</v>
      </c>
    </row>
    <row r="13" spans="1:28" ht="52.5" customHeight="1" x14ac:dyDescent="0.3">
      <c r="A13" s="78" t="s">
        <v>185</v>
      </c>
      <c r="B13" s="116">
        <f>+(B7+B12)*B8</f>
        <v>73333.910477381927</v>
      </c>
      <c r="C13" s="116">
        <f t="shared" ref="C13:AA13" si="3">+(C7+C12)*C8</f>
        <v>72551.806591305329</v>
      </c>
      <c r="D13" s="116">
        <f t="shared" si="3"/>
        <v>69330.094911385226</v>
      </c>
      <c r="E13" s="116">
        <f t="shared" si="3"/>
        <v>74525.058990959878</v>
      </c>
      <c r="F13" s="116">
        <f t="shared" si="3"/>
        <v>63891.828295681516</v>
      </c>
      <c r="G13" s="116">
        <f t="shared" si="3"/>
        <v>71774.034733142456</v>
      </c>
      <c r="H13" s="116">
        <f t="shared" si="3"/>
        <v>72389.749328921564</v>
      </c>
      <c r="I13" s="116">
        <f t="shared" si="3"/>
        <v>100926.96792512445</v>
      </c>
      <c r="J13" s="116">
        <f t="shared" si="3"/>
        <v>77735.258653146404</v>
      </c>
      <c r="K13" s="116">
        <f t="shared" si="3"/>
        <v>99575.551942596532</v>
      </c>
      <c r="L13" s="116">
        <f t="shared" si="3"/>
        <v>105867.90975647938</v>
      </c>
      <c r="M13" s="116">
        <f t="shared" si="3"/>
        <v>106819.75402024831</v>
      </c>
      <c r="N13" s="116">
        <f t="shared" si="3"/>
        <v>96028.606794322041</v>
      </c>
      <c r="O13" s="116">
        <f t="shared" si="3"/>
        <v>113498.27947912914</v>
      </c>
      <c r="P13" s="116">
        <f t="shared" si="3"/>
        <v>108671.63421302881</v>
      </c>
      <c r="Q13" s="116">
        <f t="shared" si="3"/>
        <v>106496.55636634423</v>
      </c>
      <c r="R13" s="116">
        <f t="shared" si="3"/>
        <v>104599.03184161769</v>
      </c>
      <c r="S13" s="116">
        <f t="shared" si="3"/>
        <v>110726.96274226456</v>
      </c>
      <c r="T13" s="116">
        <f t="shared" si="3"/>
        <v>111431.34943206693</v>
      </c>
      <c r="U13" s="116">
        <f t="shared" si="3"/>
        <v>104907.07843390552</v>
      </c>
      <c r="V13" s="116">
        <f t="shared" si="3"/>
        <v>98793.573228703826</v>
      </c>
      <c r="W13" s="116">
        <f t="shared" si="3"/>
        <v>98078.88975171803</v>
      </c>
      <c r="X13" s="116">
        <f t="shared" si="3"/>
        <v>104156.6664493538</v>
      </c>
      <c r="Y13" s="116">
        <f t="shared" si="3"/>
        <v>105251.53097895502</v>
      </c>
      <c r="Z13" s="116">
        <f t="shared" si="3"/>
        <v>92612.521270340105</v>
      </c>
      <c r="AA13" s="116">
        <f t="shared" si="3"/>
        <v>96933.852796242893</v>
      </c>
      <c r="AB13" s="116">
        <f t="shared" ref="AB13" si="4">+(AB7+AB12)*AB8</f>
        <v>97182.684744393977</v>
      </c>
    </row>
    <row r="14" spans="1:28" ht="52.5" customHeight="1" x14ac:dyDescent="0.3">
      <c r="A14" s="78" t="s">
        <v>129</v>
      </c>
      <c r="B14" s="84">
        <v>7.2591190403288736E-2</v>
      </c>
      <c r="C14" s="84">
        <v>7.6060903278814096E-2</v>
      </c>
      <c r="D14" s="84">
        <v>7.7749565866389994E-2</v>
      </c>
      <c r="E14" s="84">
        <v>8.5571183709206716E-2</v>
      </c>
      <c r="F14" s="84">
        <v>6.1635656176719449E-2</v>
      </c>
      <c r="G14" s="84">
        <v>7.0222008200981109E-2</v>
      </c>
      <c r="H14" s="84">
        <v>7.3496506323127722E-2</v>
      </c>
      <c r="I14" s="84">
        <v>0.11637733438701836</v>
      </c>
      <c r="J14" s="84">
        <v>7.7755267567067438E-2</v>
      </c>
      <c r="K14" s="84">
        <v>0.11308978698358528</v>
      </c>
      <c r="L14" s="84">
        <v>0.12122752293775013</v>
      </c>
      <c r="M14" s="84">
        <v>0.12968642586162818</v>
      </c>
      <c r="N14" s="84">
        <v>9.8960236946928334E-2</v>
      </c>
      <c r="O14" s="84">
        <v>0.12354210456136036</v>
      </c>
      <c r="P14" s="84">
        <v>0.12504403423242744</v>
      </c>
      <c r="Q14" s="84">
        <v>0.12851007586106886</v>
      </c>
      <c r="R14" s="84">
        <v>9.8082755534520435E-2</v>
      </c>
      <c r="S14" s="84">
        <v>0.11510739602383153</v>
      </c>
      <c r="T14" s="84">
        <v>0.13318634883457836</v>
      </c>
      <c r="U14" s="84">
        <v>0.13781068808379218</v>
      </c>
      <c r="V14" s="84">
        <v>0.10167224208084931</v>
      </c>
      <c r="W14" s="84">
        <v>0.1094100658505409</v>
      </c>
      <c r="X14" s="84">
        <v>0.13232865739531025</v>
      </c>
      <c r="Y14" s="84">
        <v>0.14606217564092991</v>
      </c>
      <c r="Z14" s="84">
        <v>0.10888293191158835</v>
      </c>
      <c r="AA14" s="84">
        <v>0.11908119469992599</v>
      </c>
      <c r="AB14" s="84">
        <v>0.12821984246586438</v>
      </c>
    </row>
    <row r="15" spans="1:28" ht="21.75" customHeight="1" x14ac:dyDescent="0.3">
      <c r="B15" s="86"/>
      <c r="C15" s="86"/>
      <c r="D15" s="86"/>
      <c r="E15" s="86"/>
      <c r="F15" s="86"/>
      <c r="G15" s="86"/>
      <c r="H15" s="86"/>
      <c r="I15" s="86"/>
      <c r="J15" s="86"/>
      <c r="K15" s="86"/>
      <c r="L15" s="86"/>
      <c r="M15" s="86"/>
      <c r="N15" s="86"/>
      <c r="O15" s="86"/>
      <c r="P15" s="86"/>
      <c r="Q15" s="86"/>
      <c r="R15" s="86"/>
      <c r="S15" s="86"/>
      <c r="T15" s="86"/>
      <c r="U15" s="86"/>
      <c r="V15" s="86"/>
      <c r="W15" s="86"/>
      <c r="X15" s="86"/>
      <c r="Y15" s="86"/>
    </row>
    <row r="16" spans="1:28" x14ac:dyDescent="0.3">
      <c r="A16" s="87"/>
      <c r="B16" s="86"/>
      <c r="C16" s="86"/>
      <c r="D16" s="86"/>
      <c r="E16" s="86"/>
      <c r="F16" s="86"/>
      <c r="G16" s="86"/>
      <c r="H16" s="86"/>
      <c r="I16" s="86"/>
      <c r="J16" s="86"/>
      <c r="K16" s="86"/>
      <c r="L16" s="86"/>
      <c r="M16" s="86"/>
      <c r="N16" s="86"/>
      <c r="O16" s="86"/>
      <c r="P16" s="86"/>
      <c r="Q16" s="86"/>
      <c r="R16" s="86"/>
      <c r="S16" s="86"/>
      <c r="T16" s="86"/>
      <c r="U16" s="86"/>
      <c r="V16" s="86"/>
      <c r="W16" s="86"/>
      <c r="X16" s="86"/>
      <c r="Y16" s="86"/>
    </row>
    <row r="17" spans="1:25" x14ac:dyDescent="0.3">
      <c r="A17" s="88"/>
      <c r="B17" s="86"/>
      <c r="C17" s="86"/>
      <c r="D17" s="86"/>
      <c r="E17" s="86"/>
      <c r="F17" s="86"/>
      <c r="G17" s="86"/>
      <c r="H17" s="86"/>
      <c r="I17" s="86"/>
      <c r="J17" s="86"/>
      <c r="K17" s="86"/>
      <c r="L17" s="86"/>
      <c r="M17" s="86"/>
      <c r="N17" s="86"/>
      <c r="O17" s="86"/>
      <c r="P17" s="86"/>
      <c r="Q17" s="86"/>
      <c r="R17" s="86"/>
      <c r="S17" s="86"/>
      <c r="T17" s="86"/>
      <c r="U17" s="86"/>
      <c r="V17" s="86"/>
      <c r="W17" s="86"/>
      <c r="X17" s="86"/>
      <c r="Y17" s="86"/>
    </row>
    <row r="18" spans="1:25" x14ac:dyDescent="0.3">
      <c r="B18" s="86"/>
      <c r="C18" s="86"/>
      <c r="D18" s="86"/>
      <c r="E18" s="86"/>
      <c r="F18" s="86"/>
      <c r="G18" s="86"/>
      <c r="H18" s="86"/>
      <c r="I18" s="86"/>
      <c r="J18" s="86"/>
      <c r="K18" s="86"/>
      <c r="L18" s="86"/>
      <c r="M18" s="86"/>
      <c r="N18" s="86"/>
      <c r="O18" s="86"/>
      <c r="P18" s="86"/>
      <c r="Q18" s="86"/>
      <c r="R18" s="86"/>
      <c r="S18" s="86"/>
      <c r="T18" s="86"/>
      <c r="U18" s="86"/>
      <c r="V18" s="86"/>
      <c r="W18" s="86"/>
      <c r="X18" s="86"/>
      <c r="Y18" s="86"/>
    </row>
    <row r="19" spans="1:25" x14ac:dyDescent="0.3">
      <c r="A19" s="88"/>
      <c r="B19" s="86"/>
      <c r="C19" s="86"/>
      <c r="D19" s="86"/>
      <c r="E19" s="86"/>
      <c r="F19" s="86"/>
      <c r="G19" s="86"/>
      <c r="H19" s="86"/>
      <c r="I19" s="86"/>
      <c r="J19" s="86"/>
      <c r="K19" s="86"/>
      <c r="L19" s="86"/>
      <c r="M19" s="86"/>
      <c r="N19" s="86"/>
      <c r="O19" s="86"/>
      <c r="P19" s="86"/>
      <c r="Q19" s="86"/>
      <c r="R19" s="86"/>
      <c r="S19" s="86"/>
      <c r="T19" s="86"/>
      <c r="U19" s="86"/>
      <c r="V19" s="86"/>
      <c r="W19" s="86"/>
      <c r="X19" s="86"/>
      <c r="Y19" s="86"/>
    </row>
    <row r="20" spans="1:25" x14ac:dyDescent="0.3">
      <c r="B20" s="86"/>
      <c r="C20" s="86"/>
      <c r="D20" s="86"/>
      <c r="E20" s="86"/>
      <c r="F20" s="86"/>
      <c r="G20" s="86"/>
      <c r="H20" s="86"/>
      <c r="I20" s="86"/>
      <c r="J20" s="86"/>
      <c r="K20" s="86"/>
      <c r="L20" s="86"/>
      <c r="M20" s="86"/>
      <c r="N20" s="86"/>
      <c r="O20" s="86"/>
      <c r="P20" s="86"/>
      <c r="Q20" s="86"/>
      <c r="R20" s="86"/>
      <c r="S20" s="86"/>
      <c r="T20" s="86"/>
      <c r="U20" s="86"/>
      <c r="V20" s="86"/>
      <c r="W20" s="86"/>
      <c r="X20" s="86"/>
      <c r="Y20" s="86"/>
    </row>
    <row r="21" spans="1:25" x14ac:dyDescent="0.3">
      <c r="B21" s="86"/>
      <c r="C21" s="86"/>
      <c r="D21" s="86"/>
      <c r="E21" s="86"/>
      <c r="F21" s="86"/>
      <c r="G21" s="86"/>
      <c r="H21" s="86"/>
      <c r="I21" s="86"/>
      <c r="J21" s="86"/>
      <c r="K21" s="86"/>
      <c r="L21" s="86"/>
      <c r="M21" s="86"/>
      <c r="N21" s="86"/>
      <c r="O21" s="86"/>
      <c r="P21" s="86"/>
      <c r="Q21" s="86"/>
      <c r="R21" s="86"/>
      <c r="S21" s="86"/>
      <c r="T21" s="86"/>
      <c r="U21" s="86"/>
      <c r="V21" s="86"/>
      <c r="W21" s="86"/>
      <c r="X21" s="86"/>
      <c r="Y21" s="86"/>
    </row>
    <row r="22" spans="1:25" x14ac:dyDescent="0.3">
      <c r="B22" s="86"/>
      <c r="C22" s="86"/>
      <c r="D22" s="86"/>
      <c r="E22" s="86"/>
      <c r="F22" s="86"/>
      <c r="G22" s="86"/>
      <c r="H22" s="86"/>
      <c r="I22" s="86"/>
      <c r="J22" s="86"/>
      <c r="K22" s="86"/>
      <c r="L22" s="86"/>
      <c r="M22" s="86"/>
      <c r="N22" s="86"/>
      <c r="O22" s="86"/>
      <c r="P22" s="86"/>
      <c r="Q22" s="86"/>
      <c r="R22" s="86"/>
      <c r="S22" s="86"/>
      <c r="T22" s="86"/>
      <c r="U22" s="86"/>
      <c r="V22" s="86"/>
      <c r="W22" s="86"/>
      <c r="X22" s="86"/>
      <c r="Y22" s="86"/>
    </row>
    <row r="23" spans="1:25" x14ac:dyDescent="0.3">
      <c r="B23" s="86"/>
      <c r="C23" s="86"/>
      <c r="D23" s="86"/>
      <c r="E23" s="86"/>
      <c r="F23" s="86"/>
      <c r="G23" s="86"/>
      <c r="H23" s="86"/>
      <c r="I23" s="86"/>
      <c r="J23" s="86"/>
      <c r="K23" s="86"/>
      <c r="L23" s="86"/>
      <c r="M23" s="86"/>
      <c r="N23" s="86"/>
      <c r="O23" s="86"/>
      <c r="P23" s="86"/>
      <c r="Q23" s="86"/>
      <c r="R23" s="86"/>
      <c r="S23" s="86"/>
      <c r="T23" s="86"/>
      <c r="U23" s="86"/>
      <c r="V23" s="86"/>
      <c r="W23" s="86"/>
      <c r="X23" s="86"/>
      <c r="Y23" s="86"/>
    </row>
    <row r="24" spans="1:25" x14ac:dyDescent="0.3">
      <c r="B24" s="86"/>
      <c r="C24" s="86"/>
      <c r="D24" s="86"/>
      <c r="E24" s="86"/>
      <c r="F24" s="86"/>
      <c r="G24" s="86"/>
      <c r="H24" s="86"/>
      <c r="I24" s="86"/>
      <c r="J24" s="86"/>
      <c r="K24" s="86"/>
      <c r="L24" s="86"/>
      <c r="M24" s="86"/>
      <c r="N24" s="86"/>
      <c r="O24" s="86"/>
      <c r="P24" s="86"/>
      <c r="Q24" s="86"/>
      <c r="R24" s="86"/>
      <c r="S24" s="86"/>
      <c r="T24" s="86"/>
      <c r="U24" s="86"/>
      <c r="V24" s="86"/>
      <c r="W24" s="86"/>
      <c r="X24" s="86"/>
      <c r="Y24" s="86"/>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FF01-32C6-4002-84F1-B17109A6F114}">
  <dimension ref="A1:AB6"/>
  <sheetViews>
    <sheetView workbookViewId="0">
      <selection activeCell="AB6" sqref="B6:AB6"/>
    </sheetView>
  </sheetViews>
  <sheetFormatPr baseColWidth="10" defaultRowHeight="15" x14ac:dyDescent="0.25"/>
  <sheetData>
    <row r="1" spans="1:28" x14ac:dyDescent="0.25">
      <c r="A1" t="s">
        <v>211</v>
      </c>
    </row>
    <row r="2" spans="1:28" x14ac:dyDescent="0.25">
      <c r="B2" s="80">
        <v>41729</v>
      </c>
      <c r="C2" s="80">
        <v>41820</v>
      </c>
      <c r="D2" s="80">
        <v>41912</v>
      </c>
      <c r="E2" s="80">
        <v>42004</v>
      </c>
      <c r="F2" s="80">
        <v>42094</v>
      </c>
      <c r="G2" s="80">
        <v>42185</v>
      </c>
      <c r="H2" s="80">
        <v>42277</v>
      </c>
      <c r="I2" s="80">
        <v>42369</v>
      </c>
      <c r="J2" s="80">
        <v>42460</v>
      </c>
      <c r="K2" s="80">
        <v>42551</v>
      </c>
      <c r="L2" s="80">
        <v>42643</v>
      </c>
      <c r="M2" s="80">
        <v>42735</v>
      </c>
      <c r="N2" s="80">
        <v>42825</v>
      </c>
      <c r="O2" s="80">
        <v>42916</v>
      </c>
      <c r="P2" s="80">
        <v>43008</v>
      </c>
      <c r="Q2" s="80">
        <v>43100</v>
      </c>
      <c r="R2" s="80">
        <v>43190</v>
      </c>
      <c r="S2" s="80">
        <v>43281</v>
      </c>
      <c r="T2" s="80">
        <v>43373</v>
      </c>
      <c r="U2" s="80">
        <v>43465</v>
      </c>
      <c r="V2" s="80">
        <v>43555</v>
      </c>
      <c r="W2" s="80">
        <v>43646</v>
      </c>
      <c r="X2" s="80">
        <v>43738</v>
      </c>
      <c r="Y2" s="80">
        <v>43830</v>
      </c>
      <c r="Z2" s="80">
        <v>43921</v>
      </c>
      <c r="AA2" s="80">
        <v>44012</v>
      </c>
      <c r="AB2" s="80">
        <v>44104</v>
      </c>
    </row>
    <row r="3" spans="1:28" x14ac:dyDescent="0.25">
      <c r="A3" t="s">
        <v>212</v>
      </c>
      <c r="B3" s="97">
        <f>+'Evolución Deuda Total'!B7</f>
        <v>9595.7892442100001</v>
      </c>
      <c r="C3" s="97">
        <f>+'Evolución Deuda Total'!C7</f>
        <v>10054.44866702</v>
      </c>
      <c r="D3" s="97">
        <f>+'Evolución Deuda Total'!D7</f>
        <v>10277.67203896</v>
      </c>
      <c r="E3" s="97">
        <f>+'Evolución Deuda Total'!E7</f>
        <v>11311.607368460001</v>
      </c>
      <c r="F3" s="97">
        <f>+'Evolución Deuda Total'!F7</f>
        <v>10243.55921521</v>
      </c>
      <c r="G3" s="97">
        <f>+'Evolución Deuda Total'!G7</f>
        <v>11670.570962289999</v>
      </c>
      <c r="H3" s="97">
        <f>+'Evolución Deuda Total'!H7</f>
        <v>12214.777311260001</v>
      </c>
      <c r="I3" s="97">
        <f>+'Evolución Deuda Total'!I7</f>
        <v>19341.371375745901</v>
      </c>
      <c r="J3" s="97">
        <f>+'Evolución Deuda Total'!J7</f>
        <v>17301.287027842955</v>
      </c>
      <c r="K3" s="97">
        <f>+'Evolución Deuda Total'!K7</f>
        <v>25163.553875407499</v>
      </c>
      <c r="L3" s="97">
        <f>+'Evolución Deuda Total'!L7</f>
        <v>26974.277571758528</v>
      </c>
      <c r="M3" s="97">
        <f>+'Evolución Deuda Total'!M7</f>
        <v>28856.463975405597</v>
      </c>
      <c r="N3" s="97">
        <f>+'Evolución Deuda Total'!N7</f>
        <v>27813.044351214266</v>
      </c>
      <c r="O3" s="97">
        <f>+'Evolución Deuda Total'!O7</f>
        <v>34721.845252353349</v>
      </c>
      <c r="P3" s="97">
        <f>+'Evolución Deuda Total'!P7</f>
        <v>35143.966680540674</v>
      </c>
      <c r="Q3" s="97">
        <f>+'Evolución Deuda Total'!Q7</f>
        <v>36118.107128408214</v>
      </c>
      <c r="R3" s="97">
        <f>+'Evolución Deuda Total'!R7</f>
        <v>38411.005886231746</v>
      </c>
      <c r="S3" s="97">
        <f>+'Evolución Deuda Total'!S7</f>
        <v>45078.167330485368</v>
      </c>
      <c r="T3" s="97">
        <f>+'Evolución Deuda Total'!T7</f>
        <v>52158.216815698863</v>
      </c>
      <c r="U3" s="97">
        <f>+'Evolución Deuda Total'!U7</f>
        <v>53969.19287518537</v>
      </c>
      <c r="V3" s="97">
        <f>+'Evolución Deuda Total'!V7</f>
        <v>57436.301997247203</v>
      </c>
      <c r="W3" s="97">
        <f>+'Evolución Deuda Total'!W7</f>
        <v>61807.524405070901</v>
      </c>
      <c r="X3" s="97">
        <f>+'Evolución Deuda Total'!X7</f>
        <v>74754.60925710127</v>
      </c>
      <c r="Y3" s="97">
        <f>+'Evolución Deuda Total'!Y7</f>
        <v>82512.896920442698</v>
      </c>
      <c r="Z3" s="97">
        <f>+'Evolución Deuda Total'!Z7</f>
        <v>80568.265416958544</v>
      </c>
      <c r="AA3" s="97">
        <f>+'Evolución Deuda Total'!AA7</f>
        <v>88114.501807707595</v>
      </c>
      <c r="AB3" s="97">
        <f>+'Evolución Deuda Total'!AB7</f>
        <v>94876.672754353975</v>
      </c>
    </row>
    <row r="4" spans="1:28" x14ac:dyDescent="0.25">
      <c r="A4" t="s">
        <v>213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row>
    <row r="6" spans="1:28" x14ac:dyDescent="0.25">
      <c r="A6" t="s">
        <v>214</v>
      </c>
      <c r="B6" s="137">
        <f>+B3/B4</f>
        <v>7.2591190403288736E-2</v>
      </c>
      <c r="C6" s="137">
        <f t="shared" ref="C6:AB6" si="0">+C3/C4</f>
        <v>7.6060903278814096E-2</v>
      </c>
      <c r="D6" s="137">
        <f t="shared" si="0"/>
        <v>7.7749565866389994E-2</v>
      </c>
      <c r="E6" s="137">
        <f t="shared" si="0"/>
        <v>8.5571183709206716E-2</v>
      </c>
      <c r="F6" s="137">
        <f t="shared" si="0"/>
        <v>6.1635656176719449E-2</v>
      </c>
      <c r="G6" s="137">
        <f t="shared" si="0"/>
        <v>7.0222008200981109E-2</v>
      </c>
      <c r="H6" s="137">
        <f t="shared" si="0"/>
        <v>7.3496506323127722E-2</v>
      </c>
      <c r="I6" s="137">
        <f t="shared" si="0"/>
        <v>0.11637733438701836</v>
      </c>
      <c r="J6" s="137">
        <f t="shared" si="0"/>
        <v>7.7755267567067438E-2</v>
      </c>
      <c r="K6" s="137">
        <f t="shared" si="0"/>
        <v>0.11308978698358528</v>
      </c>
      <c r="L6" s="137">
        <f t="shared" si="0"/>
        <v>0.12122752293775013</v>
      </c>
      <c r="M6" s="137">
        <f t="shared" si="0"/>
        <v>0.12968642586162818</v>
      </c>
      <c r="N6" s="137">
        <f t="shared" si="0"/>
        <v>9.8960236946928334E-2</v>
      </c>
      <c r="O6" s="137">
        <f t="shared" si="0"/>
        <v>0.12354210456136036</v>
      </c>
      <c r="P6" s="137">
        <f t="shared" si="0"/>
        <v>0.12504403423242744</v>
      </c>
      <c r="Q6" s="137">
        <f t="shared" si="0"/>
        <v>0.12851007586106886</v>
      </c>
      <c r="R6" s="137">
        <f t="shared" si="0"/>
        <v>9.8082755534520435E-2</v>
      </c>
      <c r="S6" s="137">
        <f t="shared" si="0"/>
        <v>0.11510739602383153</v>
      </c>
      <c r="T6" s="137">
        <f t="shared" si="0"/>
        <v>0.13318634883457836</v>
      </c>
      <c r="U6" s="137">
        <f t="shared" si="0"/>
        <v>0.13781068808379218</v>
      </c>
      <c r="V6" s="137">
        <f t="shared" si="0"/>
        <v>0.10167224208084931</v>
      </c>
      <c r="W6" s="137">
        <f t="shared" si="0"/>
        <v>0.1094100658505409</v>
      </c>
      <c r="X6" s="137">
        <f t="shared" si="0"/>
        <v>0.13232865739531025</v>
      </c>
      <c r="Y6" s="137">
        <f t="shared" si="0"/>
        <v>0.14606217564092991</v>
      </c>
      <c r="Z6" s="137">
        <f t="shared" si="0"/>
        <v>0.10888293191158835</v>
      </c>
      <c r="AA6" s="137">
        <f t="shared" si="0"/>
        <v>0.11908119469992599</v>
      </c>
      <c r="AB6" s="137">
        <f t="shared" si="0"/>
        <v>0.12821984246586438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2020</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2023-11-06T12:56:44Z</dcterms:modified>
</cp:coreProperties>
</file>