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3.xml" ContentType="application/vnd.openxmlformats-officedocument.drawing+xml"/>
  <Override PartName="/xl/comments1.xml" ContentType="application/vnd.openxmlformats-officedocument.spreadsheetml.comments+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X:\AAA TABLERO DEUDA\NUEVO TABLERO\ACH\Informe trimestral de deuda\Informes anteriores\"/>
    </mc:Choice>
  </mc:AlternateContent>
  <xr:revisionPtr revIDLastSave="0" documentId="13_ncr:1_{2E57B140-6AD8-4243-9A6B-0F75949A987D}" xr6:coauthVersionLast="47" xr6:coauthVersionMax="47" xr10:uidLastSave="{00000000-0000-0000-0000-000000000000}"/>
  <bookViews>
    <workbookView xWindow="-120" yWindow="-120" windowWidth="20640" windowHeight="11160" tabRatio="845" xr2:uid="{00000000-000D-0000-FFFF-FFFF00000000}"/>
  </bookViews>
  <sheets>
    <sheet name="Servicios Deuda Anual" sheetId="4" r:id="rId1"/>
    <sheet name="Perfil Amort Mensual" sheetId="2" r:id="rId2"/>
    <sheet name="Perfil Int Mensual" sheetId="3" r:id="rId3"/>
    <sheet name="Gráficos" sheetId="9" r:id="rId4"/>
    <sheet name="Base Graf" sheetId="7" state="hidden" r:id="rId5"/>
    <sheet name="Ratios 2021" sheetId="5" r:id="rId6"/>
    <sheet name="Avales" sheetId="11" r:id="rId7"/>
    <sheet name="Evolución Deuda Total" sheetId="6" r:id="rId8"/>
    <sheet name="PBG" sheetId="10" state="hidden" r:id="rId9"/>
  </sheets>
  <externalReferences>
    <externalReference r:id="rId10"/>
  </externalReferences>
  <definedNames>
    <definedName name="_Fill" localSheetId="7" hidden="1">#REF!</definedName>
    <definedName name="_Fill" localSheetId="2" hidden="1">#REF!</definedName>
    <definedName name="_Fill" localSheetId="5" hidden="1">#REF!</definedName>
    <definedName name="_Fill" hidden="1">#REF!</definedName>
    <definedName name="_Key1" localSheetId="7" hidden="1">#REF!</definedName>
    <definedName name="_Key1" localSheetId="2" hidden="1">#REF!</definedName>
    <definedName name="_Key1" localSheetId="5" hidden="1">#REF!</definedName>
    <definedName name="_Key1" hidden="1">#REF!</definedName>
    <definedName name="_Order1" hidden="1">255</definedName>
    <definedName name="_Parse_In" localSheetId="7" hidden="1">#REF!</definedName>
    <definedName name="_Parse_In" localSheetId="2" hidden="1">#REF!</definedName>
    <definedName name="_Parse_In" localSheetId="5" hidden="1">#REF!</definedName>
    <definedName name="_Parse_In" hidden="1">#REF!</definedName>
    <definedName name="_Parse_Out" localSheetId="7" hidden="1">#REF!</definedName>
    <definedName name="_Parse_Out" localSheetId="2" hidden="1">#REF!</definedName>
    <definedName name="_Parse_Out" localSheetId="5" hidden="1">#REF!</definedName>
    <definedName name="_Parse_Out" hidden="1">#REF!</definedName>
    <definedName name="_Sort" localSheetId="7" hidden="1">#REF!</definedName>
    <definedName name="_Sort" localSheetId="2" hidden="1">#REF!</definedName>
    <definedName name="_Sort" localSheetId="5" hidden="1">#REF!</definedName>
    <definedName name="_Sort" hidden="1">#REF!</definedName>
    <definedName name="Acreedor_pesos">'Base Graf'!$BN$148:$BN$164</definedName>
    <definedName name="Acreedor_USD">'Base Graf'!$BN$167:$BN$183</definedName>
    <definedName name="Acreedor_UVA">'Base Graf'!$BN$186:$BN$202</definedName>
    <definedName name="ACwvu.PLA1." localSheetId="7" hidden="1">'[1]COP FED'!#REF!</definedName>
    <definedName name="ACwvu.PLA1." localSheetId="2" hidden="1">'[1]COP FED'!#REF!</definedName>
    <definedName name="ACwvu.PLA1." localSheetId="5" hidden="1">'[1]COP FED'!#REF!</definedName>
    <definedName name="ACwvu.PLA1." hidden="1">'[1]COP FED'!#REF!</definedName>
    <definedName name="ACwvu.PLA2." hidden="1">'[1]COP FED'!$A$1:$N$49</definedName>
    <definedName name="caja" localSheetId="7" hidden="1">{FALSE,FALSE,-1.25,-15.5,484.5,276.75,FALSE,FALSE,TRUE,TRUE,0,12,#N/A,46,#N/A,2.93460490463215,15.35,1,FALSE,FALSE,3,TRUE,1,FALSE,100,"Swvu.PLA1.","ACwvu.PLA1.",#N/A,FALSE,FALSE,0,0,0,0,2,"","",TRUE,TRUE,FALSE,FALSE,1,60,#N/A,#N/A,FALSE,FALSE,FALSE,FALSE,FALSE,FALSE,FALSE,9,65532,65532,FALSE,FALSE,TRUE,TRUE,TRUE}</definedName>
    <definedName name="caja" localSheetId="5"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grafacreedor">CHOOSE(Gráficos!$K$64,Acreedor_pesos,Acreedor_USD,Acreedor_UVA)</definedName>
    <definedName name="grafcomp">CHOOSE(Gráficos!$K$6,Por_tasa_int,Por_moneda)</definedName>
    <definedName name="grafserv">CHOOSE(Gráficos!$K$44,Servicio_pesos,Servicio_USD,Servicio_UVA)</definedName>
    <definedName name="grafvto">CHOOSE(Gráficos!$K$25,Vto_en_pesos,Vto_en_USD,Vto_en_UVA)</definedName>
    <definedName name="LL" localSheetId="7" hidden="1">{FALSE,FALSE,-1.25,-15.5,484.5,276.75,FALSE,FALSE,TRUE,TRUE,0,12,#N/A,46,#N/A,2.93460490463215,15.35,1,FALSE,FALSE,3,TRUE,1,FALSE,100,"Swvu.PLA1.","ACwvu.PLA1.",#N/A,FALSE,FALSE,0,0,0,0,2,"","",TRUE,TRUE,FALSE,FALSE,1,60,#N/A,#N/A,FALSE,FALSE,FALSE,FALSE,FALSE,FALSE,FALSE,9,65532,65532,FALSE,FALSE,TRUE,TRUE,TRUE}</definedName>
    <definedName name="LL" localSheetId="5" hidden="1">{FALSE,FALSE,-1.25,-15.5,484.5,276.75,FALSE,FALSE,TRUE,TRUE,0,12,#N/A,46,#N/A,2.93460490463215,15.35,1,FALSE,FALSE,3,TRUE,1,FALSE,100,"Swvu.PLA1.","ACwvu.PLA1.",#N/A,FALSE,FALSE,0,0,0,0,2,"","",TRUE,TRUE,FALSE,FALSE,1,60,#N/A,#N/A,FALSE,FALSE,FALSE,FALSE,FALSE,FALSE,FALSE,9,65532,65532,FALSE,FALSE,TRUE,TRUE,TRUE}</definedName>
    <definedName name="LL" hidden="1">{FALSE,FALSE,-1.25,-15.5,484.5,276.75,FALSE,FALSE,TRUE,TRUE,0,12,#N/A,46,#N/A,2.93460490463215,15.35,1,FALSE,FALSE,3,TRUE,1,FALSE,100,"Swvu.PLA1.","ACwvu.PLA1.",#N/A,FALSE,FALSE,0,0,0,0,2,"","",TRUE,TRUE,FALSE,FALSE,1,60,#N/A,#N/A,FALSE,FALSE,FALSE,FALSE,FALSE,FALSE,FALSE,9,65532,65532,FALSE,FALSE,TRUE,TRUE,TRUE}</definedName>
    <definedName name="nu" localSheetId="7" hidden="1">'[1]COP FED'!#REF!</definedName>
    <definedName name="nu" localSheetId="2" hidden="1">'[1]COP FED'!#REF!</definedName>
    <definedName name="nu" localSheetId="5" hidden="1">'[1]COP FED'!#REF!</definedName>
    <definedName name="nu" hidden="1">'[1]COP FED'!#REF!</definedName>
    <definedName name="Por_moneda">'Base Graf'!$BN$20:$BN$36</definedName>
    <definedName name="Por_tasa_int">'Base Graf'!$BN$3:$BN$18</definedName>
    <definedName name="Rwvu.PLA2." localSheetId="7" hidden="1">'[1]COP FED'!#REF!</definedName>
    <definedName name="Rwvu.PLA2." localSheetId="2" hidden="1">'[1]COP FED'!#REF!</definedName>
    <definedName name="Rwvu.PLA2." localSheetId="5" hidden="1">'[1]COP FED'!#REF!</definedName>
    <definedName name="Rwvu.PLA2." hidden="1">'[1]COP FED'!#REF!</definedName>
    <definedName name="Servicio_pesos">'Base Graf'!$BN$93:$BN$109</definedName>
    <definedName name="Servicio_USD">'Base Graf'!$BN$111:$BN$127</definedName>
    <definedName name="Servicio_UVA">'Base Graf'!$BN$130:$BN$146</definedName>
    <definedName name="Swvu.PLA1." localSheetId="7" hidden="1">'[1]COP FED'!#REF!</definedName>
    <definedName name="Swvu.PLA1." localSheetId="2" hidden="1">'[1]COP FED'!#REF!</definedName>
    <definedName name="Swvu.PLA1." localSheetId="5" hidden="1">'[1]COP FED'!#REF!</definedName>
    <definedName name="Swvu.PLA1." hidden="1">'[1]COP FED'!#REF!</definedName>
    <definedName name="Swvu.PLA2." hidden="1">'[1]COP FED'!$A$1:$N$49</definedName>
    <definedName name="Vto_en_pesos">'Base Graf'!$BN$39:$BN$55</definedName>
    <definedName name="Vto_en_USD">'Base Graf'!$BN$57:$BN$73</definedName>
    <definedName name="Vto_en_UVA">'Base Graf'!$BN$75:$BN$91</definedName>
    <definedName name="wvu.PLA1." localSheetId="7" hidden="1">{FALSE,FALSE,-1.25,-15.5,484.5,276.75,FALSE,FALSE,TRUE,TRUE,0,12,#N/A,46,#N/A,2.93460490463215,15.35,1,FALSE,FALSE,3,TRUE,1,FALSE,100,"Swvu.PLA1.","ACwvu.PLA1.",#N/A,FALSE,FALSE,0,0,0,0,2,"","",TRUE,TRUE,FALSE,FALSE,1,60,#N/A,#N/A,FALSE,FALSE,FALSE,FALSE,FALSE,FALSE,FALSE,9,65532,65532,FALSE,FALSE,TRUE,TRUE,TRUE}</definedName>
    <definedName name="wvu.PLA1." localSheetId="5"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7" hidden="1">{TRUE,TRUE,-1.25,-15.5,484.5,276.75,FALSE,FALSE,TRUE,TRUE,0,15,#N/A,56,#N/A,4.88636363636364,15.35,1,FALSE,FALSE,3,TRUE,1,FALSE,100,"Swvu.PLA2.","ACwvu.PLA2.",#N/A,FALSE,FALSE,0,0,0,0,2,"","",TRUE,TRUE,FALSE,FALSE,1,60,#N/A,#N/A,FALSE,FALSE,"Rwvu.PLA2.",#N/A,FALSE,FALSE,FALSE,9,65532,65532,FALSE,FALSE,TRUE,TRUE,TRUE}</definedName>
    <definedName name="wvu.PLA2." localSheetId="5"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10" l="1"/>
  <c r="D3" i="10"/>
  <c r="E3" i="10"/>
  <c r="E6" i="10" s="1"/>
  <c r="F3" i="10"/>
  <c r="F6" i="10" s="1"/>
  <c r="G3" i="10"/>
  <c r="H3" i="10"/>
  <c r="I3" i="10"/>
  <c r="I6" i="10" s="1"/>
  <c r="J3" i="10"/>
  <c r="J6" i="10" s="1"/>
  <c r="K3" i="10"/>
  <c r="L3" i="10"/>
  <c r="M3" i="10"/>
  <c r="M6" i="10" s="1"/>
  <c r="N3" i="10"/>
  <c r="N6" i="10" s="1"/>
  <c r="O3" i="10"/>
  <c r="P3" i="10"/>
  <c r="Q3" i="10"/>
  <c r="Q6" i="10" s="1"/>
  <c r="R3" i="10"/>
  <c r="S3" i="10"/>
  <c r="T3" i="10"/>
  <c r="U3" i="10"/>
  <c r="V3" i="10"/>
  <c r="V6" i="10" s="1"/>
  <c r="W3" i="10"/>
  <c r="X3" i="10"/>
  <c r="X6" i="10" s="1"/>
  <c r="Y3" i="10"/>
  <c r="Z3" i="10"/>
  <c r="Z6" i="10" s="1"/>
  <c r="AA3" i="10"/>
  <c r="AB3" i="10"/>
  <c r="AB6" i="10" s="1"/>
  <c r="AC3" i="10"/>
  <c r="AD3" i="10"/>
  <c r="AD6" i="10" s="1"/>
  <c r="AE3" i="10"/>
  <c r="B3" i="10"/>
  <c r="B6" i="10" s="1"/>
  <c r="R6" i="10"/>
  <c r="AE6" i="10"/>
  <c r="AC6" i="10"/>
  <c r="AA6" i="10"/>
  <c r="Y6" i="10"/>
  <c r="W6" i="10"/>
  <c r="U6" i="10"/>
  <c r="T6" i="10"/>
  <c r="S6" i="10"/>
  <c r="P6" i="10"/>
  <c r="O6" i="10"/>
  <c r="L6" i="10"/>
  <c r="K6" i="10"/>
  <c r="H6" i="10"/>
  <c r="G6" i="10"/>
  <c r="D6" i="10"/>
  <c r="C6" i="10"/>
  <c r="S55" i="4"/>
  <c r="S54" i="4"/>
  <c r="S53" i="4"/>
  <c r="P55" i="4"/>
  <c r="P54" i="4"/>
  <c r="P53" i="4"/>
  <c r="F55" i="4"/>
  <c r="F54" i="4"/>
  <c r="F53" i="4"/>
  <c r="D156" i="4" l="1"/>
  <c r="F37" i="4" l="1"/>
  <c r="D101" i="4"/>
  <c r="AD7" i="6" l="1"/>
  <c r="AD13" i="6" s="1"/>
  <c r="AD9" i="6" l="1"/>
  <c r="AD11" i="6"/>
  <c r="D145" i="4" l="1"/>
  <c r="D130" i="4"/>
  <c r="D90" i="4"/>
  <c r="D75" i="4"/>
  <c r="Q61" i="3"/>
  <c r="P61" i="3"/>
  <c r="O61" i="3"/>
  <c r="N61" i="3"/>
  <c r="M61" i="3"/>
  <c r="L61" i="3"/>
  <c r="K61" i="3"/>
  <c r="J61" i="3"/>
  <c r="I61" i="3"/>
  <c r="H61" i="3"/>
  <c r="G61" i="3"/>
  <c r="F61" i="3"/>
  <c r="F8" i="4"/>
  <c r="F46" i="4" l="1"/>
  <c r="D165" i="4"/>
  <c r="D110" i="4"/>
  <c r="F64" i="2"/>
  <c r="Z7" i="6" l="1"/>
  <c r="Y7" i="6"/>
  <c r="X7" i="6"/>
  <c r="W7" i="6"/>
  <c r="V7" i="6"/>
  <c r="U7" i="6"/>
  <c r="T7" i="6"/>
  <c r="S7" i="6"/>
  <c r="R7" i="6"/>
  <c r="Q7" i="6"/>
  <c r="P7" i="6"/>
  <c r="O7" i="6"/>
  <c r="N7" i="6"/>
  <c r="M7" i="6"/>
  <c r="L7" i="6"/>
  <c r="K7" i="6"/>
  <c r="J7" i="6"/>
  <c r="I7" i="6"/>
  <c r="H7" i="6"/>
  <c r="G7" i="6"/>
  <c r="F7" i="6"/>
  <c r="E7" i="6"/>
  <c r="D7" i="6"/>
  <c r="C7" i="6"/>
  <c r="B7" i="6"/>
  <c r="C11" i="6" l="1"/>
  <c r="C13" i="6"/>
  <c r="C9" i="6"/>
  <c r="G11" i="6"/>
  <c r="G13" i="6"/>
  <c r="G9" i="6"/>
  <c r="K11" i="6"/>
  <c r="K13" i="6"/>
  <c r="K9" i="6"/>
  <c r="O11" i="6"/>
  <c r="O13" i="6"/>
  <c r="O9" i="6"/>
  <c r="S11" i="6"/>
  <c r="S13" i="6"/>
  <c r="S9" i="6"/>
  <c r="W11" i="6"/>
  <c r="W13" i="6"/>
  <c r="W9" i="6"/>
  <c r="D13" i="6"/>
  <c r="D9" i="6"/>
  <c r="D11" i="6"/>
  <c r="H13" i="6"/>
  <c r="H9" i="6"/>
  <c r="H11" i="6"/>
  <c r="L13" i="6"/>
  <c r="L9" i="6"/>
  <c r="L11" i="6"/>
  <c r="P13" i="6"/>
  <c r="P9" i="6"/>
  <c r="P11" i="6"/>
  <c r="T13" i="6"/>
  <c r="T9" i="6"/>
  <c r="T11" i="6"/>
  <c r="X13" i="6"/>
  <c r="X9" i="6"/>
  <c r="X11" i="6"/>
  <c r="E13" i="6"/>
  <c r="E9" i="6"/>
  <c r="E11" i="6"/>
  <c r="I13" i="6"/>
  <c r="I9" i="6"/>
  <c r="I11" i="6"/>
  <c r="M13" i="6"/>
  <c r="M9" i="6"/>
  <c r="M11" i="6"/>
  <c r="Q13" i="6"/>
  <c r="Q9" i="6"/>
  <c r="Q11" i="6"/>
  <c r="U13" i="6"/>
  <c r="U9" i="6"/>
  <c r="U11" i="6"/>
  <c r="Y13" i="6"/>
  <c r="Y9" i="6"/>
  <c r="Y11" i="6"/>
  <c r="B11" i="6"/>
  <c r="B13" i="6"/>
  <c r="B9" i="6"/>
  <c r="F13" i="6"/>
  <c r="F9" i="6"/>
  <c r="F11" i="6"/>
  <c r="J13" i="6"/>
  <c r="J9" i="6"/>
  <c r="J11" i="6"/>
  <c r="N13" i="6"/>
  <c r="N9" i="6"/>
  <c r="N11" i="6"/>
  <c r="R13" i="6"/>
  <c r="R9" i="6"/>
  <c r="R11" i="6"/>
  <c r="V13" i="6"/>
  <c r="V9" i="6"/>
  <c r="V11" i="6"/>
  <c r="Z9" i="6"/>
  <c r="Z13" i="6"/>
  <c r="Z11" i="6"/>
  <c r="D131" i="4"/>
  <c r="D76" i="4"/>
  <c r="F28" i="4" l="1"/>
  <c r="D78" i="4"/>
  <c r="F27" i="4" l="1"/>
  <c r="K164" i="4"/>
  <c r="Q146" i="4"/>
  <c r="W149" i="4"/>
  <c r="W146" i="4"/>
  <c r="T144" i="4"/>
  <c r="T146" i="4"/>
  <c r="K146" i="4"/>
  <c r="N146" i="4"/>
  <c r="H144" i="4"/>
  <c r="H146" i="4"/>
  <c r="W144" i="4"/>
  <c r="N144" i="4"/>
  <c r="Q144" i="4"/>
  <c r="T128" i="4"/>
  <c r="D82" i="4"/>
  <c r="D81" i="4"/>
  <c r="D141" i="4"/>
  <c r="D140" i="4"/>
  <c r="D142" i="4"/>
  <c r="D137" i="4"/>
  <c r="D136" i="4"/>
  <c r="H149" i="4" l="1"/>
  <c r="Q149" i="4"/>
  <c r="K144" i="4"/>
  <c r="T149" i="4"/>
  <c r="H161" i="4"/>
  <c r="T161" i="4"/>
  <c r="N128" i="4"/>
  <c r="Q128" i="4"/>
  <c r="N161" i="4"/>
  <c r="K161" i="4"/>
  <c r="Z144" i="4"/>
  <c r="Q164" i="4"/>
  <c r="W161" i="4"/>
  <c r="W148" i="4" s="1"/>
  <c r="Q161" i="4"/>
  <c r="W164" i="4"/>
  <c r="T164" i="4"/>
  <c r="N164" i="4"/>
  <c r="H164" i="4"/>
  <c r="K149" i="4"/>
  <c r="N149" i="4"/>
  <c r="W128" i="4"/>
  <c r="H128" i="4"/>
  <c r="K128" i="4"/>
  <c r="AB5" i="7"/>
  <c r="AB6" i="7" s="1"/>
  <c r="AB7" i="7" s="1"/>
  <c r="AB8" i="7" s="1"/>
  <c r="AB9" i="7" s="1"/>
  <c r="AB10" i="7" s="1"/>
  <c r="G5" i="7"/>
  <c r="G6" i="7" s="1"/>
  <c r="G7" i="7" s="1"/>
  <c r="G8" i="7" s="1"/>
  <c r="G9" i="7" s="1"/>
  <c r="G10" i="7" s="1"/>
  <c r="A5" i="7"/>
  <c r="N148" i="4" l="1"/>
  <c r="N169" i="4" s="1"/>
  <c r="K148" i="4"/>
  <c r="H148" i="4"/>
  <c r="H169" i="4" s="1"/>
  <c r="Q148" i="4"/>
  <c r="Q169" i="4" s="1"/>
  <c r="T148" i="4"/>
  <c r="T169" i="4" s="1"/>
  <c r="K169" i="4"/>
  <c r="W169" i="4"/>
  <c r="A6" i="7"/>
  <c r="A7" i="7" l="1"/>
  <c r="A8" i="7" l="1"/>
  <c r="A9" i="7" l="1"/>
  <c r="A10" i="7" l="1"/>
  <c r="D86" i="4" l="1"/>
  <c r="D85" i="4"/>
  <c r="D87" i="4"/>
  <c r="D95" i="4" l="1"/>
  <c r="D150" i="4"/>
  <c r="D100" i="4"/>
  <c r="D155" i="4"/>
  <c r="D105" i="4"/>
  <c r="D160" i="4"/>
  <c r="D79" i="4"/>
  <c r="D134" i="4"/>
  <c r="D88" i="4"/>
  <c r="D143" i="4"/>
  <c r="D97" i="4"/>
  <c r="D152" i="4"/>
  <c r="D99" i="4"/>
  <c r="D154" i="4"/>
  <c r="D104" i="4"/>
  <c r="D159" i="4"/>
  <c r="D111" i="4"/>
  <c r="D166" i="4"/>
  <c r="D83" i="4"/>
  <c r="D138" i="4"/>
  <c r="D80" i="4"/>
  <c r="D135" i="4"/>
  <c r="D133" i="4"/>
  <c r="D129" i="4"/>
  <c r="D74" i="4"/>
  <c r="D98" i="4"/>
  <c r="D153" i="4"/>
  <c r="D102" i="4"/>
  <c r="D157" i="4"/>
  <c r="D107" i="4"/>
  <c r="D162" i="4"/>
  <c r="D77" i="4"/>
  <c r="D132" i="4"/>
  <c r="D84" i="4"/>
  <c r="D139" i="4"/>
  <c r="D92" i="4"/>
  <c r="D147" i="4"/>
  <c r="D96" i="4"/>
  <c r="D151" i="4"/>
  <c r="D103" i="4"/>
  <c r="D158" i="4"/>
  <c r="D108" i="4"/>
  <c r="D163" i="4"/>
  <c r="D112" i="4"/>
  <c r="D167" i="4"/>
  <c r="Z146" i="4" l="1"/>
  <c r="Z161" i="4" l="1"/>
  <c r="Z128" i="4"/>
  <c r="Z164" i="4"/>
  <c r="Z149" i="4"/>
  <c r="F34" i="4"/>
  <c r="F38" i="4"/>
  <c r="F43" i="4"/>
  <c r="F35" i="4"/>
  <c r="F32" i="4"/>
  <c r="F33" i="4"/>
  <c r="F31" i="4"/>
  <c r="F36" i="4"/>
  <c r="F41" i="4"/>
  <c r="Z148" i="4" l="1"/>
  <c r="Z169" i="4" s="1"/>
  <c r="G58" i="3" l="1"/>
  <c r="G36" i="3"/>
  <c r="H36" i="3" s="1"/>
  <c r="G6" i="3"/>
  <c r="H6" i="3" s="1"/>
  <c r="G61" i="2"/>
  <c r="G64" i="2" s="1"/>
  <c r="I6" i="3" l="1"/>
  <c r="J6" i="3" s="1"/>
  <c r="H58" i="3"/>
  <c r="I58" i="3" s="1"/>
  <c r="I36" i="3"/>
  <c r="H61" i="2"/>
  <c r="H64" i="2" s="1"/>
  <c r="G39" i="2"/>
  <c r="G6" i="2"/>
  <c r="J58" i="3" l="1"/>
  <c r="J36" i="3"/>
  <c r="K6" i="3"/>
  <c r="I61" i="2"/>
  <c r="I64" i="2" s="1"/>
  <c r="H6" i="2"/>
  <c r="H39" i="2"/>
  <c r="K58" i="3" l="1"/>
  <c r="L6" i="3"/>
  <c r="K36" i="3"/>
  <c r="J61" i="2"/>
  <c r="J64" i="2" s="1"/>
  <c r="I39" i="2"/>
  <c r="I6" i="2"/>
  <c r="L36" i="3" l="1"/>
  <c r="L58" i="3"/>
  <c r="M6" i="3"/>
  <c r="K61" i="2"/>
  <c r="K64" i="2" s="1"/>
  <c r="J6" i="2"/>
  <c r="J39" i="2"/>
  <c r="M58" i="3" l="1"/>
  <c r="M36" i="3"/>
  <c r="N6" i="3"/>
  <c r="L61" i="2"/>
  <c r="L64" i="2" s="1"/>
  <c r="K39" i="2"/>
  <c r="K6" i="2"/>
  <c r="O6" i="3" l="1"/>
  <c r="N58" i="3"/>
  <c r="N36" i="3"/>
  <c r="M61" i="2"/>
  <c r="M64" i="2" s="1"/>
  <c r="L6" i="2"/>
  <c r="L39" i="2"/>
  <c r="O58" i="3" l="1"/>
  <c r="P6" i="3"/>
  <c r="O36" i="3"/>
  <c r="N61" i="2"/>
  <c r="N64" i="2" s="1"/>
  <c r="M39" i="2"/>
  <c r="M6" i="2"/>
  <c r="P36" i="3" l="1"/>
  <c r="Q6" i="3"/>
  <c r="P58" i="3"/>
  <c r="O61" i="2"/>
  <c r="O64" i="2" s="1"/>
  <c r="N39" i="2"/>
  <c r="N6" i="2"/>
  <c r="Q58" i="3" l="1"/>
  <c r="Q36" i="3"/>
  <c r="P61" i="2"/>
  <c r="P64" i="2" s="1"/>
  <c r="O6" i="2"/>
  <c r="O39" i="2"/>
  <c r="Q61" i="2" l="1"/>
  <c r="Q64" i="2" s="1"/>
  <c r="P6" i="2"/>
  <c r="P39" i="2"/>
  <c r="Q6" i="2" l="1"/>
  <c r="Q39" i="2"/>
  <c r="H91" i="4" l="1"/>
  <c r="N91" i="4"/>
  <c r="W91" i="4"/>
  <c r="Q89" i="4"/>
  <c r="H89" i="4"/>
  <c r="N106" i="4"/>
  <c r="W89" i="4"/>
  <c r="T91" i="4"/>
  <c r="W94" i="4"/>
  <c r="T89" i="4"/>
  <c r="K89" i="4"/>
  <c r="T94" i="4"/>
  <c r="Q91" i="4"/>
  <c r="K91" i="4"/>
  <c r="W106" i="4" l="1"/>
  <c r="W93" i="4" s="1"/>
  <c r="H73" i="4"/>
  <c r="N109" i="4"/>
  <c r="T109" i="4"/>
  <c r="K106" i="4"/>
  <c r="H106" i="4"/>
  <c r="N89" i="4"/>
  <c r="Q109" i="4"/>
  <c r="T106" i="4"/>
  <c r="T93" i="4" s="1"/>
  <c r="Q106" i="4"/>
  <c r="K109" i="4"/>
  <c r="Q94" i="4"/>
  <c r="W73" i="4"/>
  <c r="K94" i="4"/>
  <c r="T73" i="4"/>
  <c r="Q73" i="4"/>
  <c r="H109" i="4"/>
  <c r="N73" i="4"/>
  <c r="N94" i="4"/>
  <c r="N93" i="4" s="1"/>
  <c r="H94" i="4"/>
  <c r="W109" i="4"/>
  <c r="K73" i="4"/>
  <c r="Z91" i="4"/>
  <c r="H93" i="4" l="1"/>
  <c r="H114" i="4" s="1"/>
  <c r="K93" i="4"/>
  <c r="K114" i="4" s="1"/>
  <c r="Z73" i="4"/>
  <c r="Q93" i="4"/>
  <c r="Q114" i="4" s="1"/>
  <c r="Z89" i="4"/>
  <c r="Z94" i="4"/>
  <c r="T114" i="4"/>
  <c r="W114" i="4"/>
  <c r="N114" i="4"/>
  <c r="Z109" i="4" l="1"/>
  <c r="Z106" i="4"/>
  <c r="Z93" i="4" s="1"/>
  <c r="Z114" i="4" l="1"/>
  <c r="AA7" i="6" l="1"/>
  <c r="AA13" i="6" l="1"/>
  <c r="AA9" i="6"/>
  <c r="AA11" i="6"/>
  <c r="Q25" i="3" l="1"/>
  <c r="N25" i="3"/>
  <c r="I25" i="3"/>
  <c r="K25" i="3"/>
  <c r="P25" i="3"/>
  <c r="H25" i="3"/>
  <c r="L25" i="3"/>
  <c r="O25" i="3"/>
  <c r="M25" i="3"/>
  <c r="F25" i="3"/>
  <c r="G25" i="3"/>
  <c r="J25" i="3"/>
  <c r="F146" i="4" l="1"/>
  <c r="I161" i="4"/>
  <c r="U146" i="4"/>
  <c r="L164" i="4"/>
  <c r="U161" i="4"/>
  <c r="L161" i="4"/>
  <c r="I146" i="4"/>
  <c r="L146" i="4"/>
  <c r="F149" i="4"/>
  <c r="O146" i="4"/>
  <c r="I149" i="4"/>
  <c r="R146" i="4"/>
  <c r="I128" i="4"/>
  <c r="F128" i="4"/>
  <c r="I148" i="4" l="1"/>
  <c r="F144" i="4"/>
  <c r="O161" i="4"/>
  <c r="R144" i="4"/>
  <c r="L144" i="4"/>
  <c r="I144" i="4"/>
  <c r="F161" i="4"/>
  <c r="F148" i="4" s="1"/>
  <c r="U144" i="4"/>
  <c r="O144" i="4"/>
  <c r="R161" i="4"/>
  <c r="F164" i="4"/>
  <c r="U164" i="4"/>
  <c r="R164" i="4"/>
  <c r="O164" i="4"/>
  <c r="I164" i="4"/>
  <c r="R149" i="4"/>
  <c r="L149" i="4"/>
  <c r="L148" i="4" s="1"/>
  <c r="U149" i="4"/>
  <c r="U148" i="4" s="1"/>
  <c r="O149" i="4"/>
  <c r="O128" i="4"/>
  <c r="R128" i="4"/>
  <c r="U128" i="4"/>
  <c r="L128" i="4"/>
  <c r="K25" i="2"/>
  <c r="N25" i="2"/>
  <c r="H25" i="2"/>
  <c r="M25" i="2"/>
  <c r="L25" i="2"/>
  <c r="G25" i="2"/>
  <c r="J25" i="2"/>
  <c r="I25" i="2"/>
  <c r="F25" i="2"/>
  <c r="P25" i="2"/>
  <c r="Q25" i="2"/>
  <c r="O25" i="2"/>
  <c r="X146" i="4"/>
  <c r="R148" i="4" l="1"/>
  <c r="R169" i="4" s="1"/>
  <c r="O148" i="4"/>
  <c r="O169" i="4" s="1"/>
  <c r="X144" i="4"/>
  <c r="X161" i="4"/>
  <c r="X164" i="4"/>
  <c r="X149" i="4"/>
  <c r="X128" i="4"/>
  <c r="L169" i="4"/>
  <c r="F169" i="4"/>
  <c r="I169" i="4"/>
  <c r="U169" i="4"/>
  <c r="F91" i="4"/>
  <c r="L91" i="4"/>
  <c r="U91" i="4"/>
  <c r="I91" i="4"/>
  <c r="I109" i="4"/>
  <c r="L109" i="4"/>
  <c r="I94" i="4"/>
  <c r="O91" i="4"/>
  <c r="R91" i="4"/>
  <c r="F89" i="4"/>
  <c r="X148" i="4" l="1"/>
  <c r="X91" i="4"/>
  <c r="F73" i="4"/>
  <c r="I73" i="4"/>
  <c r="L94" i="4"/>
  <c r="U94" i="4"/>
  <c r="R109" i="4"/>
  <c r="U73" i="4"/>
  <c r="O94" i="4"/>
  <c r="F106" i="4"/>
  <c r="U106" i="4"/>
  <c r="F109" i="4"/>
  <c r="U109" i="4"/>
  <c r="I106" i="4"/>
  <c r="I93" i="4" s="1"/>
  <c r="O89" i="4"/>
  <c r="L89" i="4"/>
  <c r="I89" i="4"/>
  <c r="U89" i="4"/>
  <c r="L106" i="4"/>
  <c r="L73" i="4"/>
  <c r="R94" i="4"/>
  <c r="O73" i="4"/>
  <c r="R73" i="4"/>
  <c r="R89" i="4"/>
  <c r="O109" i="4"/>
  <c r="F94" i="4"/>
  <c r="O106" i="4"/>
  <c r="R106" i="4"/>
  <c r="X169" i="4"/>
  <c r="U93" i="4" l="1"/>
  <c r="U114" i="4" s="1"/>
  <c r="L93" i="4"/>
  <c r="L114" i="4" s="1"/>
  <c r="F93" i="4"/>
  <c r="X106" i="4"/>
  <c r="X109" i="4"/>
  <c r="R93" i="4"/>
  <c r="R114" i="4" s="1"/>
  <c r="O93" i="4"/>
  <c r="O114" i="4" s="1"/>
  <c r="X94" i="4"/>
  <c r="X89" i="4"/>
  <c r="X73" i="4"/>
  <c r="F114" i="4"/>
  <c r="I114" i="4"/>
  <c r="X93" i="4" l="1"/>
  <c r="X114" i="4" s="1"/>
  <c r="F40" i="4" l="1"/>
  <c r="F39" i="4" l="1"/>
  <c r="F30" i="4" l="1"/>
  <c r="F44" i="4" l="1"/>
  <c r="F42" i="4" l="1"/>
  <c r="F29" i="4" s="1"/>
  <c r="G56" i="2" l="1"/>
  <c r="Q56" i="2"/>
  <c r="F56" i="2"/>
  <c r="P56" i="2"/>
  <c r="Q53" i="3"/>
  <c r="O56" i="2"/>
  <c r="L53" i="3"/>
  <c r="F53" i="3"/>
  <c r="N53" i="3"/>
  <c r="I56" i="2"/>
  <c r="J53" i="3"/>
  <c r="K53" i="3"/>
  <c r="I53" i="3"/>
  <c r="N56" i="2"/>
  <c r="J56" i="2"/>
  <c r="M56" i="2"/>
  <c r="O53" i="3"/>
  <c r="H53" i="3"/>
  <c r="AB7" i="6"/>
  <c r="H56" i="2"/>
  <c r="P53" i="3"/>
  <c r="L56" i="2"/>
  <c r="M53" i="3"/>
  <c r="G53" i="3"/>
  <c r="K56" i="2"/>
  <c r="AB9" i="6" l="1"/>
  <c r="AB13" i="6"/>
  <c r="AB11" i="6"/>
  <c r="S146" i="4"/>
  <c r="P146" i="4"/>
  <c r="V144" i="4"/>
  <c r="J146" i="4"/>
  <c r="M146" i="4"/>
  <c r="V146" i="4"/>
  <c r="S164" i="4"/>
  <c r="P144" i="4"/>
  <c r="G146" i="4"/>
  <c r="M144" i="4"/>
  <c r="S91" i="4"/>
  <c r="M91" i="4"/>
  <c r="M89" i="4"/>
  <c r="J91" i="4"/>
  <c r="G89" i="4"/>
  <c r="V91" i="4"/>
  <c r="V89" i="4"/>
  <c r="P91" i="4"/>
  <c r="P109" i="4"/>
  <c r="P94" i="4"/>
  <c r="S89" i="4"/>
  <c r="G91" i="4"/>
  <c r="J161" i="4" l="1"/>
  <c r="V73" i="4"/>
  <c r="S109" i="4"/>
  <c r="J94" i="4"/>
  <c r="P73" i="4"/>
  <c r="P89" i="4"/>
  <c r="J73" i="4"/>
  <c r="J109" i="4"/>
  <c r="M94" i="4"/>
  <c r="S73" i="4"/>
  <c r="G161" i="4"/>
  <c r="S161" i="4"/>
  <c r="M161" i="4"/>
  <c r="J89" i="4"/>
  <c r="S144" i="4"/>
  <c r="J144" i="4"/>
  <c r="V161" i="4"/>
  <c r="G144" i="4"/>
  <c r="M106" i="4"/>
  <c r="V106" i="4"/>
  <c r="V109" i="4"/>
  <c r="S94" i="4"/>
  <c r="M109" i="4"/>
  <c r="J106" i="4"/>
  <c r="G73" i="4"/>
  <c r="P106" i="4"/>
  <c r="P93" i="4" s="1"/>
  <c r="P161" i="4"/>
  <c r="G106" i="4"/>
  <c r="V94" i="4"/>
  <c r="S106" i="4"/>
  <c r="G109" i="4"/>
  <c r="G94" i="4"/>
  <c r="G93" i="4" s="1"/>
  <c r="M73" i="4"/>
  <c r="V164" i="4"/>
  <c r="G164" i="4"/>
  <c r="M164" i="4"/>
  <c r="J164" i="4"/>
  <c r="P164" i="4"/>
  <c r="V149" i="4"/>
  <c r="G149" i="4"/>
  <c r="S149" i="4"/>
  <c r="M149" i="4"/>
  <c r="P149" i="4"/>
  <c r="P148" i="4" s="1"/>
  <c r="J149" i="4"/>
  <c r="P128" i="4"/>
  <c r="J128" i="4"/>
  <c r="G128" i="4"/>
  <c r="S128" i="4"/>
  <c r="V128" i="4"/>
  <c r="M128" i="4"/>
  <c r="Y146" i="4"/>
  <c r="Y91" i="4"/>
  <c r="Y94" i="4"/>
  <c r="G148" i="4" l="1"/>
  <c r="V93" i="4"/>
  <c r="V114" i="4" s="1"/>
  <c r="S93" i="4"/>
  <c r="S114" i="4" s="1"/>
  <c r="J148" i="4"/>
  <c r="J169" i="4" s="1"/>
  <c r="S148" i="4"/>
  <c r="S169" i="4" s="1"/>
  <c r="M148" i="4"/>
  <c r="M169" i="4" s="1"/>
  <c r="Y144" i="4"/>
  <c r="Y106" i="4"/>
  <c r="Y93" i="4" s="1"/>
  <c r="Y73" i="4"/>
  <c r="J93" i="4"/>
  <c r="J114" i="4" s="1"/>
  <c r="Y89" i="4"/>
  <c r="V148" i="4"/>
  <c r="V169" i="4" s="1"/>
  <c r="Y161" i="4"/>
  <c r="Y109" i="4"/>
  <c r="M93" i="4"/>
  <c r="Y164" i="4"/>
  <c r="Y149" i="4"/>
  <c r="Y128" i="4"/>
  <c r="G114" i="4"/>
  <c r="P114" i="4"/>
  <c r="G169" i="4"/>
  <c r="P169" i="4"/>
  <c r="M114" i="4" l="1"/>
  <c r="Y148" i="4"/>
  <c r="Y169" i="4" s="1"/>
  <c r="AE27" i="4"/>
  <c r="AF27" i="4"/>
  <c r="P27" i="4"/>
  <c r="AA27" i="4"/>
  <c r="W27" i="4"/>
  <c r="AC27" i="4"/>
  <c r="Z27" i="4"/>
  <c r="AB27" i="4"/>
  <c r="X25" i="4"/>
  <c r="AD27" i="4"/>
  <c r="S27" i="4"/>
  <c r="P25" i="4"/>
  <c r="AD25" i="4"/>
  <c r="AG27" i="4"/>
  <c r="AC25" i="4"/>
  <c r="R27" i="4"/>
  <c r="X27" i="4"/>
  <c r="U27" i="4"/>
  <c r="AB45" i="4"/>
  <c r="AG25" i="4"/>
  <c r="T27" i="4"/>
  <c r="Q45" i="4"/>
  <c r="Q25" i="4"/>
  <c r="Y27" i="4"/>
  <c r="P9" i="4"/>
  <c r="V27" i="4"/>
  <c r="S25" i="4"/>
  <c r="Y114" i="4"/>
  <c r="W30" i="4"/>
  <c r="Q27" i="4"/>
  <c r="AF9" i="4"/>
  <c r="Q42" i="4"/>
  <c r="AE9" i="4" l="1"/>
  <c r="T9" i="4"/>
  <c r="X45" i="4"/>
  <c r="V25" i="4"/>
  <c r="AG42" i="4"/>
  <c r="W25" i="4"/>
  <c r="AA42" i="4"/>
  <c r="R9" i="4"/>
  <c r="U30" i="4"/>
  <c r="AD9" i="4"/>
  <c r="U45" i="4"/>
  <c r="S42" i="4"/>
  <c r="AG9" i="4"/>
  <c r="Z30" i="4"/>
  <c r="X9" i="4"/>
  <c r="S30" i="4"/>
  <c r="AA9" i="4"/>
  <c r="Y42" i="4"/>
  <c r="AI27" i="4"/>
  <c r="AB42" i="4"/>
  <c r="Z9" i="4"/>
  <c r="AH27" i="4"/>
  <c r="W45" i="4"/>
  <c r="AF30" i="4"/>
  <c r="R25" i="4"/>
  <c r="U42" i="4"/>
  <c r="R42" i="4"/>
  <c r="U25" i="4"/>
  <c r="V42" i="4"/>
  <c r="Y9" i="4"/>
  <c r="X42" i="4"/>
  <c r="T30" i="4"/>
  <c r="AC30" i="4"/>
  <c r="AE42" i="4"/>
  <c r="AD30" i="4"/>
  <c r="AF45" i="4"/>
  <c r="V9" i="4"/>
  <c r="Z42" i="4"/>
  <c r="V45" i="4"/>
  <c r="AC45" i="4"/>
  <c r="AE30" i="4"/>
  <c r="Y25" i="4"/>
  <c r="AG45" i="4"/>
  <c r="T45" i="4"/>
  <c r="AG30" i="4"/>
  <c r="AG29" i="4" s="1"/>
  <c r="AF42" i="4"/>
  <c r="V30" i="4"/>
  <c r="Z25" i="4"/>
  <c r="AB30" i="4"/>
  <c r="AF25" i="4"/>
  <c r="AE45" i="4"/>
  <c r="AC42" i="4"/>
  <c r="R30" i="4"/>
  <c r="Z45" i="4"/>
  <c r="P42" i="4"/>
  <c r="W9" i="4"/>
  <c r="AC9" i="4"/>
  <c r="X30" i="4"/>
  <c r="AA25" i="4"/>
  <c r="T42" i="4"/>
  <c r="Y30" i="4"/>
  <c r="AD45" i="4"/>
  <c r="P30" i="4"/>
  <c r="P29" i="4" s="1"/>
  <c r="AJ27" i="4"/>
  <c r="S9" i="4"/>
  <c r="R45" i="4"/>
  <c r="AE25" i="4"/>
  <c r="Q30" i="4"/>
  <c r="Q29" i="4" s="1"/>
  <c r="AA45" i="4"/>
  <c r="AB9" i="4"/>
  <c r="W42" i="4"/>
  <c r="W29" i="4" s="1"/>
  <c r="Y45" i="4"/>
  <c r="U9" i="4"/>
  <c r="P45" i="4"/>
  <c r="T25" i="4"/>
  <c r="AA30" i="4"/>
  <c r="Q9" i="4"/>
  <c r="S45" i="4"/>
  <c r="AB25" i="4"/>
  <c r="AD42" i="4"/>
  <c r="X29" i="4" l="1"/>
  <c r="X50" i="4" s="1"/>
  <c r="X57" i="4" s="1"/>
  <c r="Y29" i="4"/>
  <c r="AI45" i="4"/>
  <c r="AB29" i="4"/>
  <c r="AB50" i="4" s="1"/>
  <c r="AB57" i="4" s="1"/>
  <c r="AE29" i="4"/>
  <c r="AE50" i="4" s="1"/>
  <c r="AE57" i="4" s="1"/>
  <c r="AH42" i="4"/>
  <c r="AA29" i="4"/>
  <c r="AA50" i="4" s="1"/>
  <c r="AA57" i="4" s="1"/>
  <c r="AI25" i="4"/>
  <c r="S29" i="4"/>
  <c r="S50" i="4" s="1"/>
  <c r="S57" i="4" s="1"/>
  <c r="R29" i="4"/>
  <c r="AJ9" i="4"/>
  <c r="AI42" i="4"/>
  <c r="U29" i="4"/>
  <c r="U50" i="4" s="1"/>
  <c r="U57" i="4" s="1"/>
  <c r="AJ25" i="4"/>
  <c r="AH45" i="4"/>
  <c r="AI9" i="4"/>
  <c r="AF29" i="4"/>
  <c r="AF50" i="4" s="1"/>
  <c r="AF57" i="4" s="1"/>
  <c r="AJ45" i="4"/>
  <c r="Z29" i="4"/>
  <c r="Z50" i="4" s="1"/>
  <c r="Z57" i="4" s="1"/>
  <c r="AH9" i="4"/>
  <c r="AC29" i="4"/>
  <c r="AC50" i="4" s="1"/>
  <c r="AC57" i="4" s="1"/>
  <c r="T29" i="4"/>
  <c r="T50" i="4" s="1"/>
  <c r="T57" i="4" s="1"/>
  <c r="AH25" i="4"/>
  <c r="AH30" i="4"/>
  <c r="AJ42" i="4"/>
  <c r="AD29" i="4"/>
  <c r="AD50" i="4" s="1"/>
  <c r="AD57" i="4" s="1"/>
  <c r="V29" i="4"/>
  <c r="V50" i="4" s="1"/>
  <c r="V57" i="4" s="1"/>
  <c r="AI30" i="4"/>
  <c r="AJ30" i="4"/>
  <c r="AJ29" i="4" s="1"/>
  <c r="Y50" i="4"/>
  <c r="Y57" i="4" s="1"/>
  <c r="P50" i="4"/>
  <c r="P57" i="4" s="1"/>
  <c r="W50" i="4"/>
  <c r="W57" i="4" s="1"/>
  <c r="AG50" i="4"/>
  <c r="AG57" i="4" s="1"/>
  <c r="Q50" i="4"/>
  <c r="Q57" i="4" s="1"/>
  <c r="R50" i="4"/>
  <c r="R57" i="4" s="1"/>
  <c r="AI29" i="4" l="1"/>
  <c r="AI50" i="4" s="1"/>
  <c r="AI57" i="4" s="1"/>
  <c r="AH29" i="4"/>
  <c r="AH50" i="4" s="1"/>
  <c r="AH57" i="4" s="1"/>
  <c r="AJ50" i="4"/>
  <c r="AJ57" i="4" s="1"/>
  <c r="D14" i="5" l="1"/>
  <c r="AE10" i="6" l="1"/>
  <c r="F11" i="4" l="1"/>
  <c r="F10" i="4"/>
  <c r="F47" i="4"/>
  <c r="F26" i="4"/>
  <c r="F24" i="4"/>
  <c r="F15" i="4"/>
  <c r="F16" i="4"/>
  <c r="F17" i="4"/>
  <c r="F13" i="4"/>
  <c r="F14" i="4"/>
  <c r="F48" i="4"/>
  <c r="F20" i="4"/>
  <c r="F19" i="4"/>
  <c r="F22" i="4"/>
  <c r="F23" i="4"/>
  <c r="F21" i="4"/>
  <c r="F18" i="4"/>
  <c r="F12" i="4"/>
  <c r="F45" i="4" l="1"/>
  <c r="F25" i="4"/>
  <c r="F9" i="4"/>
  <c r="F50" i="4" l="1"/>
  <c r="AE5" i="6" l="1"/>
  <c r="AE7" i="6" s="1"/>
  <c r="AE11" i="6" s="1"/>
  <c r="G27" i="4"/>
  <c r="G9" i="4"/>
  <c r="G25" i="4"/>
  <c r="AC7" i="6"/>
  <c r="G29" i="4"/>
  <c r="G45" i="4"/>
  <c r="AE13" i="6" l="1"/>
  <c r="AE9" i="6"/>
  <c r="AC9" i="6"/>
  <c r="AC13" i="6"/>
  <c r="AC11" i="6"/>
  <c r="D5" i="5" l="1"/>
  <c r="D11" i="5"/>
  <c r="D8" i="5"/>
  <c r="D1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VF</author>
  </authors>
  <commentList>
    <comment ref="A6" authorId="0" shapeId="0" xr:uid="{00000000-0006-0000-0600-000001000000}">
      <text>
        <r>
          <rPr>
            <sz val="9"/>
            <color indexed="81"/>
            <rFont val="Tahoma"/>
            <family val="2"/>
          </rPr>
          <t>La información sobre DEUDA FLOTANTE se encuentra disponible en la página web del Ministerio de Hacienda - Responsabilidad Fiscal (Anexo 6)</t>
        </r>
      </text>
    </comment>
    <comment ref="A12" authorId="0" shapeId="0" xr:uid="{00000000-0006-0000-0600-000002000000}">
      <text>
        <r>
          <rPr>
            <sz val="9"/>
            <color indexed="81"/>
            <rFont val="Tahoma"/>
            <family val="2"/>
          </rPr>
          <t>La información sobre DEUDA FLOTANTE se encuentra disponible en la página web del Ministerio de Hacienda - Responsabilidad Fiscal (Anexo 6)</t>
        </r>
      </text>
    </comment>
  </commentList>
</comments>
</file>

<file path=xl/sharedStrings.xml><?xml version="1.0" encoding="utf-8"?>
<sst xmlns="http://schemas.openxmlformats.org/spreadsheetml/2006/main" count="1083" uniqueCount="240">
  <si>
    <t>Acreedor/Creditor</t>
  </si>
  <si>
    <t>ID</t>
  </si>
  <si>
    <t>Pesos</t>
  </si>
  <si>
    <t>Refinanciación 2019 FFDP</t>
  </si>
  <si>
    <t>FFDPO23</t>
  </si>
  <si>
    <t>ANSES 3% 2019</t>
  </si>
  <si>
    <t>ANSE23</t>
  </si>
  <si>
    <t>ANSES 6% 2016</t>
  </si>
  <si>
    <t>ANSG20</t>
  </si>
  <si>
    <t>ANSES 3% 2018</t>
  </si>
  <si>
    <t>ANSE22</t>
  </si>
  <si>
    <t>ANSES 3% 2017</t>
  </si>
  <si>
    <t>ANSE21</t>
  </si>
  <si>
    <t>FFFIR Ley 8530</t>
  </si>
  <si>
    <t>FFFIRO24</t>
  </si>
  <si>
    <t>FFFIR Ley 8930 - $416 MM</t>
  </si>
  <si>
    <t>FFFIRF26</t>
  </si>
  <si>
    <t>ANSES Régimen Policial</t>
  </si>
  <si>
    <t>ANSG22</t>
  </si>
  <si>
    <t>ANSES - Fideicomiso IPV VDF</t>
  </si>
  <si>
    <t>IPVO26</t>
  </si>
  <si>
    <t>FFFIR Ley 8066</t>
  </si>
  <si>
    <t>FFFIRF21</t>
  </si>
  <si>
    <t>FFFIR Ley 8066 Ampliación</t>
  </si>
  <si>
    <t>FFFIRE26</t>
  </si>
  <si>
    <t>FFFIR Ley 8067</t>
  </si>
  <si>
    <t>FFFIRY22</t>
  </si>
  <si>
    <t>Fideicomiso PROFEDESS</t>
  </si>
  <si>
    <t>PROFA21</t>
  </si>
  <si>
    <t>BICE Compra de Helicopteros</t>
  </si>
  <si>
    <t>BBIJ21</t>
  </si>
  <si>
    <t>Multilateral</t>
  </si>
  <si>
    <t>1.1. B.I.D.</t>
  </si>
  <si>
    <t>2573 BID-PROSAP</t>
  </si>
  <si>
    <t>BIDD36</t>
  </si>
  <si>
    <t>1956 BID-PROSAP</t>
  </si>
  <si>
    <t>BIDA33</t>
  </si>
  <si>
    <t>1640 BID-Programa Mendoza Productiva</t>
  </si>
  <si>
    <t>BIDG25</t>
  </si>
  <si>
    <t>3169-BID-Programa-Mendoza-Tecnológica</t>
  </si>
  <si>
    <t>BIDF40</t>
  </si>
  <si>
    <t>1855 BID - MUNICIPIOS</t>
  </si>
  <si>
    <t>BIDN32</t>
  </si>
  <si>
    <t>3806 BID-PROSAP</t>
  </si>
  <si>
    <t>BIDY42</t>
  </si>
  <si>
    <t>1134 BID - PROMEBA</t>
  </si>
  <si>
    <t>BIDO24</t>
  </si>
  <si>
    <t>1895 BID - PROAS ENOHSA Los Barriales</t>
  </si>
  <si>
    <t>BIDS34</t>
  </si>
  <si>
    <t>940 BID - PROMEBA</t>
  </si>
  <si>
    <t>BIDF22</t>
  </si>
  <si>
    <t>1895 BID - PROAS ENOHSA PMG EPAS</t>
  </si>
  <si>
    <t>BIDS23</t>
  </si>
  <si>
    <t>1.2. B.I.R.F.</t>
  </si>
  <si>
    <t>7597 BIRF - PROSAP</t>
  </si>
  <si>
    <t>BIRS38</t>
  </si>
  <si>
    <t>7425 BIRF - PROSAP</t>
  </si>
  <si>
    <t>BIRJ22</t>
  </si>
  <si>
    <t>BONO PESOS 2021 - Clase 1</t>
  </si>
  <si>
    <t>PMJ21</t>
  </si>
  <si>
    <t>BONO DE INTERESES</t>
  </si>
  <si>
    <t>PMG25</t>
  </si>
  <si>
    <t>TOTAL</t>
  </si>
  <si>
    <t>TOTAL AMORTIZACIONES EN PESOS</t>
  </si>
  <si>
    <t>PERFIL DE AMORTIZACIONES MENSUAL POR TIPO DE MONEDA</t>
  </si>
  <si>
    <t>DEUDA PÚBLICA EN UNIDADES DE VALOR ADQUISITIVO (UVA)</t>
  </si>
  <si>
    <t>PERFIL DE INTERESES MENSUAL POR TIPO DE MONEDA</t>
  </si>
  <si>
    <t>Dólar</t>
  </si>
  <si>
    <t>UVA</t>
  </si>
  <si>
    <t>PERFIL DE AMORTIZACIONES ANUAL POR TIPO DE MONEDA</t>
  </si>
  <si>
    <t>PERFIL DE INTERESES ANUAL POR TIPO DE MONEDA</t>
  </si>
  <si>
    <t>Servicios Deuda = Amort. + Int</t>
  </si>
  <si>
    <t>PERFIL SERVICIOS DE LA DEUDA ANUAL POR TIPO DE MONEDA</t>
  </si>
  <si>
    <t>En Millones Especie</t>
  </si>
  <si>
    <t>%</t>
  </si>
  <si>
    <t>TOTAL DEUDA CONSOLIDADA</t>
  </si>
  <si>
    <t>UVA (Fin de Período)</t>
  </si>
  <si>
    <t>BADLAR (Fin de Período)</t>
  </si>
  <si>
    <t>Tipo de Cambio Nominal ARS / USD (Fin de Período)</t>
  </si>
  <si>
    <t>Cupón / Cupon</t>
  </si>
  <si>
    <t>Fecha inicio / Issue date</t>
  </si>
  <si>
    <t>Garantizado por / Secured by</t>
  </si>
  <si>
    <t>Duración (Meses) / Maturity (Months)</t>
  </si>
  <si>
    <t>Frecuencia / Frequency</t>
  </si>
  <si>
    <t>Fecha vto. / Maturity Date</t>
  </si>
  <si>
    <t>Forma de pago / Payment method</t>
  </si>
  <si>
    <t>1er Trimestre</t>
  </si>
  <si>
    <t>Art. 21 Ley de Responsabilidad Fiscal</t>
  </si>
  <si>
    <t xml:space="preserve">SERVICIOS DEUDA </t>
  </si>
  <si>
    <t>RECURSOS CORRIENTES
(Netos de Copart. a Municipios)</t>
  </si>
  <si>
    <t>SS DEUDA / REC. CTES. "&lt; 15%"</t>
  </si>
  <si>
    <t>COVENANTS BONOS</t>
  </si>
  <si>
    <t>SERVICIOS DEUDA GARANTIZADA CON COPARTICIPACIÓN SIG. 12 MESES
[1]</t>
  </si>
  <si>
    <t>COPARTICIPACIÓN RECIBIDA 3 MESES ANTERIORES x 4
[2]</t>
  </si>
  <si>
    <t>[1] / [2]  "&lt; 50%"</t>
  </si>
  <si>
    <t>INTERESES PAGADOS 12 MESES ANTERIORES A INCURRIR EN DEUDA
[3]</t>
  </si>
  <si>
    <t>RECURSOS PERCIBIDOS 12 MESES ANTERIORES
[4]</t>
  </si>
  <si>
    <t>[3] / [4]  "&lt; 13%"</t>
  </si>
  <si>
    <t>CAPITAL PENDIENTE DE DEUDA NO GARANTIZADA CON COPARTICIP.
[5]</t>
  </si>
  <si>
    <t>RECURSOS PERCIBIDOS 12 MESES ANTERIORES
[6]</t>
  </si>
  <si>
    <t>[5] / [6]  "&lt; 10%"</t>
  </si>
  <si>
    <t>SERVICIOS DEUDA GARANTIZADA CON COPARTICIP. 4 TRIM FISCALES MÁS RECIENTES
[7]</t>
  </si>
  <si>
    <t>COPARTICIPACIÓN RECIBIDA DICHO PERÍODO
[8]</t>
  </si>
  <si>
    <t>[7] / [8]  "&lt; 50%"</t>
  </si>
  <si>
    <t>(1) Deuda Consolidada  ADMINISTRACIÓN CENTRAL</t>
  </si>
  <si>
    <t>(2) Deuda Flotante ADMINISTRACIÓN CENTRAL</t>
  </si>
  <si>
    <t>(1+2)= (3) Deuda TOTAL  ADMINISTRACIÓN CENTRAL</t>
  </si>
  <si>
    <t>(B) TIPO DE CAMBIO COMUNICACIÓN 3500 BCRA  ÚLTIMO DÍA HÁBIL CADA TRIMESTRE</t>
  </si>
  <si>
    <t>(3) / (B) Deuda TOTAL ADMINISTRACIÓN CENTRAL medida en USD</t>
  </si>
  <si>
    <t>(4) Deuda Flotante DESCENTRALIZADAS Y CUENTAS ESPECIALES</t>
  </si>
  <si>
    <t>Deuda TOTAL/PBG</t>
  </si>
  <si>
    <t>En Millones de Especie</t>
  </si>
  <si>
    <t>Vencimiento por Moneda</t>
  </si>
  <si>
    <t>Total Ss</t>
  </si>
  <si>
    <t>Vencimiento por Servicio</t>
  </si>
  <si>
    <t>Capital</t>
  </si>
  <si>
    <t>Interés</t>
  </si>
  <si>
    <t>Gobierno Federal</t>
  </si>
  <si>
    <t>Banco de la Nación Argentina</t>
  </si>
  <si>
    <t>Bancos Nacionales e Internacionales</t>
  </si>
  <si>
    <t>Organismos Multilaterales</t>
  </si>
  <si>
    <t>Tenedores de Bonos</t>
  </si>
  <si>
    <t>Vencimiento por Acreedor</t>
  </si>
  <si>
    <t>Bancos Internacionales y Otros Nacionales</t>
  </si>
  <si>
    <t>Acreedor</t>
  </si>
  <si>
    <t>Saldo Millones Moneda Origen / Outstanding Millons Currency</t>
  </si>
  <si>
    <t>Saldo Millones USD / Outstanding Millons USD</t>
  </si>
  <si>
    <t>DEUDA PÚBLICA EN USD</t>
  </si>
  <si>
    <t>USD</t>
  </si>
  <si>
    <t>Composición por Moneda</t>
  </si>
  <si>
    <t>Millones USD</t>
  </si>
  <si>
    <t>STOCK</t>
  </si>
  <si>
    <t>Composición por Tasa</t>
  </si>
  <si>
    <t>BADLAR</t>
  </si>
  <si>
    <t>LIBOR</t>
  </si>
  <si>
    <t>FIJA $</t>
  </si>
  <si>
    <t>FIJA UVA</t>
  </si>
  <si>
    <t>FIJA USD</t>
  </si>
  <si>
    <t>VARIABLE USD</t>
  </si>
  <si>
    <t>EVOLUCIÓN STOCK DEUDA CONSOLIDADA Y DEUDA FLOTANTE</t>
  </si>
  <si>
    <t>Composición_por_tasa_de_interés</t>
  </si>
  <si>
    <t>Composición_por_moneda</t>
  </si>
  <si>
    <t>Vencimiento_en_pesos</t>
  </si>
  <si>
    <t>Vencimiento_en_USD</t>
  </si>
  <si>
    <t>Vencimiento_en_UVA</t>
  </si>
  <si>
    <t>Vencimientos_en_pesos_por_servicio</t>
  </si>
  <si>
    <t>Vencimientos_en_UVA_por_servicio</t>
  </si>
  <si>
    <t>Vencimientos_en_pesos_por_acreedor</t>
  </si>
  <si>
    <t>Vencimientos_en_UVA_por_acreedor</t>
  </si>
  <si>
    <t>Vencimientos_en_USD_por_acreedor</t>
  </si>
  <si>
    <t>Graficos</t>
  </si>
  <si>
    <t>TOTAL AMORTIZACIONES EN USD</t>
  </si>
  <si>
    <t>TOTAL AMORTIZACIONES EN UVA</t>
  </si>
  <si>
    <t>Programa para la Emergencia Financiera Provincial</t>
  </si>
  <si>
    <t>GOBD23</t>
  </si>
  <si>
    <t>2do Trimestre</t>
  </si>
  <si>
    <t>TOTAL INTERESES EN PESOS</t>
  </si>
  <si>
    <t>TOTAL INTERESES EN USD</t>
  </si>
  <si>
    <t>TOTAL INTERESES EN UVA</t>
  </si>
  <si>
    <t>Vencimientos_en_USD_por_servicio</t>
  </si>
  <si>
    <t>Programa para la Emergencia Financiera Provincial II</t>
  </si>
  <si>
    <t>GOBD23 II</t>
  </si>
  <si>
    <t>Reestructuración BONO MENDOZA'24</t>
  </si>
  <si>
    <t>PMM29</t>
  </si>
  <si>
    <t>Banco Nación-Refinanciación 2020</t>
  </si>
  <si>
    <t>BNAS25</t>
  </si>
  <si>
    <t>BONO MENDOZA 2029</t>
  </si>
  <si>
    <t>4779 BID - RP82</t>
  </si>
  <si>
    <t>BIDN44</t>
  </si>
  <si>
    <t xml:space="preserve"> (A) (IPC Junio 2021) /(IPC Periodo) </t>
  </si>
  <si>
    <t>(3) x (A) = Deuda TOTAL ADMINISTRACIÓN CENTRAL medida en PESOS de Junio de 2021</t>
  </si>
  <si>
    <t>(3+4) x (A)= Deuda TOTAL medida en PESOS de Junio de 2021</t>
  </si>
  <si>
    <t>Promedio        2027-2044</t>
  </si>
  <si>
    <t>Prom Resto 2027-2044</t>
  </si>
  <si>
    <r>
      <t xml:space="preserve">Pertenece a la Ley N° 25.917 de Responabilidad Fiscal en su Capítulo V - "Endeudamiento":
Art 21) </t>
    </r>
    <r>
      <rPr>
        <sz val="11"/>
        <color theme="1"/>
        <rFont val="Arial Narrow"/>
        <family val="2"/>
      </rPr>
      <t>Los gobiernos de las provincias y de la Ciudad Autónoma de Buenos Aires tomarán las medidas necesarias para que el nivel de endeudamiento de sus jurisdicciones sea tal que en cada ejercicio fiscal los servicios de la deuda instrumentada no superen el quince por ciento (15%) de los recursos corrientes netos de transferencias por coparticipación a municipios.</t>
    </r>
  </si>
  <si>
    <r>
      <t xml:space="preserve">Pertenece al prospecto del Bono Mendoza 2021 (PMJ21)  "Compromisos - Limitación a los Gravámenes":
(e) </t>
    </r>
    <r>
      <rPr>
        <sz val="11"/>
        <color theme="1"/>
        <rFont val="Arial Narrow"/>
        <family val="2"/>
      </rPr>
      <t>cualquier Gravamen que garantice Deuda de la Provincia que involucre el derecho de la Provincia a percibir Pagos en Coparticipación; con la salvedad que la Deuda así garantizada no deberá provocar que el Ratio de Deuda Garantizada por la Coparticipación supere el 50% en el trimestre fiscal más reciente que finalice antes de la fecha de cálculo.</t>
    </r>
  </si>
  <si>
    <t>Coparticipación Federal de Impuestos</t>
  </si>
  <si>
    <t>Mensual</t>
  </si>
  <si>
    <t>Automático</t>
  </si>
  <si>
    <t>CER + 0,1%</t>
  </si>
  <si>
    <t>Semestral</t>
  </si>
  <si>
    <t>10-y Bond/LIBOR 12M (mayor) + 3,70%</t>
  </si>
  <si>
    <t>Otras Transferencias Nacionales</t>
  </si>
  <si>
    <t>Badlar Públicos + 2%</t>
  </si>
  <si>
    <t>Trimestral</t>
  </si>
  <si>
    <t>UVA + 5%</t>
  </si>
  <si>
    <t>Libor 6M + 3,5%</t>
  </si>
  <si>
    <t>TGP</t>
  </si>
  <si>
    <t xml:space="preserve">Tasa Base Libor 3 M + Margen BID </t>
  </si>
  <si>
    <t>Sin garantía</t>
  </si>
  <si>
    <t>BADLAR Bancos Privados</t>
  </si>
  <si>
    <t>Badlar Bancos Privados+ 4,375%</t>
  </si>
  <si>
    <t>-</t>
  </si>
  <si>
    <t>(1) El endeudamiento en pesos incluye endeudamiento con el Fondo Fiduciario Federal de Infraestructura Regional (FFFIR) ajustable por el Costo de la Construcción (ICC) con un tope máximo de 17% para 2020 y 2021</t>
  </si>
  <si>
    <r>
      <t xml:space="preserve">BONO PESOS 2021 - Clase 1 </t>
    </r>
    <r>
      <rPr>
        <vertAlign val="superscript"/>
        <sz val="11"/>
        <rFont val="Arial Narrow"/>
        <family val="2"/>
      </rPr>
      <t>(2)</t>
    </r>
  </si>
  <si>
    <r>
      <t xml:space="preserve">Moneda / Currency </t>
    </r>
    <r>
      <rPr>
        <b/>
        <vertAlign val="superscript"/>
        <sz val="11"/>
        <color theme="0"/>
        <rFont val="Arial Narrow"/>
        <family val="2"/>
      </rPr>
      <t>(1)</t>
    </r>
  </si>
  <si>
    <t>Operaciones financieras no consolidadas</t>
  </si>
  <si>
    <t>Letras de Tesorería Serie I 2020</t>
  </si>
  <si>
    <t>LTM21</t>
  </si>
  <si>
    <t>Letras de Tesorería Serie II 2020</t>
  </si>
  <si>
    <t>LTJ21</t>
  </si>
  <si>
    <t>Letras de Tesorería Serie I 2021</t>
  </si>
  <si>
    <t>LTS21</t>
  </si>
  <si>
    <t>Tenedores de Letras</t>
  </si>
  <si>
    <t>Días</t>
  </si>
  <si>
    <t>Tesorería</t>
  </si>
  <si>
    <r>
      <t xml:space="preserve">Letras de Tesorería Serie II 2020 </t>
    </r>
    <r>
      <rPr>
        <vertAlign val="superscript"/>
        <sz val="11"/>
        <rFont val="Arial Narrow"/>
        <family val="2"/>
      </rPr>
      <t>(3)</t>
    </r>
  </si>
  <si>
    <t>(2) En el marco del Programa de Letras de Tesorería 2021, que se licitaron el día 01 de junio de 2021, se suscribieron $2.901,947 millones con bono PMJ21. El saldo remanente del "BONO PESOS 2021 - Clase 1" se canceló en su fecha de vencimiento.</t>
  </si>
  <si>
    <t>(3) En el marco del Programa de Letras de Tesorería 2021, que se licitaron el día 01 de junio de 2021, se suscribieron $484,099 millones con "Letras de Tesorería Serie II 2020". El saldo remanente del "Letras de Tesorería Serie II 2020" se canceló en su respectiva fecha de vencimiento.</t>
  </si>
  <si>
    <t>TOTAL DEUDA CONSOLIDADA + OPERACIONES NO CONSOLIDADAS</t>
  </si>
  <si>
    <r>
      <t xml:space="preserve">DEUDA PÚBLICA EN PESOS </t>
    </r>
    <r>
      <rPr>
        <b/>
        <vertAlign val="superscript"/>
        <sz val="12"/>
        <color theme="0"/>
        <rFont val="Arial Narrow"/>
        <family val="2"/>
      </rPr>
      <t>(1)</t>
    </r>
  </si>
  <si>
    <r>
      <t xml:space="preserve">Letras de Tesorería Serie II 2020 </t>
    </r>
    <r>
      <rPr>
        <vertAlign val="superscript"/>
        <sz val="11"/>
        <rFont val="Arial Narrow"/>
        <family val="2"/>
      </rPr>
      <t>(2)</t>
    </r>
  </si>
  <si>
    <t>(1) Se incluye Endeudamiento con el Fondo Fiduciario Federal de Infraestructura Regional (FFFIR) ajustable por el Costo de la Construcción (ICC) con un tope máximo de 17% para 2020 y 2021</t>
  </si>
  <si>
    <t>BADLAR Bcos Privados + 
Int Compensatorios</t>
  </si>
  <si>
    <t>(BADLAR Bcos Privados + 3,25% )+ Int Compensatorios</t>
  </si>
  <si>
    <t>(BADLAR Bcos Privados + 3,5%) + Int Compensatorios</t>
  </si>
  <si>
    <r>
      <t xml:space="preserve">Pertenece al prospecto del Bono Mendoza 2029 (PMM29)  "Compromisos - Limitación a los Gravámenes":
(e) </t>
    </r>
    <r>
      <rPr>
        <sz val="11"/>
        <color theme="1"/>
        <rFont val="Arial Narrow"/>
        <family val="2"/>
      </rPr>
      <t>cualquier Gravamen que garantice Deuda de la Provincia, constituido sobre el derecho de la Provincia a percibir Pagos en Coparticipación; con la salvedad que el monto de capital total de la Deuda así garantizada y pendiente de pago en cualquier momento no podrá superar un monto tal que provoque que la Relación de Deuda Garantizada por la Coparticipación Trimestral supere el 50%.</t>
    </r>
  </si>
  <si>
    <r>
      <t xml:space="preserve">Pertenece al prospecto del Bono Mendoza 2021 (PMJ21) Y Bono Mendoza 2029 (PMM29) "Compromisos - Compromisos de cobertura de interés":                                                                                                                                            </t>
    </r>
    <r>
      <rPr>
        <sz val="11"/>
        <color theme="1"/>
        <rFont val="Arial Narrow"/>
        <family val="2"/>
      </rPr>
      <t>La Provincia ha acordado que no incurrirá, asumirá o garantizará y no permitirá que ninguna Entidad Provincial incurra en ninguna Deuda, con la excepción de que, a la fecha en que se proponga incurrir, el monto de los “Gastos de Interés” incurridos durante los anteriores doce meses finalizados en el trimestre fiscales más recientes, dependiendo el caso, no exceda el 13% de los Ingresos obtenidos durante el referido período de doce meses.</t>
    </r>
  </si>
  <si>
    <r>
      <t xml:space="preserve">Pertenece al prospecto del Bono Mendoza 2021 (PMJ21) y del Bono Mendoza 2029 (PMM29) "Compromisos - Limitación a los Gravámenes":
(h) </t>
    </r>
    <r>
      <rPr>
        <sz val="11"/>
        <color theme="1"/>
        <rFont val="Arial Narrow"/>
        <family val="2"/>
      </rPr>
      <t>cualquier otro gravamen, diferente de aquellos Gravámenes relacionados con el derecho de la Provincia a recibir Pagos en Coparticipación, que garanticen Deuda de la Provincia en un monto total de capital pendiente de pago que no supere en ningún momento el 10% de los Ingresos anuales de la Provincia para el período que incluye los cuatro trimestres fiscales consecutivos más recientes que finalicen antes de la fecha en que se incurra dicho Gravamen.</t>
    </r>
  </si>
  <si>
    <t>En millones de ARS corrientes</t>
  </si>
  <si>
    <t>Deuda</t>
  </si>
  <si>
    <t>PBG</t>
  </si>
  <si>
    <t>Ratio</t>
  </si>
  <si>
    <t>CARACTERÍSTICA DE LOS AVALES Y/O GARANTÍAS OTORGADAS</t>
  </si>
  <si>
    <t>En millones de $</t>
  </si>
  <si>
    <t>Beneficiario</t>
  </si>
  <si>
    <t>Marco Legal</t>
  </si>
  <si>
    <t>Proyecto</t>
  </si>
  <si>
    <t>Programa</t>
  </si>
  <si>
    <t>Monto del Contrato</t>
  </si>
  <si>
    <t>Moneda</t>
  </si>
  <si>
    <t>Garantía de Contraparte</t>
  </si>
  <si>
    <t>Saldo Adeudado</t>
  </si>
  <si>
    <t>Condiciones Financieras</t>
  </si>
  <si>
    <t>Plazo</t>
  </si>
  <si>
    <t>Gracia</t>
  </si>
  <si>
    <t>Tasa</t>
  </si>
  <si>
    <t>Cantidad de Cuotas</t>
  </si>
  <si>
    <t>Periodicidad</t>
  </si>
  <si>
    <t>No hay avales y/o garantías otorgados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</si>
</sst>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0.00_-;\-* #,##0.00_-;_-* &quot;-&quot;??_-;_-@_-"/>
    <numFmt numFmtId="164" formatCode="[$ARS]\ #,##0.00"/>
    <numFmt numFmtId="165" formatCode="[$USD]\ #,##0.00"/>
    <numFmt numFmtId="166" formatCode="_ * #,##0.00_ ;_ * \-#,##0.00_ ;_ * &quot;-&quot;??_ ;_ @_ "/>
    <numFmt numFmtId="167" formatCode="[$-409]mmm\-yy;@"/>
    <numFmt numFmtId="168" formatCode="0.0%"/>
    <numFmt numFmtId="169" formatCode="0.0000%"/>
    <numFmt numFmtId="170" formatCode="[$UVA]\ #,##0.00"/>
    <numFmt numFmtId="171" formatCode="_ * #,##0_ ;_ * \-#,##0_ ;_ * &quot;-&quot;??_ ;_ @_ "/>
    <numFmt numFmtId="172" formatCode="0.000"/>
    <numFmt numFmtId="173" formatCode="#,##0.0"/>
    <numFmt numFmtId="174" formatCode="&quot;$&quot;#,##0.00"/>
    <numFmt numFmtId="175" formatCode="#,##0.0_ ;\-#,##0.0\ "/>
    <numFmt numFmtId="176" formatCode="#,##0.00_ ;\-#,##0.00\ "/>
    <numFmt numFmtId="177" formatCode="#,##0.000"/>
    <numFmt numFmtId="178" formatCode="0.000%"/>
    <numFmt numFmtId="179" formatCode="_ * #,##0.0_ ;_ * \-#,##0.0_ ;_ * &quot;-&quot;??_ ;_ @_ "/>
    <numFmt numFmtId="180" formatCode="_-* #,##0.0_-;\-* #,##0.0_-;_-* &quot;-&quot;?_-;_-@_-"/>
    <numFmt numFmtId="181" formatCode="#,##0.00_ ;[Red]\-#,##0.00\ "/>
    <numFmt numFmtId="182" formatCode="mmmm\-yy"/>
  </numFmts>
  <fonts count="39" x14ac:knownFonts="1">
    <font>
      <sz val="11"/>
      <color theme="1"/>
      <name val="Calibri"/>
      <family val="2"/>
      <scheme val="minor"/>
    </font>
    <font>
      <sz val="11"/>
      <color theme="1"/>
      <name val="Arial Narrow"/>
      <family val="2"/>
    </font>
    <font>
      <sz val="11"/>
      <color theme="1"/>
      <name val="Calibri"/>
      <family val="2"/>
      <scheme val="minor"/>
    </font>
    <font>
      <sz val="9"/>
      <color indexed="81"/>
      <name val="Tahoma"/>
      <family val="2"/>
    </font>
    <font>
      <sz val="11"/>
      <color theme="1"/>
      <name val="Arial Narrow"/>
      <family val="2"/>
    </font>
    <font>
      <sz val="12"/>
      <color theme="1"/>
      <name val="Arial Narrow"/>
      <family val="2"/>
    </font>
    <font>
      <b/>
      <sz val="12"/>
      <color theme="0"/>
      <name val="Arial Narrow"/>
      <family val="2"/>
    </font>
    <font>
      <sz val="12"/>
      <name val="Arial Narrow"/>
      <family val="2"/>
    </font>
    <font>
      <b/>
      <sz val="11"/>
      <color theme="0"/>
      <name val="Arial Narrow"/>
      <family val="2"/>
    </font>
    <font>
      <b/>
      <sz val="11"/>
      <color theme="1"/>
      <name val="Arial Narrow"/>
      <family val="2"/>
    </font>
    <font>
      <b/>
      <sz val="16"/>
      <color theme="1"/>
      <name val="Arial Narrow"/>
      <family val="2"/>
    </font>
    <font>
      <sz val="13"/>
      <color rgb="FF000099"/>
      <name val="Arial Narrow"/>
      <family val="2"/>
    </font>
    <font>
      <sz val="11"/>
      <name val="Arial Narrow"/>
      <family val="2"/>
    </font>
    <font>
      <b/>
      <sz val="11"/>
      <color theme="0"/>
      <name val="Calibri"/>
      <family val="2"/>
      <scheme val="minor"/>
    </font>
    <font>
      <sz val="11"/>
      <color theme="0"/>
      <name val="Calibri"/>
      <family val="2"/>
      <scheme val="minor"/>
    </font>
    <font>
      <sz val="11"/>
      <color theme="0"/>
      <name val="Arial Narrow"/>
      <family val="2"/>
    </font>
    <font>
      <b/>
      <sz val="11"/>
      <name val="Arial Narrow"/>
      <family val="2"/>
    </font>
    <font>
      <sz val="9"/>
      <color theme="1"/>
      <name val="Arial Narrow"/>
      <family val="2"/>
    </font>
    <font>
      <sz val="10"/>
      <name val="Arial Narrow"/>
      <family val="2"/>
    </font>
    <font>
      <b/>
      <sz val="10"/>
      <color theme="0"/>
      <name val="Arial Narrow"/>
      <family val="2"/>
    </font>
    <font>
      <b/>
      <sz val="10"/>
      <name val="Arial Narrow"/>
      <family val="2"/>
    </font>
    <font>
      <b/>
      <sz val="12"/>
      <color theme="1"/>
      <name val="Arial Narrow"/>
      <family val="2"/>
    </font>
    <font>
      <sz val="10"/>
      <color theme="1"/>
      <name val="Arial Narrow"/>
      <family val="2"/>
    </font>
    <font>
      <sz val="5"/>
      <color theme="0"/>
      <name val="Calibri"/>
      <family val="2"/>
      <scheme val="minor"/>
    </font>
    <font>
      <b/>
      <sz val="11"/>
      <color theme="1"/>
      <name val="Calibri"/>
      <family val="2"/>
      <scheme val="minor"/>
    </font>
    <font>
      <sz val="11"/>
      <color rgb="FF000000"/>
      <name val="Calibri"/>
      <family val="2"/>
      <scheme val="minor"/>
    </font>
    <font>
      <b/>
      <sz val="10"/>
      <color theme="1"/>
      <name val="Arial Narrow"/>
      <family val="2"/>
    </font>
    <font>
      <sz val="11"/>
      <color rgb="FFFF0000"/>
      <name val="Arial Narrow"/>
      <family val="2"/>
    </font>
    <font>
      <vertAlign val="superscript"/>
      <sz val="11"/>
      <name val="Arial Narrow"/>
      <family val="2"/>
    </font>
    <font>
      <b/>
      <vertAlign val="superscript"/>
      <sz val="11"/>
      <color theme="0"/>
      <name val="Arial Narrow"/>
      <family val="2"/>
    </font>
    <font>
      <b/>
      <vertAlign val="superscript"/>
      <sz val="12"/>
      <color theme="0"/>
      <name val="Arial Narrow"/>
      <family val="2"/>
    </font>
    <font>
      <b/>
      <sz val="14"/>
      <color theme="1"/>
      <name val="Arial Narrow"/>
      <family val="2"/>
    </font>
    <font>
      <sz val="12"/>
      <color rgb="FF000099"/>
      <name val="Arial Narrow"/>
      <family val="2"/>
    </font>
    <font>
      <b/>
      <u/>
      <sz val="11"/>
      <color theme="1"/>
      <name val="Calibri"/>
      <family val="2"/>
      <scheme val="minor"/>
    </font>
    <font>
      <b/>
      <sz val="9"/>
      <color theme="0"/>
      <name val="Arial Narrow"/>
      <family val="2"/>
    </font>
    <font>
      <b/>
      <sz val="9"/>
      <color theme="0"/>
      <name val="Arial"/>
      <family val="2"/>
    </font>
    <font>
      <sz val="9"/>
      <color theme="0"/>
      <name val="Calibri"/>
      <family val="2"/>
      <scheme val="minor"/>
    </font>
    <font>
      <b/>
      <sz val="9"/>
      <name val="Arial"/>
      <family val="2"/>
    </font>
    <font>
      <sz val="9"/>
      <name val="Arial"/>
      <family val="2"/>
    </font>
  </fonts>
  <fills count="8">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3" tint="-0.249977111117893"/>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305496"/>
        <bgColor indexed="64"/>
      </patternFill>
    </fill>
  </fills>
  <borders count="2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4">
    <xf numFmtId="0" fontId="0" fillId="0" borderId="0"/>
    <xf numFmtId="166"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cellStyleXfs>
  <cellXfs count="217">
    <xf numFmtId="0" fontId="0" fillId="0" borderId="0" xfId="0"/>
    <xf numFmtId="0" fontId="4" fillId="0" borderId="0" xfId="0" applyFont="1"/>
    <xf numFmtId="164" fontId="5" fillId="0" borderId="0" xfId="0" applyNumberFormat="1" applyFont="1" applyAlignment="1">
      <alignment vertical="center"/>
    </xf>
    <xf numFmtId="0" fontId="4" fillId="0" borderId="0" xfId="0" applyFont="1" applyAlignment="1">
      <alignment vertical="center"/>
    </xf>
    <xf numFmtId="164" fontId="7" fillId="0" borderId="0" xfId="0" applyNumberFormat="1" applyFont="1" applyAlignment="1">
      <alignment vertical="center"/>
    </xf>
    <xf numFmtId="164" fontId="11" fillId="0" borderId="0" xfId="0" applyNumberFormat="1" applyFont="1" applyAlignment="1">
      <alignment vertical="center"/>
    </xf>
    <xf numFmtId="0" fontId="8" fillId="5" borderId="0" xfId="0" applyFont="1" applyFill="1" applyAlignment="1">
      <alignment horizontal="center"/>
    </xf>
    <xf numFmtId="43" fontId="4" fillId="0" borderId="0" xfId="0" applyNumberFormat="1" applyFont="1"/>
    <xf numFmtId="164" fontId="10" fillId="0" borderId="0" xfId="0" applyNumberFormat="1" applyFont="1" applyAlignment="1">
      <alignment horizontal="left" vertical="center"/>
    </xf>
    <xf numFmtId="164" fontId="12" fillId="0" borderId="2" xfId="0" applyNumberFormat="1" applyFont="1" applyBorder="1" applyAlignment="1">
      <alignment vertical="center"/>
    </xf>
    <xf numFmtId="164" fontId="12" fillId="0" borderId="2" xfId="0" applyNumberFormat="1" applyFont="1" applyBorder="1" applyAlignment="1">
      <alignment horizontal="center" vertical="center"/>
    </xf>
    <xf numFmtId="164" fontId="12" fillId="3" borderId="2" xfId="0" applyNumberFormat="1" applyFont="1" applyFill="1" applyBorder="1" applyAlignment="1">
      <alignment vertical="center"/>
    </xf>
    <xf numFmtId="0" fontId="1" fillId="0" borderId="0" xfId="0" applyFont="1" applyAlignment="1">
      <alignment vertical="center"/>
    </xf>
    <xf numFmtId="165" fontId="12" fillId="3" borderId="2" xfId="0" applyNumberFormat="1" applyFont="1" applyFill="1" applyBorder="1" applyAlignment="1">
      <alignment horizontal="center" vertical="center"/>
    </xf>
    <xf numFmtId="165" fontId="12" fillId="0" borderId="2" xfId="0" applyNumberFormat="1" applyFont="1" applyBorder="1" applyAlignment="1">
      <alignment horizontal="center" vertical="center"/>
    </xf>
    <xf numFmtId="164" fontId="12" fillId="0" borderId="0" xfId="0" applyNumberFormat="1" applyFont="1" applyAlignment="1">
      <alignment vertical="center"/>
    </xf>
    <xf numFmtId="164" fontId="12" fillId="3" borderId="2" xfId="0" applyNumberFormat="1" applyFont="1" applyFill="1" applyBorder="1" applyAlignment="1">
      <alignment horizontal="center" vertical="center"/>
    </xf>
    <xf numFmtId="164" fontId="12" fillId="0" borderId="4" xfId="0" applyNumberFormat="1" applyFont="1" applyBorder="1" applyAlignment="1">
      <alignment vertical="center"/>
    </xf>
    <xf numFmtId="0" fontId="1" fillId="0" borderId="0" xfId="0" applyFont="1"/>
    <xf numFmtId="166" fontId="5" fillId="0" borderId="2" xfId="1" applyFont="1" applyFill="1" applyBorder="1" applyAlignment="1">
      <alignment vertical="center"/>
    </xf>
    <xf numFmtId="166" fontId="5" fillId="0" borderId="2" xfId="1" applyFont="1" applyFill="1" applyBorder="1" applyAlignment="1">
      <alignment horizontal="center" vertical="center"/>
    </xf>
    <xf numFmtId="166" fontId="1" fillId="0" borderId="2" xfId="1" applyFont="1" applyFill="1" applyBorder="1" applyAlignment="1">
      <alignment vertical="center"/>
    </xf>
    <xf numFmtId="164" fontId="8" fillId="4" borderId="2" xfId="0" applyNumberFormat="1" applyFont="1" applyFill="1" applyBorder="1" applyAlignment="1">
      <alignment vertical="center"/>
    </xf>
    <xf numFmtId="164" fontId="16" fillId="2" borderId="2" xfId="0" applyNumberFormat="1" applyFont="1" applyFill="1" applyBorder="1" applyAlignment="1">
      <alignment vertical="center"/>
    </xf>
    <xf numFmtId="0" fontId="8" fillId="5" borderId="2" xfId="0" applyFont="1" applyFill="1" applyBorder="1" applyAlignment="1">
      <alignment horizontal="center" vertical="center"/>
    </xf>
    <xf numFmtId="164" fontId="12" fillId="3" borderId="0" xfId="0" applyNumberFormat="1" applyFont="1" applyFill="1" applyAlignment="1">
      <alignment vertical="center"/>
    </xf>
    <xf numFmtId="166" fontId="1" fillId="0" borderId="0" xfId="1" applyFont="1" applyBorder="1" applyAlignment="1">
      <alignment horizontal="center"/>
    </xf>
    <xf numFmtId="0" fontId="15" fillId="0" borderId="0" xfId="0" applyFont="1"/>
    <xf numFmtId="0" fontId="14" fillId="0" borderId="0" xfId="0" applyFont="1" applyAlignment="1">
      <alignment horizontal="center" vertical="center"/>
    </xf>
    <xf numFmtId="43" fontId="0" fillId="0" borderId="0" xfId="0" applyNumberFormat="1"/>
    <xf numFmtId="14" fontId="8" fillId="5" borderId="5" xfId="0" applyNumberFormat="1" applyFont="1" applyFill="1" applyBorder="1" applyAlignment="1">
      <alignment horizontal="center" vertical="center"/>
    </xf>
    <xf numFmtId="167" fontId="12" fillId="3" borderId="2" xfId="0" applyNumberFormat="1" applyFont="1" applyFill="1" applyBorder="1" applyAlignment="1">
      <alignment horizontal="center" vertical="center"/>
    </xf>
    <xf numFmtId="3" fontId="12" fillId="0" borderId="2" xfId="0" applyNumberFormat="1" applyFont="1" applyBorder="1" applyAlignment="1">
      <alignment horizontal="center" vertical="center"/>
    </xf>
    <xf numFmtId="0" fontId="8" fillId="5" borderId="9" xfId="0" applyFont="1" applyFill="1" applyBorder="1" applyAlignment="1">
      <alignment horizontal="center" vertical="center"/>
    </xf>
    <xf numFmtId="0" fontId="8" fillId="0" borderId="0" xfId="0" applyFont="1" applyAlignment="1">
      <alignment horizontal="center" vertical="center"/>
    </xf>
    <xf numFmtId="164" fontId="8" fillId="0" borderId="0" xfId="0" applyNumberFormat="1" applyFont="1" applyAlignment="1">
      <alignment vertical="center"/>
    </xf>
    <xf numFmtId="164" fontId="16" fillId="0" borderId="0" xfId="0" applyNumberFormat="1" applyFont="1" applyAlignment="1">
      <alignment vertical="center"/>
    </xf>
    <xf numFmtId="164" fontId="8" fillId="0" borderId="0" xfId="0" applyNumberFormat="1" applyFont="1" applyAlignment="1">
      <alignment horizontal="left" vertical="center" wrapText="1"/>
    </xf>
    <xf numFmtId="165" fontId="16" fillId="0" borderId="2" xfId="0" applyNumberFormat="1" applyFont="1" applyBorder="1" applyAlignment="1">
      <alignment horizontal="center" vertical="center"/>
    </xf>
    <xf numFmtId="165" fontId="8" fillId="4" borderId="2" xfId="0" applyNumberFormat="1" applyFont="1" applyFill="1" applyBorder="1" applyAlignment="1">
      <alignment horizontal="center" vertical="center"/>
    </xf>
    <xf numFmtId="165" fontId="9" fillId="2" borderId="2" xfId="0" applyNumberFormat="1" applyFont="1" applyFill="1" applyBorder="1" applyAlignment="1">
      <alignment horizontal="center" vertical="center"/>
    </xf>
    <xf numFmtId="0" fontId="17" fillId="0" borderId="0" xfId="0" applyFont="1" applyAlignment="1">
      <alignment horizontal="left"/>
    </xf>
    <xf numFmtId="170" fontId="12" fillId="0" borderId="2" xfId="0" applyNumberFormat="1" applyFont="1" applyBorder="1" applyAlignment="1">
      <alignment horizontal="center" vertical="center"/>
    </xf>
    <xf numFmtId="170" fontId="1" fillId="0" borderId="0" xfId="0" applyNumberFormat="1" applyFont="1"/>
    <xf numFmtId="164" fontId="8" fillId="5" borderId="2" xfId="1" applyNumberFormat="1" applyFont="1" applyFill="1" applyBorder="1" applyAlignment="1">
      <alignment vertical="center"/>
    </xf>
    <xf numFmtId="0" fontId="8" fillId="5" borderId="2" xfId="0" applyFont="1" applyFill="1" applyBorder="1" applyAlignment="1">
      <alignment horizontal="center" vertical="center" wrapText="1"/>
    </xf>
    <xf numFmtId="164" fontId="18" fillId="0" borderId="2" xfId="0" applyNumberFormat="1" applyFont="1" applyBorder="1" applyAlignment="1">
      <alignment horizontal="center" vertical="center" wrapText="1"/>
    </xf>
    <xf numFmtId="164" fontId="19" fillId="4" borderId="2" xfId="0" applyNumberFormat="1" applyFont="1" applyFill="1" applyBorder="1" applyAlignment="1">
      <alignment horizontal="center" vertical="center" wrapText="1"/>
    </xf>
    <xf numFmtId="164" fontId="20" fillId="2" borderId="2" xfId="0" applyNumberFormat="1" applyFont="1" applyFill="1" applyBorder="1" applyAlignment="1">
      <alignment horizontal="center" vertical="center" wrapText="1"/>
    </xf>
    <xf numFmtId="10" fontId="18" fillId="0" borderId="2" xfId="2" applyNumberFormat="1" applyFont="1" applyFill="1" applyBorder="1" applyAlignment="1">
      <alignment horizontal="center" vertical="center" wrapText="1"/>
    </xf>
    <xf numFmtId="164" fontId="19" fillId="4" borderId="2" xfId="0" applyNumberFormat="1" applyFont="1" applyFill="1" applyBorder="1" applyAlignment="1">
      <alignment vertical="center" wrapText="1"/>
    </xf>
    <xf numFmtId="164" fontId="20" fillId="2" borderId="2" xfId="0" applyNumberFormat="1" applyFont="1" applyFill="1" applyBorder="1" applyAlignment="1">
      <alignment vertical="center" wrapText="1"/>
    </xf>
    <xf numFmtId="166" fontId="1" fillId="0" borderId="0" xfId="1" applyFont="1" applyFill="1" applyBorder="1" applyAlignment="1">
      <alignment horizontal="center"/>
    </xf>
    <xf numFmtId="164" fontId="12" fillId="0" borderId="0" xfId="0" applyNumberFormat="1" applyFont="1" applyAlignment="1">
      <alignment horizontal="center" vertical="center"/>
    </xf>
    <xf numFmtId="166" fontId="17" fillId="0" borderId="0" xfId="1" applyFont="1" applyBorder="1" applyAlignment="1">
      <alignment horizontal="left"/>
    </xf>
    <xf numFmtId="166" fontId="1" fillId="0" borderId="0" xfId="1" applyFont="1" applyAlignment="1">
      <alignment vertical="center"/>
    </xf>
    <xf numFmtId="3" fontId="0" fillId="0" borderId="0" xfId="0" applyNumberFormat="1"/>
    <xf numFmtId="166" fontId="0" fillId="0" borderId="0" xfId="1" applyFont="1"/>
    <xf numFmtId="171" fontId="1" fillId="0" borderId="0" xfId="1" applyNumberFormat="1" applyFont="1" applyAlignment="1">
      <alignment vertical="center"/>
    </xf>
    <xf numFmtId="0" fontId="17" fillId="0" borderId="7" xfId="0" applyFont="1" applyBorder="1"/>
    <xf numFmtId="0" fontId="17" fillId="0" borderId="0" xfId="0" applyFont="1"/>
    <xf numFmtId="0" fontId="19" fillId="5" borderId="2" xfId="0" applyFont="1" applyFill="1" applyBorder="1" applyAlignment="1">
      <alignment horizontal="left" vertical="center" wrapText="1"/>
    </xf>
    <xf numFmtId="0" fontId="22" fillId="0" borderId="0" xfId="0" applyFont="1" applyAlignment="1">
      <alignment wrapText="1"/>
    </xf>
    <xf numFmtId="17" fontId="19" fillId="4" borderId="2" xfId="0" applyNumberFormat="1" applyFont="1" applyFill="1" applyBorder="1" applyAlignment="1">
      <alignment horizontal="center" vertical="center"/>
    </xf>
    <xf numFmtId="4" fontId="22" fillId="0" borderId="2" xfId="0" applyNumberFormat="1" applyFont="1" applyBorder="1" applyAlignment="1">
      <alignment horizontal="center" vertical="center"/>
    </xf>
    <xf numFmtId="4" fontId="22" fillId="6" borderId="2" xfId="0" applyNumberFormat="1" applyFont="1" applyFill="1" applyBorder="1" applyAlignment="1">
      <alignment horizontal="center" vertical="center"/>
    </xf>
    <xf numFmtId="172" fontId="22" fillId="0" borderId="2" xfId="0" applyNumberFormat="1" applyFont="1" applyBorder="1" applyAlignment="1">
      <alignment horizontal="center" vertical="center"/>
    </xf>
    <xf numFmtId="0" fontId="1" fillId="0" borderId="0" xfId="0" applyFont="1" applyAlignment="1">
      <alignment wrapText="1"/>
    </xf>
    <xf numFmtId="171" fontId="1" fillId="0" borderId="0" xfId="1" applyNumberFormat="1" applyFont="1"/>
    <xf numFmtId="166" fontId="1" fillId="0" borderId="0" xfId="1" applyFont="1" applyAlignment="1">
      <alignment wrapText="1"/>
    </xf>
    <xf numFmtId="0" fontId="1" fillId="0" borderId="0" xfId="0" applyFont="1" applyAlignment="1">
      <alignment horizontal="left"/>
    </xf>
    <xf numFmtId="0" fontId="21" fillId="0" borderId="0" xfId="0" applyFont="1" applyAlignment="1">
      <alignment horizontal="left" vertical="center" wrapText="1"/>
    </xf>
    <xf numFmtId="171" fontId="21" fillId="0" borderId="0" xfId="1" applyNumberFormat="1" applyFont="1" applyAlignment="1">
      <alignment horizontal="left" vertical="center" wrapText="1"/>
    </xf>
    <xf numFmtId="4" fontId="22" fillId="0" borderId="2" xfId="3" applyNumberFormat="1" applyFont="1" applyBorder="1" applyAlignment="1">
      <alignment horizontal="center" vertical="center"/>
    </xf>
    <xf numFmtId="43" fontId="1" fillId="0" borderId="0" xfId="1" applyNumberFormat="1" applyFont="1" applyBorder="1" applyAlignment="1">
      <alignment horizontal="center"/>
    </xf>
    <xf numFmtId="0" fontId="13" fillId="5" borderId="2" xfId="0" applyFont="1" applyFill="1" applyBorder="1" applyAlignment="1">
      <alignment horizontal="center" vertical="center"/>
    </xf>
    <xf numFmtId="0" fontId="13" fillId="5" borderId="2" xfId="0" applyFont="1" applyFill="1" applyBorder="1" applyAlignment="1">
      <alignment horizontal="center" vertical="center" wrapText="1"/>
    </xf>
    <xf numFmtId="4" fontId="0" fillId="0" borderId="0" xfId="0" applyNumberFormat="1"/>
    <xf numFmtId="4" fontId="0" fillId="0" borderId="0" xfId="0" applyNumberFormat="1" applyAlignment="1">
      <alignment horizontal="center" vertical="center"/>
    </xf>
    <xf numFmtId="0" fontId="19" fillId="4" borderId="2" xfId="0" applyFont="1" applyFill="1" applyBorder="1" applyAlignment="1">
      <alignment horizontal="center" vertical="center" wrapText="1"/>
    </xf>
    <xf numFmtId="0" fontId="8" fillId="4" borderId="2" xfId="0" applyFont="1" applyFill="1" applyBorder="1" applyAlignment="1">
      <alignment horizontal="center" vertical="center"/>
    </xf>
    <xf numFmtId="0" fontId="0" fillId="0" borderId="0" xfId="0" applyAlignment="1">
      <alignment horizontal="center"/>
    </xf>
    <xf numFmtId="0" fontId="8" fillId="4" borderId="2" xfId="0" applyFont="1" applyFill="1" applyBorder="1" applyAlignment="1">
      <alignment horizontal="center" vertical="center" wrapText="1"/>
    </xf>
    <xf numFmtId="0" fontId="8" fillId="4" borderId="4" xfId="0" applyFont="1" applyFill="1" applyBorder="1" applyAlignment="1">
      <alignment horizontal="center" vertical="center" wrapText="1"/>
    </xf>
    <xf numFmtId="4" fontId="0" fillId="0" borderId="0" xfId="0" applyNumberFormat="1" applyAlignment="1">
      <alignment horizontal="center"/>
    </xf>
    <xf numFmtId="9" fontId="0" fillId="0" borderId="0" xfId="2" applyFont="1" applyAlignment="1">
      <alignment horizontal="center"/>
    </xf>
    <xf numFmtId="0" fontId="0" fillId="0" borderId="2" xfId="0" applyBorder="1" applyAlignment="1">
      <alignment horizontal="center"/>
    </xf>
    <xf numFmtId="0" fontId="0" fillId="0" borderId="2" xfId="0" applyBorder="1" applyAlignment="1">
      <alignment horizontal="center" vertical="center"/>
    </xf>
    <xf numFmtId="168" fontId="0" fillId="0" borderId="2" xfId="2" applyNumberFormat="1" applyFont="1" applyBorder="1" applyAlignment="1">
      <alignment horizontal="center" vertical="center"/>
    </xf>
    <xf numFmtId="0" fontId="23" fillId="0" borderId="0" xfId="0" applyFont="1"/>
    <xf numFmtId="173" fontId="0" fillId="0" borderId="2" xfId="0" applyNumberFormat="1" applyBorder="1" applyAlignment="1">
      <alignment horizontal="center"/>
    </xf>
    <xf numFmtId="173" fontId="0" fillId="0" borderId="2" xfId="0" applyNumberFormat="1" applyBorder="1" applyAlignment="1">
      <alignment horizontal="center" vertical="center"/>
    </xf>
    <xf numFmtId="0" fontId="25" fillId="0" borderId="0" xfId="0" applyFont="1" applyAlignment="1">
      <alignment vertical="center"/>
    </xf>
    <xf numFmtId="0" fontId="13" fillId="0" borderId="0" xfId="0" applyFont="1"/>
    <xf numFmtId="174" fontId="17" fillId="0" borderId="0" xfId="0" applyNumberFormat="1" applyFont="1" applyAlignment="1">
      <alignment horizontal="left"/>
    </xf>
    <xf numFmtId="4" fontId="26" fillId="0" borderId="2" xfId="0" applyNumberFormat="1" applyFont="1" applyBorder="1" applyAlignment="1">
      <alignment horizontal="center" vertical="center"/>
    </xf>
    <xf numFmtId="169" fontId="1" fillId="0" borderId="0" xfId="2" applyNumberFormat="1" applyFont="1" applyAlignment="1">
      <alignment vertical="center"/>
    </xf>
    <xf numFmtId="166" fontId="1" fillId="0" borderId="0" xfId="1" applyFont="1"/>
    <xf numFmtId="168" fontId="0" fillId="0" borderId="2" xfId="2" applyNumberFormat="1" applyFont="1" applyBorder="1" applyAlignment="1">
      <alignment horizontal="center"/>
    </xf>
    <xf numFmtId="175" fontId="0" fillId="0" borderId="2" xfId="1" applyNumberFormat="1" applyFont="1" applyBorder="1" applyAlignment="1">
      <alignment horizontal="center"/>
    </xf>
    <xf numFmtId="176" fontId="0" fillId="0" borderId="2" xfId="0" applyNumberFormat="1" applyBorder="1" applyAlignment="1">
      <alignment horizontal="center"/>
    </xf>
    <xf numFmtId="176" fontId="0" fillId="0" borderId="2" xfId="1" applyNumberFormat="1" applyFont="1" applyBorder="1" applyAlignment="1">
      <alignment horizontal="center"/>
    </xf>
    <xf numFmtId="166" fontId="8" fillId="4" borderId="0" xfId="0" applyNumberFormat="1" applyFont="1" applyFill="1" applyAlignment="1">
      <alignment horizontal="center" vertical="center"/>
    </xf>
    <xf numFmtId="43" fontId="4" fillId="0" borderId="0" xfId="0" applyNumberFormat="1" applyFont="1" applyAlignment="1">
      <alignment vertical="center"/>
    </xf>
    <xf numFmtId="177" fontId="22" fillId="0" borderId="2" xfId="0" applyNumberFormat="1" applyFont="1" applyBorder="1" applyAlignment="1">
      <alignment horizontal="center" vertical="center"/>
    </xf>
    <xf numFmtId="10" fontId="8" fillId="4" borderId="2" xfId="2" applyNumberFormat="1" applyFont="1" applyFill="1" applyBorder="1" applyAlignment="1">
      <alignment horizontal="center" vertical="center"/>
    </xf>
    <xf numFmtId="166" fontId="9" fillId="0" borderId="0" xfId="1" applyFont="1" applyFill="1" applyBorder="1" applyAlignment="1">
      <alignment horizontal="left" vertical="center" wrapText="1"/>
    </xf>
    <xf numFmtId="166" fontId="4" fillId="0" borderId="0" xfId="1" applyFont="1"/>
    <xf numFmtId="172" fontId="9" fillId="0" borderId="2" xfId="0" applyNumberFormat="1" applyFont="1" applyBorder="1" applyAlignment="1">
      <alignment horizontal="center"/>
    </xf>
    <xf numFmtId="178" fontId="9" fillId="0" borderId="2" xfId="2" applyNumberFormat="1" applyFont="1" applyBorder="1" applyAlignment="1">
      <alignment horizontal="center"/>
    </xf>
    <xf numFmtId="0" fontId="27" fillId="0" borderId="0" xfId="0" applyFont="1"/>
    <xf numFmtId="166" fontId="17" fillId="0" borderId="0" xfId="1" applyFont="1" applyBorder="1" applyAlignment="1"/>
    <xf numFmtId="4" fontId="1" fillId="0" borderId="0" xfId="0" applyNumberFormat="1" applyFont="1"/>
    <xf numFmtId="168" fontId="1" fillId="0" borderId="0" xfId="2" applyNumberFormat="1" applyFont="1"/>
    <xf numFmtId="10" fontId="1" fillId="0" borderId="0" xfId="0" applyNumberFormat="1" applyFont="1"/>
    <xf numFmtId="173" fontId="13" fillId="4" borderId="2" xfId="1" applyNumberFormat="1" applyFont="1" applyFill="1" applyBorder="1" applyAlignment="1">
      <alignment horizontal="center" vertical="center"/>
    </xf>
    <xf numFmtId="173" fontId="8" fillId="4" borderId="2" xfId="0" applyNumberFormat="1" applyFont="1" applyFill="1" applyBorder="1" applyAlignment="1">
      <alignment horizontal="center" vertical="center"/>
    </xf>
    <xf numFmtId="173" fontId="1" fillId="0" borderId="2" xfId="1" applyNumberFormat="1" applyFont="1" applyBorder="1" applyAlignment="1">
      <alignment horizontal="center" vertical="center"/>
    </xf>
    <xf numFmtId="173" fontId="12" fillId="0" borderId="2" xfId="0" applyNumberFormat="1" applyFont="1" applyBorder="1" applyAlignment="1">
      <alignment horizontal="center" vertical="center"/>
    </xf>
    <xf numFmtId="173" fontId="9" fillId="2" borderId="2" xfId="1" applyNumberFormat="1" applyFont="1" applyFill="1" applyBorder="1" applyAlignment="1">
      <alignment horizontal="center" vertical="center"/>
    </xf>
    <xf numFmtId="173" fontId="1" fillId="0" borderId="0" xfId="1" applyNumberFormat="1" applyFont="1" applyBorder="1" applyAlignment="1">
      <alignment horizontal="center"/>
    </xf>
    <xf numFmtId="173" fontId="0" fillId="0" borderId="0" xfId="0" applyNumberFormat="1"/>
    <xf numFmtId="173" fontId="16" fillId="2" borderId="2" xfId="0" applyNumberFormat="1" applyFont="1" applyFill="1" applyBorder="1" applyAlignment="1">
      <alignment horizontal="center" vertical="center"/>
    </xf>
    <xf numFmtId="173" fontId="12" fillId="0" borderId="0" xfId="0" applyNumberFormat="1" applyFont="1" applyAlignment="1">
      <alignment horizontal="center" vertical="center"/>
    </xf>
    <xf numFmtId="173" fontId="1" fillId="0" borderId="0" xfId="1" applyNumberFormat="1" applyFont="1" applyFill="1" applyBorder="1" applyAlignment="1">
      <alignment horizontal="center"/>
    </xf>
    <xf numFmtId="4" fontId="0" fillId="0" borderId="2" xfId="0" applyNumberFormat="1" applyBorder="1" applyAlignment="1">
      <alignment horizontal="center"/>
    </xf>
    <xf numFmtId="3" fontId="1" fillId="0" borderId="2" xfId="0" applyNumberFormat="1" applyFont="1" applyBorder="1" applyAlignment="1">
      <alignment horizontal="center" vertical="center" wrapText="1"/>
    </xf>
    <xf numFmtId="168" fontId="9" fillId="0" borderId="2" xfId="2" applyNumberFormat="1" applyFont="1" applyFill="1" applyBorder="1" applyAlignment="1">
      <alignment horizontal="center" vertical="center" wrapText="1"/>
    </xf>
    <xf numFmtId="173" fontId="0" fillId="0" borderId="0" xfId="0" applyNumberFormat="1" applyAlignment="1">
      <alignment horizontal="center" vertical="center"/>
    </xf>
    <xf numFmtId="166" fontId="0" fillId="0" borderId="0" xfId="1" applyFont="1" applyBorder="1"/>
    <xf numFmtId="168" fontId="0" fillId="0" borderId="0" xfId="2" applyNumberFormat="1" applyFont="1" applyBorder="1" applyAlignment="1">
      <alignment horizontal="center" vertical="center"/>
    </xf>
    <xf numFmtId="173" fontId="0" fillId="0" borderId="0" xfId="0" applyNumberFormat="1" applyAlignment="1">
      <alignment horizontal="center"/>
    </xf>
    <xf numFmtId="0" fontId="13" fillId="0" borderId="0" xfId="0" applyFont="1" applyAlignment="1">
      <alignment horizontal="center" vertical="center"/>
    </xf>
    <xf numFmtId="173" fontId="8" fillId="0" borderId="0" xfId="0" applyNumberFormat="1" applyFont="1" applyAlignment="1">
      <alignment horizontal="center" vertical="center"/>
    </xf>
    <xf numFmtId="173" fontId="1" fillId="0" borderId="0" xfId="1" applyNumberFormat="1" applyFont="1" applyFill="1" applyBorder="1" applyAlignment="1">
      <alignment horizontal="center" vertical="center"/>
    </xf>
    <xf numFmtId="173" fontId="9" fillId="0" borderId="0" xfId="1" applyNumberFormat="1" applyFont="1" applyFill="1" applyBorder="1" applyAlignment="1">
      <alignment horizontal="center" vertical="center"/>
    </xf>
    <xf numFmtId="166" fontId="0" fillId="0" borderId="0" xfId="1" applyFont="1" applyFill="1" applyBorder="1"/>
    <xf numFmtId="173" fontId="13" fillId="0" borderId="0" xfId="1" applyNumberFormat="1" applyFont="1" applyFill="1" applyBorder="1" applyAlignment="1">
      <alignment horizontal="center" vertical="center"/>
    </xf>
    <xf numFmtId="173" fontId="16" fillId="0" borderId="0" xfId="0" applyNumberFormat="1" applyFont="1" applyAlignment="1">
      <alignment horizontal="center" vertical="center"/>
    </xf>
    <xf numFmtId="0" fontId="17" fillId="0" borderId="0" xfId="0" applyFont="1" applyAlignment="1">
      <alignment horizontal="left" vertical="center" wrapText="1"/>
    </xf>
    <xf numFmtId="179" fontId="17" fillId="0" borderId="0" xfId="1" applyNumberFormat="1" applyFont="1" applyBorder="1" applyAlignment="1">
      <alignment horizontal="center"/>
    </xf>
    <xf numFmtId="180" fontId="17" fillId="0" borderId="0" xfId="0" applyNumberFormat="1" applyFont="1" applyAlignment="1">
      <alignment horizontal="left"/>
    </xf>
    <xf numFmtId="179" fontId="0" fillId="0" borderId="0" xfId="1" applyNumberFormat="1" applyFont="1"/>
    <xf numFmtId="179" fontId="0" fillId="0" borderId="0" xfId="1" applyNumberFormat="1" applyFont="1" applyFill="1" applyBorder="1"/>
    <xf numFmtId="171" fontId="0" fillId="0" borderId="0" xfId="1" applyNumberFormat="1" applyFont="1"/>
    <xf numFmtId="173" fontId="12" fillId="0" borderId="3" xfId="0" applyNumberFormat="1" applyFont="1" applyBorder="1" applyAlignment="1">
      <alignment horizontal="center" vertical="center"/>
    </xf>
    <xf numFmtId="173" fontId="12" fillId="0" borderId="2" xfId="0" applyNumberFormat="1" applyFont="1" applyBorder="1" applyAlignment="1">
      <alignment horizontal="left" vertical="center" wrapText="1"/>
    </xf>
    <xf numFmtId="165" fontId="12" fillId="0" borderId="0" xfId="0" applyNumberFormat="1" applyFont="1" applyAlignment="1">
      <alignment horizontal="center" vertical="center"/>
    </xf>
    <xf numFmtId="164" fontId="18" fillId="0" borderId="0" xfId="0" applyNumberFormat="1" applyFont="1" applyAlignment="1">
      <alignment horizontal="center" vertical="center" wrapText="1"/>
    </xf>
    <xf numFmtId="167" fontId="12" fillId="3" borderId="0" xfId="0" applyNumberFormat="1" applyFont="1" applyFill="1" applyAlignment="1">
      <alignment horizontal="center" vertical="center"/>
    </xf>
    <xf numFmtId="173" fontId="12" fillId="0" borderId="0" xfId="0" applyNumberFormat="1" applyFont="1" applyAlignment="1">
      <alignment horizontal="left" vertical="center" wrapText="1"/>
    </xf>
    <xf numFmtId="3" fontId="12" fillId="0" borderId="0" xfId="0" applyNumberFormat="1" applyFont="1" applyAlignment="1">
      <alignment horizontal="center" vertical="center"/>
    </xf>
    <xf numFmtId="171" fontId="4" fillId="0" borderId="0" xfId="1" applyNumberFormat="1" applyFont="1"/>
    <xf numFmtId="168" fontId="0" fillId="0" borderId="0" xfId="2" applyNumberFormat="1" applyFont="1"/>
    <xf numFmtId="10" fontId="22" fillId="0" borderId="2" xfId="2" applyNumberFormat="1" applyFont="1" applyBorder="1" applyAlignment="1">
      <alignment horizontal="center" vertical="center"/>
    </xf>
    <xf numFmtId="10" fontId="22" fillId="0" borderId="2" xfId="2" applyNumberFormat="1" applyFont="1" applyFill="1" applyBorder="1" applyAlignment="1">
      <alignment horizontal="center" vertical="center"/>
    </xf>
    <xf numFmtId="164" fontId="10" fillId="0" borderId="0" xfId="0" applyNumberFormat="1" applyFont="1" applyAlignment="1">
      <alignment horizontal="left" vertical="center"/>
    </xf>
    <xf numFmtId="0" fontId="8" fillId="5" borderId="2" xfId="0" applyFont="1" applyFill="1" applyBorder="1" applyAlignment="1">
      <alignment horizontal="center" vertical="center"/>
    </xf>
    <xf numFmtId="0" fontId="8" fillId="5" borderId="2" xfId="0" applyFont="1" applyFill="1" applyBorder="1" applyAlignment="1">
      <alignment horizontal="center" vertical="center" wrapText="1"/>
    </xf>
    <xf numFmtId="164" fontId="8" fillId="5" borderId="1" xfId="0" applyNumberFormat="1" applyFont="1" applyFill="1" applyBorder="1" applyAlignment="1">
      <alignment horizontal="center" vertical="center" wrapText="1"/>
    </xf>
    <xf numFmtId="164" fontId="8" fillId="5" borderId="3" xfId="0" applyNumberFormat="1" applyFont="1" applyFill="1" applyBorder="1" applyAlignment="1">
      <alignment horizontal="center" vertical="center" wrapText="1"/>
    </xf>
    <xf numFmtId="164" fontId="8" fillId="5" borderId="5" xfId="0" applyNumberFormat="1"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17" fillId="0" borderId="0" xfId="0" applyFont="1" applyAlignment="1">
      <alignment horizontal="left"/>
    </xf>
    <xf numFmtId="0" fontId="17" fillId="0" borderId="7" xfId="0" applyFont="1" applyBorder="1" applyAlignment="1">
      <alignment horizontal="left"/>
    </xf>
    <xf numFmtId="164" fontId="8" fillId="4" borderId="8" xfId="0" applyNumberFormat="1" applyFont="1" applyFill="1" applyBorder="1" applyAlignment="1">
      <alignment horizontal="center" vertical="center" wrapText="1"/>
    </xf>
    <xf numFmtId="164" fontId="8" fillId="4" borderId="6" xfId="0" applyNumberFormat="1" applyFont="1" applyFill="1" applyBorder="1" applyAlignment="1">
      <alignment horizontal="center" vertical="center" wrapText="1"/>
    </xf>
    <xf numFmtId="164" fontId="8" fillId="4" borderId="10" xfId="0" applyNumberFormat="1" applyFont="1" applyFill="1" applyBorder="1" applyAlignment="1">
      <alignment horizontal="center" vertical="center" wrapText="1"/>
    </xf>
    <xf numFmtId="164" fontId="8" fillId="4" borderId="11" xfId="0" applyNumberFormat="1" applyFont="1" applyFill="1" applyBorder="1" applyAlignment="1">
      <alignment horizontal="center" vertical="center" wrapText="1"/>
    </xf>
    <xf numFmtId="164" fontId="8" fillId="4" borderId="0" xfId="0" applyNumberFormat="1" applyFont="1" applyFill="1" applyAlignment="1">
      <alignment horizontal="center" vertical="center" wrapText="1"/>
    </xf>
    <xf numFmtId="164" fontId="8" fillId="4" borderId="12" xfId="0" applyNumberFormat="1" applyFont="1" applyFill="1" applyBorder="1" applyAlignment="1">
      <alignment horizontal="center" vertical="center" wrapText="1"/>
    </xf>
    <xf numFmtId="0" fontId="8" fillId="4" borderId="0" xfId="0" applyFont="1" applyFill="1" applyAlignment="1">
      <alignment horizontal="center" vertical="center"/>
    </xf>
    <xf numFmtId="164" fontId="8" fillId="5" borderId="1" xfId="0" applyNumberFormat="1" applyFont="1" applyFill="1" applyBorder="1" applyAlignment="1">
      <alignment horizontal="center" vertical="center"/>
    </xf>
    <xf numFmtId="164" fontId="8" fillId="5" borderId="3" xfId="0" applyNumberFormat="1" applyFont="1" applyFill="1" applyBorder="1" applyAlignment="1">
      <alignment horizontal="center" vertical="center"/>
    </xf>
    <xf numFmtId="0" fontId="17" fillId="0" borderId="0" xfId="0" applyFont="1" applyAlignment="1">
      <alignment horizontal="left" vertical="center" wrapText="1"/>
    </xf>
    <xf numFmtId="164" fontId="6" fillId="4" borderId="6" xfId="0" applyNumberFormat="1" applyFont="1" applyFill="1" applyBorder="1" applyAlignment="1">
      <alignment horizontal="center" vertical="center"/>
    </xf>
    <xf numFmtId="0" fontId="17" fillId="0" borderId="7" xfId="0" applyFont="1" applyBorder="1" applyAlignment="1">
      <alignment horizontal="left" vertical="center" wrapText="1"/>
    </xf>
    <xf numFmtId="164" fontId="6" fillId="5" borderId="1" xfId="0" applyNumberFormat="1" applyFont="1" applyFill="1" applyBorder="1" applyAlignment="1">
      <alignment horizontal="center" vertical="center"/>
    </xf>
    <xf numFmtId="164" fontId="6" fillId="5" borderId="3" xfId="0" applyNumberFormat="1" applyFont="1" applyFill="1" applyBorder="1" applyAlignment="1">
      <alignment horizontal="center" vertical="center"/>
    </xf>
    <xf numFmtId="164" fontId="6" fillId="5" borderId="1" xfId="0" applyNumberFormat="1" applyFont="1" applyFill="1" applyBorder="1" applyAlignment="1">
      <alignment horizontal="center" vertical="center" wrapText="1"/>
    </xf>
    <xf numFmtId="164" fontId="6" fillId="5" borderId="3" xfId="0" applyNumberFormat="1" applyFont="1" applyFill="1" applyBorder="1" applyAlignment="1">
      <alignment horizontal="center" vertical="center" wrapText="1"/>
    </xf>
    <xf numFmtId="164" fontId="6" fillId="4" borderId="2" xfId="0" applyNumberFormat="1" applyFont="1" applyFill="1" applyBorder="1" applyAlignment="1">
      <alignment horizontal="center" vertical="center"/>
    </xf>
    <xf numFmtId="0" fontId="24" fillId="0" borderId="0" xfId="0" applyFont="1" applyAlignment="1">
      <alignment horizontal="center" vertical="center"/>
    </xf>
    <xf numFmtId="0" fontId="8" fillId="4" borderId="2" xfId="0" applyFont="1" applyFill="1" applyBorder="1" applyAlignment="1">
      <alignment horizontal="center" vertical="center" wrapText="1"/>
    </xf>
    <xf numFmtId="0" fontId="9" fillId="0" borderId="2" xfId="0" applyFont="1" applyBorder="1" applyAlignment="1">
      <alignment horizontal="left" vertical="center" wrapText="1"/>
    </xf>
    <xf numFmtId="0" fontId="21" fillId="0" borderId="0" xfId="0" applyFont="1" applyAlignment="1">
      <alignment horizontal="left" vertical="center" wrapText="1"/>
    </xf>
    <xf numFmtId="164" fontId="31" fillId="0" borderId="0" xfId="0" applyNumberFormat="1" applyFont="1" applyAlignment="1">
      <alignment horizontal="left" vertical="center"/>
    </xf>
    <xf numFmtId="164" fontId="32" fillId="0" borderId="0" xfId="0" applyNumberFormat="1" applyFont="1" applyAlignment="1">
      <alignment vertical="center"/>
    </xf>
    <xf numFmtId="0" fontId="33" fillId="0" borderId="0" xfId="0" applyFont="1"/>
    <xf numFmtId="0" fontId="34" fillId="7" borderId="13" xfId="0" applyFont="1" applyFill="1" applyBorder="1" applyAlignment="1">
      <alignment horizontal="center" vertical="center"/>
    </xf>
    <xf numFmtId="0" fontId="35" fillId="7" borderId="14" xfId="0" applyFont="1" applyFill="1" applyBorder="1" applyAlignment="1">
      <alignment horizontal="center" vertical="center" wrapText="1"/>
    </xf>
    <xf numFmtId="0" fontId="35" fillId="7" borderId="15" xfId="0" applyFont="1" applyFill="1" applyBorder="1" applyAlignment="1">
      <alignment horizontal="center" vertical="center" wrapText="1"/>
    </xf>
    <xf numFmtId="0" fontId="36" fillId="7" borderId="15" xfId="0" applyFont="1" applyFill="1" applyBorder="1" applyAlignment="1">
      <alignment horizontal="center" vertical="center" wrapText="1"/>
    </xf>
    <xf numFmtId="0" fontId="36" fillId="7" borderId="16" xfId="0" applyFont="1" applyFill="1" applyBorder="1" applyAlignment="1">
      <alignment horizontal="center" vertical="center" wrapText="1"/>
    </xf>
    <xf numFmtId="0" fontId="34" fillId="7" borderId="17" xfId="0" applyFont="1" applyFill="1" applyBorder="1" applyAlignment="1">
      <alignment horizontal="center" vertical="center"/>
    </xf>
    <xf numFmtId="0" fontId="35" fillId="7" borderId="2" xfId="0" applyFont="1" applyFill="1" applyBorder="1" applyAlignment="1">
      <alignment horizontal="center" vertical="center" wrapText="1"/>
    </xf>
    <xf numFmtId="0" fontId="36" fillId="7" borderId="3" xfId="0" applyFont="1" applyFill="1" applyBorder="1" applyAlignment="1">
      <alignment horizontal="center" vertical="center" wrapText="1"/>
    </xf>
    <xf numFmtId="0" fontId="35" fillId="7" borderId="3" xfId="0" applyFont="1" applyFill="1" applyBorder="1" applyAlignment="1">
      <alignment horizontal="center" vertical="center" wrapText="1"/>
    </xf>
    <xf numFmtId="0" fontId="35" fillId="7" borderId="1" xfId="0" applyFont="1" applyFill="1" applyBorder="1" applyAlignment="1">
      <alignment horizontal="center" vertical="center" wrapText="1"/>
    </xf>
    <xf numFmtId="0" fontId="35" fillId="7" borderId="18" xfId="0" applyFont="1" applyFill="1" applyBorder="1" applyAlignment="1">
      <alignment horizontal="center" vertical="center" wrapText="1"/>
    </xf>
    <xf numFmtId="0" fontId="36" fillId="7" borderId="5" xfId="0" applyFont="1" applyFill="1" applyBorder="1" applyAlignment="1">
      <alignment horizontal="center" vertical="center" wrapText="1"/>
    </xf>
    <xf numFmtId="0" fontId="35" fillId="7" borderId="5" xfId="0" applyFont="1" applyFill="1" applyBorder="1" applyAlignment="1">
      <alignment horizontal="center" vertical="center" wrapText="1"/>
    </xf>
    <xf numFmtId="0" fontId="36" fillId="7" borderId="19" xfId="0" applyFont="1" applyFill="1" applyBorder="1" applyAlignment="1">
      <alignment horizontal="center" vertical="center" wrapText="1"/>
    </xf>
    <xf numFmtId="0" fontId="37" fillId="0" borderId="17" xfId="0" applyFont="1" applyBorder="1"/>
    <xf numFmtId="181" fontId="37" fillId="0" borderId="2" xfId="0" applyNumberFormat="1" applyFont="1" applyBorder="1" applyAlignment="1">
      <alignment horizontal="right"/>
    </xf>
    <xf numFmtId="181" fontId="37" fillId="0" borderId="2" xfId="0" applyNumberFormat="1" applyFont="1" applyBorder="1"/>
    <xf numFmtId="0" fontId="38" fillId="0" borderId="2" xfId="0" applyFont="1" applyBorder="1" applyAlignment="1">
      <alignment horizontal="center"/>
    </xf>
    <xf numFmtId="182" fontId="38" fillId="0" borderId="2" xfId="0" applyNumberFormat="1" applyFont="1" applyBorder="1" applyAlignment="1">
      <alignment horizontal="center"/>
    </xf>
    <xf numFmtId="0" fontId="38" fillId="0" borderId="20" xfId="0" applyFont="1" applyBorder="1" applyAlignment="1">
      <alignment horizontal="center"/>
    </xf>
    <xf numFmtId="0" fontId="38" fillId="0" borderId="21" xfId="0" applyFont="1" applyBorder="1"/>
    <xf numFmtId="181" fontId="38" fillId="0" borderId="22" xfId="0" applyNumberFormat="1" applyFont="1" applyBorder="1"/>
    <xf numFmtId="4" fontId="38" fillId="0" borderId="22" xfId="0" applyNumberFormat="1" applyFont="1" applyBorder="1"/>
    <xf numFmtId="0" fontId="38" fillId="0" borderId="22" xfId="0" applyFont="1" applyBorder="1" applyAlignment="1">
      <alignment horizontal="center"/>
    </xf>
    <xf numFmtId="182" fontId="38" fillId="0" borderId="22" xfId="0" applyNumberFormat="1" applyFont="1" applyBorder="1" applyAlignment="1">
      <alignment horizontal="center"/>
    </xf>
    <xf numFmtId="1" fontId="38" fillId="0" borderId="22" xfId="0" applyNumberFormat="1" applyFont="1" applyBorder="1" applyAlignment="1">
      <alignment horizontal="center"/>
    </xf>
    <xf numFmtId="0" fontId="38" fillId="0" borderId="23" xfId="0" applyFont="1" applyBorder="1" applyAlignment="1">
      <alignment horizontal="center"/>
    </xf>
  </cellXfs>
  <cellStyles count="4">
    <cellStyle name="Millares" xfId="1" builtinId="3"/>
    <cellStyle name="Millares 10" xfId="3" xr:uid="{00000000-0005-0000-0000-000001000000}"/>
    <cellStyle name="Normal" xfId="0" builtinId="0"/>
    <cellStyle name="Porcentaje" xfId="2" builtinId="5"/>
  </cellStyles>
  <dxfs count="0"/>
  <tableStyles count="0" defaultTableStyle="TableStyleMedium2" defaultPivotStyle="PivotStyleLight16"/>
  <colors>
    <mruColors>
      <color rgb="FFBC2400"/>
      <color rgb="FF000099"/>
      <color rgb="FF0B1C3A"/>
      <color rgb="FF375818"/>
      <color rgb="FF031434"/>
      <color rgb="FF910050"/>
      <color rgb="FF132C5A"/>
      <color rgb="FF649438"/>
      <color rgb="FF91C300"/>
      <color rgb="FF91C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b="1">
                <a:solidFill>
                  <a:schemeClr val="tx1"/>
                </a:solidFill>
                <a:latin typeface="Arial Narrow" panose="020B0606020202030204" pitchFamily="34" charset="0"/>
              </a:rPr>
              <a:t>COMPOSICIÓN DE LA DEUDA PÚBLICA </a:t>
            </a:r>
            <a:r>
              <a:rPr lang="es-AR" b="1" baseline="0">
                <a:solidFill>
                  <a:schemeClr val="tx1"/>
                </a:solidFill>
                <a:latin typeface="Arial Narrow" panose="020B0606020202030204" pitchFamily="34" charset="0"/>
              </a:rPr>
              <a:t>POR TASA DE INTERÉS</a:t>
            </a:r>
          </a:p>
          <a:p>
            <a:pPr algn="l">
              <a:defRPr/>
            </a:pPr>
            <a:r>
              <a:rPr lang="es-AR" sz="1200" baseline="0">
                <a:solidFill>
                  <a:srgbClr val="000099"/>
                </a:solidFill>
                <a:latin typeface="Arial Narrow" panose="020B0606020202030204" pitchFamily="34" charset="0"/>
              </a:rPr>
              <a:t>% del Total</a:t>
            </a:r>
          </a:p>
          <a:p>
            <a:pPr algn="l">
              <a:defRPr/>
            </a:pPr>
            <a:r>
              <a:rPr lang="es-AR" sz="1200" baseline="0">
                <a:solidFill>
                  <a:srgbClr val="000099"/>
                </a:solidFill>
                <a:latin typeface="Arial Narrow" panose="020B0606020202030204" pitchFamily="34" charset="0"/>
              </a:rPr>
              <a:t>Fuente MHyF, DGDP</a:t>
            </a:r>
            <a:endParaRPr lang="es-AR" sz="1200">
              <a:solidFill>
                <a:srgbClr val="000099"/>
              </a:solidFill>
              <a:latin typeface="Arial Narrow" panose="020B0606020202030204" pitchFamily="34" charset="0"/>
            </a:endParaRPr>
          </a:p>
        </c:rich>
      </c:tx>
      <c:layout>
        <c:manualLayout>
          <c:xMode val="edge"/>
          <c:yMode val="edge"/>
          <c:x val="7.5886371808701909E-3"/>
          <c:y val="1.0045126353790616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3055555555555558E-2"/>
          <c:y val="0.22004447360746573"/>
          <c:w val="0.90466130945960521"/>
          <c:h val="0.65349846894138242"/>
        </c:manualLayout>
      </c:layout>
      <c:pie3DChart>
        <c:varyColors val="1"/>
        <c:ser>
          <c:idx val="0"/>
          <c:order val="0"/>
          <c:spPr>
            <a:ln>
              <a:noFill/>
            </a:ln>
            <a:effectLst>
              <a:outerShdw blurRad="50800" dist="38100" dir="5400000" algn="t" rotWithShape="0">
                <a:prstClr val="black">
                  <a:alpha val="40000"/>
                </a:prstClr>
              </a:outerShdw>
            </a:effectLst>
          </c:spPr>
          <c:explosion val="3"/>
          <c:dPt>
            <c:idx val="0"/>
            <c:bubble3D val="0"/>
            <c:explosion val="0"/>
            <c:spPr>
              <a:gradFill flip="none" rotWithShape="1">
                <a:gsLst>
                  <a:gs pos="0">
                    <a:srgbClr val="132C5A">
                      <a:shade val="30000"/>
                      <a:satMod val="115000"/>
                    </a:srgbClr>
                  </a:gs>
                  <a:gs pos="50000">
                    <a:srgbClr val="132C5A">
                      <a:shade val="67500"/>
                      <a:satMod val="115000"/>
                    </a:srgbClr>
                  </a:gs>
                  <a:gs pos="100000">
                    <a:srgbClr val="132C5A">
                      <a:shade val="100000"/>
                      <a:satMod val="115000"/>
                    </a:srgb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07-F207-4623-86FE-0AAFEFA05F3F}"/>
              </c:ext>
            </c:extLst>
          </c:dPt>
          <c:dPt>
            <c:idx val="1"/>
            <c:bubble3D val="0"/>
            <c:explosion val="0"/>
            <c:spPr>
              <a:gradFill flip="none" rotWithShape="1">
                <a:gsLst>
                  <a:gs pos="0">
                    <a:srgbClr val="C00000">
                      <a:shade val="30000"/>
                      <a:satMod val="115000"/>
                    </a:srgbClr>
                  </a:gs>
                  <a:gs pos="50000">
                    <a:srgbClr val="C00000">
                      <a:shade val="67500"/>
                      <a:satMod val="115000"/>
                    </a:srgbClr>
                  </a:gs>
                  <a:gs pos="100000">
                    <a:srgbClr val="C00000">
                      <a:shade val="100000"/>
                      <a:satMod val="115000"/>
                    </a:srgb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05-F207-4623-86FE-0AAFEFA05F3F}"/>
              </c:ext>
            </c:extLst>
          </c:dPt>
          <c:dPt>
            <c:idx val="2"/>
            <c:bubble3D val="0"/>
            <c:explosion val="0"/>
            <c:spPr>
              <a:gradFill flip="none" rotWithShape="1">
                <a:gsLst>
                  <a:gs pos="0">
                    <a:srgbClr val="375818">
                      <a:shade val="30000"/>
                      <a:satMod val="115000"/>
                    </a:srgbClr>
                  </a:gs>
                  <a:gs pos="50000">
                    <a:srgbClr val="375818">
                      <a:shade val="67500"/>
                      <a:satMod val="115000"/>
                    </a:srgbClr>
                  </a:gs>
                  <a:gs pos="100000">
                    <a:srgbClr val="375818">
                      <a:shade val="100000"/>
                      <a:satMod val="115000"/>
                    </a:srgb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03-F207-4623-86FE-0AAFEFA05F3F}"/>
              </c:ext>
            </c:extLst>
          </c:dPt>
          <c:dPt>
            <c:idx val="3"/>
            <c:bubble3D val="0"/>
            <c:explosion val="0"/>
            <c:spPr>
              <a:gradFill flip="none" rotWithShape="1">
                <a:gsLst>
                  <a:gs pos="0">
                    <a:schemeClr val="accent2">
                      <a:lumMod val="75000"/>
                      <a:shade val="30000"/>
                      <a:satMod val="115000"/>
                    </a:schemeClr>
                  </a:gs>
                  <a:gs pos="50000">
                    <a:schemeClr val="accent2">
                      <a:lumMod val="75000"/>
                      <a:shade val="67500"/>
                      <a:satMod val="115000"/>
                    </a:schemeClr>
                  </a:gs>
                  <a:gs pos="100000">
                    <a:schemeClr val="accent2">
                      <a:lumMod val="75000"/>
                      <a:shade val="100000"/>
                      <a:satMod val="115000"/>
                    </a:scheme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12-F207-4623-86FE-0AAFEFA05F3F}"/>
              </c:ext>
            </c:extLst>
          </c:dPt>
          <c:dPt>
            <c:idx val="4"/>
            <c:bubble3D val="0"/>
            <c:explosion val="0"/>
            <c:spPr>
              <a:gradFill flip="none" rotWithShape="1">
                <a:gsLst>
                  <a:gs pos="0">
                    <a:srgbClr val="910050">
                      <a:shade val="30000"/>
                      <a:satMod val="115000"/>
                    </a:srgbClr>
                  </a:gs>
                  <a:gs pos="50000">
                    <a:srgbClr val="910050">
                      <a:shade val="67500"/>
                      <a:satMod val="115000"/>
                    </a:srgbClr>
                  </a:gs>
                  <a:gs pos="100000">
                    <a:srgbClr val="910050">
                      <a:shade val="100000"/>
                      <a:satMod val="115000"/>
                    </a:srgb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10-F207-4623-86FE-0AAFEFA05F3F}"/>
              </c:ext>
            </c:extLst>
          </c:dPt>
          <c:dPt>
            <c:idx val="5"/>
            <c:bubble3D val="0"/>
            <c:explosion val="0"/>
            <c:spPr>
              <a:solidFill>
                <a:srgbClr val="FFC000"/>
              </a:soli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0A-F207-4623-86FE-0AAFEFA05F3F}"/>
              </c:ext>
            </c:extLst>
          </c:dPt>
          <c:dLbls>
            <c:dLbl>
              <c:idx val="2"/>
              <c:layout>
                <c:manualLayout>
                  <c:x val="6.4509837730137742E-2"/>
                  <c:y val="-0.24572816911399589"/>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207-4623-86FE-0AAFEFA05F3F}"/>
                </c:ext>
              </c:extLst>
            </c:dLbl>
            <c:dLbl>
              <c:idx val="3"/>
              <c:layout>
                <c:manualLayout>
                  <c:x val="6.0050341603739665E-4"/>
                  <c:y val="-1.2987698890225967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BC2400"/>
                      </a:solidFill>
                      <a:latin typeface="Arial Narrow" panose="020B0606020202030204" pitchFamily="34" charset="0"/>
                      <a:ea typeface="+mn-ea"/>
                      <a:cs typeface="+mn-cs"/>
                    </a:defRPr>
                  </a:pPr>
                  <a:endParaRPr lang="es-A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F207-4623-86FE-0AAFEFA05F3F}"/>
                </c:ext>
              </c:extLst>
            </c:dLbl>
            <c:dLbl>
              <c:idx val="5"/>
              <c:layout>
                <c:manualLayout>
                  <c:x val="1.6896235573293065E-2"/>
                  <c:y val="-1.4448400956249895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Arial Narrow" panose="020B0606020202030204" pitchFamily="34" charset="0"/>
                      <a:ea typeface="+mn-ea"/>
                      <a:cs typeface="+mn-cs"/>
                    </a:defRPr>
                  </a:pPr>
                  <a:endParaRPr lang="es-A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207-4623-86FE-0AAFEFA05F3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Arial Narrow" panose="020B0606020202030204" pitchFamily="34" charset="0"/>
                    <a:ea typeface="+mn-ea"/>
                    <a:cs typeface="+mn-cs"/>
                  </a:defRPr>
                </a:pPr>
                <a:endParaRPr lang="es-AR"/>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'Base Graf'!$BE$3:$BJ$3</c:f>
              <c:strCache>
                <c:ptCount val="6"/>
                <c:pt idx="0">
                  <c:v>FIJA $</c:v>
                </c:pt>
                <c:pt idx="1">
                  <c:v>FIJA UVA</c:v>
                </c:pt>
                <c:pt idx="2">
                  <c:v>FIJA USD</c:v>
                </c:pt>
                <c:pt idx="3">
                  <c:v>BADLAR</c:v>
                </c:pt>
                <c:pt idx="4">
                  <c:v>LIBOR</c:v>
                </c:pt>
                <c:pt idx="5">
                  <c:v>VARIABLE USD</c:v>
                </c:pt>
              </c:strCache>
            </c:strRef>
          </c:cat>
          <c:val>
            <c:numRef>
              <c:f>'Base Graf'!$BE$4:$BJ$4</c:f>
              <c:numCache>
                <c:formatCode>0.0%</c:formatCode>
                <c:ptCount val="6"/>
                <c:pt idx="0">
                  <c:v>0.19260383287633662</c:v>
                </c:pt>
                <c:pt idx="1">
                  <c:v>0.13796812403647807</c:v>
                </c:pt>
                <c:pt idx="2">
                  <c:v>0.48636260813479726</c:v>
                </c:pt>
                <c:pt idx="3">
                  <c:v>1.3734194605227522E-3</c:v>
                </c:pt>
                <c:pt idx="4">
                  <c:v>0.1718025089079265</c:v>
                </c:pt>
                <c:pt idx="5">
                  <c:v>9.8895065839388566E-3</c:v>
                </c:pt>
              </c:numCache>
            </c:numRef>
          </c:val>
          <c:extLst>
            <c:ext xmlns:c16="http://schemas.microsoft.com/office/drawing/2014/chart" uri="{C3380CC4-5D6E-409C-BE32-E72D297353CC}">
              <c16:uniqueId val="{00000000-F207-4623-86FE-0AAFEFA05F3F}"/>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0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b="1">
                <a:solidFill>
                  <a:schemeClr val="tx1"/>
                </a:solidFill>
                <a:latin typeface="Arial Narrow" panose="020B0606020202030204" pitchFamily="34" charset="0"/>
              </a:rPr>
              <a:t>COMPOSICIÓN DE LA DEUDA PÚBLICA </a:t>
            </a:r>
            <a:r>
              <a:rPr lang="es-AR" b="1" baseline="0">
                <a:solidFill>
                  <a:schemeClr val="tx1"/>
                </a:solidFill>
                <a:latin typeface="Arial Narrow" panose="020B0606020202030204" pitchFamily="34" charset="0"/>
              </a:rPr>
              <a:t>POR MONEDA</a:t>
            </a:r>
          </a:p>
          <a:p>
            <a:pPr algn="l">
              <a:defRPr/>
            </a:pPr>
            <a:r>
              <a:rPr lang="es-AR" sz="1200" baseline="0">
                <a:solidFill>
                  <a:srgbClr val="000099"/>
                </a:solidFill>
                <a:latin typeface="Arial Narrow" panose="020B0606020202030204" pitchFamily="34" charset="0"/>
              </a:rPr>
              <a:t>% del Total</a:t>
            </a:r>
          </a:p>
          <a:p>
            <a:pPr algn="l">
              <a:defRPr/>
            </a:pPr>
            <a:r>
              <a:rPr lang="es-AR" sz="1200" baseline="0">
                <a:solidFill>
                  <a:srgbClr val="000099"/>
                </a:solidFill>
                <a:latin typeface="Arial Narrow" panose="020B0606020202030204" pitchFamily="34" charset="0"/>
              </a:rPr>
              <a:t>Fuente MHyF, DGDP </a:t>
            </a:r>
            <a:endParaRPr lang="es-AR" sz="1200">
              <a:solidFill>
                <a:srgbClr val="000099"/>
              </a:solidFill>
              <a:latin typeface="Arial Narrow" panose="020B0606020202030204" pitchFamily="34" charset="0"/>
            </a:endParaRPr>
          </a:p>
        </c:rich>
      </c:tx>
      <c:layout>
        <c:manualLayout>
          <c:xMode val="edge"/>
          <c:yMode val="edge"/>
          <c:x val="2.3570511715232677E-2"/>
          <c:y val="2.7027027027027029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3055555555555558E-2"/>
          <c:y val="0.22004447360746573"/>
          <c:w val="0.90466130945960521"/>
          <c:h val="0.65349846894138242"/>
        </c:manualLayout>
      </c:layout>
      <c:pie3DChart>
        <c:varyColors val="1"/>
        <c:ser>
          <c:idx val="0"/>
          <c:order val="0"/>
          <c:spPr>
            <a:solidFill>
              <a:srgbClr val="007F90"/>
            </a:solidFill>
            <a:ln>
              <a:noFill/>
            </a:ln>
            <a:effectLst>
              <a:outerShdw blurRad="50800" dist="38100" dir="5400000" algn="t" rotWithShape="0">
                <a:prstClr val="black">
                  <a:alpha val="40000"/>
                </a:prstClr>
              </a:outerShdw>
            </a:effectLst>
          </c:spPr>
          <c:dPt>
            <c:idx val="0"/>
            <c:bubble3D val="0"/>
            <c:spPr>
              <a:gradFill flip="none" rotWithShape="1">
                <a:gsLst>
                  <a:gs pos="0">
                    <a:srgbClr val="910050">
                      <a:shade val="30000"/>
                      <a:satMod val="115000"/>
                    </a:srgbClr>
                  </a:gs>
                  <a:gs pos="50000">
                    <a:srgbClr val="910050">
                      <a:shade val="67500"/>
                      <a:satMod val="115000"/>
                    </a:srgbClr>
                  </a:gs>
                  <a:gs pos="100000">
                    <a:srgbClr val="910050">
                      <a:shade val="100000"/>
                      <a:satMod val="115000"/>
                    </a:srgb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01-E9C4-4F8D-9C1B-802D74C24EF0}"/>
              </c:ext>
            </c:extLst>
          </c:dPt>
          <c:dPt>
            <c:idx val="1"/>
            <c:bubble3D val="0"/>
            <c:spPr>
              <a:gradFill flip="none" rotWithShape="1">
                <a:gsLst>
                  <a:gs pos="0">
                    <a:srgbClr val="375818">
                      <a:shade val="30000"/>
                      <a:satMod val="115000"/>
                    </a:srgbClr>
                  </a:gs>
                  <a:gs pos="50000">
                    <a:srgbClr val="375818">
                      <a:shade val="67500"/>
                      <a:satMod val="115000"/>
                    </a:srgbClr>
                  </a:gs>
                  <a:gs pos="100000">
                    <a:srgbClr val="375818">
                      <a:shade val="100000"/>
                      <a:satMod val="115000"/>
                    </a:srgb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03-E9C4-4F8D-9C1B-802D74C24EF0}"/>
              </c:ext>
            </c:extLst>
          </c:dPt>
          <c:dPt>
            <c:idx val="2"/>
            <c:bubble3D val="0"/>
            <c:spPr>
              <a:gradFill flip="none" rotWithShape="1">
                <a:gsLst>
                  <a:gs pos="0">
                    <a:srgbClr val="007F90">
                      <a:shade val="30000"/>
                      <a:satMod val="115000"/>
                    </a:srgbClr>
                  </a:gs>
                  <a:gs pos="50000">
                    <a:srgbClr val="007F90">
                      <a:shade val="67500"/>
                      <a:satMod val="115000"/>
                    </a:srgbClr>
                  </a:gs>
                  <a:gs pos="100000">
                    <a:srgbClr val="007F90">
                      <a:shade val="100000"/>
                      <a:satMod val="115000"/>
                    </a:srgb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05-E9C4-4F8D-9C1B-802D74C24EF0}"/>
              </c:ext>
            </c:extLst>
          </c:dPt>
          <c:dLbls>
            <c:dLbl>
              <c:idx val="1"/>
              <c:layout>
                <c:manualLayout>
                  <c:x val="0.10420486822708805"/>
                  <c:y val="-0.25716267950582611"/>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9C4-4F8D-9C1B-802D74C24EF0}"/>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Arial Narrow" panose="020B0606020202030204" pitchFamily="34" charset="0"/>
                    <a:ea typeface="+mn-ea"/>
                    <a:cs typeface="+mn-cs"/>
                  </a:defRPr>
                </a:pPr>
                <a:endParaRPr lang="es-AR"/>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'Base Graf'!$AX$3:$AZ$3</c:f>
              <c:strCache>
                <c:ptCount val="3"/>
                <c:pt idx="0">
                  <c:v>Pesos</c:v>
                </c:pt>
                <c:pt idx="1">
                  <c:v>USD</c:v>
                </c:pt>
                <c:pt idx="2">
                  <c:v>UVA</c:v>
                </c:pt>
              </c:strCache>
            </c:strRef>
          </c:cat>
          <c:val>
            <c:numRef>
              <c:f>'Base Graf'!$AX$4:$AZ$4</c:f>
              <c:numCache>
                <c:formatCode>0.0%</c:formatCode>
                <c:ptCount val="3"/>
                <c:pt idx="0">
                  <c:v>0.20386675892079822</c:v>
                </c:pt>
                <c:pt idx="1">
                  <c:v>0.65816511704272374</c:v>
                </c:pt>
                <c:pt idx="2">
                  <c:v>0.13796812403647807</c:v>
                </c:pt>
              </c:numCache>
            </c:numRef>
          </c:val>
          <c:extLst>
            <c:ext xmlns:c16="http://schemas.microsoft.com/office/drawing/2014/chart" uri="{C3380CC4-5D6E-409C-BE32-E72D297353CC}">
              <c16:uniqueId val="{0000000C-E9C4-4F8D-9C1B-802D74C24EF0}"/>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0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cap="none" spc="20" baseline="0">
                <a:solidFill>
                  <a:schemeClr val="tx1">
                    <a:lumMod val="50000"/>
                    <a:lumOff val="50000"/>
                  </a:schemeClr>
                </a:solidFill>
                <a:latin typeface="+mn-lt"/>
                <a:ea typeface="+mn-ea"/>
                <a:cs typeface="+mn-cs"/>
              </a:defRPr>
            </a:pPr>
            <a:r>
              <a:rPr lang="es-AR" b="1">
                <a:solidFill>
                  <a:schemeClr val="tx1"/>
                </a:solidFill>
                <a:latin typeface="Arial Narrow" panose="020B0606020202030204" pitchFamily="34" charset="0"/>
              </a:rPr>
              <a:t>PERFIL DE VENCIMIENTO</a:t>
            </a:r>
            <a:r>
              <a:rPr lang="es-AR" b="1" baseline="0">
                <a:solidFill>
                  <a:schemeClr val="tx1"/>
                </a:solidFill>
                <a:latin typeface="Arial Narrow" panose="020B0606020202030204" pitchFamily="34" charset="0"/>
              </a:rPr>
              <a:t> DEUDA PÚBLICA EN PESOS</a:t>
            </a:r>
          </a:p>
          <a:p>
            <a:pPr algn="l">
              <a:defRPr/>
            </a:pPr>
            <a:r>
              <a:rPr lang="es-AR" sz="1200" baseline="0">
                <a:solidFill>
                  <a:srgbClr val="000099"/>
                </a:solidFill>
                <a:latin typeface="Arial Narrow" panose="020B0606020202030204" pitchFamily="34" charset="0"/>
              </a:rPr>
              <a:t>Millones de $</a:t>
            </a:r>
          </a:p>
          <a:p>
            <a:pPr algn="l">
              <a:defRPr/>
            </a:pPr>
            <a:r>
              <a:rPr lang="es-AR" sz="1200" baseline="0">
                <a:solidFill>
                  <a:srgbClr val="000099"/>
                </a:solidFill>
                <a:latin typeface="Arial Narrow" panose="020B0606020202030204" pitchFamily="34" charset="0"/>
              </a:rPr>
              <a:t>Fuente: MHyF, DGDP</a:t>
            </a:r>
            <a:endParaRPr lang="es-AR" sz="1200">
              <a:solidFill>
                <a:srgbClr val="000099"/>
              </a:solidFill>
              <a:latin typeface="Arial Narrow" panose="020B0606020202030204" pitchFamily="34" charset="0"/>
            </a:endParaRPr>
          </a:p>
        </c:rich>
      </c:tx>
      <c:layout>
        <c:manualLayout>
          <c:xMode val="edge"/>
          <c:yMode val="edge"/>
          <c:x val="1.6574932062765241E-2"/>
          <c:y val="3.2407407407407406E-2"/>
        </c:manualLayout>
      </c:layout>
      <c:overlay val="0"/>
      <c:spPr>
        <a:noFill/>
        <a:ln>
          <a:noFill/>
        </a:ln>
        <a:effectLst/>
      </c:spPr>
      <c:txPr>
        <a:bodyPr rot="0" spcFirstLastPara="1" vertOverflow="ellipsis" vert="horz" wrap="square" anchor="ctr" anchorCtr="1"/>
        <a:lstStyle/>
        <a:p>
          <a:pPr algn="l">
            <a:defRPr sz="1400" b="0" i="0" u="none" strike="noStrike" kern="1200" cap="none" spc="20" baseline="0">
              <a:solidFill>
                <a:schemeClr val="tx1">
                  <a:lumMod val="50000"/>
                  <a:lumOff val="50000"/>
                </a:schemeClr>
              </a:solidFill>
              <a:latin typeface="+mn-lt"/>
              <a:ea typeface="+mn-ea"/>
              <a:cs typeface="+mn-cs"/>
            </a:defRPr>
          </a:pPr>
          <a:endParaRPr lang="es-AR"/>
        </a:p>
      </c:txPr>
    </c:title>
    <c:autoTitleDeleted val="0"/>
    <c:plotArea>
      <c:layout/>
      <c:barChart>
        <c:barDir val="col"/>
        <c:grouping val="clustered"/>
        <c:varyColors val="0"/>
        <c:ser>
          <c:idx val="0"/>
          <c:order val="0"/>
          <c:spPr>
            <a:gradFill flip="none" rotWithShape="1">
              <a:gsLst>
                <a:gs pos="0">
                  <a:schemeClr val="accent5">
                    <a:lumMod val="50000"/>
                    <a:shade val="30000"/>
                    <a:satMod val="115000"/>
                  </a:schemeClr>
                </a:gs>
                <a:gs pos="50000">
                  <a:schemeClr val="accent5">
                    <a:lumMod val="50000"/>
                    <a:shade val="67500"/>
                    <a:satMod val="115000"/>
                  </a:schemeClr>
                </a:gs>
                <a:gs pos="100000">
                  <a:schemeClr val="accent5">
                    <a:lumMod val="50000"/>
                    <a:shade val="100000"/>
                    <a:satMod val="115000"/>
                  </a:schemeClr>
                </a:gs>
              </a:gsLst>
              <a:path path="circle">
                <a:fillToRect l="100000" b="100000"/>
              </a:path>
              <a:tileRect t="-100000" r="-100000"/>
            </a:gradFill>
            <a:ln w="9525" cap="flat" cmpd="sng" algn="ctr">
              <a:solidFill>
                <a:schemeClr val="accent1">
                  <a:shade val="95000"/>
                </a:schemeClr>
              </a:solidFill>
              <a:round/>
            </a:ln>
            <a:effectLst>
              <a:outerShdw blurRad="50800" dist="38100" dir="2700000" algn="tl" rotWithShape="0">
                <a:prstClr val="black">
                  <a:alpha val="40000"/>
                </a:prstClr>
              </a:outerShdw>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Arial Narrow" panose="020B0606020202030204" pitchFamily="34" charset="0"/>
                    <a:ea typeface="+mn-ea"/>
                    <a:cs typeface="+mn-cs"/>
                  </a:defRPr>
                </a:pPr>
                <a:endParaRPr lang="es-A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'Base Graf'!$A$5:$A$10</c:f>
              <c:numCache>
                <c:formatCode>General</c:formatCode>
                <c:ptCount val="6"/>
                <c:pt idx="0">
                  <c:v>2021</c:v>
                </c:pt>
                <c:pt idx="1">
                  <c:v>2022</c:v>
                </c:pt>
                <c:pt idx="2">
                  <c:v>2023</c:v>
                </c:pt>
                <c:pt idx="3">
                  <c:v>2024</c:v>
                </c:pt>
                <c:pt idx="4">
                  <c:v>2025</c:v>
                </c:pt>
                <c:pt idx="5">
                  <c:v>2026</c:v>
                </c:pt>
              </c:numCache>
            </c:numRef>
          </c:cat>
          <c:val>
            <c:numRef>
              <c:f>'Base Graf'!$B$5:$B$10</c:f>
              <c:numCache>
                <c:formatCode>#,##0.0</c:formatCode>
                <c:ptCount val="6"/>
                <c:pt idx="0">
                  <c:v>10147.351244895268</c:v>
                </c:pt>
                <c:pt idx="1">
                  <c:v>10139.041232668227</c:v>
                </c:pt>
                <c:pt idx="2">
                  <c:v>10450.278115796753</c:v>
                </c:pt>
                <c:pt idx="3">
                  <c:v>304.40501852614079</c:v>
                </c:pt>
                <c:pt idx="4">
                  <c:v>142.72631514669058</c:v>
                </c:pt>
                <c:pt idx="5">
                  <c:v>37.209827571541538</c:v>
                </c:pt>
              </c:numCache>
            </c:numRef>
          </c:val>
          <c:extLst>
            <c:ext xmlns:c16="http://schemas.microsoft.com/office/drawing/2014/chart" uri="{C3380CC4-5D6E-409C-BE32-E72D297353CC}">
              <c16:uniqueId val="{00000000-878D-47D6-B4CE-04C99EEB5BB2}"/>
            </c:ext>
          </c:extLst>
        </c:ser>
        <c:dLbls>
          <c:showLegendKey val="0"/>
          <c:showVal val="0"/>
          <c:showCatName val="0"/>
          <c:showSerName val="0"/>
          <c:showPercent val="0"/>
          <c:showBubbleSize val="0"/>
        </c:dLbls>
        <c:gapWidth val="100"/>
        <c:overlap val="-24"/>
        <c:axId val="283777536"/>
        <c:axId val="284267584"/>
      </c:barChart>
      <c:catAx>
        <c:axId val="28377753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284267584"/>
        <c:crosses val="autoZero"/>
        <c:auto val="1"/>
        <c:lblAlgn val="ctr"/>
        <c:lblOffset val="100"/>
        <c:noMultiLvlLbl val="0"/>
      </c:catAx>
      <c:valAx>
        <c:axId val="284267584"/>
        <c:scaling>
          <c:orientation val="minMax"/>
        </c:scaling>
        <c:delete val="1"/>
        <c:axPos val="l"/>
        <c:numFmt formatCode="#,##0.0" sourceLinked="1"/>
        <c:majorTickMark val="none"/>
        <c:minorTickMark val="none"/>
        <c:tickLblPos val="nextTo"/>
        <c:crossAx val="2837775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cap="none" spc="20" baseline="0">
                <a:solidFill>
                  <a:schemeClr val="tx1">
                    <a:lumMod val="50000"/>
                    <a:lumOff val="50000"/>
                  </a:schemeClr>
                </a:solidFill>
                <a:latin typeface="+mn-lt"/>
                <a:ea typeface="+mn-ea"/>
                <a:cs typeface="+mn-cs"/>
              </a:defRPr>
            </a:pPr>
            <a:r>
              <a:rPr lang="es-AR" b="1">
                <a:solidFill>
                  <a:schemeClr val="tx1"/>
                </a:solidFill>
                <a:latin typeface="Arial Narrow" panose="020B0606020202030204" pitchFamily="34" charset="0"/>
              </a:rPr>
              <a:t>PERFIL DE VENCIMIENTO</a:t>
            </a:r>
            <a:r>
              <a:rPr lang="es-AR" b="1" baseline="0">
                <a:solidFill>
                  <a:schemeClr val="tx1"/>
                </a:solidFill>
                <a:latin typeface="Arial Narrow" panose="020B0606020202030204" pitchFamily="34" charset="0"/>
              </a:rPr>
              <a:t> DEUDA PÚBLICA EN DÓLARES</a:t>
            </a:r>
          </a:p>
          <a:p>
            <a:pPr algn="l">
              <a:defRPr/>
            </a:pPr>
            <a:r>
              <a:rPr lang="es-AR" sz="1200" baseline="0">
                <a:solidFill>
                  <a:srgbClr val="000099"/>
                </a:solidFill>
                <a:latin typeface="Arial Narrow" panose="020B0606020202030204" pitchFamily="34" charset="0"/>
              </a:rPr>
              <a:t>Millones de USD</a:t>
            </a:r>
          </a:p>
          <a:p>
            <a:pPr algn="l">
              <a:defRPr/>
            </a:pPr>
            <a:r>
              <a:rPr lang="es-AR" sz="1200" baseline="0">
                <a:solidFill>
                  <a:srgbClr val="000099"/>
                </a:solidFill>
                <a:latin typeface="Arial Narrow" panose="020B0606020202030204" pitchFamily="34" charset="0"/>
              </a:rPr>
              <a:t>Fuente: MHyF, DGDP</a:t>
            </a:r>
            <a:endParaRPr lang="es-AR" sz="1200">
              <a:solidFill>
                <a:srgbClr val="000099"/>
              </a:solidFill>
              <a:latin typeface="Arial Narrow" panose="020B0606020202030204" pitchFamily="34" charset="0"/>
            </a:endParaRPr>
          </a:p>
        </c:rich>
      </c:tx>
      <c:layout>
        <c:manualLayout>
          <c:xMode val="edge"/>
          <c:yMode val="edge"/>
          <c:x val="1.6574932062765241E-2"/>
          <c:y val="3.2407407407407406E-2"/>
        </c:manualLayout>
      </c:layout>
      <c:overlay val="0"/>
      <c:spPr>
        <a:noFill/>
        <a:ln>
          <a:noFill/>
        </a:ln>
        <a:effectLst/>
      </c:spPr>
      <c:txPr>
        <a:bodyPr rot="0" spcFirstLastPara="1" vertOverflow="ellipsis" vert="horz" wrap="square" anchor="ctr" anchorCtr="1"/>
        <a:lstStyle/>
        <a:p>
          <a:pPr algn="l">
            <a:defRPr sz="1400" b="0" i="0" u="none" strike="noStrike" kern="1200" cap="none" spc="20" baseline="0">
              <a:solidFill>
                <a:schemeClr val="tx1">
                  <a:lumMod val="50000"/>
                  <a:lumOff val="50000"/>
                </a:schemeClr>
              </a:solidFill>
              <a:latin typeface="+mn-lt"/>
              <a:ea typeface="+mn-ea"/>
              <a:cs typeface="+mn-cs"/>
            </a:defRPr>
          </a:pPr>
          <a:endParaRPr lang="es-AR"/>
        </a:p>
      </c:txPr>
    </c:title>
    <c:autoTitleDeleted val="0"/>
    <c:plotArea>
      <c:layout/>
      <c:barChart>
        <c:barDir val="col"/>
        <c:grouping val="clustered"/>
        <c:varyColors val="0"/>
        <c:ser>
          <c:idx val="0"/>
          <c:order val="0"/>
          <c:spPr>
            <a:gradFill flip="none" rotWithShape="1">
              <a:gsLst>
                <a:gs pos="0">
                  <a:srgbClr val="375818">
                    <a:shade val="30000"/>
                    <a:satMod val="115000"/>
                  </a:srgbClr>
                </a:gs>
                <a:gs pos="50000">
                  <a:srgbClr val="375818">
                    <a:shade val="67500"/>
                    <a:satMod val="115000"/>
                  </a:srgbClr>
                </a:gs>
                <a:gs pos="100000">
                  <a:srgbClr val="375818">
                    <a:shade val="100000"/>
                    <a:satMod val="115000"/>
                  </a:srgbClr>
                </a:gs>
              </a:gsLst>
              <a:path path="circle">
                <a:fillToRect l="100000" b="100000"/>
              </a:path>
              <a:tileRect t="-100000" r="-100000"/>
            </a:gradFill>
            <a:ln w="9525" cap="flat" cmpd="sng" algn="ctr">
              <a:solidFill>
                <a:schemeClr val="accent1">
                  <a:shade val="95000"/>
                </a:schemeClr>
              </a:solidFill>
              <a:round/>
            </a:ln>
            <a:effectLst>
              <a:outerShdw blurRad="50800" dist="38100" dir="2700000" algn="tl" rotWithShape="0">
                <a:prstClr val="black">
                  <a:alpha val="40000"/>
                </a:prstClr>
              </a:outerShdw>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Arial Narrow" panose="020B0606020202030204" pitchFamily="34" charset="0"/>
                    <a:ea typeface="+mn-ea"/>
                    <a:cs typeface="+mn-cs"/>
                  </a:defRPr>
                </a:pPr>
                <a:endParaRPr lang="es-A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'Base Graf'!$A$5:$A$11</c:f>
              <c:strCache>
                <c:ptCount val="7"/>
                <c:pt idx="0">
                  <c:v>2021</c:v>
                </c:pt>
                <c:pt idx="1">
                  <c:v>2022</c:v>
                </c:pt>
                <c:pt idx="2">
                  <c:v>2023</c:v>
                </c:pt>
                <c:pt idx="3">
                  <c:v>2024</c:v>
                </c:pt>
                <c:pt idx="4">
                  <c:v>2025</c:v>
                </c:pt>
                <c:pt idx="5">
                  <c:v>2026</c:v>
                </c:pt>
                <c:pt idx="6">
                  <c:v>Prom Resto 2027-2044</c:v>
                </c:pt>
              </c:strCache>
            </c:strRef>
          </c:cat>
          <c:val>
            <c:numRef>
              <c:f>'Base Graf'!$C$5:$C$11</c:f>
              <c:numCache>
                <c:formatCode>#,##0.0</c:formatCode>
                <c:ptCount val="7"/>
                <c:pt idx="0">
                  <c:v>39.093653521593453</c:v>
                </c:pt>
                <c:pt idx="1">
                  <c:v>41.076662794525298</c:v>
                </c:pt>
                <c:pt idx="2">
                  <c:v>125.75975662008344</c:v>
                </c:pt>
                <c:pt idx="3">
                  <c:v>125.53234687765179</c:v>
                </c:pt>
                <c:pt idx="4">
                  <c:v>121.88631546706657</c:v>
                </c:pt>
                <c:pt idx="5">
                  <c:v>111.90398421346718</c:v>
                </c:pt>
                <c:pt idx="6">
                  <c:v>19.55601664394139</c:v>
                </c:pt>
              </c:numCache>
            </c:numRef>
          </c:val>
          <c:extLst>
            <c:ext xmlns:c16="http://schemas.microsoft.com/office/drawing/2014/chart" uri="{C3380CC4-5D6E-409C-BE32-E72D297353CC}">
              <c16:uniqueId val="{00000000-BF89-4AD5-9BE4-C86A2A9F84E7}"/>
            </c:ext>
          </c:extLst>
        </c:ser>
        <c:dLbls>
          <c:showLegendKey val="0"/>
          <c:showVal val="0"/>
          <c:showCatName val="0"/>
          <c:showSerName val="0"/>
          <c:showPercent val="0"/>
          <c:showBubbleSize val="0"/>
        </c:dLbls>
        <c:gapWidth val="100"/>
        <c:overlap val="-24"/>
        <c:axId val="283866624"/>
        <c:axId val="284269312"/>
      </c:barChart>
      <c:catAx>
        <c:axId val="283866624"/>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284269312"/>
        <c:crosses val="autoZero"/>
        <c:auto val="1"/>
        <c:lblAlgn val="ctr"/>
        <c:lblOffset val="100"/>
        <c:noMultiLvlLbl val="0"/>
      </c:catAx>
      <c:valAx>
        <c:axId val="284269312"/>
        <c:scaling>
          <c:orientation val="minMax"/>
        </c:scaling>
        <c:delete val="1"/>
        <c:axPos val="l"/>
        <c:numFmt formatCode="#,##0.0" sourceLinked="1"/>
        <c:majorTickMark val="none"/>
        <c:minorTickMark val="none"/>
        <c:tickLblPos val="nextTo"/>
        <c:crossAx val="2838666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cap="none" spc="20" baseline="0">
                <a:solidFill>
                  <a:schemeClr val="tx1">
                    <a:lumMod val="50000"/>
                    <a:lumOff val="50000"/>
                  </a:schemeClr>
                </a:solidFill>
                <a:latin typeface="+mn-lt"/>
                <a:ea typeface="+mn-ea"/>
                <a:cs typeface="+mn-cs"/>
              </a:defRPr>
            </a:pPr>
            <a:r>
              <a:rPr lang="es-AR" b="1">
                <a:solidFill>
                  <a:schemeClr val="tx1"/>
                </a:solidFill>
                <a:latin typeface="Arial Narrow" panose="020B0606020202030204" pitchFamily="34" charset="0"/>
              </a:rPr>
              <a:t>PERFIL DE VENCIMIENTO</a:t>
            </a:r>
            <a:r>
              <a:rPr lang="es-AR" b="1" baseline="0">
                <a:solidFill>
                  <a:schemeClr val="tx1"/>
                </a:solidFill>
                <a:latin typeface="Arial Narrow" panose="020B0606020202030204" pitchFamily="34" charset="0"/>
              </a:rPr>
              <a:t> DEUDA PÚBLICA EN UNIDADES DE VALOR ADQUISITIVO</a:t>
            </a:r>
          </a:p>
          <a:p>
            <a:pPr algn="l">
              <a:defRPr/>
            </a:pPr>
            <a:r>
              <a:rPr lang="es-AR" sz="1200" baseline="0">
                <a:solidFill>
                  <a:srgbClr val="000099"/>
                </a:solidFill>
                <a:latin typeface="Arial Narrow" panose="020B0606020202030204" pitchFamily="34" charset="0"/>
              </a:rPr>
              <a:t>Millones de UVA</a:t>
            </a:r>
          </a:p>
          <a:p>
            <a:pPr algn="l">
              <a:defRPr/>
            </a:pPr>
            <a:r>
              <a:rPr lang="es-AR" sz="1200" baseline="0">
                <a:solidFill>
                  <a:srgbClr val="000099"/>
                </a:solidFill>
                <a:latin typeface="Arial Narrow" panose="020B0606020202030204" pitchFamily="34" charset="0"/>
              </a:rPr>
              <a:t>Fuente: MHyF, DGDP</a:t>
            </a:r>
            <a:endParaRPr lang="es-AR" sz="1200">
              <a:solidFill>
                <a:srgbClr val="000099"/>
              </a:solidFill>
              <a:latin typeface="Arial Narrow" panose="020B0606020202030204" pitchFamily="34" charset="0"/>
            </a:endParaRPr>
          </a:p>
        </c:rich>
      </c:tx>
      <c:layout>
        <c:manualLayout>
          <c:xMode val="edge"/>
          <c:yMode val="edge"/>
          <c:x val="1.6574932062765241E-2"/>
          <c:y val="3.2407407407407406E-2"/>
        </c:manualLayout>
      </c:layout>
      <c:overlay val="0"/>
      <c:spPr>
        <a:noFill/>
        <a:ln>
          <a:noFill/>
        </a:ln>
        <a:effectLst/>
      </c:spPr>
      <c:txPr>
        <a:bodyPr rot="0" spcFirstLastPara="1" vertOverflow="ellipsis" vert="horz" wrap="square" anchor="ctr" anchorCtr="1"/>
        <a:lstStyle/>
        <a:p>
          <a:pPr algn="l">
            <a:defRPr sz="1400" b="0" i="0" u="none" strike="noStrike" kern="1200" cap="none" spc="20" baseline="0">
              <a:solidFill>
                <a:schemeClr val="tx1">
                  <a:lumMod val="50000"/>
                  <a:lumOff val="50000"/>
                </a:schemeClr>
              </a:solidFill>
              <a:latin typeface="+mn-lt"/>
              <a:ea typeface="+mn-ea"/>
              <a:cs typeface="+mn-cs"/>
            </a:defRPr>
          </a:pPr>
          <a:endParaRPr lang="es-AR"/>
        </a:p>
      </c:txPr>
    </c:title>
    <c:autoTitleDeleted val="0"/>
    <c:plotArea>
      <c:layout>
        <c:manualLayout>
          <c:layoutTarget val="inner"/>
          <c:xMode val="edge"/>
          <c:yMode val="edge"/>
          <c:x val="2.5116864437252785E-2"/>
          <c:y val="0.30421246155903192"/>
          <c:w val="0.94976627112549439"/>
          <c:h val="0.53304653028479743"/>
        </c:manualLayout>
      </c:layout>
      <c:barChart>
        <c:barDir val="col"/>
        <c:grouping val="clustered"/>
        <c:varyColors val="0"/>
        <c:ser>
          <c:idx val="0"/>
          <c:order val="0"/>
          <c:spPr>
            <a:gradFill flip="none" rotWithShape="1">
              <a:gsLst>
                <a:gs pos="0">
                  <a:schemeClr val="accent2">
                    <a:lumMod val="75000"/>
                    <a:shade val="30000"/>
                    <a:satMod val="115000"/>
                  </a:schemeClr>
                </a:gs>
                <a:gs pos="50000">
                  <a:schemeClr val="accent2">
                    <a:lumMod val="75000"/>
                    <a:shade val="67500"/>
                    <a:satMod val="115000"/>
                  </a:schemeClr>
                </a:gs>
                <a:gs pos="100000">
                  <a:schemeClr val="accent2">
                    <a:lumMod val="75000"/>
                    <a:shade val="100000"/>
                    <a:satMod val="115000"/>
                  </a:schemeClr>
                </a:gs>
              </a:gsLst>
              <a:path path="circle">
                <a:fillToRect l="100000" b="100000"/>
              </a:path>
              <a:tileRect t="-100000" r="-100000"/>
            </a:gradFill>
            <a:ln w="9525" cap="flat" cmpd="sng" algn="ctr">
              <a:solidFill>
                <a:schemeClr val="accent1">
                  <a:shade val="95000"/>
                </a:schemeClr>
              </a:solidFill>
              <a:round/>
            </a:ln>
            <a:effectLst>
              <a:outerShdw blurRad="50800" dist="38100" dir="2700000" algn="tl" rotWithShape="0">
                <a:prstClr val="black">
                  <a:alpha val="40000"/>
                </a:prstClr>
              </a:outerShdw>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Arial Narrow" panose="020B0606020202030204" pitchFamily="34" charset="0"/>
                    <a:ea typeface="+mn-ea"/>
                    <a:cs typeface="+mn-cs"/>
                  </a:defRPr>
                </a:pPr>
                <a:endParaRPr lang="es-A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'Base Graf'!$A$5:$A$9</c:f>
              <c:numCache>
                <c:formatCode>General</c:formatCode>
                <c:ptCount val="5"/>
                <c:pt idx="0">
                  <c:v>2021</c:v>
                </c:pt>
                <c:pt idx="1">
                  <c:v>2022</c:v>
                </c:pt>
                <c:pt idx="2">
                  <c:v>2023</c:v>
                </c:pt>
                <c:pt idx="3">
                  <c:v>2024</c:v>
                </c:pt>
                <c:pt idx="4">
                  <c:v>2025</c:v>
                </c:pt>
              </c:numCache>
            </c:numRef>
          </c:cat>
          <c:val>
            <c:numRef>
              <c:f>'Base Graf'!$D$5:$D$9</c:f>
              <c:numCache>
                <c:formatCode>#,##0.0</c:formatCode>
                <c:ptCount val="5"/>
                <c:pt idx="0">
                  <c:v>40.171198581538093</c:v>
                </c:pt>
                <c:pt idx="1">
                  <c:v>48.604420206829857</c:v>
                </c:pt>
                <c:pt idx="2">
                  <c:v>46.517555194469523</c:v>
                </c:pt>
                <c:pt idx="3">
                  <c:v>44.440219246092575</c:v>
                </c:pt>
                <c:pt idx="4">
                  <c:v>31.952857349071571</c:v>
                </c:pt>
              </c:numCache>
            </c:numRef>
          </c:val>
          <c:extLst>
            <c:ext xmlns:c16="http://schemas.microsoft.com/office/drawing/2014/chart" uri="{C3380CC4-5D6E-409C-BE32-E72D297353CC}">
              <c16:uniqueId val="{00000000-F96C-4753-8387-8175C6EF1446}"/>
            </c:ext>
          </c:extLst>
        </c:ser>
        <c:dLbls>
          <c:showLegendKey val="0"/>
          <c:showVal val="0"/>
          <c:showCatName val="0"/>
          <c:showSerName val="0"/>
          <c:showPercent val="0"/>
          <c:showBubbleSize val="0"/>
        </c:dLbls>
        <c:gapWidth val="100"/>
        <c:overlap val="-24"/>
        <c:axId val="283867136"/>
        <c:axId val="284156480"/>
      </c:barChart>
      <c:catAx>
        <c:axId val="28386713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284156480"/>
        <c:crosses val="autoZero"/>
        <c:auto val="1"/>
        <c:lblAlgn val="ctr"/>
        <c:lblOffset val="100"/>
        <c:noMultiLvlLbl val="0"/>
      </c:catAx>
      <c:valAx>
        <c:axId val="284156480"/>
        <c:scaling>
          <c:orientation val="minMax"/>
        </c:scaling>
        <c:delete val="1"/>
        <c:axPos val="l"/>
        <c:numFmt formatCode="#,##0.0" sourceLinked="1"/>
        <c:majorTickMark val="none"/>
        <c:minorTickMark val="none"/>
        <c:tickLblPos val="nextTo"/>
        <c:crossAx val="2838671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b="1">
                <a:solidFill>
                  <a:schemeClr val="tx1"/>
                </a:solidFill>
                <a:latin typeface="Arial Narrow" panose="020B0606020202030204" pitchFamily="34" charset="0"/>
              </a:rPr>
              <a:t>PERFIL DE VENCIMIENTOS DEUDA PÚBLICA EN PESOS </a:t>
            </a:r>
          </a:p>
          <a:p>
            <a:pPr algn="l">
              <a:defRPr/>
            </a:pPr>
            <a:r>
              <a:rPr lang="es-AR" b="1">
                <a:solidFill>
                  <a:schemeClr val="tx1"/>
                </a:solidFill>
                <a:latin typeface="Arial Narrow" panose="020B0606020202030204" pitchFamily="34" charset="0"/>
              </a:rPr>
              <a:t>POR TIPO DE SERVICIO</a:t>
            </a:r>
          </a:p>
          <a:p>
            <a:pPr algn="l">
              <a:defRPr/>
            </a:pPr>
            <a:r>
              <a:rPr lang="es-AR" sz="1200">
                <a:solidFill>
                  <a:srgbClr val="000099"/>
                </a:solidFill>
                <a:latin typeface="Arial Narrow" panose="020B0606020202030204" pitchFamily="34" charset="0"/>
              </a:rPr>
              <a:t>Millones de $.</a:t>
            </a:r>
            <a:r>
              <a:rPr lang="es-AR" sz="1200" baseline="0">
                <a:solidFill>
                  <a:srgbClr val="000099"/>
                </a:solidFill>
                <a:latin typeface="Arial Narrow" panose="020B0606020202030204" pitchFamily="34" charset="0"/>
              </a:rPr>
              <a:t> Capital e Interés como % del servicio total</a:t>
            </a:r>
          </a:p>
          <a:p>
            <a:pPr algn="l">
              <a:defRPr/>
            </a:pPr>
            <a:r>
              <a:rPr lang="es-AR" sz="1200" baseline="0">
                <a:solidFill>
                  <a:srgbClr val="000099"/>
                </a:solidFill>
                <a:latin typeface="Arial Narrow" panose="020B0606020202030204" pitchFamily="34" charset="0"/>
              </a:rPr>
              <a:t>Fuente: MHyF, DGDP</a:t>
            </a:r>
            <a:r>
              <a:rPr lang="es-AR" sz="1200">
                <a:solidFill>
                  <a:srgbClr val="000099"/>
                </a:solidFill>
                <a:latin typeface="Arial Narrow" panose="020B0606020202030204" pitchFamily="34" charset="0"/>
              </a:rPr>
              <a:t> </a:t>
            </a:r>
          </a:p>
        </c:rich>
      </c:tx>
      <c:layout>
        <c:manualLayout>
          <c:xMode val="edge"/>
          <c:yMode val="edge"/>
          <c:x val="9.0404530744336645E-3"/>
          <c:y val="1.5319227169407663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3.6900501073729421E-2"/>
          <c:y val="0.28679227596550433"/>
          <c:w val="0.93809951881014875"/>
          <c:h val="0.5125403074615672"/>
        </c:manualLayout>
      </c:layout>
      <c:barChart>
        <c:barDir val="col"/>
        <c:grouping val="stacked"/>
        <c:varyColors val="0"/>
        <c:ser>
          <c:idx val="0"/>
          <c:order val="0"/>
          <c:tx>
            <c:v>Capital</c:v>
          </c:tx>
          <c:spPr>
            <a:gradFill flip="none" rotWithShape="1">
              <a:gsLst>
                <a:gs pos="0">
                  <a:srgbClr val="132C5A">
                    <a:shade val="30000"/>
                    <a:satMod val="115000"/>
                  </a:srgbClr>
                </a:gs>
                <a:gs pos="50000">
                  <a:srgbClr val="132C5A">
                    <a:shade val="67500"/>
                    <a:satMod val="115000"/>
                  </a:srgbClr>
                </a:gs>
                <a:gs pos="100000">
                  <a:srgbClr val="132C5A">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numRef>
              <c:f>'Base Graf'!$G$5:$G$10</c:f>
              <c:numCache>
                <c:formatCode>General</c:formatCode>
                <c:ptCount val="6"/>
                <c:pt idx="0">
                  <c:v>2021</c:v>
                </c:pt>
                <c:pt idx="1">
                  <c:v>2022</c:v>
                </c:pt>
                <c:pt idx="2">
                  <c:v>2023</c:v>
                </c:pt>
                <c:pt idx="3">
                  <c:v>2024</c:v>
                </c:pt>
                <c:pt idx="4">
                  <c:v>2025</c:v>
                </c:pt>
                <c:pt idx="5">
                  <c:v>2026</c:v>
                </c:pt>
              </c:numCache>
            </c:numRef>
          </c:cat>
          <c:val>
            <c:numRef>
              <c:f>'Base Graf'!$H$5:$H$10</c:f>
              <c:numCache>
                <c:formatCode>#,##0.0</c:formatCode>
                <c:ptCount val="6"/>
                <c:pt idx="0">
                  <c:v>6946.7608735288104</c:v>
                </c:pt>
                <c:pt idx="1">
                  <c:v>7718.773758244999</c:v>
                </c:pt>
                <c:pt idx="2">
                  <c:v>9680.3436662979839</c:v>
                </c:pt>
                <c:pt idx="3">
                  <c:v>270.92993642710923</c:v>
                </c:pt>
                <c:pt idx="4">
                  <c:v>128.26108510137342</c:v>
                </c:pt>
                <c:pt idx="5">
                  <c:v>34.775130686708437</c:v>
                </c:pt>
              </c:numCache>
            </c:numRef>
          </c:val>
          <c:extLst>
            <c:ext xmlns:c16="http://schemas.microsoft.com/office/drawing/2014/chart" uri="{C3380CC4-5D6E-409C-BE32-E72D297353CC}">
              <c16:uniqueId val="{00000000-EC2A-4692-91BA-595E276D28C4}"/>
            </c:ext>
          </c:extLst>
        </c:ser>
        <c:ser>
          <c:idx val="1"/>
          <c:order val="1"/>
          <c:tx>
            <c:v>Interés</c:v>
          </c:tx>
          <c:spPr>
            <a:gradFill flip="none" rotWithShape="1">
              <a:gsLst>
                <a:gs pos="0">
                  <a:srgbClr val="C00000">
                    <a:shade val="30000"/>
                    <a:satMod val="115000"/>
                  </a:srgbClr>
                </a:gs>
                <a:gs pos="50000">
                  <a:srgbClr val="C00000">
                    <a:shade val="67500"/>
                    <a:satMod val="115000"/>
                  </a:srgbClr>
                </a:gs>
                <a:gs pos="100000">
                  <a:srgbClr val="C00000">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numRef>
              <c:f>'Base Graf'!$G$5:$G$10</c:f>
              <c:numCache>
                <c:formatCode>General</c:formatCode>
                <c:ptCount val="6"/>
                <c:pt idx="0">
                  <c:v>2021</c:v>
                </c:pt>
                <c:pt idx="1">
                  <c:v>2022</c:v>
                </c:pt>
                <c:pt idx="2">
                  <c:v>2023</c:v>
                </c:pt>
                <c:pt idx="3">
                  <c:v>2024</c:v>
                </c:pt>
                <c:pt idx="4">
                  <c:v>2025</c:v>
                </c:pt>
                <c:pt idx="5">
                  <c:v>2026</c:v>
                </c:pt>
              </c:numCache>
            </c:numRef>
          </c:cat>
          <c:val>
            <c:numRef>
              <c:f>'Base Graf'!$K$5:$K$10</c:f>
              <c:numCache>
                <c:formatCode>#,##0.0</c:formatCode>
                <c:ptCount val="6"/>
                <c:pt idx="0">
                  <c:v>3200.5903713664584</c:v>
                </c:pt>
                <c:pt idx="1">
                  <c:v>2420.2674744232281</c:v>
                </c:pt>
                <c:pt idx="2">
                  <c:v>769.93444949876869</c:v>
                </c:pt>
                <c:pt idx="3">
                  <c:v>33.475082099031553</c:v>
                </c:pt>
                <c:pt idx="4">
                  <c:v>14.465230045317153</c:v>
                </c:pt>
                <c:pt idx="5">
                  <c:v>2.4346968848331052</c:v>
                </c:pt>
              </c:numCache>
            </c:numRef>
          </c:val>
          <c:extLst>
            <c:ext xmlns:c16="http://schemas.microsoft.com/office/drawing/2014/chart" uri="{C3380CC4-5D6E-409C-BE32-E72D297353CC}">
              <c16:uniqueId val="{00000001-EC2A-4692-91BA-595E276D28C4}"/>
            </c:ext>
          </c:extLst>
        </c:ser>
        <c:ser>
          <c:idx val="2"/>
          <c:order val="2"/>
          <c:spPr>
            <a:solidFill>
              <a:schemeClr val="accent3"/>
            </a:solidFill>
            <a:ln>
              <a:noFill/>
            </a:ln>
            <a:effectLst/>
          </c:spPr>
          <c:invertIfNegative val="0"/>
          <c:cat>
            <c:numRef>
              <c:f>'Base Graf'!$G$5:$G$10</c:f>
              <c:numCache>
                <c:formatCode>General</c:formatCode>
                <c:ptCount val="6"/>
                <c:pt idx="0">
                  <c:v>2021</c:v>
                </c:pt>
                <c:pt idx="1">
                  <c:v>2022</c:v>
                </c:pt>
                <c:pt idx="2">
                  <c:v>2023</c:v>
                </c:pt>
                <c:pt idx="3">
                  <c:v>2024</c:v>
                </c:pt>
                <c:pt idx="4">
                  <c:v>2025</c:v>
                </c:pt>
                <c:pt idx="5">
                  <c:v>2026</c:v>
                </c:pt>
              </c:numCache>
            </c:numRef>
          </c:cat>
          <c:val>
            <c:numRef>
              <c:f>'Base Graf'!$Z$5:$Z$10</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0-EC2A-4692-91BA-595E276D28C4}"/>
            </c:ext>
          </c:extLst>
        </c:ser>
        <c:dLbls>
          <c:showLegendKey val="0"/>
          <c:showVal val="0"/>
          <c:showCatName val="0"/>
          <c:showSerName val="0"/>
          <c:showPercent val="0"/>
          <c:showBubbleSize val="0"/>
        </c:dLbls>
        <c:gapWidth val="50"/>
        <c:overlap val="100"/>
        <c:axId val="283867648"/>
        <c:axId val="284158208"/>
      </c:barChart>
      <c:catAx>
        <c:axId val="28386764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284158208"/>
        <c:crosses val="autoZero"/>
        <c:auto val="1"/>
        <c:lblAlgn val="ctr"/>
        <c:lblOffset val="100"/>
        <c:noMultiLvlLbl val="0"/>
      </c:catAx>
      <c:valAx>
        <c:axId val="284158208"/>
        <c:scaling>
          <c:orientation val="minMax"/>
        </c:scaling>
        <c:delete val="1"/>
        <c:axPos val="l"/>
        <c:numFmt formatCode="#,##0.0" sourceLinked="1"/>
        <c:majorTickMark val="none"/>
        <c:minorTickMark val="none"/>
        <c:tickLblPos val="nextTo"/>
        <c:crossAx val="283867648"/>
        <c:crosses val="autoZero"/>
        <c:crossBetween val="between"/>
      </c:val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b="1">
                <a:solidFill>
                  <a:schemeClr val="tx1"/>
                </a:solidFill>
                <a:latin typeface="Arial Narrow" panose="020B0606020202030204" pitchFamily="34" charset="0"/>
              </a:rPr>
              <a:t>PERFIL DE VENCIMIENTOS DEUDA PÚBLICA EN DÓLARES POR TIPO DE SERVICIO</a:t>
            </a:r>
          </a:p>
          <a:p>
            <a:pPr algn="l">
              <a:defRPr/>
            </a:pPr>
            <a:r>
              <a:rPr lang="es-AR" sz="1200">
                <a:solidFill>
                  <a:srgbClr val="000099"/>
                </a:solidFill>
                <a:latin typeface="Arial Narrow" panose="020B0606020202030204" pitchFamily="34" charset="0"/>
              </a:rPr>
              <a:t>Millones de USD.</a:t>
            </a:r>
            <a:r>
              <a:rPr lang="es-AR" sz="1200" baseline="0">
                <a:solidFill>
                  <a:srgbClr val="000099"/>
                </a:solidFill>
                <a:latin typeface="Arial Narrow" panose="020B0606020202030204" pitchFamily="34" charset="0"/>
              </a:rPr>
              <a:t> Capital e Interés como % del servicio total</a:t>
            </a:r>
          </a:p>
          <a:p>
            <a:pPr algn="l">
              <a:defRPr/>
            </a:pPr>
            <a:r>
              <a:rPr lang="es-AR" sz="1200" baseline="0">
                <a:solidFill>
                  <a:srgbClr val="000099"/>
                </a:solidFill>
                <a:latin typeface="Arial Narrow" panose="020B0606020202030204" pitchFamily="34" charset="0"/>
              </a:rPr>
              <a:t>Fuente: MHyF, DGDP</a:t>
            </a:r>
            <a:r>
              <a:rPr lang="es-AR" sz="1200">
                <a:solidFill>
                  <a:srgbClr val="000099"/>
                </a:solidFill>
                <a:latin typeface="Arial Narrow" panose="020B0606020202030204" pitchFamily="34" charset="0"/>
              </a:rPr>
              <a:t> </a:t>
            </a:r>
          </a:p>
        </c:rich>
      </c:tx>
      <c:layout>
        <c:manualLayout>
          <c:xMode val="edge"/>
          <c:yMode val="edge"/>
          <c:x val="1.3607180221353449E-2"/>
          <c:y val="2.3809523809523808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3.690057533261417E-2"/>
          <c:y val="0.29528279181708783"/>
          <c:w val="0.93809951881014875"/>
          <c:h val="0.5125403074615672"/>
        </c:manualLayout>
      </c:layout>
      <c:barChart>
        <c:barDir val="col"/>
        <c:grouping val="stacked"/>
        <c:varyColors val="0"/>
        <c:ser>
          <c:idx val="0"/>
          <c:order val="0"/>
          <c:tx>
            <c:v>Capital</c:v>
          </c:tx>
          <c:spPr>
            <a:gradFill flip="none" rotWithShape="1">
              <a:gsLst>
                <a:gs pos="0">
                  <a:srgbClr val="132C5A">
                    <a:shade val="30000"/>
                    <a:satMod val="115000"/>
                  </a:srgbClr>
                </a:gs>
                <a:gs pos="50000">
                  <a:srgbClr val="132C5A">
                    <a:shade val="67500"/>
                    <a:satMod val="115000"/>
                  </a:srgbClr>
                </a:gs>
                <a:gs pos="100000">
                  <a:srgbClr val="132C5A">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dLbls>
            <c:delete val="1"/>
          </c:dLbls>
          <c:cat>
            <c:strRef>
              <c:f>'Base Graf'!$G$5:$G$11</c:f>
              <c:strCache>
                <c:ptCount val="7"/>
                <c:pt idx="0">
                  <c:v>2021</c:v>
                </c:pt>
                <c:pt idx="1">
                  <c:v>2022</c:v>
                </c:pt>
                <c:pt idx="2">
                  <c:v>2023</c:v>
                </c:pt>
                <c:pt idx="3">
                  <c:v>2024</c:v>
                </c:pt>
                <c:pt idx="4">
                  <c:v>2025</c:v>
                </c:pt>
                <c:pt idx="5">
                  <c:v>2026</c:v>
                </c:pt>
                <c:pt idx="6">
                  <c:v>Prom Resto 2027-2044</c:v>
                </c:pt>
              </c:strCache>
            </c:strRef>
          </c:cat>
          <c:val>
            <c:numRef>
              <c:f>'Base Graf'!$I$5:$I$11</c:f>
              <c:numCache>
                <c:formatCode>#,##0.0</c:formatCode>
                <c:ptCount val="7"/>
                <c:pt idx="0">
                  <c:v>16.389025340834021</c:v>
                </c:pt>
                <c:pt idx="1">
                  <c:v>15.783125932399424</c:v>
                </c:pt>
                <c:pt idx="2">
                  <c:v>97.210029925549151</c:v>
                </c:pt>
                <c:pt idx="3">
                  <c:v>97.096221348882494</c:v>
                </c:pt>
                <c:pt idx="4">
                  <c:v>96.918051638882503</c:v>
                </c:pt>
                <c:pt idx="5">
                  <c:v>92.047241787453913</c:v>
                </c:pt>
                <c:pt idx="6">
                  <c:v>17.2323813572402</c:v>
                </c:pt>
              </c:numCache>
            </c:numRef>
          </c:val>
          <c:extLst>
            <c:ext xmlns:c16="http://schemas.microsoft.com/office/drawing/2014/chart" uri="{C3380CC4-5D6E-409C-BE32-E72D297353CC}">
              <c16:uniqueId val="{00000007-F070-4C4C-A8F3-25B5D6BC95A0}"/>
            </c:ext>
          </c:extLst>
        </c:ser>
        <c:ser>
          <c:idx val="1"/>
          <c:order val="1"/>
          <c:tx>
            <c:v>Interés</c:v>
          </c:tx>
          <c:spPr>
            <a:gradFill flip="none" rotWithShape="1">
              <a:gsLst>
                <a:gs pos="0">
                  <a:srgbClr val="C00000">
                    <a:shade val="30000"/>
                    <a:satMod val="115000"/>
                  </a:srgbClr>
                </a:gs>
                <a:gs pos="50000">
                  <a:srgbClr val="C00000">
                    <a:shade val="67500"/>
                    <a:satMod val="115000"/>
                  </a:srgbClr>
                </a:gs>
                <a:gs pos="100000">
                  <a:srgbClr val="C00000">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dLbls>
            <c:delete val="1"/>
          </c:dLbls>
          <c:cat>
            <c:strRef>
              <c:f>'Base Graf'!$G$5:$G$11</c:f>
              <c:strCache>
                <c:ptCount val="7"/>
                <c:pt idx="0">
                  <c:v>2021</c:v>
                </c:pt>
                <c:pt idx="1">
                  <c:v>2022</c:v>
                </c:pt>
                <c:pt idx="2">
                  <c:v>2023</c:v>
                </c:pt>
                <c:pt idx="3">
                  <c:v>2024</c:v>
                </c:pt>
                <c:pt idx="4">
                  <c:v>2025</c:v>
                </c:pt>
                <c:pt idx="5">
                  <c:v>2026</c:v>
                </c:pt>
                <c:pt idx="6">
                  <c:v>Prom Resto 2027-2044</c:v>
                </c:pt>
              </c:strCache>
            </c:strRef>
          </c:cat>
          <c:val>
            <c:numRef>
              <c:f>'Base Graf'!$L$5:$L$11</c:f>
              <c:numCache>
                <c:formatCode>#,##0.0</c:formatCode>
                <c:ptCount val="7"/>
                <c:pt idx="0">
                  <c:v>22.704628180759428</c:v>
                </c:pt>
                <c:pt idx="1">
                  <c:v>25.293536862125876</c:v>
                </c:pt>
                <c:pt idx="2">
                  <c:v>28.549726694534293</c:v>
                </c:pt>
                <c:pt idx="3">
                  <c:v>28.436125528769296</c:v>
                </c:pt>
                <c:pt idx="4">
                  <c:v>24.968263828184071</c:v>
                </c:pt>
                <c:pt idx="5">
                  <c:v>19.856742426013273</c:v>
                </c:pt>
                <c:pt idx="6">
                  <c:v>2.3236352867011854</c:v>
                </c:pt>
              </c:numCache>
            </c:numRef>
          </c:val>
          <c:extLst>
            <c:ext xmlns:c16="http://schemas.microsoft.com/office/drawing/2014/chart" uri="{C3380CC4-5D6E-409C-BE32-E72D297353CC}">
              <c16:uniqueId val="{0000000F-F070-4C4C-A8F3-25B5D6BC95A0}"/>
            </c:ext>
          </c:extLst>
        </c:ser>
        <c:ser>
          <c:idx val="2"/>
          <c:order val="2"/>
          <c:spPr>
            <a:solidFill>
              <a:schemeClr val="accent3"/>
            </a:solidFill>
            <a:ln>
              <a:noFill/>
            </a:ln>
            <a:effectLst/>
          </c:spPr>
          <c:invertIfNegative val="0"/>
          <c:dLbls>
            <c:delete val="1"/>
          </c:dLbls>
          <c:cat>
            <c:strRef>
              <c:f>'Base Graf'!$G$5:$G$11</c:f>
              <c:strCache>
                <c:ptCount val="7"/>
                <c:pt idx="0">
                  <c:v>2021</c:v>
                </c:pt>
                <c:pt idx="1">
                  <c:v>2022</c:v>
                </c:pt>
                <c:pt idx="2">
                  <c:v>2023</c:v>
                </c:pt>
                <c:pt idx="3">
                  <c:v>2024</c:v>
                </c:pt>
                <c:pt idx="4">
                  <c:v>2025</c:v>
                </c:pt>
                <c:pt idx="5">
                  <c:v>2026</c:v>
                </c:pt>
                <c:pt idx="6">
                  <c:v>Prom Resto 2027-2044</c:v>
                </c:pt>
              </c:strCache>
            </c:strRef>
          </c:cat>
          <c:val>
            <c:numRef>
              <c:f>'Base Graf'!$Z$5:$Z$11</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17-F070-4C4C-A8F3-25B5D6BC95A0}"/>
            </c:ext>
          </c:extLst>
        </c:ser>
        <c:dLbls>
          <c:dLblPos val="ctr"/>
          <c:showLegendKey val="0"/>
          <c:showVal val="1"/>
          <c:showCatName val="0"/>
          <c:showSerName val="0"/>
          <c:showPercent val="0"/>
          <c:showBubbleSize val="0"/>
        </c:dLbls>
        <c:gapWidth val="50"/>
        <c:overlap val="100"/>
        <c:axId val="283868160"/>
        <c:axId val="284160512"/>
      </c:barChart>
      <c:catAx>
        <c:axId val="28386816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284160512"/>
        <c:crosses val="autoZero"/>
        <c:auto val="1"/>
        <c:lblAlgn val="ctr"/>
        <c:lblOffset val="100"/>
        <c:noMultiLvlLbl val="0"/>
      </c:catAx>
      <c:valAx>
        <c:axId val="284160512"/>
        <c:scaling>
          <c:orientation val="minMax"/>
        </c:scaling>
        <c:delete val="1"/>
        <c:axPos val="l"/>
        <c:numFmt formatCode="#,##0.0" sourceLinked="1"/>
        <c:majorTickMark val="none"/>
        <c:minorTickMark val="none"/>
        <c:tickLblPos val="nextTo"/>
        <c:crossAx val="283868160"/>
        <c:crosses val="autoZero"/>
        <c:crossBetween val="between"/>
      </c:val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b="1">
                <a:solidFill>
                  <a:schemeClr val="tx1"/>
                </a:solidFill>
                <a:latin typeface="Arial Narrow" panose="020B0606020202030204" pitchFamily="34" charset="0"/>
              </a:rPr>
              <a:t>PERFIL DE VENCIMIENTOS DEUDA PÚBLICA EN UVA </a:t>
            </a:r>
          </a:p>
          <a:p>
            <a:pPr algn="l">
              <a:defRPr/>
            </a:pPr>
            <a:r>
              <a:rPr lang="es-AR" b="1">
                <a:solidFill>
                  <a:schemeClr val="tx1"/>
                </a:solidFill>
                <a:latin typeface="Arial Narrow" panose="020B0606020202030204" pitchFamily="34" charset="0"/>
              </a:rPr>
              <a:t>POR TIPO DE SERVICIO</a:t>
            </a:r>
          </a:p>
          <a:p>
            <a:pPr algn="l">
              <a:defRPr/>
            </a:pPr>
            <a:r>
              <a:rPr lang="es-AR" sz="1200">
                <a:solidFill>
                  <a:srgbClr val="000099"/>
                </a:solidFill>
                <a:latin typeface="Arial Narrow" panose="020B0606020202030204" pitchFamily="34" charset="0"/>
              </a:rPr>
              <a:t>Millones de UVA.</a:t>
            </a:r>
            <a:r>
              <a:rPr lang="es-AR" sz="1200" baseline="0">
                <a:solidFill>
                  <a:srgbClr val="000099"/>
                </a:solidFill>
                <a:latin typeface="Arial Narrow" panose="020B0606020202030204" pitchFamily="34" charset="0"/>
              </a:rPr>
              <a:t> Capital e Interés como % del servicio total</a:t>
            </a:r>
          </a:p>
          <a:p>
            <a:pPr algn="l">
              <a:defRPr/>
            </a:pPr>
            <a:r>
              <a:rPr lang="es-AR" sz="1200" baseline="0">
                <a:solidFill>
                  <a:srgbClr val="000099"/>
                </a:solidFill>
                <a:latin typeface="Arial Narrow" panose="020B0606020202030204" pitchFamily="34" charset="0"/>
              </a:rPr>
              <a:t>Fuente: MHyF, DGDP</a:t>
            </a:r>
            <a:r>
              <a:rPr lang="es-AR" sz="1200">
                <a:solidFill>
                  <a:srgbClr val="000099"/>
                </a:solidFill>
                <a:latin typeface="Arial Narrow" panose="020B0606020202030204" pitchFamily="34" charset="0"/>
              </a:rPr>
              <a:t> </a:t>
            </a:r>
          </a:p>
        </c:rich>
      </c:tx>
      <c:layout>
        <c:manualLayout>
          <c:xMode val="edge"/>
          <c:yMode val="edge"/>
          <c:x val="1.3607180221353449E-2"/>
          <c:y val="2.3809523809523808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3.6900501073729421E-2"/>
          <c:y val="0.28679227596550433"/>
          <c:w val="0.93809951881014875"/>
          <c:h val="0.5125403074615672"/>
        </c:manualLayout>
      </c:layout>
      <c:barChart>
        <c:barDir val="col"/>
        <c:grouping val="stacked"/>
        <c:varyColors val="0"/>
        <c:ser>
          <c:idx val="0"/>
          <c:order val="0"/>
          <c:tx>
            <c:v>Capital</c:v>
          </c:tx>
          <c:spPr>
            <a:gradFill flip="none" rotWithShape="1">
              <a:gsLst>
                <a:gs pos="0">
                  <a:srgbClr val="132C5A">
                    <a:shade val="30000"/>
                    <a:satMod val="115000"/>
                  </a:srgbClr>
                </a:gs>
                <a:gs pos="50000">
                  <a:srgbClr val="132C5A">
                    <a:shade val="67500"/>
                    <a:satMod val="115000"/>
                  </a:srgbClr>
                </a:gs>
                <a:gs pos="100000">
                  <a:srgbClr val="132C5A">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numRef>
              <c:f>'Base Graf'!$G$5:$G$9</c:f>
              <c:numCache>
                <c:formatCode>General</c:formatCode>
                <c:ptCount val="5"/>
                <c:pt idx="0">
                  <c:v>2021</c:v>
                </c:pt>
                <c:pt idx="1">
                  <c:v>2022</c:v>
                </c:pt>
                <c:pt idx="2">
                  <c:v>2023</c:v>
                </c:pt>
                <c:pt idx="3">
                  <c:v>2024</c:v>
                </c:pt>
                <c:pt idx="4">
                  <c:v>2025</c:v>
                </c:pt>
              </c:numCache>
            </c:numRef>
          </c:cat>
          <c:val>
            <c:numRef>
              <c:f>'Base Graf'!$J$5:$J$9</c:f>
              <c:numCache>
                <c:formatCode>#,##0.0</c:formatCode>
                <c:ptCount val="5"/>
                <c:pt idx="0">
                  <c:v>31.30297518540501</c:v>
                </c:pt>
                <c:pt idx="1">
                  <c:v>41.737300247206683</c:v>
                </c:pt>
                <c:pt idx="2">
                  <c:v>41.737300247206683</c:v>
                </c:pt>
                <c:pt idx="3">
                  <c:v>41.737300247206683</c:v>
                </c:pt>
                <c:pt idx="4">
                  <c:v>31.30297518540501</c:v>
                </c:pt>
              </c:numCache>
            </c:numRef>
          </c:val>
          <c:extLst>
            <c:ext xmlns:c16="http://schemas.microsoft.com/office/drawing/2014/chart" uri="{C3380CC4-5D6E-409C-BE32-E72D297353CC}">
              <c16:uniqueId val="{00000007-39E2-42F6-A146-DEF2CA2E2C94}"/>
            </c:ext>
          </c:extLst>
        </c:ser>
        <c:ser>
          <c:idx val="1"/>
          <c:order val="1"/>
          <c:tx>
            <c:v>Interés</c:v>
          </c:tx>
          <c:spPr>
            <a:gradFill flip="none" rotWithShape="1">
              <a:gsLst>
                <a:gs pos="0">
                  <a:srgbClr val="C00000">
                    <a:shade val="30000"/>
                    <a:satMod val="115000"/>
                  </a:srgbClr>
                </a:gs>
                <a:gs pos="50000">
                  <a:srgbClr val="C00000">
                    <a:shade val="67500"/>
                    <a:satMod val="115000"/>
                  </a:srgbClr>
                </a:gs>
                <a:gs pos="100000">
                  <a:srgbClr val="C00000">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numRef>
              <c:f>'Base Graf'!$G$5:$G$9</c:f>
              <c:numCache>
                <c:formatCode>General</c:formatCode>
                <c:ptCount val="5"/>
                <c:pt idx="0">
                  <c:v>2021</c:v>
                </c:pt>
                <c:pt idx="1">
                  <c:v>2022</c:v>
                </c:pt>
                <c:pt idx="2">
                  <c:v>2023</c:v>
                </c:pt>
                <c:pt idx="3">
                  <c:v>2024</c:v>
                </c:pt>
                <c:pt idx="4">
                  <c:v>2025</c:v>
                </c:pt>
              </c:numCache>
            </c:numRef>
          </c:cat>
          <c:val>
            <c:numRef>
              <c:f>'Base Graf'!$M$5:$M$9</c:f>
              <c:numCache>
                <c:formatCode>#,##0.0</c:formatCode>
                <c:ptCount val="5"/>
                <c:pt idx="0">
                  <c:v>8.8682233961330805</c:v>
                </c:pt>
                <c:pt idx="1">
                  <c:v>6.8671199596231727</c:v>
                </c:pt>
                <c:pt idx="2">
                  <c:v>4.7802549472628435</c:v>
                </c:pt>
                <c:pt idx="3">
                  <c:v>2.7029189988858944</c:v>
                </c:pt>
                <c:pt idx="4">
                  <c:v>0.64988216366655971</c:v>
                </c:pt>
              </c:numCache>
            </c:numRef>
          </c:val>
          <c:extLst>
            <c:ext xmlns:c16="http://schemas.microsoft.com/office/drawing/2014/chart" uri="{C3380CC4-5D6E-409C-BE32-E72D297353CC}">
              <c16:uniqueId val="{0000000F-39E2-42F6-A146-DEF2CA2E2C94}"/>
            </c:ext>
          </c:extLst>
        </c:ser>
        <c:ser>
          <c:idx val="2"/>
          <c:order val="2"/>
          <c:spPr>
            <a:solidFill>
              <a:schemeClr val="accent3"/>
            </a:solidFill>
            <a:ln>
              <a:noFill/>
            </a:ln>
            <a:effectLst/>
          </c:spPr>
          <c:invertIfNegative val="0"/>
          <c:cat>
            <c:numRef>
              <c:f>'Base Graf'!$G$5:$G$9</c:f>
              <c:numCache>
                <c:formatCode>General</c:formatCode>
                <c:ptCount val="5"/>
                <c:pt idx="0">
                  <c:v>2021</c:v>
                </c:pt>
                <c:pt idx="1">
                  <c:v>2022</c:v>
                </c:pt>
                <c:pt idx="2">
                  <c:v>2023</c:v>
                </c:pt>
                <c:pt idx="3">
                  <c:v>2024</c:v>
                </c:pt>
                <c:pt idx="4">
                  <c:v>2025</c:v>
                </c:pt>
              </c:numCache>
            </c:numRef>
          </c:cat>
          <c:val>
            <c:numRef>
              <c:f>'Base Graf'!$Z$5:$Z$9</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17-39E2-42F6-A146-DEF2CA2E2C94}"/>
            </c:ext>
          </c:extLst>
        </c:ser>
        <c:dLbls>
          <c:showLegendKey val="0"/>
          <c:showVal val="0"/>
          <c:showCatName val="0"/>
          <c:showSerName val="0"/>
          <c:showPercent val="0"/>
          <c:showBubbleSize val="0"/>
        </c:dLbls>
        <c:gapWidth val="80"/>
        <c:overlap val="100"/>
        <c:axId val="283868672"/>
        <c:axId val="284162816"/>
      </c:barChart>
      <c:catAx>
        <c:axId val="283868672"/>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284162816"/>
        <c:crosses val="autoZero"/>
        <c:auto val="1"/>
        <c:lblAlgn val="ctr"/>
        <c:lblOffset val="100"/>
        <c:noMultiLvlLbl val="0"/>
      </c:catAx>
      <c:valAx>
        <c:axId val="284162816"/>
        <c:scaling>
          <c:orientation val="minMax"/>
        </c:scaling>
        <c:delete val="1"/>
        <c:axPos val="l"/>
        <c:numFmt formatCode="#,##0.0" sourceLinked="1"/>
        <c:majorTickMark val="none"/>
        <c:minorTickMark val="none"/>
        <c:tickLblPos val="nextTo"/>
        <c:crossAx val="283868672"/>
        <c:crosses val="autoZero"/>
        <c:crossBetween val="between"/>
      </c:val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sz="1400" b="1" i="0" baseline="0">
                <a:solidFill>
                  <a:schemeClr val="tx1"/>
                </a:solidFill>
                <a:effectLst/>
                <a:latin typeface="Arial Narrow" panose="020B0606020202030204" pitchFamily="34" charset="0"/>
              </a:rPr>
              <a:t>PERFIL DE VENCIMIENTO DEUDA PÚBLICA EN PESOS POR ACREEDOR</a:t>
            </a:r>
            <a:endParaRPr lang="es-AR" sz="1400">
              <a:solidFill>
                <a:schemeClr val="tx1"/>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Millones de $</a:t>
            </a:r>
            <a:endParaRPr lang="es-AR" sz="1200">
              <a:solidFill>
                <a:srgbClr val="000099"/>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Fuente: MHyF, DGDP</a:t>
            </a:r>
            <a:endParaRPr lang="es-AR" sz="1200">
              <a:solidFill>
                <a:srgbClr val="000099"/>
              </a:solidFill>
              <a:effectLst/>
              <a:latin typeface="Arial Narrow" panose="020B0606020202030204" pitchFamily="34" charset="0"/>
            </a:endParaRPr>
          </a:p>
        </c:rich>
      </c:tx>
      <c:layout>
        <c:manualLayout>
          <c:xMode val="edge"/>
          <c:yMode val="edge"/>
          <c:x val="9.1334052499101037E-3"/>
          <c:y val="1.2735659847573204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9.20551959726717E-2"/>
          <c:y val="0.31694812140660517"/>
          <c:w val="0.88282793959007555"/>
          <c:h val="0.48545026073004405"/>
        </c:manualLayout>
      </c:layout>
      <c:barChart>
        <c:barDir val="col"/>
        <c:grouping val="stacked"/>
        <c:varyColors val="0"/>
        <c:ser>
          <c:idx val="0"/>
          <c:order val="0"/>
          <c:tx>
            <c:strRef>
              <c:f>'Base Graf'!$AC$2</c:f>
              <c:strCache>
                <c:ptCount val="1"/>
                <c:pt idx="0">
                  <c:v>Gobierno Federal</c:v>
                </c:pt>
              </c:strCache>
            </c:strRef>
          </c:tx>
          <c:spPr>
            <a:gradFill flip="none" rotWithShape="1">
              <a:gsLst>
                <a:gs pos="0">
                  <a:srgbClr val="910050">
                    <a:shade val="30000"/>
                    <a:satMod val="115000"/>
                  </a:srgbClr>
                </a:gs>
                <a:gs pos="50000">
                  <a:srgbClr val="910050">
                    <a:shade val="67500"/>
                    <a:satMod val="115000"/>
                  </a:srgbClr>
                </a:gs>
                <a:gs pos="100000">
                  <a:srgbClr val="910050">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numRef>
              <c:f>'Base Graf'!$AB$5:$AB$10</c:f>
              <c:numCache>
                <c:formatCode>General</c:formatCode>
                <c:ptCount val="6"/>
                <c:pt idx="0">
                  <c:v>2021</c:v>
                </c:pt>
                <c:pt idx="1">
                  <c:v>2022</c:v>
                </c:pt>
                <c:pt idx="2">
                  <c:v>2023</c:v>
                </c:pt>
                <c:pt idx="3">
                  <c:v>2024</c:v>
                </c:pt>
                <c:pt idx="4">
                  <c:v>2025</c:v>
                </c:pt>
                <c:pt idx="5">
                  <c:v>2026</c:v>
                </c:pt>
              </c:numCache>
            </c:numRef>
          </c:cat>
          <c:val>
            <c:numRef>
              <c:f>'Base Graf'!$AC$5:$AC$10</c:f>
              <c:numCache>
                <c:formatCode>#,##0.0</c:formatCode>
                <c:ptCount val="6"/>
                <c:pt idx="0">
                  <c:v>7082.8449615622712</c:v>
                </c:pt>
                <c:pt idx="1">
                  <c:v>10122.886295331755</c:v>
                </c:pt>
                <c:pt idx="2">
                  <c:v>10436.665724642411</c:v>
                </c:pt>
                <c:pt idx="3">
                  <c:v>293.76288440285879</c:v>
                </c:pt>
                <c:pt idx="4">
                  <c:v>134.36615098309795</c:v>
                </c:pt>
                <c:pt idx="5">
                  <c:v>37.209827571541538</c:v>
                </c:pt>
              </c:numCache>
            </c:numRef>
          </c:val>
          <c:extLst>
            <c:ext xmlns:c16="http://schemas.microsoft.com/office/drawing/2014/chart" uri="{C3380CC4-5D6E-409C-BE32-E72D297353CC}">
              <c16:uniqueId val="{00000000-5505-4797-A7FA-4210E1348C1E}"/>
            </c:ext>
          </c:extLst>
        </c:ser>
        <c:ser>
          <c:idx val="1"/>
          <c:order val="1"/>
          <c:tx>
            <c:strRef>
              <c:f>'Base Graf'!$AO$2</c:f>
              <c:strCache>
                <c:ptCount val="1"/>
                <c:pt idx="0">
                  <c:v>Tenedores de Bonos</c:v>
                </c:pt>
              </c:strCache>
            </c:strRef>
          </c:tx>
          <c:spPr>
            <a:gradFill flip="none" rotWithShape="1">
              <a:gsLst>
                <a:gs pos="0">
                  <a:schemeClr val="accent2">
                    <a:lumMod val="75000"/>
                    <a:shade val="30000"/>
                    <a:satMod val="115000"/>
                  </a:schemeClr>
                </a:gs>
                <a:gs pos="50000">
                  <a:schemeClr val="accent2">
                    <a:lumMod val="75000"/>
                    <a:shade val="67500"/>
                    <a:satMod val="115000"/>
                  </a:schemeClr>
                </a:gs>
                <a:gs pos="100000">
                  <a:schemeClr val="accent2">
                    <a:lumMod val="75000"/>
                    <a:shade val="100000"/>
                    <a:satMod val="115000"/>
                  </a:scheme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numRef>
              <c:f>'Base Graf'!$AB$5:$AB$10</c:f>
              <c:numCache>
                <c:formatCode>General</c:formatCode>
                <c:ptCount val="6"/>
                <c:pt idx="0">
                  <c:v>2021</c:v>
                </c:pt>
                <c:pt idx="1">
                  <c:v>2022</c:v>
                </c:pt>
                <c:pt idx="2">
                  <c:v>2023</c:v>
                </c:pt>
                <c:pt idx="3">
                  <c:v>2024</c:v>
                </c:pt>
                <c:pt idx="4">
                  <c:v>2025</c:v>
                </c:pt>
                <c:pt idx="5">
                  <c:v>2026</c:v>
                </c:pt>
              </c:numCache>
            </c:numRef>
          </c:cat>
          <c:val>
            <c:numRef>
              <c:f>'Base Graf'!$AO$5:$AO$10</c:f>
              <c:numCache>
                <c:formatCode>#,##0.0</c:formatCode>
                <c:ptCount val="6"/>
                <c:pt idx="0">
                  <c:v>3064.5062833329944</c:v>
                </c:pt>
                <c:pt idx="1">
                  <c:v>16.154937336473772</c:v>
                </c:pt>
                <c:pt idx="2">
                  <c:v>13.612391154352162</c:v>
                </c:pt>
                <c:pt idx="3">
                  <c:v>10.642134123281977</c:v>
                </c:pt>
                <c:pt idx="4">
                  <c:v>8.3601641635926285</c:v>
                </c:pt>
                <c:pt idx="5">
                  <c:v>0</c:v>
                </c:pt>
              </c:numCache>
            </c:numRef>
          </c:val>
          <c:extLst>
            <c:ext xmlns:c16="http://schemas.microsoft.com/office/drawing/2014/chart" uri="{C3380CC4-5D6E-409C-BE32-E72D297353CC}">
              <c16:uniqueId val="{00000001-5505-4797-A7FA-4210E1348C1E}"/>
            </c:ext>
          </c:extLst>
        </c:ser>
        <c:ser>
          <c:idx val="2"/>
          <c:order val="2"/>
          <c:spPr>
            <a:solidFill>
              <a:schemeClr val="accent3"/>
            </a:solidFill>
            <a:ln>
              <a:noFill/>
            </a:ln>
            <a:effectLst/>
          </c:spPr>
          <c:invertIfNegative val="0"/>
          <c:cat>
            <c:numRef>
              <c:f>'Base Graf'!$AB$5:$AB$10</c:f>
              <c:numCache>
                <c:formatCode>General</c:formatCode>
                <c:ptCount val="6"/>
                <c:pt idx="0">
                  <c:v>2021</c:v>
                </c:pt>
                <c:pt idx="1">
                  <c:v>2022</c:v>
                </c:pt>
                <c:pt idx="2">
                  <c:v>2023</c:v>
                </c:pt>
                <c:pt idx="3">
                  <c:v>2024</c:v>
                </c:pt>
                <c:pt idx="4">
                  <c:v>2025</c:v>
                </c:pt>
                <c:pt idx="5">
                  <c:v>2026</c:v>
                </c:pt>
              </c:numCache>
            </c:numRef>
          </c:cat>
          <c:val>
            <c:numRef>
              <c:f>'Base Graf'!$Z$5:$Z$9</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2-5505-4797-A7FA-4210E1348C1E}"/>
            </c:ext>
          </c:extLst>
        </c:ser>
        <c:dLbls>
          <c:showLegendKey val="0"/>
          <c:showVal val="0"/>
          <c:showCatName val="0"/>
          <c:showSerName val="0"/>
          <c:showPercent val="0"/>
          <c:showBubbleSize val="0"/>
        </c:dLbls>
        <c:gapWidth val="50"/>
        <c:overlap val="100"/>
        <c:axId val="285421568"/>
        <c:axId val="287057024"/>
      </c:barChart>
      <c:catAx>
        <c:axId val="28542156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287057024"/>
        <c:crosses val="autoZero"/>
        <c:auto val="1"/>
        <c:lblAlgn val="ctr"/>
        <c:lblOffset val="100"/>
        <c:noMultiLvlLbl val="0"/>
      </c:catAx>
      <c:valAx>
        <c:axId val="287057024"/>
        <c:scaling>
          <c:orientation val="minMax"/>
        </c:scaling>
        <c:delete val="0"/>
        <c:axPos val="l"/>
        <c:majorGridlines>
          <c:spPr>
            <a:ln w="9525" cap="flat" cmpd="sng" algn="ctr">
              <a:solidFill>
                <a:schemeClr val="bg1">
                  <a:lumMod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crossAx val="285421568"/>
        <c:crosses val="autoZero"/>
        <c:crossBetween val="between"/>
        <c:majorUnit val="2000"/>
      </c:val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sz="1400" b="1" i="0" baseline="0">
                <a:solidFill>
                  <a:schemeClr val="tx1"/>
                </a:solidFill>
                <a:effectLst/>
                <a:latin typeface="Arial Narrow" panose="020B0606020202030204" pitchFamily="34" charset="0"/>
              </a:rPr>
              <a:t>PERFIL DE VENCIMIENTO DEUDA PÚBLICA EN UVA POR ACREEDOR</a:t>
            </a:r>
            <a:endParaRPr lang="es-AR" sz="1400">
              <a:solidFill>
                <a:schemeClr val="tx1"/>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Millones de UVA</a:t>
            </a:r>
            <a:endParaRPr lang="es-AR" sz="1200">
              <a:solidFill>
                <a:srgbClr val="000099"/>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Fuente: MHyF, DGDP</a:t>
            </a:r>
            <a:endParaRPr lang="es-AR" sz="1200">
              <a:solidFill>
                <a:srgbClr val="000099"/>
              </a:solidFill>
              <a:effectLst/>
              <a:latin typeface="Arial Narrow" panose="020B0606020202030204" pitchFamily="34" charset="0"/>
            </a:endParaRPr>
          </a:p>
        </c:rich>
      </c:tx>
      <c:layout>
        <c:manualLayout>
          <c:xMode val="edge"/>
          <c:yMode val="edge"/>
          <c:x val="9.1334052499101037E-3"/>
          <c:y val="1.2735659847573204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9.20551959726717E-2"/>
          <c:y val="0.31694812140660517"/>
          <c:w val="0.88282793959007555"/>
          <c:h val="0.48545026073004405"/>
        </c:manualLayout>
      </c:layout>
      <c:barChart>
        <c:barDir val="col"/>
        <c:grouping val="stacked"/>
        <c:varyColors val="0"/>
        <c:ser>
          <c:idx val="0"/>
          <c:order val="0"/>
          <c:tx>
            <c:strRef>
              <c:f>'Base Graf'!$AH$2</c:f>
              <c:strCache>
                <c:ptCount val="1"/>
                <c:pt idx="0">
                  <c:v>Banco de la Nación Argentina</c:v>
                </c:pt>
              </c:strCache>
            </c:strRef>
          </c:tx>
          <c:spPr>
            <a:gradFill flip="none" rotWithShape="1">
              <a:gsLst>
                <a:gs pos="0">
                  <a:srgbClr val="FFC000">
                    <a:shade val="30000"/>
                    <a:satMod val="115000"/>
                  </a:srgbClr>
                </a:gs>
                <a:gs pos="50000">
                  <a:srgbClr val="FFC000">
                    <a:shade val="67500"/>
                    <a:satMod val="115000"/>
                  </a:srgbClr>
                </a:gs>
                <a:gs pos="100000">
                  <a:srgbClr val="FFC000">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numRef>
              <c:f>'Base Graf'!$AB$5:$AB$9</c:f>
              <c:numCache>
                <c:formatCode>General</c:formatCode>
                <c:ptCount val="5"/>
                <c:pt idx="0">
                  <c:v>2021</c:v>
                </c:pt>
                <c:pt idx="1">
                  <c:v>2022</c:v>
                </c:pt>
                <c:pt idx="2">
                  <c:v>2023</c:v>
                </c:pt>
                <c:pt idx="3">
                  <c:v>2024</c:v>
                </c:pt>
                <c:pt idx="4">
                  <c:v>2025</c:v>
                </c:pt>
              </c:numCache>
            </c:numRef>
          </c:cat>
          <c:val>
            <c:numRef>
              <c:f>'Base Graf'!$AH$5:$AH$9</c:f>
              <c:numCache>
                <c:formatCode>#,##0.0</c:formatCode>
                <c:ptCount val="5"/>
                <c:pt idx="0">
                  <c:v>40.171198581538093</c:v>
                </c:pt>
                <c:pt idx="1">
                  <c:v>48.604420206829857</c:v>
                </c:pt>
                <c:pt idx="2">
                  <c:v>46.517555194469523</c:v>
                </c:pt>
                <c:pt idx="3">
                  <c:v>44.440219246092575</c:v>
                </c:pt>
                <c:pt idx="4">
                  <c:v>31.952857349071571</c:v>
                </c:pt>
              </c:numCache>
            </c:numRef>
          </c:val>
          <c:extLst>
            <c:ext xmlns:c16="http://schemas.microsoft.com/office/drawing/2014/chart" uri="{C3380CC4-5D6E-409C-BE32-E72D297353CC}">
              <c16:uniqueId val="{00000000-06F5-4C23-9C34-6077156E4050}"/>
            </c:ext>
          </c:extLst>
        </c:ser>
        <c:ser>
          <c:idx val="2"/>
          <c:order val="1"/>
          <c:spPr>
            <a:solidFill>
              <a:schemeClr val="accent3"/>
            </a:solidFill>
            <a:ln>
              <a:noFill/>
            </a:ln>
            <a:effectLst/>
          </c:spPr>
          <c:invertIfNegative val="0"/>
          <c:cat>
            <c:numRef>
              <c:f>'Base Graf'!$AB$5:$AB$9</c:f>
              <c:numCache>
                <c:formatCode>General</c:formatCode>
                <c:ptCount val="5"/>
                <c:pt idx="0">
                  <c:v>2021</c:v>
                </c:pt>
                <c:pt idx="1">
                  <c:v>2022</c:v>
                </c:pt>
                <c:pt idx="2">
                  <c:v>2023</c:v>
                </c:pt>
                <c:pt idx="3">
                  <c:v>2024</c:v>
                </c:pt>
                <c:pt idx="4">
                  <c:v>2025</c:v>
                </c:pt>
              </c:numCache>
            </c:numRef>
          </c:cat>
          <c:val>
            <c:numRef>
              <c:f>'Base Graf'!$Z$5:$Z$9</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9-06F5-4C23-9C34-6077156E4050}"/>
            </c:ext>
          </c:extLst>
        </c:ser>
        <c:dLbls>
          <c:showLegendKey val="0"/>
          <c:showVal val="0"/>
          <c:showCatName val="0"/>
          <c:showSerName val="0"/>
          <c:showPercent val="0"/>
          <c:showBubbleSize val="0"/>
        </c:dLbls>
        <c:gapWidth val="80"/>
        <c:overlap val="100"/>
        <c:axId val="285422080"/>
        <c:axId val="287059328"/>
      </c:barChart>
      <c:catAx>
        <c:axId val="28542208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287059328"/>
        <c:crosses val="autoZero"/>
        <c:auto val="1"/>
        <c:lblAlgn val="ctr"/>
        <c:lblOffset val="100"/>
        <c:noMultiLvlLbl val="0"/>
      </c:catAx>
      <c:valAx>
        <c:axId val="287059328"/>
        <c:scaling>
          <c:orientation val="minMax"/>
          <c:max val="80"/>
        </c:scaling>
        <c:delete val="0"/>
        <c:axPos val="l"/>
        <c:majorGridlines>
          <c:spPr>
            <a:ln w="9525" cap="flat" cmpd="sng" algn="ctr">
              <a:solidFill>
                <a:schemeClr val="bg1">
                  <a:lumMod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crossAx val="285422080"/>
        <c:crosses val="autoZero"/>
        <c:crossBetween val="between"/>
        <c:majorUnit val="20"/>
      </c:valAx>
      <c:spPr>
        <a:noFill/>
        <a:ln>
          <a:noFill/>
        </a:ln>
        <a:effectLst/>
      </c:spPr>
    </c:plotArea>
    <c:legend>
      <c:legendPos val="b"/>
      <c:legendEntry>
        <c:idx val="1"/>
        <c:delete val="1"/>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sz="1400" b="1" i="0" baseline="0">
                <a:solidFill>
                  <a:schemeClr val="tx1"/>
                </a:solidFill>
                <a:effectLst/>
                <a:latin typeface="Arial Narrow" panose="020B0606020202030204" pitchFamily="34" charset="0"/>
              </a:rPr>
              <a:t>PERFIL DE VENCIMIENTO DEUDA PÚBLICA EN DÓLARES POR ACREEDOR</a:t>
            </a:r>
            <a:endParaRPr lang="es-AR" sz="1400">
              <a:solidFill>
                <a:schemeClr val="tx1"/>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Millones de USD</a:t>
            </a:r>
            <a:endParaRPr lang="es-AR" sz="1200">
              <a:solidFill>
                <a:srgbClr val="000099"/>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Fuente: MHyF, DGDP</a:t>
            </a:r>
            <a:endParaRPr lang="es-AR" sz="1200">
              <a:solidFill>
                <a:srgbClr val="000099"/>
              </a:solidFill>
              <a:effectLst/>
              <a:latin typeface="Arial Narrow" panose="020B0606020202030204" pitchFamily="34" charset="0"/>
            </a:endParaRPr>
          </a:p>
        </c:rich>
      </c:tx>
      <c:layout>
        <c:manualLayout>
          <c:xMode val="edge"/>
          <c:yMode val="edge"/>
          <c:x val="9.1334052499101037E-3"/>
          <c:y val="1.2735659847573204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9.20551959726717E-2"/>
          <c:y val="0.30421246155903192"/>
          <c:w val="0.88282793959007555"/>
          <c:h val="0.46846938093327983"/>
        </c:manualLayout>
      </c:layout>
      <c:barChart>
        <c:barDir val="col"/>
        <c:grouping val="stacked"/>
        <c:varyColors val="0"/>
        <c:ser>
          <c:idx val="0"/>
          <c:order val="0"/>
          <c:tx>
            <c:strRef>
              <c:f>'Base Graf'!$AP$2</c:f>
              <c:strCache>
                <c:ptCount val="1"/>
                <c:pt idx="0">
                  <c:v>Tenedores de Bonos</c:v>
                </c:pt>
              </c:strCache>
            </c:strRef>
          </c:tx>
          <c:spPr>
            <a:gradFill flip="none" rotWithShape="1">
              <a:gsLst>
                <a:gs pos="0">
                  <a:schemeClr val="accent2">
                    <a:lumMod val="75000"/>
                    <a:shade val="30000"/>
                    <a:satMod val="115000"/>
                  </a:schemeClr>
                </a:gs>
                <a:gs pos="50000">
                  <a:schemeClr val="accent2">
                    <a:lumMod val="75000"/>
                    <a:shade val="67500"/>
                    <a:satMod val="115000"/>
                  </a:schemeClr>
                </a:gs>
                <a:gs pos="100000">
                  <a:schemeClr val="accent2">
                    <a:lumMod val="75000"/>
                    <a:shade val="100000"/>
                    <a:satMod val="115000"/>
                  </a:scheme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strRef>
              <c:f>'Base Graf'!$AB$5:$AB$11</c:f>
              <c:strCache>
                <c:ptCount val="7"/>
                <c:pt idx="0">
                  <c:v>2021</c:v>
                </c:pt>
                <c:pt idx="1">
                  <c:v>2022</c:v>
                </c:pt>
                <c:pt idx="2">
                  <c:v>2023</c:v>
                </c:pt>
                <c:pt idx="3">
                  <c:v>2024</c:v>
                </c:pt>
                <c:pt idx="4">
                  <c:v>2025</c:v>
                </c:pt>
                <c:pt idx="5">
                  <c:v>2026</c:v>
                </c:pt>
                <c:pt idx="6">
                  <c:v>Prom Resto 2027-2044</c:v>
                </c:pt>
              </c:strCache>
            </c:strRef>
          </c:cat>
          <c:val>
            <c:numRef>
              <c:f>'Base Graf'!$AP$5:$AP$11</c:f>
              <c:numCache>
                <c:formatCode>#,##0.0</c:formatCode>
                <c:ptCount val="7"/>
                <c:pt idx="0">
                  <c:v>19.431866666666668</c:v>
                </c:pt>
                <c:pt idx="1">
                  <c:v>22.523299999999999</c:v>
                </c:pt>
                <c:pt idx="2">
                  <c:v>106.85828076923077</c:v>
                </c:pt>
                <c:pt idx="3">
                  <c:v>106.14487307692309</c:v>
                </c:pt>
                <c:pt idx="4">
                  <c:v>101.45676538461539</c:v>
                </c:pt>
                <c:pt idx="5">
                  <c:v>96.768657692307713</c:v>
                </c:pt>
                <c:pt idx="6">
                  <c:v>12.300620726495728</c:v>
                </c:pt>
              </c:numCache>
            </c:numRef>
          </c:val>
          <c:extLst>
            <c:ext xmlns:c16="http://schemas.microsoft.com/office/drawing/2014/chart" uri="{C3380CC4-5D6E-409C-BE32-E72D297353CC}">
              <c16:uniqueId val="{00000000-608F-4513-AFD1-F65A68313CF8}"/>
            </c:ext>
          </c:extLst>
        </c:ser>
        <c:ser>
          <c:idx val="1"/>
          <c:order val="1"/>
          <c:tx>
            <c:strRef>
              <c:f>'Base Graf'!$AM$2</c:f>
              <c:strCache>
                <c:ptCount val="1"/>
                <c:pt idx="0">
                  <c:v>Organismos Multilaterales</c:v>
                </c:pt>
              </c:strCache>
            </c:strRef>
          </c:tx>
          <c:spPr>
            <a:gradFill>
              <a:gsLst>
                <a:gs pos="0">
                  <a:schemeClr val="accent5">
                    <a:shade val="30000"/>
                    <a:satMod val="115000"/>
                    <a:lumMod val="50000"/>
                  </a:schemeClr>
                </a:gs>
                <a:gs pos="50000">
                  <a:schemeClr val="accent5">
                    <a:lumMod val="50000"/>
                    <a:shade val="67500"/>
                    <a:satMod val="115000"/>
                  </a:schemeClr>
                </a:gs>
                <a:gs pos="100000">
                  <a:schemeClr val="accent5">
                    <a:lumMod val="50000"/>
                    <a:shade val="100000"/>
                    <a:satMod val="115000"/>
                  </a:schemeClr>
                </a:gs>
              </a:gsLst>
              <a:path path="circle">
                <a:fillToRect l="100000" b="100000"/>
              </a:path>
            </a:gradFill>
            <a:ln>
              <a:noFill/>
            </a:ln>
            <a:effectLst>
              <a:outerShdw blurRad="50800" dist="38100" dir="2700000" algn="tl" rotWithShape="0">
                <a:prstClr val="black">
                  <a:alpha val="40000"/>
                </a:prstClr>
              </a:outerShdw>
            </a:effectLst>
          </c:spPr>
          <c:invertIfNegative val="0"/>
          <c:cat>
            <c:strRef>
              <c:f>'Base Graf'!$AB$5:$AB$11</c:f>
              <c:strCache>
                <c:ptCount val="7"/>
                <c:pt idx="0">
                  <c:v>2021</c:v>
                </c:pt>
                <c:pt idx="1">
                  <c:v>2022</c:v>
                </c:pt>
                <c:pt idx="2">
                  <c:v>2023</c:v>
                </c:pt>
                <c:pt idx="3">
                  <c:v>2024</c:v>
                </c:pt>
                <c:pt idx="4">
                  <c:v>2025</c:v>
                </c:pt>
                <c:pt idx="5">
                  <c:v>2026</c:v>
                </c:pt>
                <c:pt idx="6">
                  <c:v>Prom Resto 2027-2044</c:v>
                </c:pt>
              </c:strCache>
            </c:strRef>
          </c:cat>
          <c:val>
            <c:numRef>
              <c:f>'Base Graf'!$AM$5:$AM$11</c:f>
              <c:numCache>
                <c:formatCode>#,##0.0</c:formatCode>
                <c:ptCount val="7"/>
                <c:pt idx="0">
                  <c:v>18.869233234926782</c:v>
                </c:pt>
                <c:pt idx="1">
                  <c:v>18.553362794525299</c:v>
                </c:pt>
                <c:pt idx="2">
                  <c:v>18.901475850852673</c:v>
                </c:pt>
                <c:pt idx="3">
                  <c:v>19.387473800728703</c:v>
                </c:pt>
                <c:pt idx="4">
                  <c:v>20.429550082451168</c:v>
                </c:pt>
                <c:pt idx="5">
                  <c:v>15.135326521159488</c:v>
                </c:pt>
                <c:pt idx="6">
                  <c:v>7.2553959174456599</c:v>
                </c:pt>
              </c:numCache>
            </c:numRef>
          </c:val>
          <c:extLst>
            <c:ext xmlns:c16="http://schemas.microsoft.com/office/drawing/2014/chart" uri="{C3380CC4-5D6E-409C-BE32-E72D297353CC}">
              <c16:uniqueId val="{00000001-608F-4513-AFD1-F65A68313CF8}"/>
            </c:ext>
          </c:extLst>
        </c:ser>
        <c:ser>
          <c:idx val="2"/>
          <c:order val="2"/>
          <c:tx>
            <c:strRef>
              <c:f>'Base Graf'!$AJ$2</c:f>
              <c:strCache>
                <c:ptCount val="1"/>
                <c:pt idx="0">
                  <c:v>Bancos Nacionales e Internacionales</c:v>
                </c:pt>
              </c:strCache>
            </c:strRef>
          </c:tx>
          <c:spPr>
            <a:gradFill flip="none" rotWithShape="1">
              <a:gsLst>
                <a:gs pos="0">
                  <a:srgbClr val="C00000">
                    <a:shade val="30000"/>
                    <a:satMod val="115000"/>
                  </a:srgbClr>
                </a:gs>
                <a:gs pos="50000">
                  <a:srgbClr val="C00000">
                    <a:shade val="67500"/>
                    <a:satMod val="115000"/>
                  </a:srgbClr>
                </a:gs>
                <a:gs pos="100000">
                  <a:srgbClr val="C00000">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strRef>
              <c:f>'Base Graf'!$AB$5:$AB$11</c:f>
              <c:strCache>
                <c:ptCount val="7"/>
                <c:pt idx="0">
                  <c:v>2021</c:v>
                </c:pt>
                <c:pt idx="1">
                  <c:v>2022</c:v>
                </c:pt>
                <c:pt idx="2">
                  <c:v>2023</c:v>
                </c:pt>
                <c:pt idx="3">
                  <c:v>2024</c:v>
                </c:pt>
                <c:pt idx="4">
                  <c:v>2025</c:v>
                </c:pt>
                <c:pt idx="5">
                  <c:v>2026</c:v>
                </c:pt>
                <c:pt idx="6">
                  <c:v>Prom Resto 2027-2044</c:v>
                </c:pt>
              </c:strCache>
            </c:strRef>
          </c:cat>
          <c:val>
            <c:numRef>
              <c:f>'Base Graf'!$AJ$5:$AJ$11</c:f>
              <c:numCache>
                <c:formatCode>#,##0.0</c:formatCode>
                <c:ptCount val="7"/>
                <c:pt idx="0">
                  <c:v>0.79255361999999996</c:v>
                </c:pt>
                <c:pt idx="1">
                  <c:v>0</c:v>
                </c:pt>
                <c:pt idx="2">
                  <c:v>0</c:v>
                </c:pt>
                <c:pt idx="3">
                  <c:v>0</c:v>
                </c:pt>
                <c:pt idx="4">
                  <c:v>0</c:v>
                </c:pt>
                <c:pt idx="5">
                  <c:v>0</c:v>
                </c:pt>
                <c:pt idx="6">
                  <c:v>0</c:v>
                </c:pt>
              </c:numCache>
            </c:numRef>
          </c:val>
          <c:extLst>
            <c:ext xmlns:c16="http://schemas.microsoft.com/office/drawing/2014/chart" uri="{C3380CC4-5D6E-409C-BE32-E72D297353CC}">
              <c16:uniqueId val="{00000009-608F-4513-AFD1-F65A68313CF8}"/>
            </c:ext>
          </c:extLst>
        </c:ser>
        <c:ser>
          <c:idx val="3"/>
          <c:order val="3"/>
          <c:spPr>
            <a:solidFill>
              <a:schemeClr val="accent4"/>
            </a:solidFill>
            <a:ln>
              <a:noFill/>
            </a:ln>
            <a:effectLst/>
          </c:spPr>
          <c:invertIfNegative val="0"/>
          <c:cat>
            <c:strRef>
              <c:f>'Base Graf'!$AB$5:$AB$11</c:f>
              <c:strCache>
                <c:ptCount val="7"/>
                <c:pt idx="0">
                  <c:v>2021</c:v>
                </c:pt>
                <c:pt idx="1">
                  <c:v>2022</c:v>
                </c:pt>
                <c:pt idx="2">
                  <c:v>2023</c:v>
                </c:pt>
                <c:pt idx="3">
                  <c:v>2024</c:v>
                </c:pt>
                <c:pt idx="4">
                  <c:v>2025</c:v>
                </c:pt>
                <c:pt idx="5">
                  <c:v>2026</c:v>
                </c:pt>
                <c:pt idx="6">
                  <c:v>Prom Resto 2027-2044</c:v>
                </c:pt>
              </c:strCache>
            </c:strRef>
          </c:cat>
          <c:val>
            <c:numRef>
              <c:f>'Base Graf'!$Z$5:$Z$11</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C-608F-4513-AFD1-F65A68313CF8}"/>
            </c:ext>
          </c:extLst>
        </c:ser>
        <c:dLbls>
          <c:showLegendKey val="0"/>
          <c:showVal val="0"/>
          <c:showCatName val="0"/>
          <c:showSerName val="0"/>
          <c:showPercent val="0"/>
          <c:showBubbleSize val="0"/>
        </c:dLbls>
        <c:gapWidth val="50"/>
        <c:overlap val="100"/>
        <c:axId val="285422592"/>
        <c:axId val="287061632"/>
      </c:barChart>
      <c:catAx>
        <c:axId val="285422592"/>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287061632"/>
        <c:crosses val="autoZero"/>
        <c:auto val="1"/>
        <c:lblAlgn val="ctr"/>
        <c:lblOffset val="100"/>
        <c:noMultiLvlLbl val="0"/>
      </c:catAx>
      <c:valAx>
        <c:axId val="287061632"/>
        <c:scaling>
          <c:orientation val="minMax"/>
          <c:max val="200"/>
        </c:scaling>
        <c:delete val="0"/>
        <c:axPos val="l"/>
        <c:majorGridlines>
          <c:spPr>
            <a:ln w="9525" cap="flat" cmpd="sng" algn="ctr">
              <a:solidFill>
                <a:schemeClr val="bg1">
                  <a:lumMod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crossAx val="285422592"/>
        <c:crosses val="autoZero"/>
        <c:crossBetween val="between"/>
        <c:majorUnit val="50"/>
      </c:valAx>
      <c:spPr>
        <a:noFill/>
        <a:ln>
          <a:noFill/>
        </a:ln>
        <a:effectLst/>
      </c:spPr>
    </c:plotArea>
    <c:legend>
      <c:legendPos val="b"/>
      <c:legendEntry>
        <c:idx val="3"/>
        <c:delete val="1"/>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sz="1400" b="1" i="0" baseline="0">
                <a:solidFill>
                  <a:schemeClr val="tx1"/>
                </a:solidFill>
                <a:effectLst/>
                <a:latin typeface="Arial Narrow" panose="020B0606020202030204" pitchFamily="34" charset="0"/>
              </a:rPr>
              <a:t>DEUDA TOTAL ADMINISTRACIÓN CENTRAL MEDIDA EN TÉRMINOS REALES Y EN DÓLARES</a:t>
            </a:r>
            <a:endParaRPr lang="es-AR" sz="1400">
              <a:solidFill>
                <a:schemeClr val="tx1"/>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Deuda en Millones de $ de Jun-21 (Eje Izq.) y en Millones de USD (Eje Der.)</a:t>
            </a:r>
            <a:endParaRPr lang="es-AR" sz="1200">
              <a:solidFill>
                <a:srgbClr val="000099"/>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Fuente: DGDP, BCRA, DEIE</a:t>
            </a:r>
            <a:endParaRPr lang="es-AR" sz="1200">
              <a:solidFill>
                <a:srgbClr val="000099"/>
              </a:solidFill>
              <a:effectLst/>
              <a:latin typeface="Arial Narrow" panose="020B0606020202030204" pitchFamily="34" charset="0"/>
            </a:endParaRPr>
          </a:p>
        </c:rich>
      </c:tx>
      <c:layout>
        <c:manualLayout>
          <c:xMode val="edge"/>
          <c:yMode val="edge"/>
          <c:x val="1.2628787878787859E-2"/>
          <c:y val="2.5656565656565655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8.7803872053872037E-2"/>
          <c:y val="0.22714873737373736"/>
          <c:w val="0.83645896464646463"/>
          <c:h val="0.56070151515151512"/>
        </c:manualLayout>
      </c:layout>
      <c:lineChart>
        <c:grouping val="standard"/>
        <c:varyColors val="0"/>
        <c:ser>
          <c:idx val="0"/>
          <c:order val="0"/>
          <c:tx>
            <c:v>Deuda Total Adm Central medida en $ Jun-21</c:v>
          </c:tx>
          <c:spPr>
            <a:ln w="19050" cap="rnd">
              <a:solidFill>
                <a:srgbClr val="000099"/>
              </a:solidFill>
              <a:round/>
            </a:ln>
            <a:effectLst/>
          </c:spPr>
          <c:marker>
            <c:symbol val="none"/>
          </c:marker>
          <c:cat>
            <c:numRef>
              <c:f>'Evolución Deuda Total'!$B$4:$AE$4</c:f>
              <c:numCache>
                <c:formatCode>mmm\-yy</c:formatCode>
                <c:ptCount val="30"/>
                <c:pt idx="0">
                  <c:v>41729</c:v>
                </c:pt>
                <c:pt idx="1">
                  <c:v>41820</c:v>
                </c:pt>
                <c:pt idx="2">
                  <c:v>41912</c:v>
                </c:pt>
                <c:pt idx="3">
                  <c:v>42004</c:v>
                </c:pt>
                <c:pt idx="4">
                  <c:v>42094</c:v>
                </c:pt>
                <c:pt idx="5">
                  <c:v>42185</c:v>
                </c:pt>
                <c:pt idx="6">
                  <c:v>42277</c:v>
                </c:pt>
                <c:pt idx="7">
                  <c:v>42369</c:v>
                </c:pt>
                <c:pt idx="8">
                  <c:v>42460</c:v>
                </c:pt>
                <c:pt idx="9">
                  <c:v>42551</c:v>
                </c:pt>
                <c:pt idx="10">
                  <c:v>42643</c:v>
                </c:pt>
                <c:pt idx="11">
                  <c:v>42735</c:v>
                </c:pt>
                <c:pt idx="12">
                  <c:v>42825</c:v>
                </c:pt>
                <c:pt idx="13">
                  <c:v>42916</c:v>
                </c:pt>
                <c:pt idx="14">
                  <c:v>43008</c:v>
                </c:pt>
                <c:pt idx="15">
                  <c:v>43100</c:v>
                </c:pt>
                <c:pt idx="16">
                  <c:v>43190</c:v>
                </c:pt>
                <c:pt idx="17">
                  <c:v>43281</c:v>
                </c:pt>
                <c:pt idx="18">
                  <c:v>43373</c:v>
                </c:pt>
                <c:pt idx="19">
                  <c:v>43465</c:v>
                </c:pt>
                <c:pt idx="20">
                  <c:v>43555</c:v>
                </c:pt>
                <c:pt idx="21">
                  <c:v>43646</c:v>
                </c:pt>
                <c:pt idx="22">
                  <c:v>43738</c:v>
                </c:pt>
                <c:pt idx="23">
                  <c:v>43830</c:v>
                </c:pt>
                <c:pt idx="24">
                  <c:v>43921</c:v>
                </c:pt>
                <c:pt idx="25">
                  <c:v>44012</c:v>
                </c:pt>
                <c:pt idx="26">
                  <c:v>44104</c:v>
                </c:pt>
                <c:pt idx="27">
                  <c:v>44196</c:v>
                </c:pt>
                <c:pt idx="28">
                  <c:v>44286</c:v>
                </c:pt>
                <c:pt idx="29">
                  <c:v>44377</c:v>
                </c:pt>
              </c:numCache>
            </c:numRef>
          </c:cat>
          <c:val>
            <c:numRef>
              <c:f>'Evolución Deuda Total'!$B$9:$AE$9</c:f>
              <c:numCache>
                <c:formatCode>#,##0.00</c:formatCode>
                <c:ptCount val="30"/>
                <c:pt idx="0">
                  <c:v>100153.03881681629</c:v>
                </c:pt>
                <c:pt idx="1">
                  <c:v>97679.880823946718</c:v>
                </c:pt>
                <c:pt idx="2">
                  <c:v>93471.768656327782</c:v>
                </c:pt>
                <c:pt idx="3">
                  <c:v>98349.782429919112</c:v>
                </c:pt>
                <c:pt idx="4">
                  <c:v>84208.981097560652</c:v>
                </c:pt>
                <c:pt idx="5">
                  <c:v>91096.732293889727</c:v>
                </c:pt>
                <c:pt idx="6">
                  <c:v>90114.248810768375</c:v>
                </c:pt>
                <c:pt idx="7">
                  <c:v>131011.2885205101</c:v>
                </c:pt>
                <c:pt idx="8">
                  <c:v>105856.39976166515</c:v>
                </c:pt>
                <c:pt idx="9">
                  <c:v>136530.1345691701</c:v>
                </c:pt>
                <c:pt idx="10">
                  <c:v>145895.50262153841</c:v>
                </c:pt>
                <c:pt idx="11">
                  <c:v>145933.03407401836</c:v>
                </c:pt>
                <c:pt idx="12">
                  <c:v>132127.7923761105</c:v>
                </c:pt>
                <c:pt idx="13">
                  <c:v>156132.07434390771</c:v>
                </c:pt>
                <c:pt idx="14">
                  <c:v>149712.86918176329</c:v>
                </c:pt>
                <c:pt idx="15">
                  <c:v>146563.27536128077</c:v>
                </c:pt>
                <c:pt idx="16">
                  <c:v>143231.73784022787</c:v>
                </c:pt>
                <c:pt idx="17">
                  <c:v>152398.05009256856</c:v>
                </c:pt>
                <c:pt idx="18">
                  <c:v>154291.48878447863</c:v>
                </c:pt>
                <c:pt idx="19">
                  <c:v>142472.29730403732</c:v>
                </c:pt>
                <c:pt idx="20">
                  <c:v>136572.05028780922</c:v>
                </c:pt>
                <c:pt idx="21">
                  <c:v>134013.22785608235</c:v>
                </c:pt>
                <c:pt idx="22">
                  <c:v>143864.84525384873</c:v>
                </c:pt>
                <c:pt idx="23">
                  <c:v>141633.49534170766</c:v>
                </c:pt>
                <c:pt idx="24">
                  <c:v>127726.64715545013</c:v>
                </c:pt>
                <c:pt idx="25">
                  <c:v>133736.34391058155</c:v>
                </c:pt>
                <c:pt idx="26">
                  <c:v>133820.58532314497</c:v>
                </c:pt>
                <c:pt idx="27">
                  <c:v>143677.9393835839</c:v>
                </c:pt>
                <c:pt idx="28">
                  <c:v>124245.78002094819</c:v>
                </c:pt>
                <c:pt idx="29">
                  <c:v>112324.6814903288</c:v>
                </c:pt>
              </c:numCache>
            </c:numRef>
          </c:val>
          <c:smooth val="0"/>
          <c:extLst>
            <c:ext xmlns:c16="http://schemas.microsoft.com/office/drawing/2014/chart" uri="{C3380CC4-5D6E-409C-BE32-E72D297353CC}">
              <c16:uniqueId val="{00000000-E0DF-4B4F-8EAA-1F218C763922}"/>
            </c:ext>
          </c:extLst>
        </c:ser>
        <c:dLbls>
          <c:showLegendKey val="0"/>
          <c:showVal val="0"/>
          <c:showCatName val="0"/>
          <c:showSerName val="0"/>
          <c:showPercent val="0"/>
          <c:showBubbleSize val="0"/>
        </c:dLbls>
        <c:marker val="1"/>
        <c:smooth val="0"/>
        <c:axId val="283760128"/>
        <c:axId val="235372544"/>
      </c:lineChart>
      <c:lineChart>
        <c:grouping val="standard"/>
        <c:varyColors val="0"/>
        <c:ser>
          <c:idx val="1"/>
          <c:order val="1"/>
          <c:tx>
            <c:v>Deuda Total Adm Central medida en USD (Eje Der)</c:v>
          </c:tx>
          <c:spPr>
            <a:ln w="19050" cap="rnd">
              <a:solidFill>
                <a:srgbClr val="00B050"/>
              </a:solidFill>
              <a:round/>
            </a:ln>
            <a:effectLst/>
          </c:spPr>
          <c:marker>
            <c:symbol val="none"/>
          </c:marker>
          <c:cat>
            <c:numRef>
              <c:f>'Evolución Deuda Total'!$B$4:$AE$4</c:f>
              <c:numCache>
                <c:formatCode>mmm\-yy</c:formatCode>
                <c:ptCount val="30"/>
                <c:pt idx="0">
                  <c:v>41729</c:v>
                </c:pt>
                <c:pt idx="1">
                  <c:v>41820</c:v>
                </c:pt>
                <c:pt idx="2">
                  <c:v>41912</c:v>
                </c:pt>
                <c:pt idx="3">
                  <c:v>42004</c:v>
                </c:pt>
                <c:pt idx="4">
                  <c:v>42094</c:v>
                </c:pt>
                <c:pt idx="5">
                  <c:v>42185</c:v>
                </c:pt>
                <c:pt idx="6">
                  <c:v>42277</c:v>
                </c:pt>
                <c:pt idx="7">
                  <c:v>42369</c:v>
                </c:pt>
                <c:pt idx="8">
                  <c:v>42460</c:v>
                </c:pt>
                <c:pt idx="9">
                  <c:v>42551</c:v>
                </c:pt>
                <c:pt idx="10">
                  <c:v>42643</c:v>
                </c:pt>
                <c:pt idx="11">
                  <c:v>42735</c:v>
                </c:pt>
                <c:pt idx="12">
                  <c:v>42825</c:v>
                </c:pt>
                <c:pt idx="13">
                  <c:v>42916</c:v>
                </c:pt>
                <c:pt idx="14">
                  <c:v>43008</c:v>
                </c:pt>
                <c:pt idx="15">
                  <c:v>43100</c:v>
                </c:pt>
                <c:pt idx="16">
                  <c:v>43190</c:v>
                </c:pt>
                <c:pt idx="17">
                  <c:v>43281</c:v>
                </c:pt>
                <c:pt idx="18">
                  <c:v>43373</c:v>
                </c:pt>
                <c:pt idx="19">
                  <c:v>43465</c:v>
                </c:pt>
                <c:pt idx="20">
                  <c:v>43555</c:v>
                </c:pt>
                <c:pt idx="21">
                  <c:v>43646</c:v>
                </c:pt>
                <c:pt idx="22">
                  <c:v>43738</c:v>
                </c:pt>
                <c:pt idx="23">
                  <c:v>43830</c:v>
                </c:pt>
                <c:pt idx="24">
                  <c:v>43921</c:v>
                </c:pt>
                <c:pt idx="25">
                  <c:v>44012</c:v>
                </c:pt>
                <c:pt idx="26">
                  <c:v>44104</c:v>
                </c:pt>
                <c:pt idx="27">
                  <c:v>44196</c:v>
                </c:pt>
                <c:pt idx="28">
                  <c:v>44286</c:v>
                </c:pt>
                <c:pt idx="29">
                  <c:v>44377</c:v>
                </c:pt>
              </c:numCache>
            </c:numRef>
          </c:cat>
          <c:val>
            <c:numRef>
              <c:f>'Evolución Deuda Total'!$B$11:$AE$11</c:f>
              <c:numCache>
                <c:formatCode>#,##0.00</c:formatCode>
                <c:ptCount val="30"/>
                <c:pt idx="0">
                  <c:v>1198.0060980561311</c:v>
                </c:pt>
                <c:pt idx="1">
                  <c:v>1236.2989741438882</c:v>
                </c:pt>
                <c:pt idx="2">
                  <c:v>1214.2376852143709</c:v>
                </c:pt>
                <c:pt idx="3">
                  <c:v>1322.6856137114128</c:v>
                </c:pt>
                <c:pt idx="4">
                  <c:v>1161.440776354071</c:v>
                </c:pt>
                <c:pt idx="5">
                  <c:v>1284.3857329323723</c:v>
                </c:pt>
                <c:pt idx="6">
                  <c:v>1296.7956207809582</c:v>
                </c:pt>
                <c:pt idx="7">
                  <c:v>1487.2257882157555</c:v>
                </c:pt>
                <c:pt idx="8">
                  <c:v>1186.5068563914328</c:v>
                </c:pt>
                <c:pt idx="9">
                  <c:v>1686.5652731506366</c:v>
                </c:pt>
                <c:pt idx="10">
                  <c:v>1767.2638008660335</c:v>
                </c:pt>
                <c:pt idx="11">
                  <c:v>1820.5741236959532</c:v>
                </c:pt>
                <c:pt idx="12">
                  <c:v>1808.1787795455841</c:v>
                </c:pt>
                <c:pt idx="13">
                  <c:v>2091.8664489172725</c:v>
                </c:pt>
                <c:pt idx="14">
                  <c:v>2029.2965637817033</c:v>
                </c:pt>
                <c:pt idx="15">
                  <c:v>1923.8160416107323</c:v>
                </c:pt>
                <c:pt idx="16">
                  <c:v>1906.8874457626976</c:v>
                </c:pt>
                <c:pt idx="17">
                  <c:v>1561.8680580314178</c:v>
                </c:pt>
                <c:pt idx="18">
                  <c:v>1275.3649271383476</c:v>
                </c:pt>
                <c:pt idx="19">
                  <c:v>1427.4429920198836</c:v>
                </c:pt>
                <c:pt idx="20">
                  <c:v>1324.8426762725608</c:v>
                </c:pt>
                <c:pt idx="21">
                  <c:v>1456.06595329073</c:v>
                </c:pt>
                <c:pt idx="22">
                  <c:v>1298.7633279145018</c:v>
                </c:pt>
                <c:pt idx="23">
                  <c:v>1377.625793813218</c:v>
                </c:pt>
                <c:pt idx="24">
                  <c:v>1249.7074659407217</c:v>
                </c:pt>
                <c:pt idx="25">
                  <c:v>1250.6493763069705</c:v>
                </c:pt>
                <c:pt idx="26">
                  <c:v>1245.5093239823298</c:v>
                </c:pt>
                <c:pt idx="27">
                  <c:v>1353.1157961328599</c:v>
                </c:pt>
                <c:pt idx="28">
                  <c:v>1198.165322817955</c:v>
                </c:pt>
                <c:pt idx="29">
                  <c:v>1173.3892580683216</c:v>
                </c:pt>
              </c:numCache>
            </c:numRef>
          </c:val>
          <c:smooth val="0"/>
          <c:extLst>
            <c:ext xmlns:c16="http://schemas.microsoft.com/office/drawing/2014/chart" uri="{C3380CC4-5D6E-409C-BE32-E72D297353CC}">
              <c16:uniqueId val="{00000001-E0DF-4B4F-8EAA-1F218C763922}"/>
            </c:ext>
          </c:extLst>
        </c:ser>
        <c:dLbls>
          <c:showLegendKey val="0"/>
          <c:showVal val="0"/>
          <c:showCatName val="0"/>
          <c:showSerName val="0"/>
          <c:showPercent val="0"/>
          <c:showBubbleSize val="0"/>
        </c:dLbls>
        <c:marker val="1"/>
        <c:smooth val="0"/>
        <c:axId val="283761664"/>
        <c:axId val="235373120"/>
      </c:lineChart>
      <c:dateAx>
        <c:axId val="283760128"/>
        <c:scaling>
          <c:orientation val="minMax"/>
        </c:scaling>
        <c:delete val="0"/>
        <c:axPos val="b"/>
        <c:numFmt formatCode="mmm\-yy" sourceLinked="1"/>
        <c:majorTickMark val="in"/>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235372544"/>
        <c:crosses val="autoZero"/>
        <c:auto val="1"/>
        <c:lblOffset val="100"/>
        <c:baseTimeUnit val="months"/>
        <c:majorUnit val="3"/>
        <c:majorTimeUnit val="months"/>
      </c:dateAx>
      <c:valAx>
        <c:axId val="23537254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AR" sz="1100" b="0">
                    <a:solidFill>
                      <a:schemeClr val="tx1"/>
                    </a:solidFill>
                    <a:latin typeface="Arial Narrow" panose="020B0606020202030204" pitchFamily="34" charset="0"/>
                  </a:rPr>
                  <a:t>Millones de Pesos</a:t>
                </a:r>
                <a:r>
                  <a:rPr lang="es-AR" sz="1100" b="0" baseline="0">
                    <a:solidFill>
                      <a:schemeClr val="tx1"/>
                    </a:solidFill>
                    <a:latin typeface="Arial Narrow" panose="020B0606020202030204" pitchFamily="34" charset="0"/>
                  </a:rPr>
                  <a:t> Jun-21</a:t>
                </a:r>
                <a:endParaRPr lang="es-AR" sz="1100" b="0">
                  <a:solidFill>
                    <a:schemeClr val="tx1"/>
                  </a:solidFill>
                  <a:latin typeface="Arial Narrow" panose="020B0606020202030204" pitchFamily="34" charset="0"/>
                </a:endParaRPr>
              </a:p>
            </c:rich>
          </c:tx>
          <c:layout>
            <c:manualLayout>
              <c:xMode val="edge"/>
              <c:yMode val="edge"/>
              <c:x val="7.1891835016835021E-3"/>
              <c:y val="0.3114351010101010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AR"/>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283760128"/>
        <c:crosses val="autoZero"/>
        <c:crossBetween val="between"/>
      </c:valAx>
      <c:valAx>
        <c:axId val="235373120"/>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AR" sz="1100" b="0">
                    <a:solidFill>
                      <a:schemeClr val="tx1"/>
                    </a:solidFill>
                    <a:latin typeface="Arial Narrow" panose="020B0606020202030204" pitchFamily="34" charset="0"/>
                  </a:rPr>
                  <a:t>Millones de USD</a:t>
                </a:r>
              </a:p>
            </c:rich>
          </c:tx>
          <c:layout>
            <c:manualLayout>
              <c:xMode val="edge"/>
              <c:yMode val="edge"/>
              <c:x val="0.96926557239057243"/>
              <c:y val="0.3420626262626262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AR"/>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283761664"/>
        <c:crosses val="max"/>
        <c:crossBetween val="between"/>
      </c:valAx>
      <c:dateAx>
        <c:axId val="283761664"/>
        <c:scaling>
          <c:orientation val="minMax"/>
        </c:scaling>
        <c:delete val="1"/>
        <c:axPos val="b"/>
        <c:numFmt formatCode="mmm\-yy" sourceLinked="1"/>
        <c:majorTickMark val="out"/>
        <c:minorTickMark val="none"/>
        <c:tickLblPos val="nextTo"/>
        <c:crossAx val="235373120"/>
        <c:crosses val="autoZero"/>
        <c:auto val="1"/>
        <c:lblOffset val="100"/>
        <c:baseTimeUnit val="months"/>
      </c:dateAx>
      <c:spPr>
        <a:noFill/>
        <a:ln>
          <a:noFill/>
        </a:ln>
        <a:effectLst/>
      </c:spPr>
    </c:plotArea>
    <c:legend>
      <c:legendPos val="b"/>
      <c:layout>
        <c:manualLayout>
          <c:xMode val="edge"/>
          <c:yMode val="edge"/>
          <c:x val="0.19972327441077445"/>
          <c:y val="0.92197045454545457"/>
          <c:w val="0.60589846380471379"/>
          <c:h val="5.8787121212121214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Style="combo" dx="16" fmlaLink="$K$6" fmlaRange="'Base Graf'!$BT$4:$BT$5" noThreeD="1" sel="1" val="0"/>
</file>

<file path=xl/ctrlProps/ctrlProp2.xml><?xml version="1.0" encoding="utf-8"?>
<formControlPr xmlns="http://schemas.microsoft.com/office/spreadsheetml/2009/9/main" objectType="Drop" dropStyle="combo" dx="16" fmlaLink="$K$25" fmlaRange="'Base Graf'!$BT$6:$BT$8" noThreeD="1" sel="1" val="0"/>
</file>

<file path=xl/ctrlProps/ctrlProp3.xml><?xml version="1.0" encoding="utf-8"?>
<formControlPr xmlns="http://schemas.microsoft.com/office/spreadsheetml/2009/9/main" objectType="Drop" dropStyle="combo" dx="16" fmlaLink="$K$44" fmlaRange="'Base Graf'!$BT$9:$BT$11" noThreeD="1" sel="1" val="0"/>
</file>

<file path=xl/ctrlProps/ctrlProp4.xml><?xml version="1.0" encoding="utf-8"?>
<formControlPr xmlns="http://schemas.microsoft.com/office/spreadsheetml/2009/9/main" objectType="Drop" dropStyle="combo" dx="16" fmlaLink="$K$64" fmlaRange="'Base Graf'!$BT$12:$BT$14" noThreeD="1" sel="1" val="0"/>
</file>

<file path=xl/drawings/_rels/drawing1.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emf"/></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 Id="rId4"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752475</xdr:colOff>
          <xdr:row>4</xdr:row>
          <xdr:rowOff>9525</xdr:rowOff>
        </xdr:from>
        <xdr:to>
          <xdr:col>5</xdr:col>
          <xdr:colOff>581025</xdr:colOff>
          <xdr:row>5</xdr:row>
          <xdr:rowOff>180975</xdr:rowOff>
        </xdr:to>
        <xdr:sp macro="" textlink="">
          <xdr:nvSpPr>
            <xdr:cNvPr id="12289" name="Drop Down 1" hidden="1">
              <a:extLst>
                <a:ext uri="{63B3BB69-23CF-44E3-9099-C40C66FF867C}">
                  <a14:compatExt spid="_x0000_s12289"/>
                </a:ext>
                <a:ext uri="{FF2B5EF4-FFF2-40B4-BE49-F238E27FC236}">
                  <a16:creationId xmlns:a16="http://schemas.microsoft.com/office/drawing/2014/main" id="{00000000-0008-0000-03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2</xdr:row>
          <xdr:rowOff>133350</xdr:rowOff>
        </xdr:from>
        <xdr:to>
          <xdr:col>14</xdr:col>
          <xdr:colOff>504825</xdr:colOff>
          <xdr:row>19</xdr:row>
          <xdr:rowOff>142875</xdr:rowOff>
        </xdr:to>
        <xdr:pic>
          <xdr:nvPicPr>
            <xdr:cNvPr id="3" name="Imagen 2">
              <a:extLst>
                <a:ext uri="{FF2B5EF4-FFF2-40B4-BE49-F238E27FC236}">
                  <a16:creationId xmlns:a16="http://schemas.microsoft.com/office/drawing/2014/main" id="{00000000-0008-0000-0300-000003000000}"/>
                </a:ext>
              </a:extLst>
            </xdr:cNvPr>
            <xdr:cNvPicPr>
              <a:picLocks noChangeAspect="1" noChangeArrowheads="1"/>
              <a:extLst>
                <a:ext uri="{84589F7E-364E-4C9E-8A38-B11213B215E9}">
                  <a14:cameraTool cellRange="grafcomp" spid="_x0000_s20063"/>
                </a:ext>
              </a:extLst>
            </xdr:cNvPicPr>
          </xdr:nvPicPr>
          <xdr:blipFill>
            <a:blip xmlns:r="http://schemas.openxmlformats.org/officeDocument/2006/relationships" r:embed="rId1"/>
            <a:srcRect/>
            <a:stretch>
              <a:fillRect/>
            </a:stretch>
          </xdr:blipFill>
          <xdr:spPr bwMode="auto">
            <a:xfrm>
              <a:off x="6629400" y="514350"/>
              <a:ext cx="6067425" cy="3248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23</xdr:row>
          <xdr:rowOff>19050</xdr:rowOff>
        </xdr:from>
        <xdr:to>
          <xdr:col>5</xdr:col>
          <xdr:colOff>581025</xdr:colOff>
          <xdr:row>24</xdr:row>
          <xdr:rowOff>190500</xdr:rowOff>
        </xdr:to>
        <xdr:sp macro="" textlink="">
          <xdr:nvSpPr>
            <xdr:cNvPr id="12291" name="Drop Down 3" hidden="1">
              <a:extLst>
                <a:ext uri="{63B3BB69-23CF-44E3-9099-C40C66FF867C}">
                  <a14:compatExt spid="_x0000_s12291"/>
                </a:ext>
                <a:ext uri="{FF2B5EF4-FFF2-40B4-BE49-F238E27FC236}">
                  <a16:creationId xmlns:a16="http://schemas.microsoft.com/office/drawing/2014/main" id="{00000000-0008-0000-03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22</xdr:row>
          <xdr:rowOff>57150</xdr:rowOff>
        </xdr:from>
        <xdr:to>
          <xdr:col>14</xdr:col>
          <xdr:colOff>495300</xdr:colOff>
          <xdr:row>39</xdr:row>
          <xdr:rowOff>66675</xdr:rowOff>
        </xdr:to>
        <xdr:pic>
          <xdr:nvPicPr>
            <xdr:cNvPr id="5" name="Imagen 4">
              <a:extLst>
                <a:ext uri="{FF2B5EF4-FFF2-40B4-BE49-F238E27FC236}">
                  <a16:creationId xmlns:a16="http://schemas.microsoft.com/office/drawing/2014/main" id="{00000000-0008-0000-0300-000005000000}"/>
                </a:ext>
              </a:extLst>
            </xdr:cNvPr>
            <xdr:cNvPicPr>
              <a:picLocks noChangeAspect="1" noChangeArrowheads="1"/>
              <a:extLst>
                <a:ext uri="{84589F7E-364E-4C9E-8A38-B11213B215E9}">
                  <a14:cameraTool cellRange="grafvto" spid="_x0000_s20064"/>
                </a:ext>
              </a:extLst>
            </xdr:cNvPicPr>
          </xdr:nvPicPr>
          <xdr:blipFill>
            <a:blip xmlns:r="http://schemas.openxmlformats.org/officeDocument/2006/relationships" r:embed="rId2"/>
            <a:srcRect/>
            <a:stretch>
              <a:fillRect/>
            </a:stretch>
          </xdr:blipFill>
          <xdr:spPr bwMode="auto">
            <a:xfrm>
              <a:off x="6619875" y="4248150"/>
              <a:ext cx="6067425" cy="3248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41</xdr:row>
          <xdr:rowOff>114300</xdr:rowOff>
        </xdr:from>
        <xdr:to>
          <xdr:col>5</xdr:col>
          <xdr:colOff>581025</xdr:colOff>
          <xdr:row>43</xdr:row>
          <xdr:rowOff>95250</xdr:rowOff>
        </xdr:to>
        <xdr:sp macro="" textlink="">
          <xdr:nvSpPr>
            <xdr:cNvPr id="12295" name="Drop Down 7" hidden="1">
              <a:extLst>
                <a:ext uri="{63B3BB69-23CF-44E3-9099-C40C66FF867C}">
                  <a14:compatExt spid="_x0000_s12295"/>
                </a:ext>
                <a:ext uri="{FF2B5EF4-FFF2-40B4-BE49-F238E27FC236}">
                  <a16:creationId xmlns:a16="http://schemas.microsoft.com/office/drawing/2014/main" id="{00000000-0008-0000-0300-00000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40</xdr:row>
          <xdr:rowOff>171450</xdr:rowOff>
        </xdr:from>
        <xdr:to>
          <xdr:col>14</xdr:col>
          <xdr:colOff>504825</xdr:colOff>
          <xdr:row>57</xdr:row>
          <xdr:rowOff>180975</xdr:rowOff>
        </xdr:to>
        <xdr:pic>
          <xdr:nvPicPr>
            <xdr:cNvPr id="8" name="Imagen 7">
              <a:extLst>
                <a:ext uri="{FF2B5EF4-FFF2-40B4-BE49-F238E27FC236}">
                  <a16:creationId xmlns:a16="http://schemas.microsoft.com/office/drawing/2014/main" id="{00000000-0008-0000-0300-000008000000}"/>
                </a:ext>
              </a:extLst>
            </xdr:cNvPr>
            <xdr:cNvPicPr>
              <a:picLocks noChangeAspect="1" noChangeArrowheads="1"/>
              <a:extLst>
                <a:ext uri="{84589F7E-364E-4C9E-8A38-B11213B215E9}">
                  <a14:cameraTool cellRange="grafserv" spid="_x0000_s20065"/>
                </a:ext>
              </a:extLst>
            </xdr:cNvPicPr>
          </xdr:nvPicPr>
          <xdr:blipFill>
            <a:blip xmlns:r="http://schemas.openxmlformats.org/officeDocument/2006/relationships" r:embed="rId3"/>
            <a:srcRect/>
            <a:stretch>
              <a:fillRect/>
            </a:stretch>
          </xdr:blipFill>
          <xdr:spPr bwMode="auto">
            <a:xfrm>
              <a:off x="6629400" y="7791450"/>
              <a:ext cx="6067425" cy="3248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647700</xdr:colOff>
          <xdr:row>61</xdr:row>
          <xdr:rowOff>38100</xdr:rowOff>
        </xdr:from>
        <xdr:to>
          <xdr:col>5</xdr:col>
          <xdr:colOff>476250</xdr:colOff>
          <xdr:row>63</xdr:row>
          <xdr:rowOff>19050</xdr:rowOff>
        </xdr:to>
        <xdr:sp macro="" textlink="">
          <xdr:nvSpPr>
            <xdr:cNvPr id="12301" name="Drop Down 13" hidden="1">
              <a:extLst>
                <a:ext uri="{63B3BB69-23CF-44E3-9099-C40C66FF867C}">
                  <a14:compatExt spid="_x0000_s12301"/>
                </a:ext>
                <a:ext uri="{FF2B5EF4-FFF2-40B4-BE49-F238E27FC236}">
                  <a16:creationId xmlns:a16="http://schemas.microsoft.com/office/drawing/2014/main" id="{00000000-0008-0000-0300-00000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60</xdr:row>
          <xdr:rowOff>0</xdr:rowOff>
        </xdr:from>
        <xdr:to>
          <xdr:col>14</xdr:col>
          <xdr:colOff>495300</xdr:colOff>
          <xdr:row>77</xdr:row>
          <xdr:rowOff>9525</xdr:rowOff>
        </xdr:to>
        <xdr:pic>
          <xdr:nvPicPr>
            <xdr:cNvPr id="10" name="Imagen 9">
              <a:extLst>
                <a:ext uri="{FF2B5EF4-FFF2-40B4-BE49-F238E27FC236}">
                  <a16:creationId xmlns:a16="http://schemas.microsoft.com/office/drawing/2014/main" id="{00000000-0008-0000-0300-00000A000000}"/>
                </a:ext>
              </a:extLst>
            </xdr:cNvPr>
            <xdr:cNvPicPr>
              <a:picLocks noChangeAspect="1" noChangeArrowheads="1"/>
              <a:extLst>
                <a:ext uri="{84589F7E-364E-4C9E-8A38-B11213B215E9}">
                  <a14:cameraTool cellRange="grafacreedor" spid="_x0000_s20066"/>
                </a:ext>
              </a:extLst>
            </xdr:cNvPicPr>
          </xdr:nvPicPr>
          <xdr:blipFill>
            <a:blip xmlns:r="http://schemas.openxmlformats.org/officeDocument/2006/relationships" r:embed="rId4"/>
            <a:srcRect/>
            <a:stretch>
              <a:fillRect/>
            </a:stretch>
          </xdr:blipFill>
          <xdr:spPr bwMode="auto">
            <a:xfrm>
              <a:off x="6619875" y="11430000"/>
              <a:ext cx="6067425" cy="3248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65</xdr:col>
      <xdr:colOff>228600</xdr:colOff>
      <xdr:row>2</xdr:row>
      <xdr:rowOff>104775</xdr:rowOff>
    </xdr:from>
    <xdr:to>
      <xdr:col>65</xdr:col>
      <xdr:colOff>5790600</xdr:colOff>
      <xdr:row>17</xdr:row>
      <xdr:rowOff>48375</xdr:rowOff>
    </xdr:to>
    <xdr:graphicFrame macro="">
      <xdr:nvGraphicFramePr>
        <xdr:cNvPr id="2" name="Gráfico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65</xdr:col>
      <xdr:colOff>238125</xdr:colOff>
      <xdr:row>19</xdr:row>
      <xdr:rowOff>180975</xdr:rowOff>
    </xdr:from>
    <xdr:to>
      <xdr:col>65</xdr:col>
      <xdr:colOff>5800125</xdr:colOff>
      <xdr:row>35</xdr:row>
      <xdr:rowOff>124575</xdr:rowOff>
    </xdr:to>
    <xdr:graphicFrame macro="">
      <xdr:nvGraphicFramePr>
        <xdr:cNvPr id="3" name="Gráfico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65</xdr:col>
      <xdr:colOff>238125</xdr:colOff>
      <xdr:row>38</xdr:row>
      <xdr:rowOff>38099</xdr:rowOff>
    </xdr:from>
    <xdr:to>
      <xdr:col>65</xdr:col>
      <xdr:colOff>5800125</xdr:colOff>
      <xdr:row>53</xdr:row>
      <xdr:rowOff>172199</xdr:rowOff>
    </xdr:to>
    <xdr:graphicFrame macro="">
      <xdr:nvGraphicFramePr>
        <xdr:cNvPr id="4" name="Gráfico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65</xdr:col>
      <xdr:colOff>238125</xdr:colOff>
      <xdr:row>56</xdr:row>
      <xdr:rowOff>66675</xdr:rowOff>
    </xdr:from>
    <xdr:to>
      <xdr:col>65</xdr:col>
      <xdr:colOff>5800125</xdr:colOff>
      <xdr:row>72</xdr:row>
      <xdr:rowOff>10275</xdr:rowOff>
    </xdr:to>
    <xdr:graphicFrame macro="">
      <xdr:nvGraphicFramePr>
        <xdr:cNvPr id="5" name="Gráfico 4">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65</xdr:col>
      <xdr:colOff>228600</xdr:colOff>
      <xdr:row>74</xdr:row>
      <xdr:rowOff>95250</xdr:rowOff>
    </xdr:from>
    <xdr:to>
      <xdr:col>65</xdr:col>
      <xdr:colOff>5790600</xdr:colOff>
      <xdr:row>90</xdr:row>
      <xdr:rowOff>38850</xdr:rowOff>
    </xdr:to>
    <xdr:graphicFrame macro="">
      <xdr:nvGraphicFramePr>
        <xdr:cNvPr id="6" name="Gráfico 5">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65</xdr:col>
      <xdr:colOff>228600</xdr:colOff>
      <xdr:row>92</xdr:row>
      <xdr:rowOff>123825</xdr:rowOff>
    </xdr:from>
    <xdr:to>
      <xdr:col>65</xdr:col>
      <xdr:colOff>5790600</xdr:colOff>
      <xdr:row>108</xdr:row>
      <xdr:rowOff>67425</xdr:rowOff>
    </xdr:to>
    <xdr:graphicFrame macro="">
      <xdr:nvGraphicFramePr>
        <xdr:cNvPr id="13" name="Gráfico 12">
          <a:extLst>
            <a:ext uri="{FF2B5EF4-FFF2-40B4-BE49-F238E27FC236}">
              <a16:creationId xmlns:a16="http://schemas.microsoft.com/office/drawing/2014/main" id="{00000000-0008-0000-04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65</xdr:col>
      <xdr:colOff>209550</xdr:colOff>
      <xdr:row>110</xdr:row>
      <xdr:rowOff>161925</xdr:rowOff>
    </xdr:from>
    <xdr:to>
      <xdr:col>65</xdr:col>
      <xdr:colOff>5771550</xdr:colOff>
      <xdr:row>126</xdr:row>
      <xdr:rowOff>105525</xdr:rowOff>
    </xdr:to>
    <xdr:graphicFrame macro="">
      <xdr:nvGraphicFramePr>
        <xdr:cNvPr id="14" name="Gráfico 13">
          <a:extLst>
            <a:ext uri="{FF2B5EF4-FFF2-40B4-BE49-F238E27FC236}">
              <a16:creationId xmlns:a16="http://schemas.microsoft.com/office/drawing/2014/main" id="{00000000-0008-0000-04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65</xdr:col>
      <xdr:colOff>209550</xdr:colOff>
      <xdr:row>129</xdr:row>
      <xdr:rowOff>95250</xdr:rowOff>
    </xdr:from>
    <xdr:to>
      <xdr:col>65</xdr:col>
      <xdr:colOff>5771550</xdr:colOff>
      <xdr:row>145</xdr:row>
      <xdr:rowOff>38850</xdr:rowOff>
    </xdr:to>
    <xdr:graphicFrame macro="">
      <xdr:nvGraphicFramePr>
        <xdr:cNvPr id="15" name="Gráfico 14">
          <a:extLst>
            <a:ext uri="{FF2B5EF4-FFF2-40B4-BE49-F238E27FC236}">
              <a16:creationId xmlns:a16="http://schemas.microsoft.com/office/drawing/2014/main" id="{00000000-0008-0000-04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65</xdr:col>
      <xdr:colOff>219075</xdr:colOff>
      <xdr:row>147</xdr:row>
      <xdr:rowOff>161925</xdr:rowOff>
    </xdr:from>
    <xdr:to>
      <xdr:col>65</xdr:col>
      <xdr:colOff>5781075</xdr:colOff>
      <xdr:row>163</xdr:row>
      <xdr:rowOff>105525</xdr:rowOff>
    </xdr:to>
    <xdr:graphicFrame macro="">
      <xdr:nvGraphicFramePr>
        <xdr:cNvPr id="7" name="Gráfico 6">
          <a:extLst>
            <a:ext uri="{FF2B5EF4-FFF2-40B4-BE49-F238E27FC236}">
              <a16:creationId xmlns:a16="http://schemas.microsoft.com/office/drawing/2014/main" id="{00000000-0008-0000-04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65</xdr:col>
      <xdr:colOff>200025</xdr:colOff>
      <xdr:row>185</xdr:row>
      <xdr:rowOff>76200</xdr:rowOff>
    </xdr:from>
    <xdr:to>
      <xdr:col>65</xdr:col>
      <xdr:colOff>5762025</xdr:colOff>
      <xdr:row>201</xdr:row>
      <xdr:rowOff>19800</xdr:rowOff>
    </xdr:to>
    <xdr:graphicFrame macro="">
      <xdr:nvGraphicFramePr>
        <xdr:cNvPr id="11" name="Gráfico 10">
          <a:extLst>
            <a:ext uri="{FF2B5EF4-FFF2-40B4-BE49-F238E27FC236}">
              <a16:creationId xmlns:a16="http://schemas.microsoft.com/office/drawing/2014/main" id="{00000000-0008-0000-04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65</xdr:col>
      <xdr:colOff>209550</xdr:colOff>
      <xdr:row>166</xdr:row>
      <xdr:rowOff>104775</xdr:rowOff>
    </xdr:from>
    <xdr:to>
      <xdr:col>65</xdr:col>
      <xdr:colOff>5771550</xdr:colOff>
      <xdr:row>182</xdr:row>
      <xdr:rowOff>48375</xdr:rowOff>
    </xdr:to>
    <xdr:graphicFrame macro="">
      <xdr:nvGraphicFramePr>
        <xdr:cNvPr id="12" name="Gráfico 11">
          <a:extLst>
            <a:ext uri="{FF2B5EF4-FFF2-40B4-BE49-F238E27FC236}">
              <a16:creationId xmlns:a16="http://schemas.microsoft.com/office/drawing/2014/main" id="{00000000-0008-0000-04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65</xdr:col>
      <xdr:colOff>1476384</xdr:colOff>
      <xdr:row>97</xdr:row>
      <xdr:rowOff>19059</xdr:rowOff>
    </xdr:from>
    <xdr:to>
      <xdr:col>65</xdr:col>
      <xdr:colOff>2133590</xdr:colOff>
      <xdr:row>98</xdr:row>
      <xdr:rowOff>104773</xdr:rowOff>
    </xdr:to>
    <xdr:sp macro="" textlink="">
      <xdr:nvSpPr>
        <xdr:cNvPr id="16" name="CuadroTexto 79">
          <a:extLst>
            <a:ext uri="{FF2B5EF4-FFF2-40B4-BE49-F238E27FC236}">
              <a16:creationId xmlns:a16="http://schemas.microsoft.com/office/drawing/2014/main" id="{00000000-0008-0000-0400-000010000000}"/>
            </a:ext>
          </a:extLst>
        </xdr:cNvPr>
        <xdr:cNvSpPr txBox="1"/>
      </xdr:nvSpPr>
      <xdr:spPr>
        <a:xfrm>
          <a:off x="62122059" y="18916659"/>
          <a:ext cx="657206"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10.139,0</a:t>
          </a:r>
        </a:p>
      </xdr:txBody>
    </xdr:sp>
    <xdr:clientData/>
  </xdr:twoCellAnchor>
  <xdr:twoCellAnchor>
    <xdr:from>
      <xdr:col>65</xdr:col>
      <xdr:colOff>590550</xdr:colOff>
      <xdr:row>97</xdr:row>
      <xdr:rowOff>28575</xdr:rowOff>
    </xdr:from>
    <xdr:to>
      <xdr:col>65</xdr:col>
      <xdr:colOff>1247812</xdr:colOff>
      <xdr:row>98</xdr:row>
      <xdr:rowOff>114289</xdr:rowOff>
    </xdr:to>
    <xdr:sp macro="" textlink="">
      <xdr:nvSpPr>
        <xdr:cNvPr id="17" name="CuadroTexto 80">
          <a:extLst>
            <a:ext uri="{FF2B5EF4-FFF2-40B4-BE49-F238E27FC236}">
              <a16:creationId xmlns:a16="http://schemas.microsoft.com/office/drawing/2014/main" id="{00000000-0008-0000-0400-000011000000}"/>
            </a:ext>
          </a:extLst>
        </xdr:cNvPr>
        <xdr:cNvSpPr txBox="1"/>
      </xdr:nvSpPr>
      <xdr:spPr>
        <a:xfrm>
          <a:off x="61236225" y="18926175"/>
          <a:ext cx="657262"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10.147,4</a:t>
          </a:r>
        </a:p>
      </xdr:txBody>
    </xdr:sp>
    <xdr:clientData/>
  </xdr:twoCellAnchor>
  <xdr:twoCellAnchor>
    <xdr:from>
      <xdr:col>65</xdr:col>
      <xdr:colOff>2314592</xdr:colOff>
      <xdr:row>96</xdr:row>
      <xdr:rowOff>190489</xdr:rowOff>
    </xdr:from>
    <xdr:to>
      <xdr:col>65</xdr:col>
      <xdr:colOff>2971798</xdr:colOff>
      <xdr:row>98</xdr:row>
      <xdr:rowOff>85734</xdr:rowOff>
    </xdr:to>
    <xdr:sp macro="" textlink="">
      <xdr:nvSpPr>
        <xdr:cNvPr id="18" name="CuadroTexto 81">
          <a:extLst>
            <a:ext uri="{FF2B5EF4-FFF2-40B4-BE49-F238E27FC236}">
              <a16:creationId xmlns:a16="http://schemas.microsoft.com/office/drawing/2014/main" id="{00000000-0008-0000-0400-000012000000}"/>
            </a:ext>
          </a:extLst>
        </xdr:cNvPr>
        <xdr:cNvSpPr txBox="1"/>
      </xdr:nvSpPr>
      <xdr:spPr>
        <a:xfrm>
          <a:off x="62960267" y="18897589"/>
          <a:ext cx="657206" cy="276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10.450,3</a:t>
          </a:r>
        </a:p>
      </xdr:txBody>
    </xdr:sp>
    <xdr:clientData/>
  </xdr:twoCellAnchor>
  <xdr:twoCellAnchor>
    <xdr:from>
      <xdr:col>65</xdr:col>
      <xdr:colOff>3238525</xdr:colOff>
      <xdr:row>102</xdr:row>
      <xdr:rowOff>28579</xdr:rowOff>
    </xdr:from>
    <xdr:to>
      <xdr:col>65</xdr:col>
      <xdr:colOff>3686167</xdr:colOff>
      <xdr:row>103</xdr:row>
      <xdr:rowOff>114294</xdr:rowOff>
    </xdr:to>
    <xdr:sp macro="" textlink="">
      <xdr:nvSpPr>
        <xdr:cNvPr id="19" name="CuadroTexto 82">
          <a:extLst>
            <a:ext uri="{FF2B5EF4-FFF2-40B4-BE49-F238E27FC236}">
              <a16:creationId xmlns:a16="http://schemas.microsoft.com/office/drawing/2014/main" id="{00000000-0008-0000-0400-000013000000}"/>
            </a:ext>
          </a:extLst>
        </xdr:cNvPr>
        <xdr:cNvSpPr txBox="1"/>
      </xdr:nvSpPr>
      <xdr:spPr>
        <a:xfrm>
          <a:off x="63884200" y="19878679"/>
          <a:ext cx="447642" cy="276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304,4</a:t>
          </a:r>
        </a:p>
      </xdr:txBody>
    </xdr:sp>
    <xdr:clientData/>
  </xdr:twoCellAnchor>
  <xdr:twoCellAnchor>
    <xdr:from>
      <xdr:col>65</xdr:col>
      <xdr:colOff>4133843</xdr:colOff>
      <xdr:row>102</xdr:row>
      <xdr:rowOff>28568</xdr:rowOff>
    </xdr:from>
    <xdr:to>
      <xdr:col>65</xdr:col>
      <xdr:colOff>4610093</xdr:colOff>
      <xdr:row>103</xdr:row>
      <xdr:rowOff>114282</xdr:rowOff>
    </xdr:to>
    <xdr:sp macro="" textlink="">
      <xdr:nvSpPr>
        <xdr:cNvPr id="20" name="CuadroTexto 83">
          <a:extLst>
            <a:ext uri="{FF2B5EF4-FFF2-40B4-BE49-F238E27FC236}">
              <a16:creationId xmlns:a16="http://schemas.microsoft.com/office/drawing/2014/main" id="{00000000-0008-0000-0400-000014000000}"/>
            </a:ext>
          </a:extLst>
        </xdr:cNvPr>
        <xdr:cNvSpPr txBox="1"/>
      </xdr:nvSpPr>
      <xdr:spPr>
        <a:xfrm>
          <a:off x="64779518" y="19878668"/>
          <a:ext cx="476250"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142,7</a:t>
          </a:r>
        </a:p>
      </xdr:txBody>
    </xdr:sp>
    <xdr:clientData/>
  </xdr:twoCellAnchor>
  <xdr:twoCellAnchor>
    <xdr:from>
      <xdr:col>65</xdr:col>
      <xdr:colOff>5000638</xdr:colOff>
      <xdr:row>102</xdr:row>
      <xdr:rowOff>28563</xdr:rowOff>
    </xdr:from>
    <xdr:to>
      <xdr:col>65</xdr:col>
      <xdr:colOff>5457835</xdr:colOff>
      <xdr:row>103</xdr:row>
      <xdr:rowOff>123820</xdr:rowOff>
    </xdr:to>
    <xdr:sp macro="" textlink="">
      <xdr:nvSpPr>
        <xdr:cNvPr id="21" name="CuadroTexto 84">
          <a:extLst>
            <a:ext uri="{FF2B5EF4-FFF2-40B4-BE49-F238E27FC236}">
              <a16:creationId xmlns:a16="http://schemas.microsoft.com/office/drawing/2014/main" id="{00000000-0008-0000-0400-000015000000}"/>
            </a:ext>
          </a:extLst>
        </xdr:cNvPr>
        <xdr:cNvSpPr txBox="1"/>
      </xdr:nvSpPr>
      <xdr:spPr>
        <a:xfrm>
          <a:off x="65646313" y="19878663"/>
          <a:ext cx="457197"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37,2</a:t>
          </a:r>
        </a:p>
      </xdr:txBody>
    </xdr:sp>
    <xdr:clientData/>
  </xdr:twoCellAnchor>
  <xdr:twoCellAnchor>
    <xdr:from>
      <xdr:col>65</xdr:col>
      <xdr:colOff>1666884</xdr:colOff>
      <xdr:row>152</xdr:row>
      <xdr:rowOff>142895</xdr:rowOff>
    </xdr:from>
    <xdr:to>
      <xdr:col>65</xdr:col>
      <xdr:colOff>2324090</xdr:colOff>
      <xdr:row>154</xdr:row>
      <xdr:rowOff>38109</xdr:rowOff>
    </xdr:to>
    <xdr:sp macro="" textlink="">
      <xdr:nvSpPr>
        <xdr:cNvPr id="22" name="CuadroTexto 79">
          <a:extLst>
            <a:ext uri="{FF2B5EF4-FFF2-40B4-BE49-F238E27FC236}">
              <a16:creationId xmlns:a16="http://schemas.microsoft.com/office/drawing/2014/main" id="{00000000-0008-0000-0400-000016000000}"/>
            </a:ext>
          </a:extLst>
        </xdr:cNvPr>
        <xdr:cNvSpPr txBox="1"/>
      </xdr:nvSpPr>
      <xdr:spPr>
        <a:xfrm>
          <a:off x="62312559" y="29517995"/>
          <a:ext cx="657206"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10.139,0</a:t>
          </a:r>
        </a:p>
      </xdr:txBody>
    </xdr:sp>
    <xdr:clientData/>
  </xdr:twoCellAnchor>
  <xdr:twoCellAnchor>
    <xdr:from>
      <xdr:col>65</xdr:col>
      <xdr:colOff>847725</xdr:colOff>
      <xdr:row>152</xdr:row>
      <xdr:rowOff>152411</xdr:rowOff>
    </xdr:from>
    <xdr:to>
      <xdr:col>65</xdr:col>
      <xdr:colOff>1504987</xdr:colOff>
      <xdr:row>154</xdr:row>
      <xdr:rowOff>47625</xdr:rowOff>
    </xdr:to>
    <xdr:sp macro="" textlink="">
      <xdr:nvSpPr>
        <xdr:cNvPr id="23" name="CuadroTexto 80">
          <a:extLst>
            <a:ext uri="{FF2B5EF4-FFF2-40B4-BE49-F238E27FC236}">
              <a16:creationId xmlns:a16="http://schemas.microsoft.com/office/drawing/2014/main" id="{00000000-0008-0000-0400-000017000000}"/>
            </a:ext>
          </a:extLst>
        </xdr:cNvPr>
        <xdr:cNvSpPr txBox="1"/>
      </xdr:nvSpPr>
      <xdr:spPr>
        <a:xfrm>
          <a:off x="61493400" y="29527511"/>
          <a:ext cx="657262"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10.147,4</a:t>
          </a:r>
        </a:p>
      </xdr:txBody>
    </xdr:sp>
    <xdr:clientData/>
  </xdr:twoCellAnchor>
  <xdr:twoCellAnchor>
    <xdr:from>
      <xdr:col>65</xdr:col>
      <xdr:colOff>2466992</xdr:colOff>
      <xdr:row>152</xdr:row>
      <xdr:rowOff>123825</xdr:rowOff>
    </xdr:from>
    <xdr:to>
      <xdr:col>65</xdr:col>
      <xdr:colOff>3124198</xdr:colOff>
      <xdr:row>154</xdr:row>
      <xdr:rowOff>19070</xdr:rowOff>
    </xdr:to>
    <xdr:sp macro="" textlink="">
      <xdr:nvSpPr>
        <xdr:cNvPr id="24" name="CuadroTexto 81">
          <a:extLst>
            <a:ext uri="{FF2B5EF4-FFF2-40B4-BE49-F238E27FC236}">
              <a16:creationId xmlns:a16="http://schemas.microsoft.com/office/drawing/2014/main" id="{00000000-0008-0000-0400-000018000000}"/>
            </a:ext>
          </a:extLst>
        </xdr:cNvPr>
        <xdr:cNvSpPr txBox="1"/>
      </xdr:nvSpPr>
      <xdr:spPr>
        <a:xfrm>
          <a:off x="63112667" y="29498925"/>
          <a:ext cx="657206" cy="276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10.450,3</a:t>
          </a:r>
        </a:p>
      </xdr:txBody>
    </xdr:sp>
    <xdr:clientData/>
  </xdr:twoCellAnchor>
  <xdr:twoCellAnchor>
    <xdr:from>
      <xdr:col>65</xdr:col>
      <xdr:colOff>3390925</xdr:colOff>
      <xdr:row>159</xdr:row>
      <xdr:rowOff>9540</xdr:rowOff>
    </xdr:from>
    <xdr:to>
      <xdr:col>65</xdr:col>
      <xdr:colOff>3838567</xdr:colOff>
      <xdr:row>160</xdr:row>
      <xdr:rowOff>95255</xdr:rowOff>
    </xdr:to>
    <xdr:sp macro="" textlink="">
      <xdr:nvSpPr>
        <xdr:cNvPr id="25" name="CuadroTexto 82">
          <a:extLst>
            <a:ext uri="{FF2B5EF4-FFF2-40B4-BE49-F238E27FC236}">
              <a16:creationId xmlns:a16="http://schemas.microsoft.com/office/drawing/2014/main" id="{00000000-0008-0000-0400-000019000000}"/>
            </a:ext>
          </a:extLst>
        </xdr:cNvPr>
        <xdr:cNvSpPr txBox="1"/>
      </xdr:nvSpPr>
      <xdr:spPr>
        <a:xfrm>
          <a:off x="64036600" y="30718140"/>
          <a:ext cx="447642" cy="276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304,4</a:t>
          </a:r>
        </a:p>
      </xdr:txBody>
    </xdr:sp>
    <xdr:clientData/>
  </xdr:twoCellAnchor>
  <xdr:twoCellAnchor>
    <xdr:from>
      <xdr:col>65</xdr:col>
      <xdr:colOff>4200518</xdr:colOff>
      <xdr:row>159</xdr:row>
      <xdr:rowOff>19054</xdr:rowOff>
    </xdr:from>
    <xdr:to>
      <xdr:col>65</xdr:col>
      <xdr:colOff>4676768</xdr:colOff>
      <xdr:row>160</xdr:row>
      <xdr:rowOff>104768</xdr:rowOff>
    </xdr:to>
    <xdr:sp macro="" textlink="">
      <xdr:nvSpPr>
        <xdr:cNvPr id="26" name="CuadroTexto 83">
          <a:extLst>
            <a:ext uri="{FF2B5EF4-FFF2-40B4-BE49-F238E27FC236}">
              <a16:creationId xmlns:a16="http://schemas.microsoft.com/office/drawing/2014/main" id="{00000000-0008-0000-0400-00001A000000}"/>
            </a:ext>
          </a:extLst>
        </xdr:cNvPr>
        <xdr:cNvSpPr txBox="1"/>
      </xdr:nvSpPr>
      <xdr:spPr>
        <a:xfrm>
          <a:off x="64846193" y="30727654"/>
          <a:ext cx="476250"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142,7</a:t>
          </a:r>
        </a:p>
      </xdr:txBody>
    </xdr:sp>
    <xdr:clientData/>
  </xdr:twoCellAnchor>
  <xdr:twoCellAnchor>
    <xdr:from>
      <xdr:col>65</xdr:col>
      <xdr:colOff>5029213</xdr:colOff>
      <xdr:row>159</xdr:row>
      <xdr:rowOff>38099</xdr:rowOff>
    </xdr:from>
    <xdr:to>
      <xdr:col>65</xdr:col>
      <xdr:colOff>5486410</xdr:colOff>
      <xdr:row>160</xdr:row>
      <xdr:rowOff>133356</xdr:rowOff>
    </xdr:to>
    <xdr:sp macro="" textlink="">
      <xdr:nvSpPr>
        <xdr:cNvPr id="27" name="CuadroTexto 84">
          <a:extLst>
            <a:ext uri="{FF2B5EF4-FFF2-40B4-BE49-F238E27FC236}">
              <a16:creationId xmlns:a16="http://schemas.microsoft.com/office/drawing/2014/main" id="{00000000-0008-0000-0400-00001B000000}"/>
            </a:ext>
          </a:extLst>
        </xdr:cNvPr>
        <xdr:cNvSpPr txBox="1"/>
      </xdr:nvSpPr>
      <xdr:spPr>
        <a:xfrm>
          <a:off x="65674888" y="30746699"/>
          <a:ext cx="457197"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37,2</a:t>
          </a:r>
        </a:p>
      </xdr:txBody>
    </xdr:sp>
    <xdr:clientData/>
  </xdr:twoCellAnchor>
  <xdr:twoCellAnchor>
    <xdr:from>
      <xdr:col>65</xdr:col>
      <xdr:colOff>4133828</xdr:colOff>
      <xdr:row>103</xdr:row>
      <xdr:rowOff>9525</xdr:rowOff>
    </xdr:from>
    <xdr:to>
      <xdr:col>65</xdr:col>
      <xdr:colOff>4695802</xdr:colOff>
      <xdr:row>104</xdr:row>
      <xdr:rowOff>85725</xdr:rowOff>
    </xdr:to>
    <xdr:sp macro="" textlink="">
      <xdr:nvSpPr>
        <xdr:cNvPr id="28" name="CuadroTexto 27">
          <a:extLst>
            <a:ext uri="{FF2B5EF4-FFF2-40B4-BE49-F238E27FC236}">
              <a16:creationId xmlns:a16="http://schemas.microsoft.com/office/drawing/2014/main" id="{00000000-0008-0000-0400-00001C000000}"/>
            </a:ext>
          </a:extLst>
        </xdr:cNvPr>
        <xdr:cNvSpPr txBox="1"/>
      </xdr:nvSpPr>
      <xdr:spPr>
        <a:xfrm>
          <a:off x="64779503" y="20050125"/>
          <a:ext cx="561974"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1000" b="1">
              <a:solidFill>
                <a:srgbClr val="C00000"/>
              </a:solidFill>
              <a:latin typeface="Arial Narrow" panose="020B0606020202030204" pitchFamily="34" charset="0"/>
            </a:rPr>
            <a:t>10,1%</a:t>
          </a:r>
        </a:p>
      </xdr:txBody>
    </xdr:sp>
    <xdr:clientData/>
  </xdr:twoCellAnchor>
  <xdr:twoCellAnchor>
    <xdr:from>
      <xdr:col>65</xdr:col>
      <xdr:colOff>5019653</xdr:colOff>
      <xdr:row>103</xdr:row>
      <xdr:rowOff>19050</xdr:rowOff>
    </xdr:from>
    <xdr:to>
      <xdr:col>65</xdr:col>
      <xdr:colOff>5581627</xdr:colOff>
      <xdr:row>104</xdr:row>
      <xdr:rowOff>95250</xdr:rowOff>
    </xdr:to>
    <xdr:sp macro="" textlink="">
      <xdr:nvSpPr>
        <xdr:cNvPr id="29" name="CuadroTexto 28">
          <a:extLst>
            <a:ext uri="{FF2B5EF4-FFF2-40B4-BE49-F238E27FC236}">
              <a16:creationId xmlns:a16="http://schemas.microsoft.com/office/drawing/2014/main" id="{00000000-0008-0000-0400-00001D000000}"/>
            </a:ext>
          </a:extLst>
        </xdr:cNvPr>
        <xdr:cNvSpPr txBox="1"/>
      </xdr:nvSpPr>
      <xdr:spPr>
        <a:xfrm>
          <a:off x="65665328" y="20059650"/>
          <a:ext cx="561974"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1000" b="1">
              <a:solidFill>
                <a:srgbClr val="C00000"/>
              </a:solidFill>
              <a:latin typeface="Arial Narrow" panose="020B0606020202030204" pitchFamily="34" charset="0"/>
            </a:rPr>
            <a:t>6,5%</a:t>
          </a:r>
        </a:p>
      </xdr:txBody>
    </xdr:sp>
    <xdr:clientData/>
  </xdr:twoCellAnchor>
  <xdr:twoCellAnchor>
    <xdr:from>
      <xdr:col>65</xdr:col>
      <xdr:colOff>647678</xdr:colOff>
      <xdr:row>98</xdr:row>
      <xdr:rowOff>171450</xdr:rowOff>
    </xdr:from>
    <xdr:to>
      <xdr:col>65</xdr:col>
      <xdr:colOff>1209652</xdr:colOff>
      <xdr:row>100</xdr:row>
      <xdr:rowOff>57150</xdr:rowOff>
    </xdr:to>
    <xdr:sp macro="" textlink="">
      <xdr:nvSpPr>
        <xdr:cNvPr id="30" name="CuadroTexto 29">
          <a:extLst>
            <a:ext uri="{FF2B5EF4-FFF2-40B4-BE49-F238E27FC236}">
              <a16:creationId xmlns:a16="http://schemas.microsoft.com/office/drawing/2014/main" id="{00000000-0008-0000-0400-00001E000000}"/>
            </a:ext>
          </a:extLst>
        </xdr:cNvPr>
        <xdr:cNvSpPr txBox="1"/>
      </xdr:nvSpPr>
      <xdr:spPr>
        <a:xfrm>
          <a:off x="61293353" y="19259550"/>
          <a:ext cx="561974"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1000" b="1">
              <a:solidFill>
                <a:schemeClr val="bg1"/>
              </a:solidFill>
              <a:latin typeface="Arial Narrow" panose="020B0606020202030204" pitchFamily="34" charset="0"/>
            </a:rPr>
            <a:t>31,5%</a:t>
          </a:r>
        </a:p>
      </xdr:txBody>
    </xdr:sp>
    <xdr:clientData/>
  </xdr:twoCellAnchor>
  <xdr:twoCellAnchor>
    <xdr:from>
      <xdr:col>65</xdr:col>
      <xdr:colOff>1523978</xdr:colOff>
      <xdr:row>98</xdr:row>
      <xdr:rowOff>104775</xdr:rowOff>
    </xdr:from>
    <xdr:to>
      <xdr:col>65</xdr:col>
      <xdr:colOff>2085952</xdr:colOff>
      <xdr:row>99</xdr:row>
      <xdr:rowOff>180975</xdr:rowOff>
    </xdr:to>
    <xdr:sp macro="" textlink="">
      <xdr:nvSpPr>
        <xdr:cNvPr id="31" name="CuadroTexto 30">
          <a:extLst>
            <a:ext uri="{FF2B5EF4-FFF2-40B4-BE49-F238E27FC236}">
              <a16:creationId xmlns:a16="http://schemas.microsoft.com/office/drawing/2014/main" id="{00000000-0008-0000-0400-00001F000000}"/>
            </a:ext>
          </a:extLst>
        </xdr:cNvPr>
        <xdr:cNvSpPr txBox="1"/>
      </xdr:nvSpPr>
      <xdr:spPr>
        <a:xfrm>
          <a:off x="62169653" y="19192875"/>
          <a:ext cx="561974"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1000" b="1">
              <a:solidFill>
                <a:schemeClr val="bg1"/>
              </a:solidFill>
              <a:latin typeface="Arial Narrow" panose="020B0606020202030204" pitchFamily="34" charset="0"/>
            </a:rPr>
            <a:t>23,9%</a:t>
          </a:r>
        </a:p>
      </xdr:txBody>
    </xdr:sp>
    <xdr:clientData/>
  </xdr:twoCellAnchor>
  <xdr:twoCellAnchor>
    <xdr:from>
      <xdr:col>65</xdr:col>
      <xdr:colOff>2400278</xdr:colOff>
      <xdr:row>97</xdr:row>
      <xdr:rowOff>171450</xdr:rowOff>
    </xdr:from>
    <xdr:to>
      <xdr:col>65</xdr:col>
      <xdr:colOff>2962252</xdr:colOff>
      <xdr:row>99</xdr:row>
      <xdr:rowOff>57150</xdr:rowOff>
    </xdr:to>
    <xdr:sp macro="" textlink="">
      <xdr:nvSpPr>
        <xdr:cNvPr id="32" name="CuadroTexto 31">
          <a:extLst>
            <a:ext uri="{FF2B5EF4-FFF2-40B4-BE49-F238E27FC236}">
              <a16:creationId xmlns:a16="http://schemas.microsoft.com/office/drawing/2014/main" id="{00000000-0008-0000-0400-000020000000}"/>
            </a:ext>
          </a:extLst>
        </xdr:cNvPr>
        <xdr:cNvSpPr txBox="1"/>
      </xdr:nvSpPr>
      <xdr:spPr>
        <a:xfrm>
          <a:off x="63045953" y="19069050"/>
          <a:ext cx="561974"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1000" b="1">
              <a:solidFill>
                <a:schemeClr val="bg1"/>
              </a:solidFill>
              <a:latin typeface="Arial Narrow" panose="020B0606020202030204" pitchFamily="34" charset="0"/>
            </a:rPr>
            <a:t>7,4%</a:t>
          </a:r>
        </a:p>
      </xdr:txBody>
    </xdr:sp>
    <xdr:clientData/>
  </xdr:twoCellAnchor>
  <xdr:twoCellAnchor>
    <xdr:from>
      <xdr:col>65</xdr:col>
      <xdr:colOff>3257528</xdr:colOff>
      <xdr:row>103</xdr:row>
      <xdr:rowOff>9525</xdr:rowOff>
    </xdr:from>
    <xdr:to>
      <xdr:col>65</xdr:col>
      <xdr:colOff>3752828</xdr:colOff>
      <xdr:row>104</xdr:row>
      <xdr:rowOff>85725</xdr:rowOff>
    </xdr:to>
    <xdr:sp macro="" textlink="">
      <xdr:nvSpPr>
        <xdr:cNvPr id="33" name="CuadroTexto 32">
          <a:extLst>
            <a:ext uri="{FF2B5EF4-FFF2-40B4-BE49-F238E27FC236}">
              <a16:creationId xmlns:a16="http://schemas.microsoft.com/office/drawing/2014/main" id="{00000000-0008-0000-0400-000021000000}"/>
            </a:ext>
          </a:extLst>
        </xdr:cNvPr>
        <xdr:cNvSpPr txBox="1"/>
      </xdr:nvSpPr>
      <xdr:spPr>
        <a:xfrm>
          <a:off x="63903203" y="20050125"/>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1000" b="1">
              <a:solidFill>
                <a:srgbClr val="C00000"/>
              </a:solidFill>
              <a:latin typeface="Arial Narrow" panose="020B0606020202030204" pitchFamily="34" charset="0"/>
            </a:rPr>
            <a:t>11,0%</a:t>
          </a:r>
        </a:p>
      </xdr:txBody>
    </xdr:sp>
    <xdr:clientData/>
  </xdr:twoCellAnchor>
  <xdr:twoCellAnchor>
    <xdr:from>
      <xdr:col>65</xdr:col>
      <xdr:colOff>647700</xdr:colOff>
      <xdr:row>101</xdr:row>
      <xdr:rowOff>152400</xdr:rowOff>
    </xdr:from>
    <xdr:to>
      <xdr:col>65</xdr:col>
      <xdr:colOff>1390617</xdr:colOff>
      <xdr:row>103</xdr:row>
      <xdr:rowOff>28588</xdr:rowOff>
    </xdr:to>
    <xdr:sp macro="" textlink="">
      <xdr:nvSpPr>
        <xdr:cNvPr id="34" name="CuadroTexto 27">
          <a:extLst>
            <a:ext uri="{FF2B5EF4-FFF2-40B4-BE49-F238E27FC236}">
              <a16:creationId xmlns:a16="http://schemas.microsoft.com/office/drawing/2014/main" id="{00000000-0008-0000-0400-000022000000}"/>
            </a:ext>
          </a:extLst>
        </xdr:cNvPr>
        <xdr:cNvSpPr txBox="1"/>
      </xdr:nvSpPr>
      <xdr:spPr>
        <a:xfrm>
          <a:off x="61293375" y="19812000"/>
          <a:ext cx="742917" cy="2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68,5%</a:t>
          </a:r>
        </a:p>
      </xdr:txBody>
    </xdr:sp>
    <xdr:clientData/>
  </xdr:twoCellAnchor>
  <xdr:twoCellAnchor>
    <xdr:from>
      <xdr:col>65</xdr:col>
      <xdr:colOff>1523953</xdr:colOff>
      <xdr:row>101</xdr:row>
      <xdr:rowOff>152401</xdr:rowOff>
    </xdr:from>
    <xdr:to>
      <xdr:col>65</xdr:col>
      <xdr:colOff>2266925</xdr:colOff>
      <xdr:row>103</xdr:row>
      <xdr:rowOff>28589</xdr:rowOff>
    </xdr:to>
    <xdr:sp macro="" textlink="">
      <xdr:nvSpPr>
        <xdr:cNvPr id="35" name="CuadroTexto 28">
          <a:extLst>
            <a:ext uri="{FF2B5EF4-FFF2-40B4-BE49-F238E27FC236}">
              <a16:creationId xmlns:a16="http://schemas.microsoft.com/office/drawing/2014/main" id="{00000000-0008-0000-0400-000023000000}"/>
            </a:ext>
          </a:extLst>
        </xdr:cNvPr>
        <xdr:cNvSpPr txBox="1"/>
      </xdr:nvSpPr>
      <xdr:spPr>
        <a:xfrm>
          <a:off x="62169628" y="19812001"/>
          <a:ext cx="742972" cy="2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76,1%</a:t>
          </a:r>
        </a:p>
      </xdr:txBody>
    </xdr:sp>
    <xdr:clientData/>
  </xdr:twoCellAnchor>
  <xdr:twoCellAnchor>
    <xdr:from>
      <xdr:col>65</xdr:col>
      <xdr:colOff>2371727</xdr:colOff>
      <xdr:row>101</xdr:row>
      <xdr:rowOff>152399</xdr:rowOff>
    </xdr:from>
    <xdr:to>
      <xdr:col>65</xdr:col>
      <xdr:colOff>3114644</xdr:colOff>
      <xdr:row>103</xdr:row>
      <xdr:rowOff>28587</xdr:rowOff>
    </xdr:to>
    <xdr:sp macro="" textlink="">
      <xdr:nvSpPr>
        <xdr:cNvPr id="36" name="CuadroTexto 29">
          <a:extLst>
            <a:ext uri="{FF2B5EF4-FFF2-40B4-BE49-F238E27FC236}">
              <a16:creationId xmlns:a16="http://schemas.microsoft.com/office/drawing/2014/main" id="{00000000-0008-0000-0400-000024000000}"/>
            </a:ext>
          </a:extLst>
        </xdr:cNvPr>
        <xdr:cNvSpPr txBox="1"/>
      </xdr:nvSpPr>
      <xdr:spPr>
        <a:xfrm>
          <a:off x="63017402" y="19811999"/>
          <a:ext cx="742917" cy="2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92,6%</a:t>
          </a:r>
        </a:p>
      </xdr:txBody>
    </xdr:sp>
    <xdr:clientData/>
  </xdr:twoCellAnchor>
  <xdr:twoCellAnchor>
    <xdr:from>
      <xdr:col>65</xdr:col>
      <xdr:colOff>3247980</xdr:colOff>
      <xdr:row>103</xdr:row>
      <xdr:rowOff>180976</xdr:rowOff>
    </xdr:from>
    <xdr:to>
      <xdr:col>65</xdr:col>
      <xdr:colOff>3990952</xdr:colOff>
      <xdr:row>105</xdr:row>
      <xdr:rowOff>57164</xdr:rowOff>
    </xdr:to>
    <xdr:sp macro="" textlink="">
      <xdr:nvSpPr>
        <xdr:cNvPr id="37" name="CuadroTexto 30">
          <a:extLst>
            <a:ext uri="{FF2B5EF4-FFF2-40B4-BE49-F238E27FC236}">
              <a16:creationId xmlns:a16="http://schemas.microsoft.com/office/drawing/2014/main" id="{00000000-0008-0000-0400-000025000000}"/>
            </a:ext>
          </a:extLst>
        </xdr:cNvPr>
        <xdr:cNvSpPr txBox="1"/>
      </xdr:nvSpPr>
      <xdr:spPr>
        <a:xfrm>
          <a:off x="63893655" y="20221576"/>
          <a:ext cx="742972" cy="2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132C5A"/>
              </a:solidFill>
              <a:latin typeface="Arial Narrow" panose="020B0606020202030204" pitchFamily="34" charset="0"/>
            </a:rPr>
            <a:t>89,0%</a:t>
          </a:r>
        </a:p>
      </xdr:txBody>
    </xdr:sp>
    <xdr:clientData/>
  </xdr:twoCellAnchor>
  <xdr:twoCellAnchor>
    <xdr:from>
      <xdr:col>65</xdr:col>
      <xdr:colOff>4143366</xdr:colOff>
      <xdr:row>104</xdr:row>
      <xdr:rowOff>19</xdr:rowOff>
    </xdr:from>
    <xdr:to>
      <xdr:col>65</xdr:col>
      <xdr:colOff>4886282</xdr:colOff>
      <xdr:row>105</xdr:row>
      <xdr:rowOff>66677</xdr:rowOff>
    </xdr:to>
    <xdr:sp macro="" textlink="">
      <xdr:nvSpPr>
        <xdr:cNvPr id="38" name="CuadroTexto 31">
          <a:extLst>
            <a:ext uri="{FF2B5EF4-FFF2-40B4-BE49-F238E27FC236}">
              <a16:creationId xmlns:a16="http://schemas.microsoft.com/office/drawing/2014/main" id="{00000000-0008-0000-0400-000026000000}"/>
            </a:ext>
          </a:extLst>
        </xdr:cNvPr>
        <xdr:cNvSpPr txBox="1"/>
      </xdr:nvSpPr>
      <xdr:spPr>
        <a:xfrm>
          <a:off x="64789041" y="20231119"/>
          <a:ext cx="742916" cy="257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132C5A"/>
              </a:solidFill>
              <a:latin typeface="Arial Narrow" panose="020B0606020202030204" pitchFamily="34" charset="0"/>
            </a:rPr>
            <a:t>89,9%</a:t>
          </a:r>
        </a:p>
      </xdr:txBody>
    </xdr:sp>
    <xdr:clientData/>
  </xdr:twoCellAnchor>
  <xdr:twoCellAnchor>
    <xdr:from>
      <xdr:col>65</xdr:col>
      <xdr:colOff>4981532</xdr:colOff>
      <xdr:row>104</xdr:row>
      <xdr:rowOff>8</xdr:rowOff>
    </xdr:from>
    <xdr:to>
      <xdr:col>65</xdr:col>
      <xdr:colOff>5724504</xdr:colOff>
      <xdr:row>105</xdr:row>
      <xdr:rowOff>66696</xdr:rowOff>
    </xdr:to>
    <xdr:sp macro="" textlink="">
      <xdr:nvSpPr>
        <xdr:cNvPr id="39" name="CuadroTexto 32">
          <a:extLst>
            <a:ext uri="{FF2B5EF4-FFF2-40B4-BE49-F238E27FC236}">
              <a16:creationId xmlns:a16="http://schemas.microsoft.com/office/drawing/2014/main" id="{00000000-0008-0000-0400-000027000000}"/>
            </a:ext>
          </a:extLst>
        </xdr:cNvPr>
        <xdr:cNvSpPr txBox="1"/>
      </xdr:nvSpPr>
      <xdr:spPr>
        <a:xfrm>
          <a:off x="65627207" y="20231108"/>
          <a:ext cx="742972" cy="2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132C5A"/>
              </a:solidFill>
              <a:latin typeface="Arial Narrow" panose="020B0606020202030204" pitchFamily="34" charset="0"/>
            </a:rPr>
            <a:t>93,5%</a:t>
          </a:r>
        </a:p>
      </xdr:txBody>
    </xdr:sp>
    <xdr:clientData/>
  </xdr:twoCellAnchor>
  <xdr:twoCellAnchor>
    <xdr:from>
      <xdr:col>65</xdr:col>
      <xdr:colOff>1333509</xdr:colOff>
      <xdr:row>119</xdr:row>
      <xdr:rowOff>180995</xdr:rowOff>
    </xdr:from>
    <xdr:to>
      <xdr:col>65</xdr:col>
      <xdr:colOff>1990715</xdr:colOff>
      <xdr:row>121</xdr:row>
      <xdr:rowOff>76209</xdr:rowOff>
    </xdr:to>
    <xdr:sp macro="" textlink="">
      <xdr:nvSpPr>
        <xdr:cNvPr id="48" name="CuadroTexto 79">
          <a:extLst>
            <a:ext uri="{FF2B5EF4-FFF2-40B4-BE49-F238E27FC236}">
              <a16:creationId xmlns:a16="http://schemas.microsoft.com/office/drawing/2014/main" id="{00000000-0008-0000-0400-000030000000}"/>
            </a:ext>
          </a:extLst>
        </xdr:cNvPr>
        <xdr:cNvSpPr txBox="1"/>
      </xdr:nvSpPr>
      <xdr:spPr>
        <a:xfrm>
          <a:off x="61979184" y="23269595"/>
          <a:ext cx="657206"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41,1</a:t>
          </a:r>
        </a:p>
      </xdr:txBody>
    </xdr:sp>
    <xdr:clientData/>
  </xdr:twoCellAnchor>
  <xdr:twoCellAnchor>
    <xdr:from>
      <xdr:col>65</xdr:col>
      <xdr:colOff>581025</xdr:colOff>
      <xdr:row>120</xdr:row>
      <xdr:rowOff>28586</xdr:rowOff>
    </xdr:from>
    <xdr:to>
      <xdr:col>65</xdr:col>
      <xdr:colOff>1238287</xdr:colOff>
      <xdr:row>121</xdr:row>
      <xdr:rowOff>114300</xdr:rowOff>
    </xdr:to>
    <xdr:sp macro="" textlink="">
      <xdr:nvSpPr>
        <xdr:cNvPr id="49" name="CuadroTexto 80">
          <a:extLst>
            <a:ext uri="{FF2B5EF4-FFF2-40B4-BE49-F238E27FC236}">
              <a16:creationId xmlns:a16="http://schemas.microsoft.com/office/drawing/2014/main" id="{00000000-0008-0000-0400-000031000000}"/>
            </a:ext>
          </a:extLst>
        </xdr:cNvPr>
        <xdr:cNvSpPr txBox="1"/>
      </xdr:nvSpPr>
      <xdr:spPr>
        <a:xfrm>
          <a:off x="61226700" y="23307686"/>
          <a:ext cx="657262"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39,1</a:t>
          </a:r>
        </a:p>
      </xdr:txBody>
    </xdr:sp>
    <xdr:clientData/>
  </xdr:twoCellAnchor>
  <xdr:twoCellAnchor>
    <xdr:from>
      <xdr:col>65</xdr:col>
      <xdr:colOff>2057417</xdr:colOff>
      <xdr:row>115</xdr:row>
      <xdr:rowOff>28575</xdr:rowOff>
    </xdr:from>
    <xdr:to>
      <xdr:col>65</xdr:col>
      <xdr:colOff>2714623</xdr:colOff>
      <xdr:row>116</xdr:row>
      <xdr:rowOff>114320</xdr:rowOff>
    </xdr:to>
    <xdr:sp macro="" textlink="">
      <xdr:nvSpPr>
        <xdr:cNvPr id="50" name="CuadroTexto 81">
          <a:extLst>
            <a:ext uri="{FF2B5EF4-FFF2-40B4-BE49-F238E27FC236}">
              <a16:creationId xmlns:a16="http://schemas.microsoft.com/office/drawing/2014/main" id="{00000000-0008-0000-0400-000032000000}"/>
            </a:ext>
          </a:extLst>
        </xdr:cNvPr>
        <xdr:cNvSpPr txBox="1"/>
      </xdr:nvSpPr>
      <xdr:spPr>
        <a:xfrm>
          <a:off x="62703092" y="22355175"/>
          <a:ext cx="657206" cy="276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125,8</a:t>
          </a:r>
        </a:p>
      </xdr:txBody>
    </xdr:sp>
    <xdr:clientData/>
  </xdr:twoCellAnchor>
  <xdr:twoCellAnchor>
    <xdr:from>
      <xdr:col>65</xdr:col>
      <xdr:colOff>2809900</xdr:colOff>
      <xdr:row>115</xdr:row>
      <xdr:rowOff>19065</xdr:rowOff>
    </xdr:from>
    <xdr:to>
      <xdr:col>65</xdr:col>
      <xdr:colOff>3257542</xdr:colOff>
      <xdr:row>116</xdr:row>
      <xdr:rowOff>104780</xdr:rowOff>
    </xdr:to>
    <xdr:sp macro="" textlink="">
      <xdr:nvSpPr>
        <xdr:cNvPr id="51" name="CuadroTexto 82">
          <a:extLst>
            <a:ext uri="{FF2B5EF4-FFF2-40B4-BE49-F238E27FC236}">
              <a16:creationId xmlns:a16="http://schemas.microsoft.com/office/drawing/2014/main" id="{00000000-0008-0000-0400-000033000000}"/>
            </a:ext>
          </a:extLst>
        </xdr:cNvPr>
        <xdr:cNvSpPr txBox="1"/>
      </xdr:nvSpPr>
      <xdr:spPr>
        <a:xfrm>
          <a:off x="63455575" y="22345665"/>
          <a:ext cx="447642" cy="276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125,5</a:t>
          </a:r>
        </a:p>
      </xdr:txBody>
    </xdr:sp>
    <xdr:clientData/>
  </xdr:twoCellAnchor>
  <xdr:twoCellAnchor>
    <xdr:from>
      <xdr:col>65</xdr:col>
      <xdr:colOff>3543293</xdr:colOff>
      <xdr:row>115</xdr:row>
      <xdr:rowOff>85729</xdr:rowOff>
    </xdr:from>
    <xdr:to>
      <xdr:col>65</xdr:col>
      <xdr:colOff>4019543</xdr:colOff>
      <xdr:row>116</xdr:row>
      <xdr:rowOff>171443</xdr:rowOff>
    </xdr:to>
    <xdr:sp macro="" textlink="">
      <xdr:nvSpPr>
        <xdr:cNvPr id="52" name="CuadroTexto 83">
          <a:extLst>
            <a:ext uri="{FF2B5EF4-FFF2-40B4-BE49-F238E27FC236}">
              <a16:creationId xmlns:a16="http://schemas.microsoft.com/office/drawing/2014/main" id="{00000000-0008-0000-0400-000034000000}"/>
            </a:ext>
          </a:extLst>
        </xdr:cNvPr>
        <xdr:cNvSpPr txBox="1"/>
      </xdr:nvSpPr>
      <xdr:spPr>
        <a:xfrm>
          <a:off x="64188968" y="22412329"/>
          <a:ext cx="476250"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121,9</a:t>
          </a:r>
        </a:p>
      </xdr:txBody>
    </xdr:sp>
    <xdr:clientData/>
  </xdr:twoCellAnchor>
  <xdr:twoCellAnchor>
    <xdr:from>
      <xdr:col>65</xdr:col>
      <xdr:colOff>4286263</xdr:colOff>
      <xdr:row>115</xdr:row>
      <xdr:rowOff>171449</xdr:rowOff>
    </xdr:from>
    <xdr:to>
      <xdr:col>65</xdr:col>
      <xdr:colOff>4743460</xdr:colOff>
      <xdr:row>117</xdr:row>
      <xdr:rowOff>76206</xdr:rowOff>
    </xdr:to>
    <xdr:sp macro="" textlink="">
      <xdr:nvSpPr>
        <xdr:cNvPr id="53" name="CuadroTexto 84">
          <a:extLst>
            <a:ext uri="{FF2B5EF4-FFF2-40B4-BE49-F238E27FC236}">
              <a16:creationId xmlns:a16="http://schemas.microsoft.com/office/drawing/2014/main" id="{00000000-0008-0000-0400-000035000000}"/>
            </a:ext>
          </a:extLst>
        </xdr:cNvPr>
        <xdr:cNvSpPr txBox="1"/>
      </xdr:nvSpPr>
      <xdr:spPr>
        <a:xfrm>
          <a:off x="64931938" y="22498049"/>
          <a:ext cx="457197"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111,9</a:t>
          </a:r>
        </a:p>
      </xdr:txBody>
    </xdr:sp>
    <xdr:clientData/>
  </xdr:twoCellAnchor>
  <xdr:twoCellAnchor>
    <xdr:from>
      <xdr:col>65</xdr:col>
      <xdr:colOff>5029192</xdr:colOff>
      <xdr:row>120</xdr:row>
      <xdr:rowOff>66686</xdr:rowOff>
    </xdr:from>
    <xdr:to>
      <xdr:col>65</xdr:col>
      <xdr:colOff>5486389</xdr:colOff>
      <xdr:row>121</xdr:row>
      <xdr:rowOff>161943</xdr:rowOff>
    </xdr:to>
    <xdr:sp macro="" textlink="">
      <xdr:nvSpPr>
        <xdr:cNvPr id="54" name="CuadroTexto 84">
          <a:extLst>
            <a:ext uri="{FF2B5EF4-FFF2-40B4-BE49-F238E27FC236}">
              <a16:creationId xmlns:a16="http://schemas.microsoft.com/office/drawing/2014/main" id="{00000000-0008-0000-0400-000036000000}"/>
            </a:ext>
          </a:extLst>
        </xdr:cNvPr>
        <xdr:cNvSpPr txBox="1"/>
      </xdr:nvSpPr>
      <xdr:spPr>
        <a:xfrm>
          <a:off x="65674867" y="23345786"/>
          <a:ext cx="457197"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19,6</a:t>
          </a:r>
        </a:p>
      </xdr:txBody>
    </xdr:sp>
    <xdr:clientData/>
  </xdr:twoCellAnchor>
  <xdr:twoCellAnchor>
    <xdr:from>
      <xdr:col>65</xdr:col>
      <xdr:colOff>1571634</xdr:colOff>
      <xdr:row>175</xdr:row>
      <xdr:rowOff>180980</xdr:rowOff>
    </xdr:from>
    <xdr:to>
      <xdr:col>65</xdr:col>
      <xdr:colOff>2228840</xdr:colOff>
      <xdr:row>177</xdr:row>
      <xdr:rowOff>76194</xdr:rowOff>
    </xdr:to>
    <xdr:sp macro="" textlink="">
      <xdr:nvSpPr>
        <xdr:cNvPr id="55" name="CuadroTexto 79">
          <a:extLst>
            <a:ext uri="{FF2B5EF4-FFF2-40B4-BE49-F238E27FC236}">
              <a16:creationId xmlns:a16="http://schemas.microsoft.com/office/drawing/2014/main" id="{00000000-0008-0000-0400-000037000000}"/>
            </a:ext>
          </a:extLst>
        </xdr:cNvPr>
        <xdr:cNvSpPr txBox="1"/>
      </xdr:nvSpPr>
      <xdr:spPr>
        <a:xfrm>
          <a:off x="62217309" y="33937580"/>
          <a:ext cx="657206"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41,1</a:t>
          </a:r>
        </a:p>
      </xdr:txBody>
    </xdr:sp>
    <xdr:clientData/>
  </xdr:twoCellAnchor>
  <xdr:twoCellAnchor>
    <xdr:from>
      <xdr:col>65</xdr:col>
      <xdr:colOff>876300</xdr:colOff>
      <xdr:row>176</xdr:row>
      <xdr:rowOff>28571</xdr:rowOff>
    </xdr:from>
    <xdr:to>
      <xdr:col>65</xdr:col>
      <xdr:colOff>1533562</xdr:colOff>
      <xdr:row>177</xdr:row>
      <xdr:rowOff>114285</xdr:rowOff>
    </xdr:to>
    <xdr:sp macro="" textlink="">
      <xdr:nvSpPr>
        <xdr:cNvPr id="56" name="CuadroTexto 80">
          <a:extLst>
            <a:ext uri="{FF2B5EF4-FFF2-40B4-BE49-F238E27FC236}">
              <a16:creationId xmlns:a16="http://schemas.microsoft.com/office/drawing/2014/main" id="{00000000-0008-0000-0400-000038000000}"/>
            </a:ext>
          </a:extLst>
        </xdr:cNvPr>
        <xdr:cNvSpPr txBox="1"/>
      </xdr:nvSpPr>
      <xdr:spPr>
        <a:xfrm>
          <a:off x="61521975" y="33975671"/>
          <a:ext cx="657262"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39,1</a:t>
          </a:r>
        </a:p>
      </xdr:txBody>
    </xdr:sp>
    <xdr:clientData/>
  </xdr:twoCellAnchor>
  <xdr:twoCellAnchor>
    <xdr:from>
      <xdr:col>65</xdr:col>
      <xdr:colOff>2238392</xdr:colOff>
      <xdr:row>172</xdr:row>
      <xdr:rowOff>152385</xdr:rowOff>
    </xdr:from>
    <xdr:to>
      <xdr:col>65</xdr:col>
      <xdr:colOff>2895598</xdr:colOff>
      <xdr:row>174</xdr:row>
      <xdr:rowOff>47630</xdr:rowOff>
    </xdr:to>
    <xdr:sp macro="" textlink="">
      <xdr:nvSpPr>
        <xdr:cNvPr id="57" name="CuadroTexto 81">
          <a:extLst>
            <a:ext uri="{FF2B5EF4-FFF2-40B4-BE49-F238E27FC236}">
              <a16:creationId xmlns:a16="http://schemas.microsoft.com/office/drawing/2014/main" id="{00000000-0008-0000-0400-000039000000}"/>
            </a:ext>
          </a:extLst>
        </xdr:cNvPr>
        <xdr:cNvSpPr txBox="1"/>
      </xdr:nvSpPr>
      <xdr:spPr>
        <a:xfrm>
          <a:off x="62884067" y="33337485"/>
          <a:ext cx="657206" cy="276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125,8</a:t>
          </a:r>
        </a:p>
      </xdr:txBody>
    </xdr:sp>
    <xdr:clientData/>
  </xdr:twoCellAnchor>
  <xdr:twoCellAnchor>
    <xdr:from>
      <xdr:col>65</xdr:col>
      <xdr:colOff>2952775</xdr:colOff>
      <xdr:row>172</xdr:row>
      <xdr:rowOff>161925</xdr:rowOff>
    </xdr:from>
    <xdr:to>
      <xdr:col>65</xdr:col>
      <xdr:colOff>3400417</xdr:colOff>
      <xdr:row>174</xdr:row>
      <xdr:rowOff>57140</xdr:rowOff>
    </xdr:to>
    <xdr:sp macro="" textlink="">
      <xdr:nvSpPr>
        <xdr:cNvPr id="58" name="CuadroTexto 82">
          <a:extLst>
            <a:ext uri="{FF2B5EF4-FFF2-40B4-BE49-F238E27FC236}">
              <a16:creationId xmlns:a16="http://schemas.microsoft.com/office/drawing/2014/main" id="{00000000-0008-0000-0400-00003A000000}"/>
            </a:ext>
          </a:extLst>
        </xdr:cNvPr>
        <xdr:cNvSpPr txBox="1"/>
      </xdr:nvSpPr>
      <xdr:spPr>
        <a:xfrm>
          <a:off x="63598450" y="33347025"/>
          <a:ext cx="447642" cy="276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125,5</a:t>
          </a:r>
        </a:p>
      </xdr:txBody>
    </xdr:sp>
    <xdr:clientData/>
  </xdr:twoCellAnchor>
  <xdr:twoCellAnchor>
    <xdr:from>
      <xdr:col>65</xdr:col>
      <xdr:colOff>3667118</xdr:colOff>
      <xdr:row>172</xdr:row>
      <xdr:rowOff>190489</xdr:rowOff>
    </xdr:from>
    <xdr:to>
      <xdr:col>65</xdr:col>
      <xdr:colOff>4143368</xdr:colOff>
      <xdr:row>174</xdr:row>
      <xdr:rowOff>85703</xdr:rowOff>
    </xdr:to>
    <xdr:sp macro="" textlink="">
      <xdr:nvSpPr>
        <xdr:cNvPr id="59" name="CuadroTexto 83">
          <a:extLst>
            <a:ext uri="{FF2B5EF4-FFF2-40B4-BE49-F238E27FC236}">
              <a16:creationId xmlns:a16="http://schemas.microsoft.com/office/drawing/2014/main" id="{00000000-0008-0000-0400-00003B000000}"/>
            </a:ext>
          </a:extLst>
        </xdr:cNvPr>
        <xdr:cNvSpPr txBox="1"/>
      </xdr:nvSpPr>
      <xdr:spPr>
        <a:xfrm>
          <a:off x="64312793" y="33375589"/>
          <a:ext cx="476250"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121,9</a:t>
          </a:r>
        </a:p>
      </xdr:txBody>
    </xdr:sp>
    <xdr:clientData/>
  </xdr:twoCellAnchor>
  <xdr:twoCellAnchor>
    <xdr:from>
      <xdr:col>65</xdr:col>
      <xdr:colOff>4352938</xdr:colOff>
      <xdr:row>173</xdr:row>
      <xdr:rowOff>47609</xdr:rowOff>
    </xdr:from>
    <xdr:to>
      <xdr:col>65</xdr:col>
      <xdr:colOff>4810135</xdr:colOff>
      <xdr:row>174</xdr:row>
      <xdr:rowOff>142866</xdr:rowOff>
    </xdr:to>
    <xdr:sp macro="" textlink="">
      <xdr:nvSpPr>
        <xdr:cNvPr id="60" name="CuadroTexto 84">
          <a:extLst>
            <a:ext uri="{FF2B5EF4-FFF2-40B4-BE49-F238E27FC236}">
              <a16:creationId xmlns:a16="http://schemas.microsoft.com/office/drawing/2014/main" id="{00000000-0008-0000-0400-00003C000000}"/>
            </a:ext>
          </a:extLst>
        </xdr:cNvPr>
        <xdr:cNvSpPr txBox="1"/>
      </xdr:nvSpPr>
      <xdr:spPr>
        <a:xfrm>
          <a:off x="64998613" y="33423209"/>
          <a:ext cx="457197"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111,9</a:t>
          </a:r>
        </a:p>
      </xdr:txBody>
    </xdr:sp>
    <xdr:clientData/>
  </xdr:twoCellAnchor>
  <xdr:twoCellAnchor>
    <xdr:from>
      <xdr:col>65</xdr:col>
      <xdr:colOff>5086342</xdr:colOff>
      <xdr:row>176</xdr:row>
      <xdr:rowOff>152396</xdr:rowOff>
    </xdr:from>
    <xdr:to>
      <xdr:col>65</xdr:col>
      <xdr:colOff>5543539</xdr:colOff>
      <xdr:row>178</xdr:row>
      <xdr:rowOff>57153</xdr:rowOff>
    </xdr:to>
    <xdr:sp macro="" textlink="">
      <xdr:nvSpPr>
        <xdr:cNvPr id="61" name="CuadroTexto 84">
          <a:extLst>
            <a:ext uri="{FF2B5EF4-FFF2-40B4-BE49-F238E27FC236}">
              <a16:creationId xmlns:a16="http://schemas.microsoft.com/office/drawing/2014/main" id="{00000000-0008-0000-0400-00003D000000}"/>
            </a:ext>
          </a:extLst>
        </xdr:cNvPr>
        <xdr:cNvSpPr txBox="1"/>
      </xdr:nvSpPr>
      <xdr:spPr>
        <a:xfrm>
          <a:off x="65732017" y="34099496"/>
          <a:ext cx="457197"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19,6</a:t>
          </a:r>
        </a:p>
      </xdr:txBody>
    </xdr:sp>
    <xdr:clientData/>
  </xdr:twoCellAnchor>
  <xdr:twoCellAnchor>
    <xdr:from>
      <xdr:col>65</xdr:col>
      <xdr:colOff>3543300</xdr:colOff>
      <xdr:row>116</xdr:row>
      <xdr:rowOff>114300</xdr:rowOff>
    </xdr:from>
    <xdr:to>
      <xdr:col>65</xdr:col>
      <xdr:colOff>4105274</xdr:colOff>
      <xdr:row>118</xdr:row>
      <xdr:rowOff>0</xdr:rowOff>
    </xdr:to>
    <xdr:sp macro="" textlink="">
      <xdr:nvSpPr>
        <xdr:cNvPr id="62" name="CuadroTexto 61">
          <a:extLst>
            <a:ext uri="{FF2B5EF4-FFF2-40B4-BE49-F238E27FC236}">
              <a16:creationId xmlns:a16="http://schemas.microsoft.com/office/drawing/2014/main" id="{00000000-0008-0000-0400-00003E000000}"/>
            </a:ext>
          </a:extLst>
        </xdr:cNvPr>
        <xdr:cNvSpPr txBox="1"/>
      </xdr:nvSpPr>
      <xdr:spPr>
        <a:xfrm>
          <a:off x="64188975" y="22631400"/>
          <a:ext cx="561974"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1000" b="1">
              <a:solidFill>
                <a:schemeClr val="bg1"/>
              </a:solidFill>
              <a:latin typeface="Arial Narrow" panose="020B0606020202030204" pitchFamily="34" charset="0"/>
            </a:rPr>
            <a:t>20,5%</a:t>
          </a:r>
        </a:p>
      </xdr:txBody>
    </xdr:sp>
    <xdr:clientData/>
  </xdr:twoCellAnchor>
  <xdr:twoCellAnchor>
    <xdr:from>
      <xdr:col>65</xdr:col>
      <xdr:colOff>4286250</xdr:colOff>
      <xdr:row>117</xdr:row>
      <xdr:rowOff>0</xdr:rowOff>
    </xdr:from>
    <xdr:to>
      <xdr:col>65</xdr:col>
      <xdr:colOff>4848224</xdr:colOff>
      <xdr:row>118</xdr:row>
      <xdr:rowOff>76200</xdr:rowOff>
    </xdr:to>
    <xdr:sp macro="" textlink="">
      <xdr:nvSpPr>
        <xdr:cNvPr id="63" name="CuadroTexto 62">
          <a:extLst>
            <a:ext uri="{FF2B5EF4-FFF2-40B4-BE49-F238E27FC236}">
              <a16:creationId xmlns:a16="http://schemas.microsoft.com/office/drawing/2014/main" id="{00000000-0008-0000-0400-00003F000000}"/>
            </a:ext>
          </a:extLst>
        </xdr:cNvPr>
        <xdr:cNvSpPr txBox="1"/>
      </xdr:nvSpPr>
      <xdr:spPr>
        <a:xfrm>
          <a:off x="64931925" y="22707600"/>
          <a:ext cx="561974"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1000" b="1">
              <a:solidFill>
                <a:schemeClr val="bg1"/>
              </a:solidFill>
              <a:latin typeface="Arial Narrow" panose="020B0606020202030204" pitchFamily="34" charset="0"/>
            </a:rPr>
            <a:t>17,7%</a:t>
          </a:r>
        </a:p>
      </xdr:txBody>
    </xdr:sp>
    <xdr:clientData/>
  </xdr:twoCellAnchor>
  <xdr:twoCellAnchor>
    <xdr:from>
      <xdr:col>65</xdr:col>
      <xdr:colOff>561975</xdr:colOff>
      <xdr:row>121</xdr:row>
      <xdr:rowOff>47625</xdr:rowOff>
    </xdr:from>
    <xdr:to>
      <xdr:col>65</xdr:col>
      <xdr:colOff>1123949</xdr:colOff>
      <xdr:row>122</xdr:row>
      <xdr:rowOff>123825</xdr:rowOff>
    </xdr:to>
    <xdr:sp macro="" textlink="">
      <xdr:nvSpPr>
        <xdr:cNvPr id="64" name="CuadroTexto 63">
          <a:extLst>
            <a:ext uri="{FF2B5EF4-FFF2-40B4-BE49-F238E27FC236}">
              <a16:creationId xmlns:a16="http://schemas.microsoft.com/office/drawing/2014/main" id="{00000000-0008-0000-0400-000040000000}"/>
            </a:ext>
          </a:extLst>
        </xdr:cNvPr>
        <xdr:cNvSpPr txBox="1"/>
      </xdr:nvSpPr>
      <xdr:spPr>
        <a:xfrm>
          <a:off x="61207650" y="23517225"/>
          <a:ext cx="561974"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1000" b="1">
              <a:solidFill>
                <a:schemeClr val="bg1"/>
              </a:solidFill>
              <a:latin typeface="Arial Narrow" panose="020B0606020202030204" pitchFamily="34" charset="0"/>
            </a:rPr>
            <a:t>58,1%</a:t>
          </a:r>
        </a:p>
      </xdr:txBody>
    </xdr:sp>
    <xdr:clientData/>
  </xdr:twoCellAnchor>
  <xdr:twoCellAnchor>
    <xdr:from>
      <xdr:col>65</xdr:col>
      <xdr:colOff>1304925</xdr:colOff>
      <xdr:row>121</xdr:row>
      <xdr:rowOff>47625</xdr:rowOff>
    </xdr:from>
    <xdr:to>
      <xdr:col>65</xdr:col>
      <xdr:colOff>1866899</xdr:colOff>
      <xdr:row>122</xdr:row>
      <xdr:rowOff>123825</xdr:rowOff>
    </xdr:to>
    <xdr:sp macro="" textlink="">
      <xdr:nvSpPr>
        <xdr:cNvPr id="65" name="CuadroTexto 64">
          <a:extLst>
            <a:ext uri="{FF2B5EF4-FFF2-40B4-BE49-F238E27FC236}">
              <a16:creationId xmlns:a16="http://schemas.microsoft.com/office/drawing/2014/main" id="{00000000-0008-0000-0400-000041000000}"/>
            </a:ext>
          </a:extLst>
        </xdr:cNvPr>
        <xdr:cNvSpPr txBox="1"/>
      </xdr:nvSpPr>
      <xdr:spPr>
        <a:xfrm>
          <a:off x="61950600" y="23517225"/>
          <a:ext cx="561974"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1000" b="1">
              <a:solidFill>
                <a:schemeClr val="bg1"/>
              </a:solidFill>
              <a:latin typeface="Arial Narrow" panose="020B0606020202030204" pitchFamily="34" charset="0"/>
            </a:rPr>
            <a:t>61,6%</a:t>
          </a:r>
        </a:p>
      </xdr:txBody>
    </xdr:sp>
    <xdr:clientData/>
  </xdr:twoCellAnchor>
  <xdr:twoCellAnchor>
    <xdr:from>
      <xdr:col>65</xdr:col>
      <xdr:colOff>2047875</xdr:colOff>
      <xdr:row>116</xdr:row>
      <xdr:rowOff>85724</xdr:rowOff>
    </xdr:from>
    <xdr:to>
      <xdr:col>65</xdr:col>
      <xdr:colOff>2562225</xdr:colOff>
      <xdr:row>118</xdr:row>
      <xdr:rowOff>38099</xdr:rowOff>
    </xdr:to>
    <xdr:sp macro="" textlink="">
      <xdr:nvSpPr>
        <xdr:cNvPr id="66" name="CuadroTexto 65">
          <a:extLst>
            <a:ext uri="{FF2B5EF4-FFF2-40B4-BE49-F238E27FC236}">
              <a16:creationId xmlns:a16="http://schemas.microsoft.com/office/drawing/2014/main" id="{00000000-0008-0000-0400-000042000000}"/>
            </a:ext>
          </a:extLst>
        </xdr:cNvPr>
        <xdr:cNvSpPr txBox="1"/>
      </xdr:nvSpPr>
      <xdr:spPr>
        <a:xfrm>
          <a:off x="62693550" y="22602824"/>
          <a:ext cx="51435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1000" b="1">
              <a:solidFill>
                <a:schemeClr val="bg1"/>
              </a:solidFill>
              <a:latin typeface="Arial Narrow" panose="020B0606020202030204" pitchFamily="34" charset="0"/>
            </a:rPr>
            <a:t>22,7%</a:t>
          </a:r>
        </a:p>
      </xdr:txBody>
    </xdr:sp>
    <xdr:clientData/>
  </xdr:twoCellAnchor>
  <xdr:twoCellAnchor>
    <xdr:from>
      <xdr:col>65</xdr:col>
      <xdr:colOff>2790825</xdr:colOff>
      <xdr:row>116</xdr:row>
      <xdr:rowOff>76200</xdr:rowOff>
    </xdr:from>
    <xdr:to>
      <xdr:col>65</xdr:col>
      <xdr:colOff>3286125</xdr:colOff>
      <xdr:row>117</xdr:row>
      <xdr:rowOff>152400</xdr:rowOff>
    </xdr:to>
    <xdr:sp macro="" textlink="">
      <xdr:nvSpPr>
        <xdr:cNvPr id="67" name="CuadroTexto 66">
          <a:extLst>
            <a:ext uri="{FF2B5EF4-FFF2-40B4-BE49-F238E27FC236}">
              <a16:creationId xmlns:a16="http://schemas.microsoft.com/office/drawing/2014/main" id="{00000000-0008-0000-0400-000043000000}"/>
            </a:ext>
          </a:extLst>
        </xdr:cNvPr>
        <xdr:cNvSpPr txBox="1"/>
      </xdr:nvSpPr>
      <xdr:spPr>
        <a:xfrm>
          <a:off x="63436500" y="22593300"/>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1000" b="1">
              <a:solidFill>
                <a:schemeClr val="bg1"/>
              </a:solidFill>
              <a:latin typeface="Arial Narrow" panose="020B0606020202030204" pitchFamily="34" charset="0"/>
            </a:rPr>
            <a:t>22,7%</a:t>
          </a:r>
        </a:p>
      </xdr:txBody>
    </xdr:sp>
    <xdr:clientData/>
  </xdr:twoCellAnchor>
  <xdr:twoCellAnchor>
    <xdr:from>
      <xdr:col>65</xdr:col>
      <xdr:colOff>5010150</xdr:colOff>
      <xdr:row>121</xdr:row>
      <xdr:rowOff>28575</xdr:rowOff>
    </xdr:from>
    <xdr:to>
      <xdr:col>65</xdr:col>
      <xdr:colOff>5572124</xdr:colOff>
      <xdr:row>122</xdr:row>
      <xdr:rowOff>104775</xdr:rowOff>
    </xdr:to>
    <xdr:sp macro="" textlink="">
      <xdr:nvSpPr>
        <xdr:cNvPr id="68" name="CuadroTexto 67">
          <a:extLst>
            <a:ext uri="{FF2B5EF4-FFF2-40B4-BE49-F238E27FC236}">
              <a16:creationId xmlns:a16="http://schemas.microsoft.com/office/drawing/2014/main" id="{00000000-0008-0000-0400-000044000000}"/>
            </a:ext>
          </a:extLst>
        </xdr:cNvPr>
        <xdr:cNvSpPr txBox="1"/>
      </xdr:nvSpPr>
      <xdr:spPr>
        <a:xfrm>
          <a:off x="65655825" y="23498175"/>
          <a:ext cx="561974"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1000" b="1">
              <a:solidFill>
                <a:srgbClr val="C00000"/>
              </a:solidFill>
              <a:latin typeface="Arial Narrow" panose="020B0606020202030204" pitchFamily="34" charset="0"/>
            </a:rPr>
            <a:t>11,9%</a:t>
          </a:r>
        </a:p>
      </xdr:txBody>
    </xdr:sp>
    <xdr:clientData/>
  </xdr:twoCellAnchor>
  <xdr:twoCellAnchor>
    <xdr:from>
      <xdr:col>65</xdr:col>
      <xdr:colOff>3533775</xdr:colOff>
      <xdr:row>119</xdr:row>
      <xdr:rowOff>104776</xdr:rowOff>
    </xdr:from>
    <xdr:to>
      <xdr:col>65</xdr:col>
      <xdr:colOff>4095749</xdr:colOff>
      <xdr:row>120</xdr:row>
      <xdr:rowOff>180976</xdr:rowOff>
    </xdr:to>
    <xdr:sp macro="" textlink="">
      <xdr:nvSpPr>
        <xdr:cNvPr id="69" name="CuadroTexto 68">
          <a:extLst>
            <a:ext uri="{FF2B5EF4-FFF2-40B4-BE49-F238E27FC236}">
              <a16:creationId xmlns:a16="http://schemas.microsoft.com/office/drawing/2014/main" id="{00000000-0008-0000-0400-000045000000}"/>
            </a:ext>
          </a:extLst>
        </xdr:cNvPr>
        <xdr:cNvSpPr txBox="1"/>
      </xdr:nvSpPr>
      <xdr:spPr>
        <a:xfrm>
          <a:off x="64179450" y="23193376"/>
          <a:ext cx="561974"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1000" b="1">
              <a:solidFill>
                <a:schemeClr val="bg1"/>
              </a:solidFill>
              <a:latin typeface="Arial Narrow" panose="020B0606020202030204" pitchFamily="34" charset="0"/>
            </a:rPr>
            <a:t>79,5%</a:t>
          </a:r>
        </a:p>
      </xdr:txBody>
    </xdr:sp>
    <xdr:clientData/>
  </xdr:twoCellAnchor>
  <xdr:twoCellAnchor>
    <xdr:from>
      <xdr:col>65</xdr:col>
      <xdr:colOff>4286250</xdr:colOff>
      <xdr:row>119</xdr:row>
      <xdr:rowOff>161926</xdr:rowOff>
    </xdr:from>
    <xdr:to>
      <xdr:col>65</xdr:col>
      <xdr:colOff>4848224</xdr:colOff>
      <xdr:row>121</xdr:row>
      <xdr:rowOff>47626</xdr:rowOff>
    </xdr:to>
    <xdr:sp macro="" textlink="">
      <xdr:nvSpPr>
        <xdr:cNvPr id="70" name="CuadroTexto 69">
          <a:extLst>
            <a:ext uri="{FF2B5EF4-FFF2-40B4-BE49-F238E27FC236}">
              <a16:creationId xmlns:a16="http://schemas.microsoft.com/office/drawing/2014/main" id="{00000000-0008-0000-0400-000046000000}"/>
            </a:ext>
          </a:extLst>
        </xdr:cNvPr>
        <xdr:cNvSpPr txBox="1"/>
      </xdr:nvSpPr>
      <xdr:spPr>
        <a:xfrm>
          <a:off x="64931925" y="23250526"/>
          <a:ext cx="561974"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1000" b="1">
              <a:solidFill>
                <a:schemeClr val="bg1"/>
              </a:solidFill>
              <a:latin typeface="Arial Narrow" panose="020B0606020202030204" pitchFamily="34" charset="0"/>
            </a:rPr>
            <a:t>82,3%</a:t>
          </a:r>
        </a:p>
      </xdr:txBody>
    </xdr:sp>
    <xdr:clientData/>
  </xdr:twoCellAnchor>
  <xdr:twoCellAnchor>
    <xdr:from>
      <xdr:col>65</xdr:col>
      <xdr:colOff>552450</xdr:colOff>
      <xdr:row>122</xdr:row>
      <xdr:rowOff>66676</xdr:rowOff>
    </xdr:from>
    <xdr:to>
      <xdr:col>65</xdr:col>
      <xdr:colOff>1114424</xdr:colOff>
      <xdr:row>123</xdr:row>
      <xdr:rowOff>142876</xdr:rowOff>
    </xdr:to>
    <xdr:sp macro="" textlink="">
      <xdr:nvSpPr>
        <xdr:cNvPr id="71" name="CuadroTexto 70">
          <a:extLst>
            <a:ext uri="{FF2B5EF4-FFF2-40B4-BE49-F238E27FC236}">
              <a16:creationId xmlns:a16="http://schemas.microsoft.com/office/drawing/2014/main" id="{00000000-0008-0000-0400-000047000000}"/>
            </a:ext>
          </a:extLst>
        </xdr:cNvPr>
        <xdr:cNvSpPr txBox="1"/>
      </xdr:nvSpPr>
      <xdr:spPr>
        <a:xfrm>
          <a:off x="61198125" y="23726776"/>
          <a:ext cx="561974"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1000" b="1">
              <a:solidFill>
                <a:schemeClr val="bg1"/>
              </a:solidFill>
              <a:latin typeface="Arial Narrow" panose="020B0606020202030204" pitchFamily="34" charset="0"/>
            </a:rPr>
            <a:t>41,9%</a:t>
          </a:r>
        </a:p>
      </xdr:txBody>
    </xdr:sp>
    <xdr:clientData/>
  </xdr:twoCellAnchor>
  <xdr:twoCellAnchor>
    <xdr:from>
      <xdr:col>65</xdr:col>
      <xdr:colOff>1295400</xdr:colOff>
      <xdr:row>122</xdr:row>
      <xdr:rowOff>66676</xdr:rowOff>
    </xdr:from>
    <xdr:to>
      <xdr:col>65</xdr:col>
      <xdr:colOff>1857374</xdr:colOff>
      <xdr:row>123</xdr:row>
      <xdr:rowOff>142876</xdr:rowOff>
    </xdr:to>
    <xdr:sp macro="" textlink="">
      <xdr:nvSpPr>
        <xdr:cNvPr id="72" name="CuadroTexto 71">
          <a:extLst>
            <a:ext uri="{FF2B5EF4-FFF2-40B4-BE49-F238E27FC236}">
              <a16:creationId xmlns:a16="http://schemas.microsoft.com/office/drawing/2014/main" id="{00000000-0008-0000-0400-000048000000}"/>
            </a:ext>
          </a:extLst>
        </xdr:cNvPr>
        <xdr:cNvSpPr txBox="1"/>
      </xdr:nvSpPr>
      <xdr:spPr>
        <a:xfrm>
          <a:off x="61941075" y="23726776"/>
          <a:ext cx="561974"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1000" b="1">
              <a:solidFill>
                <a:schemeClr val="bg1"/>
              </a:solidFill>
              <a:latin typeface="Arial Narrow" panose="020B0606020202030204" pitchFamily="34" charset="0"/>
            </a:rPr>
            <a:t>38,4%</a:t>
          </a:r>
        </a:p>
      </xdr:txBody>
    </xdr:sp>
    <xdr:clientData/>
  </xdr:twoCellAnchor>
  <xdr:twoCellAnchor>
    <xdr:from>
      <xdr:col>65</xdr:col>
      <xdr:colOff>2066925</xdr:colOff>
      <xdr:row>119</xdr:row>
      <xdr:rowOff>95250</xdr:rowOff>
    </xdr:from>
    <xdr:to>
      <xdr:col>65</xdr:col>
      <xdr:colOff>2581275</xdr:colOff>
      <xdr:row>121</xdr:row>
      <xdr:rowOff>47625</xdr:rowOff>
    </xdr:to>
    <xdr:sp macro="" textlink="">
      <xdr:nvSpPr>
        <xdr:cNvPr id="73" name="CuadroTexto 72">
          <a:extLst>
            <a:ext uri="{FF2B5EF4-FFF2-40B4-BE49-F238E27FC236}">
              <a16:creationId xmlns:a16="http://schemas.microsoft.com/office/drawing/2014/main" id="{00000000-0008-0000-0400-000049000000}"/>
            </a:ext>
          </a:extLst>
        </xdr:cNvPr>
        <xdr:cNvSpPr txBox="1"/>
      </xdr:nvSpPr>
      <xdr:spPr>
        <a:xfrm>
          <a:off x="62712600" y="23183850"/>
          <a:ext cx="51435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1000" b="1">
              <a:solidFill>
                <a:schemeClr val="bg1"/>
              </a:solidFill>
              <a:latin typeface="Arial Narrow" panose="020B0606020202030204" pitchFamily="34" charset="0"/>
            </a:rPr>
            <a:t>77,3%</a:t>
          </a:r>
        </a:p>
      </xdr:txBody>
    </xdr:sp>
    <xdr:clientData/>
  </xdr:twoCellAnchor>
  <xdr:twoCellAnchor>
    <xdr:from>
      <xdr:col>65</xdr:col>
      <xdr:colOff>2790825</xdr:colOff>
      <xdr:row>119</xdr:row>
      <xdr:rowOff>95251</xdr:rowOff>
    </xdr:from>
    <xdr:to>
      <xdr:col>65</xdr:col>
      <xdr:colOff>3286125</xdr:colOff>
      <xdr:row>120</xdr:row>
      <xdr:rowOff>171451</xdr:rowOff>
    </xdr:to>
    <xdr:sp macro="" textlink="">
      <xdr:nvSpPr>
        <xdr:cNvPr id="74" name="CuadroTexto 73">
          <a:extLst>
            <a:ext uri="{FF2B5EF4-FFF2-40B4-BE49-F238E27FC236}">
              <a16:creationId xmlns:a16="http://schemas.microsoft.com/office/drawing/2014/main" id="{00000000-0008-0000-0400-00004A000000}"/>
            </a:ext>
          </a:extLst>
        </xdr:cNvPr>
        <xdr:cNvSpPr txBox="1"/>
      </xdr:nvSpPr>
      <xdr:spPr>
        <a:xfrm>
          <a:off x="63436500" y="231838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1000" b="1">
              <a:solidFill>
                <a:schemeClr val="bg1"/>
              </a:solidFill>
              <a:latin typeface="Arial Narrow" panose="020B0606020202030204" pitchFamily="34" charset="0"/>
            </a:rPr>
            <a:t>77,3%</a:t>
          </a:r>
        </a:p>
      </xdr:txBody>
    </xdr:sp>
    <xdr:clientData/>
  </xdr:twoCellAnchor>
  <xdr:twoCellAnchor>
    <xdr:from>
      <xdr:col>65</xdr:col>
      <xdr:colOff>5029200</xdr:colOff>
      <xdr:row>122</xdr:row>
      <xdr:rowOff>76201</xdr:rowOff>
    </xdr:from>
    <xdr:to>
      <xdr:col>65</xdr:col>
      <xdr:colOff>5591174</xdr:colOff>
      <xdr:row>123</xdr:row>
      <xdr:rowOff>152401</xdr:rowOff>
    </xdr:to>
    <xdr:sp macro="" textlink="">
      <xdr:nvSpPr>
        <xdr:cNvPr id="75" name="CuadroTexto 74">
          <a:extLst>
            <a:ext uri="{FF2B5EF4-FFF2-40B4-BE49-F238E27FC236}">
              <a16:creationId xmlns:a16="http://schemas.microsoft.com/office/drawing/2014/main" id="{00000000-0008-0000-0400-00004B000000}"/>
            </a:ext>
          </a:extLst>
        </xdr:cNvPr>
        <xdr:cNvSpPr txBox="1"/>
      </xdr:nvSpPr>
      <xdr:spPr>
        <a:xfrm>
          <a:off x="65674875" y="23736301"/>
          <a:ext cx="561974"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1000" b="1">
              <a:solidFill>
                <a:schemeClr val="bg1"/>
              </a:solidFill>
              <a:latin typeface="Arial Narrow" panose="020B0606020202030204" pitchFamily="34" charset="0"/>
            </a:rPr>
            <a:t>88,1%</a:t>
          </a:r>
        </a:p>
      </xdr:txBody>
    </xdr:sp>
    <xdr:clientData/>
  </xdr:twoCellAnchor>
  <xdr:twoCellAnchor>
    <xdr:from>
      <xdr:col>65</xdr:col>
      <xdr:colOff>1771659</xdr:colOff>
      <xdr:row>134</xdr:row>
      <xdr:rowOff>66675</xdr:rowOff>
    </xdr:from>
    <xdr:to>
      <xdr:col>65</xdr:col>
      <xdr:colOff>2181217</xdr:colOff>
      <xdr:row>135</xdr:row>
      <xdr:rowOff>152389</xdr:rowOff>
    </xdr:to>
    <xdr:sp macro="" textlink="">
      <xdr:nvSpPr>
        <xdr:cNvPr id="76" name="CuadroTexto 79">
          <a:extLst>
            <a:ext uri="{FF2B5EF4-FFF2-40B4-BE49-F238E27FC236}">
              <a16:creationId xmlns:a16="http://schemas.microsoft.com/office/drawing/2014/main" id="{00000000-0008-0000-0400-00004C000000}"/>
            </a:ext>
          </a:extLst>
        </xdr:cNvPr>
        <xdr:cNvSpPr txBox="1"/>
      </xdr:nvSpPr>
      <xdr:spPr>
        <a:xfrm>
          <a:off x="62417334" y="26012775"/>
          <a:ext cx="409558"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48,6</a:t>
          </a:r>
        </a:p>
      </xdr:txBody>
    </xdr:sp>
    <xdr:clientData/>
  </xdr:twoCellAnchor>
  <xdr:twoCellAnchor>
    <xdr:from>
      <xdr:col>65</xdr:col>
      <xdr:colOff>742950</xdr:colOff>
      <xdr:row>135</xdr:row>
      <xdr:rowOff>85716</xdr:rowOff>
    </xdr:from>
    <xdr:to>
      <xdr:col>65</xdr:col>
      <xdr:colOff>1162042</xdr:colOff>
      <xdr:row>136</xdr:row>
      <xdr:rowOff>171430</xdr:rowOff>
    </xdr:to>
    <xdr:sp macro="" textlink="">
      <xdr:nvSpPr>
        <xdr:cNvPr id="77" name="CuadroTexto 80">
          <a:extLst>
            <a:ext uri="{FF2B5EF4-FFF2-40B4-BE49-F238E27FC236}">
              <a16:creationId xmlns:a16="http://schemas.microsoft.com/office/drawing/2014/main" id="{00000000-0008-0000-0400-00004D000000}"/>
            </a:ext>
          </a:extLst>
        </xdr:cNvPr>
        <xdr:cNvSpPr txBox="1"/>
      </xdr:nvSpPr>
      <xdr:spPr>
        <a:xfrm>
          <a:off x="61388625" y="26222316"/>
          <a:ext cx="419092"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40,2</a:t>
          </a:r>
        </a:p>
      </xdr:txBody>
    </xdr:sp>
    <xdr:clientData/>
  </xdr:twoCellAnchor>
  <xdr:twoCellAnchor>
    <xdr:from>
      <xdr:col>65</xdr:col>
      <xdr:colOff>2828942</xdr:colOff>
      <xdr:row>134</xdr:row>
      <xdr:rowOff>104755</xdr:rowOff>
    </xdr:from>
    <xdr:to>
      <xdr:col>65</xdr:col>
      <xdr:colOff>3228967</xdr:colOff>
      <xdr:row>136</xdr:row>
      <xdr:rowOff>0</xdr:rowOff>
    </xdr:to>
    <xdr:sp macro="" textlink="">
      <xdr:nvSpPr>
        <xdr:cNvPr id="78" name="CuadroTexto 81">
          <a:extLst>
            <a:ext uri="{FF2B5EF4-FFF2-40B4-BE49-F238E27FC236}">
              <a16:creationId xmlns:a16="http://schemas.microsoft.com/office/drawing/2014/main" id="{00000000-0008-0000-0400-00004E000000}"/>
            </a:ext>
          </a:extLst>
        </xdr:cNvPr>
        <xdr:cNvSpPr txBox="1"/>
      </xdr:nvSpPr>
      <xdr:spPr>
        <a:xfrm>
          <a:off x="63474617" y="26050855"/>
          <a:ext cx="400025" cy="276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46,5</a:t>
          </a:r>
        </a:p>
      </xdr:txBody>
    </xdr:sp>
    <xdr:clientData/>
  </xdr:twoCellAnchor>
  <xdr:twoCellAnchor>
    <xdr:from>
      <xdr:col>65</xdr:col>
      <xdr:colOff>3876700</xdr:colOff>
      <xdr:row>134</xdr:row>
      <xdr:rowOff>161920</xdr:rowOff>
    </xdr:from>
    <xdr:to>
      <xdr:col>65</xdr:col>
      <xdr:colOff>4324342</xdr:colOff>
      <xdr:row>136</xdr:row>
      <xdr:rowOff>57135</xdr:rowOff>
    </xdr:to>
    <xdr:sp macro="" textlink="">
      <xdr:nvSpPr>
        <xdr:cNvPr id="79" name="CuadroTexto 82">
          <a:extLst>
            <a:ext uri="{FF2B5EF4-FFF2-40B4-BE49-F238E27FC236}">
              <a16:creationId xmlns:a16="http://schemas.microsoft.com/office/drawing/2014/main" id="{00000000-0008-0000-0400-00004F000000}"/>
            </a:ext>
          </a:extLst>
        </xdr:cNvPr>
        <xdr:cNvSpPr txBox="1"/>
      </xdr:nvSpPr>
      <xdr:spPr>
        <a:xfrm>
          <a:off x="64522375" y="26108020"/>
          <a:ext cx="447642" cy="276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44,4</a:t>
          </a:r>
        </a:p>
      </xdr:txBody>
    </xdr:sp>
    <xdr:clientData/>
  </xdr:twoCellAnchor>
  <xdr:twoCellAnchor>
    <xdr:from>
      <xdr:col>65</xdr:col>
      <xdr:colOff>4914893</xdr:colOff>
      <xdr:row>135</xdr:row>
      <xdr:rowOff>171434</xdr:rowOff>
    </xdr:from>
    <xdr:to>
      <xdr:col>65</xdr:col>
      <xdr:colOff>5391143</xdr:colOff>
      <xdr:row>137</xdr:row>
      <xdr:rowOff>66648</xdr:rowOff>
    </xdr:to>
    <xdr:sp macro="" textlink="">
      <xdr:nvSpPr>
        <xdr:cNvPr id="80" name="CuadroTexto 83">
          <a:extLst>
            <a:ext uri="{FF2B5EF4-FFF2-40B4-BE49-F238E27FC236}">
              <a16:creationId xmlns:a16="http://schemas.microsoft.com/office/drawing/2014/main" id="{00000000-0008-0000-0400-000050000000}"/>
            </a:ext>
          </a:extLst>
        </xdr:cNvPr>
        <xdr:cNvSpPr txBox="1"/>
      </xdr:nvSpPr>
      <xdr:spPr>
        <a:xfrm>
          <a:off x="65560568" y="26308034"/>
          <a:ext cx="476250"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32,0</a:t>
          </a:r>
        </a:p>
      </xdr:txBody>
    </xdr:sp>
    <xdr:clientData/>
  </xdr:twoCellAnchor>
  <xdr:twoCellAnchor>
    <xdr:from>
      <xdr:col>65</xdr:col>
      <xdr:colOff>2000259</xdr:colOff>
      <xdr:row>192</xdr:row>
      <xdr:rowOff>28575</xdr:rowOff>
    </xdr:from>
    <xdr:to>
      <xdr:col>65</xdr:col>
      <xdr:colOff>2409817</xdr:colOff>
      <xdr:row>193</xdr:row>
      <xdr:rowOff>114289</xdr:rowOff>
    </xdr:to>
    <xdr:sp macro="" textlink="">
      <xdr:nvSpPr>
        <xdr:cNvPr id="81" name="CuadroTexto 79">
          <a:extLst>
            <a:ext uri="{FF2B5EF4-FFF2-40B4-BE49-F238E27FC236}">
              <a16:creationId xmlns:a16="http://schemas.microsoft.com/office/drawing/2014/main" id="{00000000-0008-0000-0400-000051000000}"/>
            </a:ext>
          </a:extLst>
        </xdr:cNvPr>
        <xdr:cNvSpPr txBox="1"/>
      </xdr:nvSpPr>
      <xdr:spPr>
        <a:xfrm>
          <a:off x="62645934" y="37023675"/>
          <a:ext cx="409558"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48,6</a:t>
          </a:r>
        </a:p>
      </xdr:txBody>
    </xdr:sp>
    <xdr:clientData/>
  </xdr:twoCellAnchor>
  <xdr:twoCellAnchor>
    <xdr:from>
      <xdr:col>65</xdr:col>
      <xdr:colOff>1009650</xdr:colOff>
      <xdr:row>192</xdr:row>
      <xdr:rowOff>190491</xdr:rowOff>
    </xdr:from>
    <xdr:to>
      <xdr:col>65</xdr:col>
      <xdr:colOff>1428742</xdr:colOff>
      <xdr:row>194</xdr:row>
      <xdr:rowOff>85705</xdr:rowOff>
    </xdr:to>
    <xdr:sp macro="" textlink="">
      <xdr:nvSpPr>
        <xdr:cNvPr id="82" name="CuadroTexto 80">
          <a:extLst>
            <a:ext uri="{FF2B5EF4-FFF2-40B4-BE49-F238E27FC236}">
              <a16:creationId xmlns:a16="http://schemas.microsoft.com/office/drawing/2014/main" id="{00000000-0008-0000-0400-000052000000}"/>
            </a:ext>
          </a:extLst>
        </xdr:cNvPr>
        <xdr:cNvSpPr txBox="1"/>
      </xdr:nvSpPr>
      <xdr:spPr>
        <a:xfrm>
          <a:off x="61655325" y="37185591"/>
          <a:ext cx="419092"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40,2</a:t>
          </a:r>
        </a:p>
      </xdr:txBody>
    </xdr:sp>
    <xdr:clientData/>
  </xdr:twoCellAnchor>
  <xdr:twoCellAnchor>
    <xdr:from>
      <xdr:col>65</xdr:col>
      <xdr:colOff>2990867</xdr:colOff>
      <xdr:row>192</xdr:row>
      <xdr:rowOff>47605</xdr:rowOff>
    </xdr:from>
    <xdr:to>
      <xdr:col>65</xdr:col>
      <xdr:colOff>3390892</xdr:colOff>
      <xdr:row>193</xdr:row>
      <xdr:rowOff>133350</xdr:rowOff>
    </xdr:to>
    <xdr:sp macro="" textlink="">
      <xdr:nvSpPr>
        <xdr:cNvPr id="83" name="CuadroTexto 81">
          <a:extLst>
            <a:ext uri="{FF2B5EF4-FFF2-40B4-BE49-F238E27FC236}">
              <a16:creationId xmlns:a16="http://schemas.microsoft.com/office/drawing/2014/main" id="{00000000-0008-0000-0400-000053000000}"/>
            </a:ext>
          </a:extLst>
        </xdr:cNvPr>
        <xdr:cNvSpPr txBox="1"/>
      </xdr:nvSpPr>
      <xdr:spPr>
        <a:xfrm>
          <a:off x="63636542" y="37042705"/>
          <a:ext cx="400025" cy="276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46,5</a:t>
          </a:r>
        </a:p>
      </xdr:txBody>
    </xdr:sp>
    <xdr:clientData/>
  </xdr:twoCellAnchor>
  <xdr:twoCellAnchor>
    <xdr:from>
      <xdr:col>65</xdr:col>
      <xdr:colOff>3952900</xdr:colOff>
      <xdr:row>192</xdr:row>
      <xdr:rowOff>85720</xdr:rowOff>
    </xdr:from>
    <xdr:to>
      <xdr:col>65</xdr:col>
      <xdr:colOff>4400542</xdr:colOff>
      <xdr:row>193</xdr:row>
      <xdr:rowOff>171435</xdr:rowOff>
    </xdr:to>
    <xdr:sp macro="" textlink="">
      <xdr:nvSpPr>
        <xdr:cNvPr id="84" name="CuadroTexto 82">
          <a:extLst>
            <a:ext uri="{FF2B5EF4-FFF2-40B4-BE49-F238E27FC236}">
              <a16:creationId xmlns:a16="http://schemas.microsoft.com/office/drawing/2014/main" id="{00000000-0008-0000-0400-000054000000}"/>
            </a:ext>
          </a:extLst>
        </xdr:cNvPr>
        <xdr:cNvSpPr txBox="1"/>
      </xdr:nvSpPr>
      <xdr:spPr>
        <a:xfrm>
          <a:off x="64598575" y="37080820"/>
          <a:ext cx="447642" cy="276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44,4</a:t>
          </a:r>
        </a:p>
      </xdr:txBody>
    </xdr:sp>
    <xdr:clientData/>
  </xdr:twoCellAnchor>
  <xdr:twoCellAnchor>
    <xdr:from>
      <xdr:col>65</xdr:col>
      <xdr:colOff>4952993</xdr:colOff>
      <xdr:row>193</xdr:row>
      <xdr:rowOff>152384</xdr:rowOff>
    </xdr:from>
    <xdr:to>
      <xdr:col>65</xdr:col>
      <xdr:colOff>5429243</xdr:colOff>
      <xdr:row>195</xdr:row>
      <xdr:rowOff>47598</xdr:rowOff>
    </xdr:to>
    <xdr:sp macro="" textlink="">
      <xdr:nvSpPr>
        <xdr:cNvPr id="85" name="CuadroTexto 83">
          <a:extLst>
            <a:ext uri="{FF2B5EF4-FFF2-40B4-BE49-F238E27FC236}">
              <a16:creationId xmlns:a16="http://schemas.microsoft.com/office/drawing/2014/main" id="{00000000-0008-0000-0400-000055000000}"/>
            </a:ext>
          </a:extLst>
        </xdr:cNvPr>
        <xdr:cNvSpPr txBox="1"/>
      </xdr:nvSpPr>
      <xdr:spPr>
        <a:xfrm>
          <a:off x="65598668" y="37337984"/>
          <a:ext cx="476250"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32,0</a:t>
          </a:r>
        </a:p>
      </xdr:txBody>
    </xdr:sp>
    <xdr:clientData/>
  </xdr:twoCellAnchor>
  <xdr:twoCellAnchor>
    <xdr:from>
      <xdr:col>65</xdr:col>
      <xdr:colOff>4905375</xdr:colOff>
      <xdr:row>136</xdr:row>
      <xdr:rowOff>152400</xdr:rowOff>
    </xdr:from>
    <xdr:to>
      <xdr:col>65</xdr:col>
      <xdr:colOff>5467349</xdr:colOff>
      <xdr:row>138</xdr:row>
      <xdr:rowOff>38100</xdr:rowOff>
    </xdr:to>
    <xdr:sp macro="" textlink="">
      <xdr:nvSpPr>
        <xdr:cNvPr id="86" name="CuadroTexto 85">
          <a:extLst>
            <a:ext uri="{FF2B5EF4-FFF2-40B4-BE49-F238E27FC236}">
              <a16:creationId xmlns:a16="http://schemas.microsoft.com/office/drawing/2014/main" id="{00000000-0008-0000-0400-000056000000}"/>
            </a:ext>
          </a:extLst>
        </xdr:cNvPr>
        <xdr:cNvSpPr txBox="1"/>
      </xdr:nvSpPr>
      <xdr:spPr>
        <a:xfrm>
          <a:off x="65551050" y="26479500"/>
          <a:ext cx="561974"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1000" b="1">
              <a:solidFill>
                <a:srgbClr val="C00000"/>
              </a:solidFill>
              <a:latin typeface="Arial Narrow" panose="020B0606020202030204" pitchFamily="34" charset="0"/>
            </a:rPr>
            <a:t>2,0%</a:t>
          </a:r>
        </a:p>
      </xdr:txBody>
    </xdr:sp>
    <xdr:clientData/>
  </xdr:twoCellAnchor>
  <xdr:twoCellAnchor>
    <xdr:from>
      <xdr:col>65</xdr:col>
      <xdr:colOff>695325</xdr:colOff>
      <xdr:row>136</xdr:row>
      <xdr:rowOff>123825</xdr:rowOff>
    </xdr:from>
    <xdr:to>
      <xdr:col>65</xdr:col>
      <xdr:colOff>1257299</xdr:colOff>
      <xdr:row>138</xdr:row>
      <xdr:rowOff>9525</xdr:rowOff>
    </xdr:to>
    <xdr:sp macro="" textlink="">
      <xdr:nvSpPr>
        <xdr:cNvPr id="87" name="CuadroTexto 86">
          <a:extLst>
            <a:ext uri="{FF2B5EF4-FFF2-40B4-BE49-F238E27FC236}">
              <a16:creationId xmlns:a16="http://schemas.microsoft.com/office/drawing/2014/main" id="{00000000-0008-0000-0400-000057000000}"/>
            </a:ext>
          </a:extLst>
        </xdr:cNvPr>
        <xdr:cNvSpPr txBox="1"/>
      </xdr:nvSpPr>
      <xdr:spPr>
        <a:xfrm>
          <a:off x="61341000" y="26450925"/>
          <a:ext cx="561974"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1000" b="1">
              <a:solidFill>
                <a:schemeClr val="bg1"/>
              </a:solidFill>
              <a:latin typeface="Arial Narrow" panose="020B0606020202030204" pitchFamily="34" charset="0"/>
            </a:rPr>
            <a:t>22,1%</a:t>
          </a:r>
        </a:p>
      </xdr:txBody>
    </xdr:sp>
    <xdr:clientData/>
  </xdr:twoCellAnchor>
  <xdr:twoCellAnchor>
    <xdr:from>
      <xdr:col>65</xdr:col>
      <xdr:colOff>1752600</xdr:colOff>
      <xdr:row>135</xdr:row>
      <xdr:rowOff>76200</xdr:rowOff>
    </xdr:from>
    <xdr:to>
      <xdr:col>65</xdr:col>
      <xdr:colOff>2314574</xdr:colOff>
      <xdr:row>136</xdr:row>
      <xdr:rowOff>152400</xdr:rowOff>
    </xdr:to>
    <xdr:sp macro="" textlink="">
      <xdr:nvSpPr>
        <xdr:cNvPr id="88" name="CuadroTexto 87">
          <a:extLst>
            <a:ext uri="{FF2B5EF4-FFF2-40B4-BE49-F238E27FC236}">
              <a16:creationId xmlns:a16="http://schemas.microsoft.com/office/drawing/2014/main" id="{00000000-0008-0000-0400-000058000000}"/>
            </a:ext>
          </a:extLst>
        </xdr:cNvPr>
        <xdr:cNvSpPr txBox="1"/>
      </xdr:nvSpPr>
      <xdr:spPr>
        <a:xfrm>
          <a:off x="62398275" y="26212800"/>
          <a:ext cx="561974"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1000" b="1">
              <a:solidFill>
                <a:schemeClr val="bg1"/>
              </a:solidFill>
              <a:latin typeface="Arial Narrow" panose="020B0606020202030204" pitchFamily="34" charset="0"/>
            </a:rPr>
            <a:t>14,1%</a:t>
          </a:r>
        </a:p>
      </xdr:txBody>
    </xdr:sp>
    <xdr:clientData/>
  </xdr:twoCellAnchor>
  <xdr:twoCellAnchor>
    <xdr:from>
      <xdr:col>65</xdr:col>
      <xdr:colOff>2790825</xdr:colOff>
      <xdr:row>135</xdr:row>
      <xdr:rowOff>104774</xdr:rowOff>
    </xdr:from>
    <xdr:to>
      <xdr:col>65</xdr:col>
      <xdr:colOff>3305175</xdr:colOff>
      <xdr:row>137</xdr:row>
      <xdr:rowOff>57149</xdr:rowOff>
    </xdr:to>
    <xdr:sp macro="" textlink="">
      <xdr:nvSpPr>
        <xdr:cNvPr id="89" name="CuadroTexto 88">
          <a:extLst>
            <a:ext uri="{FF2B5EF4-FFF2-40B4-BE49-F238E27FC236}">
              <a16:creationId xmlns:a16="http://schemas.microsoft.com/office/drawing/2014/main" id="{00000000-0008-0000-0400-000059000000}"/>
            </a:ext>
          </a:extLst>
        </xdr:cNvPr>
        <xdr:cNvSpPr txBox="1"/>
      </xdr:nvSpPr>
      <xdr:spPr>
        <a:xfrm>
          <a:off x="63436500" y="26241374"/>
          <a:ext cx="51435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1000" b="1">
              <a:solidFill>
                <a:schemeClr val="bg1"/>
              </a:solidFill>
              <a:latin typeface="Arial Narrow" panose="020B0606020202030204" pitchFamily="34" charset="0"/>
            </a:rPr>
            <a:t>10,3%</a:t>
          </a:r>
        </a:p>
      </xdr:txBody>
    </xdr:sp>
    <xdr:clientData/>
  </xdr:twoCellAnchor>
  <xdr:twoCellAnchor>
    <xdr:from>
      <xdr:col>65</xdr:col>
      <xdr:colOff>3867150</xdr:colOff>
      <xdr:row>135</xdr:row>
      <xdr:rowOff>161925</xdr:rowOff>
    </xdr:from>
    <xdr:to>
      <xdr:col>65</xdr:col>
      <xdr:colOff>4362450</xdr:colOff>
      <xdr:row>137</xdr:row>
      <xdr:rowOff>47625</xdr:rowOff>
    </xdr:to>
    <xdr:sp macro="" textlink="">
      <xdr:nvSpPr>
        <xdr:cNvPr id="90" name="CuadroTexto 89">
          <a:extLst>
            <a:ext uri="{FF2B5EF4-FFF2-40B4-BE49-F238E27FC236}">
              <a16:creationId xmlns:a16="http://schemas.microsoft.com/office/drawing/2014/main" id="{00000000-0008-0000-0400-00005A000000}"/>
            </a:ext>
          </a:extLst>
        </xdr:cNvPr>
        <xdr:cNvSpPr txBox="1"/>
      </xdr:nvSpPr>
      <xdr:spPr>
        <a:xfrm>
          <a:off x="64512825" y="26298525"/>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1000" b="1">
              <a:solidFill>
                <a:schemeClr val="bg1"/>
              </a:solidFill>
              <a:latin typeface="Arial Narrow" panose="020B0606020202030204" pitchFamily="34" charset="0"/>
            </a:rPr>
            <a:t>6,1%</a:t>
          </a:r>
        </a:p>
      </xdr:txBody>
    </xdr:sp>
    <xdr:clientData/>
  </xdr:twoCellAnchor>
  <xdr:twoCellAnchor>
    <xdr:from>
      <xdr:col>65</xdr:col>
      <xdr:colOff>4867275</xdr:colOff>
      <xdr:row>139</xdr:row>
      <xdr:rowOff>85724</xdr:rowOff>
    </xdr:from>
    <xdr:to>
      <xdr:col>65</xdr:col>
      <xdr:colOff>5429249</xdr:colOff>
      <xdr:row>140</xdr:row>
      <xdr:rowOff>161924</xdr:rowOff>
    </xdr:to>
    <xdr:sp macro="" textlink="">
      <xdr:nvSpPr>
        <xdr:cNvPr id="91" name="CuadroTexto 90">
          <a:extLst>
            <a:ext uri="{FF2B5EF4-FFF2-40B4-BE49-F238E27FC236}">
              <a16:creationId xmlns:a16="http://schemas.microsoft.com/office/drawing/2014/main" id="{00000000-0008-0000-0400-00005B000000}"/>
            </a:ext>
          </a:extLst>
        </xdr:cNvPr>
        <xdr:cNvSpPr txBox="1"/>
      </xdr:nvSpPr>
      <xdr:spPr>
        <a:xfrm>
          <a:off x="65512950" y="26984324"/>
          <a:ext cx="561974"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1000" b="1">
              <a:solidFill>
                <a:schemeClr val="bg1"/>
              </a:solidFill>
              <a:latin typeface="Arial Narrow" panose="020B0606020202030204" pitchFamily="34" charset="0"/>
            </a:rPr>
            <a:t>98,0%</a:t>
          </a:r>
        </a:p>
      </xdr:txBody>
    </xdr:sp>
    <xdr:clientData/>
  </xdr:twoCellAnchor>
  <xdr:twoCellAnchor>
    <xdr:from>
      <xdr:col>65</xdr:col>
      <xdr:colOff>676275</xdr:colOff>
      <xdr:row>139</xdr:row>
      <xdr:rowOff>47624</xdr:rowOff>
    </xdr:from>
    <xdr:to>
      <xdr:col>65</xdr:col>
      <xdr:colOff>1238249</xdr:colOff>
      <xdr:row>140</xdr:row>
      <xdr:rowOff>123824</xdr:rowOff>
    </xdr:to>
    <xdr:sp macro="" textlink="">
      <xdr:nvSpPr>
        <xdr:cNvPr id="92" name="CuadroTexto 91">
          <a:extLst>
            <a:ext uri="{FF2B5EF4-FFF2-40B4-BE49-F238E27FC236}">
              <a16:creationId xmlns:a16="http://schemas.microsoft.com/office/drawing/2014/main" id="{00000000-0008-0000-0400-00005C000000}"/>
            </a:ext>
          </a:extLst>
        </xdr:cNvPr>
        <xdr:cNvSpPr txBox="1"/>
      </xdr:nvSpPr>
      <xdr:spPr>
        <a:xfrm>
          <a:off x="61321950" y="26946224"/>
          <a:ext cx="561974"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1000" b="1">
              <a:solidFill>
                <a:schemeClr val="bg1"/>
              </a:solidFill>
              <a:latin typeface="Arial Narrow" panose="020B0606020202030204" pitchFamily="34" charset="0"/>
            </a:rPr>
            <a:t>77,9%</a:t>
          </a:r>
        </a:p>
      </xdr:txBody>
    </xdr:sp>
    <xdr:clientData/>
  </xdr:twoCellAnchor>
  <xdr:twoCellAnchor>
    <xdr:from>
      <xdr:col>65</xdr:col>
      <xdr:colOff>1762125</xdr:colOff>
      <xdr:row>138</xdr:row>
      <xdr:rowOff>152399</xdr:rowOff>
    </xdr:from>
    <xdr:to>
      <xdr:col>65</xdr:col>
      <xdr:colOff>2324099</xdr:colOff>
      <xdr:row>140</xdr:row>
      <xdr:rowOff>38099</xdr:rowOff>
    </xdr:to>
    <xdr:sp macro="" textlink="">
      <xdr:nvSpPr>
        <xdr:cNvPr id="93" name="CuadroTexto 92">
          <a:extLst>
            <a:ext uri="{FF2B5EF4-FFF2-40B4-BE49-F238E27FC236}">
              <a16:creationId xmlns:a16="http://schemas.microsoft.com/office/drawing/2014/main" id="{00000000-0008-0000-0400-00005D000000}"/>
            </a:ext>
          </a:extLst>
        </xdr:cNvPr>
        <xdr:cNvSpPr txBox="1"/>
      </xdr:nvSpPr>
      <xdr:spPr>
        <a:xfrm>
          <a:off x="62407800" y="26860499"/>
          <a:ext cx="561974"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1000" b="1">
              <a:solidFill>
                <a:schemeClr val="bg1"/>
              </a:solidFill>
              <a:latin typeface="Arial Narrow" panose="020B0606020202030204" pitchFamily="34" charset="0"/>
            </a:rPr>
            <a:t>85,9%</a:t>
          </a:r>
        </a:p>
      </xdr:txBody>
    </xdr:sp>
    <xdr:clientData/>
  </xdr:twoCellAnchor>
  <xdr:twoCellAnchor>
    <xdr:from>
      <xdr:col>65</xdr:col>
      <xdr:colOff>2800350</xdr:colOff>
      <xdr:row>138</xdr:row>
      <xdr:rowOff>152398</xdr:rowOff>
    </xdr:from>
    <xdr:to>
      <xdr:col>65</xdr:col>
      <xdr:colOff>3314700</xdr:colOff>
      <xdr:row>140</xdr:row>
      <xdr:rowOff>104773</xdr:rowOff>
    </xdr:to>
    <xdr:sp macro="" textlink="">
      <xdr:nvSpPr>
        <xdr:cNvPr id="94" name="CuadroTexto 93">
          <a:extLst>
            <a:ext uri="{FF2B5EF4-FFF2-40B4-BE49-F238E27FC236}">
              <a16:creationId xmlns:a16="http://schemas.microsoft.com/office/drawing/2014/main" id="{00000000-0008-0000-0400-00005E000000}"/>
            </a:ext>
          </a:extLst>
        </xdr:cNvPr>
        <xdr:cNvSpPr txBox="1"/>
      </xdr:nvSpPr>
      <xdr:spPr>
        <a:xfrm>
          <a:off x="63446025" y="26860498"/>
          <a:ext cx="51435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1000" b="1">
              <a:solidFill>
                <a:schemeClr val="bg1"/>
              </a:solidFill>
              <a:latin typeface="Arial Narrow" panose="020B0606020202030204" pitchFamily="34" charset="0"/>
            </a:rPr>
            <a:t>89,7%</a:t>
          </a:r>
        </a:p>
      </xdr:txBody>
    </xdr:sp>
    <xdr:clientData/>
  </xdr:twoCellAnchor>
  <xdr:twoCellAnchor>
    <xdr:from>
      <xdr:col>65</xdr:col>
      <xdr:colOff>3829050</xdr:colOff>
      <xdr:row>138</xdr:row>
      <xdr:rowOff>142874</xdr:rowOff>
    </xdr:from>
    <xdr:to>
      <xdr:col>65</xdr:col>
      <xdr:colOff>4324350</xdr:colOff>
      <xdr:row>140</xdr:row>
      <xdr:rowOff>28574</xdr:rowOff>
    </xdr:to>
    <xdr:sp macro="" textlink="">
      <xdr:nvSpPr>
        <xdr:cNvPr id="95" name="CuadroTexto 94">
          <a:extLst>
            <a:ext uri="{FF2B5EF4-FFF2-40B4-BE49-F238E27FC236}">
              <a16:creationId xmlns:a16="http://schemas.microsoft.com/office/drawing/2014/main" id="{00000000-0008-0000-0400-00005F000000}"/>
            </a:ext>
          </a:extLst>
        </xdr:cNvPr>
        <xdr:cNvSpPr txBox="1"/>
      </xdr:nvSpPr>
      <xdr:spPr>
        <a:xfrm>
          <a:off x="64474725" y="26850974"/>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1000" b="1">
              <a:solidFill>
                <a:schemeClr val="bg1"/>
              </a:solidFill>
              <a:latin typeface="Arial Narrow" panose="020B0606020202030204" pitchFamily="34" charset="0"/>
            </a:rPr>
            <a:t>93,9%</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209550</xdr:colOff>
      <xdr:row>15</xdr:row>
      <xdr:rowOff>0</xdr:rowOff>
    </xdr:from>
    <xdr:to>
      <xdr:col>10</xdr:col>
      <xdr:colOff>26625</xdr:colOff>
      <xdr:row>33</xdr:row>
      <xdr:rowOff>188100</xdr:rowOff>
    </xdr:to>
    <xdr:graphicFrame macro="">
      <xdr:nvGraphicFramePr>
        <xdr:cNvPr id="3" name="Gráfico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ncfp01\direccion\DNCFP\Recursos\Proyrena\Anual\2002\Alt4_Proy2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Fto_ a partir del impuesto"/>
      <sheetName val="Fto__a_partir_del_impuesto"/>
      <sheetName val="COP_FED"/>
      <sheetName val="22_PCIAS"/>
      <sheetName val="Tesoro_Nacional"/>
      <sheetName val="Fondo_ATN"/>
      <sheetName val="Coop__Eléct_"/>
      <sheetName val="C_F_E_E_"/>
      <sheetName val="Fto__a_partir_del_impuesto1"/>
      <sheetName val="Fto__a_partir_del_impuesto2"/>
      <sheetName val="COP_FED1"/>
      <sheetName val="22_PCIAS1"/>
      <sheetName val="Tesoro_Nacional1"/>
      <sheetName val="Fondo_ATN1"/>
      <sheetName val="Coop__Eléct_1"/>
      <sheetName val="C_F_E_E_1"/>
      <sheetName val="Fto__a_partir_del_impuesto3"/>
      <sheetName val="[Alt4_Proy2002.x䕬䍘䱅䔮"/>
      <sheetName val="Alt4_Proy2002"/>
      <sheetName val="Fto__a_partir_del_impuesto4"/>
      <sheetName val="COP_FED2"/>
      <sheetName val="22_PCIAS2"/>
      <sheetName val="Tesoro_Nacional2"/>
      <sheetName val="Fondo_ATN2"/>
      <sheetName val="Coop__Eléct_2"/>
      <sheetName val="C_F_E_E_2"/>
      <sheetName val="Fto__a_partir_del_impuesto5"/>
      <sheetName val="[Alt4_Proy2002_x䕬䍘䱅䔮"/>
      <sheetName val="Stock 30-06-19"/>
      <sheetName val="Stock 31-12-18"/>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image" Target="../media/image1.png"/><Relationship Id="rId7" Type="http://schemas.openxmlformats.org/officeDocument/2006/relationships/ctrlProp" Target="../ctrlProps/ctrlProp4.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CT177"/>
  <sheetViews>
    <sheetView showGridLines="0" tabSelected="1" zoomScale="90" zoomScaleNormal="90" workbookViewId="0">
      <pane xSplit="2" topLeftCell="C1" activePane="topRight" state="frozen"/>
      <selection pane="topRight"/>
    </sheetView>
  </sheetViews>
  <sheetFormatPr baseColWidth="10" defaultRowHeight="16.5" x14ac:dyDescent="0.3"/>
  <cols>
    <col min="1" max="1" width="5.28515625" style="27" customWidth="1"/>
    <col min="2" max="2" width="46.140625" customWidth="1"/>
    <col min="3" max="3" width="12.85546875" customWidth="1"/>
    <col min="4" max="4" width="15.140625" customWidth="1"/>
    <col min="5" max="5" width="21.7109375" customWidth="1"/>
    <col min="6" max="9" width="16.7109375" customWidth="1"/>
    <col min="10" max="10" width="22.5703125" customWidth="1"/>
    <col min="11" max="96" width="16.7109375" customWidth="1"/>
  </cols>
  <sheetData>
    <row r="2" spans="2:93" ht="20.25" x14ac:dyDescent="0.3">
      <c r="B2" s="156" t="s">
        <v>72</v>
      </c>
      <c r="C2" s="156"/>
      <c r="D2" s="156"/>
      <c r="E2" s="156"/>
      <c r="F2" s="156"/>
      <c r="G2" s="156"/>
      <c r="H2" s="156"/>
      <c r="I2" s="156"/>
      <c r="J2" s="156"/>
      <c r="K2" s="156"/>
      <c r="L2" s="156"/>
      <c r="M2" s="156"/>
      <c r="N2" s="156"/>
      <c r="O2" s="156"/>
      <c r="P2" s="156"/>
      <c r="Q2" s="156"/>
      <c r="R2" s="156"/>
      <c r="S2" s="156"/>
      <c r="T2" s="156"/>
      <c r="U2" s="156"/>
    </row>
    <row r="3" spans="2:93" ht="20.25" x14ac:dyDescent="0.3">
      <c r="B3" s="5" t="s">
        <v>71</v>
      </c>
      <c r="C3" s="8"/>
      <c r="D3" s="8"/>
      <c r="E3" s="8"/>
      <c r="F3" s="8"/>
      <c r="G3" s="8"/>
      <c r="H3" s="8"/>
      <c r="I3" s="8"/>
      <c r="J3" s="8"/>
      <c r="K3" s="8"/>
      <c r="L3" s="8"/>
      <c r="M3" s="8"/>
      <c r="N3" s="8"/>
      <c r="O3" s="8"/>
      <c r="P3" s="8"/>
      <c r="Q3" s="8"/>
      <c r="R3" s="8"/>
      <c r="S3" s="8"/>
      <c r="T3" s="8"/>
      <c r="U3" s="8"/>
    </row>
    <row r="4" spans="2:93" ht="17.25" x14ac:dyDescent="0.3">
      <c r="B4" s="5" t="s">
        <v>73</v>
      </c>
      <c r="C4" s="2"/>
      <c r="D4" s="2"/>
      <c r="E4" s="2"/>
      <c r="F4" s="2"/>
      <c r="G4" s="2"/>
      <c r="H4" s="2"/>
      <c r="I4" s="2"/>
      <c r="J4" s="2"/>
      <c r="K4" s="2"/>
      <c r="L4" s="2"/>
      <c r="M4" s="2"/>
      <c r="N4" s="2"/>
      <c r="O4" s="2"/>
      <c r="P4" s="2"/>
      <c r="Q4" s="2"/>
      <c r="R4" s="1"/>
    </row>
    <row r="5" spans="2:93" ht="17.25" x14ac:dyDescent="0.3">
      <c r="B5" s="5"/>
      <c r="C5" s="2"/>
      <c r="D5" s="2"/>
      <c r="E5" s="2"/>
      <c r="F5" s="2"/>
      <c r="G5" s="2"/>
      <c r="H5" s="2"/>
      <c r="I5" s="2"/>
      <c r="J5" s="2"/>
      <c r="K5" s="2"/>
      <c r="L5" s="2"/>
      <c r="M5" s="2"/>
      <c r="N5" s="2"/>
      <c r="O5" s="2"/>
      <c r="P5" s="2"/>
      <c r="Q5" s="2"/>
      <c r="R5" s="1"/>
    </row>
    <row r="6" spans="2:93" ht="30" customHeight="1" x14ac:dyDescent="0.3">
      <c r="B6" s="157" t="s">
        <v>0</v>
      </c>
      <c r="C6" s="157" t="s">
        <v>1</v>
      </c>
      <c r="D6" s="158" t="s">
        <v>195</v>
      </c>
      <c r="E6" s="162" t="s">
        <v>125</v>
      </c>
      <c r="F6" s="162" t="s">
        <v>126</v>
      </c>
      <c r="G6" s="157" t="s">
        <v>74</v>
      </c>
      <c r="H6" s="159" t="s">
        <v>81</v>
      </c>
      <c r="I6" s="159" t="s">
        <v>80</v>
      </c>
      <c r="J6" s="157" t="s">
        <v>79</v>
      </c>
      <c r="K6" s="159" t="s">
        <v>82</v>
      </c>
      <c r="L6" s="159" t="s">
        <v>83</v>
      </c>
      <c r="M6" s="159" t="s">
        <v>84</v>
      </c>
      <c r="N6" s="159" t="s">
        <v>85</v>
      </c>
      <c r="O6" s="2"/>
      <c r="P6" s="2"/>
      <c r="Q6" s="2"/>
      <c r="R6" s="1"/>
    </row>
    <row r="7" spans="2:93" ht="32.25" customHeight="1" x14ac:dyDescent="0.3">
      <c r="B7" s="157"/>
      <c r="C7" s="157"/>
      <c r="D7" s="158"/>
      <c r="E7" s="163"/>
      <c r="F7" s="163"/>
      <c r="G7" s="157"/>
      <c r="H7" s="160"/>
      <c r="I7" s="160"/>
      <c r="J7" s="157"/>
      <c r="K7" s="160"/>
      <c r="L7" s="160"/>
      <c r="M7" s="160"/>
      <c r="N7" s="160"/>
      <c r="P7" s="75">
        <v>2021</v>
      </c>
      <c r="Q7" s="75">
        <v>2021</v>
      </c>
      <c r="R7" s="75">
        <v>2021</v>
      </c>
      <c r="S7" s="75">
        <v>2022</v>
      </c>
      <c r="T7" s="75">
        <v>2022</v>
      </c>
      <c r="U7" s="75">
        <v>2022</v>
      </c>
      <c r="V7" s="75">
        <v>2023</v>
      </c>
      <c r="W7" s="75">
        <v>2023</v>
      </c>
      <c r="X7" s="75">
        <v>2023</v>
      </c>
      <c r="Y7" s="75">
        <v>2024</v>
      </c>
      <c r="Z7" s="75">
        <v>2024</v>
      </c>
      <c r="AA7" s="75">
        <v>2024</v>
      </c>
      <c r="AB7" s="75">
        <v>2025</v>
      </c>
      <c r="AC7" s="75">
        <v>2025</v>
      </c>
      <c r="AD7" s="75">
        <v>2025</v>
      </c>
      <c r="AE7" s="75">
        <v>2026</v>
      </c>
      <c r="AF7" s="75">
        <v>2026</v>
      </c>
      <c r="AG7" s="75">
        <v>2026</v>
      </c>
      <c r="AH7" s="76" t="s">
        <v>172</v>
      </c>
      <c r="AI7" s="76" t="s">
        <v>172</v>
      </c>
      <c r="AJ7" s="76" t="s">
        <v>172</v>
      </c>
      <c r="AN7" s="132"/>
      <c r="AO7" s="132"/>
      <c r="AP7" s="132"/>
      <c r="AQ7" s="132"/>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2"/>
      <c r="CF7" s="132"/>
      <c r="CG7" s="132"/>
      <c r="CH7" s="132"/>
      <c r="CI7" s="132"/>
      <c r="CJ7" s="132"/>
      <c r="CK7" s="132"/>
      <c r="CL7" s="132"/>
      <c r="CM7" s="132"/>
      <c r="CN7" s="132"/>
      <c r="CO7" s="132"/>
    </row>
    <row r="8" spans="2:93" ht="21" customHeight="1" x14ac:dyDescent="0.3">
      <c r="B8" s="157"/>
      <c r="C8" s="157"/>
      <c r="D8" s="158"/>
      <c r="E8" s="30">
        <v>44377</v>
      </c>
      <c r="F8" s="30">
        <f>+$E$8</f>
        <v>44377</v>
      </c>
      <c r="G8" s="157"/>
      <c r="H8" s="161"/>
      <c r="I8" s="161"/>
      <c r="J8" s="157"/>
      <c r="K8" s="161"/>
      <c r="L8" s="161"/>
      <c r="M8" s="161"/>
      <c r="N8" s="161"/>
      <c r="O8" s="34"/>
      <c r="P8" s="24" t="s">
        <v>2</v>
      </c>
      <c r="Q8" s="33" t="s">
        <v>128</v>
      </c>
      <c r="R8" s="24" t="s">
        <v>68</v>
      </c>
      <c r="S8" s="24" t="s">
        <v>2</v>
      </c>
      <c r="T8" s="33" t="s">
        <v>128</v>
      </c>
      <c r="U8" s="24" t="s">
        <v>68</v>
      </c>
      <c r="V8" s="24" t="s">
        <v>2</v>
      </c>
      <c r="W8" s="33" t="s">
        <v>128</v>
      </c>
      <c r="X8" s="24" t="s">
        <v>68</v>
      </c>
      <c r="Y8" s="24" t="s">
        <v>2</v>
      </c>
      <c r="Z8" s="33" t="s">
        <v>128</v>
      </c>
      <c r="AA8" s="24" t="s">
        <v>68</v>
      </c>
      <c r="AB8" s="24" t="s">
        <v>2</v>
      </c>
      <c r="AC8" s="33" t="s">
        <v>128</v>
      </c>
      <c r="AD8" s="24" t="s">
        <v>68</v>
      </c>
      <c r="AE8" s="24" t="s">
        <v>2</v>
      </c>
      <c r="AF8" s="33" t="s">
        <v>128</v>
      </c>
      <c r="AG8" s="24" t="s">
        <v>68</v>
      </c>
      <c r="AH8" s="24" t="s">
        <v>2</v>
      </c>
      <c r="AI8" s="33" t="s">
        <v>128</v>
      </c>
      <c r="AJ8" s="24" t="s">
        <v>68</v>
      </c>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row>
    <row r="9" spans="2:93" ht="27.95" customHeight="1" x14ac:dyDescent="0.3">
      <c r="B9" s="22" t="s">
        <v>117</v>
      </c>
      <c r="C9" s="22"/>
      <c r="D9" s="22"/>
      <c r="E9" s="22"/>
      <c r="F9" s="39">
        <f>+SUM(F10:F24)</f>
        <v>221.81005970849083</v>
      </c>
      <c r="G9" s="105">
        <f>+F9/$F$50</f>
        <v>0.2035627578505953</v>
      </c>
      <c r="H9" s="22"/>
      <c r="I9" s="22"/>
      <c r="J9" s="22"/>
      <c r="K9" s="22"/>
      <c r="L9" s="22"/>
      <c r="M9" s="22"/>
      <c r="N9" s="22"/>
      <c r="O9" s="35"/>
      <c r="P9" s="116">
        <f t="shared" ref="P9:AJ9" si="0">+SUM(P10:P24)</f>
        <v>7082.8449615622721</v>
      </c>
      <c r="Q9" s="116">
        <f t="shared" si="0"/>
        <v>0</v>
      </c>
      <c r="R9" s="116">
        <f t="shared" si="0"/>
        <v>0</v>
      </c>
      <c r="S9" s="116">
        <f t="shared" si="0"/>
        <v>10122.886295331751</v>
      </c>
      <c r="T9" s="116">
        <f t="shared" si="0"/>
        <v>0</v>
      </c>
      <c r="U9" s="116">
        <f t="shared" si="0"/>
        <v>0</v>
      </c>
      <c r="V9" s="116">
        <f t="shared" si="0"/>
        <v>10436.665724642411</v>
      </c>
      <c r="W9" s="116">
        <f t="shared" si="0"/>
        <v>0</v>
      </c>
      <c r="X9" s="116">
        <f t="shared" si="0"/>
        <v>0</v>
      </c>
      <c r="Y9" s="116">
        <f t="shared" si="0"/>
        <v>293.76288440285873</v>
      </c>
      <c r="Z9" s="116">
        <f t="shared" si="0"/>
        <v>0</v>
      </c>
      <c r="AA9" s="116">
        <f t="shared" si="0"/>
        <v>0</v>
      </c>
      <c r="AB9" s="116">
        <f t="shared" si="0"/>
        <v>134.36615098309795</v>
      </c>
      <c r="AC9" s="116">
        <f t="shared" si="0"/>
        <v>0</v>
      </c>
      <c r="AD9" s="116">
        <f t="shared" si="0"/>
        <v>0</v>
      </c>
      <c r="AE9" s="116">
        <f t="shared" si="0"/>
        <v>37.209827571541538</v>
      </c>
      <c r="AF9" s="116">
        <f t="shared" si="0"/>
        <v>0</v>
      </c>
      <c r="AG9" s="116">
        <f t="shared" si="0"/>
        <v>0</v>
      </c>
      <c r="AH9" s="116">
        <f t="shared" si="0"/>
        <v>0</v>
      </c>
      <c r="AI9" s="116">
        <f t="shared" si="0"/>
        <v>0</v>
      </c>
      <c r="AJ9" s="116">
        <f t="shared" si="0"/>
        <v>0</v>
      </c>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3"/>
      <c r="CF9" s="133"/>
      <c r="CG9" s="133"/>
      <c r="CH9" s="133"/>
      <c r="CI9" s="133"/>
      <c r="CJ9" s="133"/>
      <c r="CK9" s="133"/>
      <c r="CL9" s="133"/>
      <c r="CM9" s="133"/>
      <c r="CN9" s="133"/>
      <c r="CO9" s="133"/>
    </row>
    <row r="10" spans="2:93" ht="27.95" customHeight="1" x14ac:dyDescent="0.3">
      <c r="B10" s="9" t="s">
        <v>3</v>
      </c>
      <c r="C10" s="9" t="s">
        <v>4</v>
      </c>
      <c r="D10" s="9" t="s">
        <v>2</v>
      </c>
      <c r="E10" s="10">
        <v>9417.847892335074</v>
      </c>
      <c r="F10" s="14">
        <f t="shared" ref="F10:F24" si="1">+IF($D10="USD",$E10,$E10/$C$63)</f>
        <v>98.382665362276924</v>
      </c>
      <c r="G10" s="9"/>
      <c r="H10" s="46" t="s">
        <v>176</v>
      </c>
      <c r="I10" s="31">
        <v>43769</v>
      </c>
      <c r="J10" s="49">
        <v>0.25</v>
      </c>
      <c r="K10" s="32">
        <v>48</v>
      </c>
      <c r="L10" s="10" t="s">
        <v>177</v>
      </c>
      <c r="M10" s="31">
        <v>45229</v>
      </c>
      <c r="N10" s="10" t="s">
        <v>178</v>
      </c>
      <c r="O10" s="15"/>
      <c r="P10" s="117">
        <v>1580.3922833028032</v>
      </c>
      <c r="Q10" s="117">
        <v>0</v>
      </c>
      <c r="R10" s="117">
        <v>0</v>
      </c>
      <c r="S10" s="117">
        <v>6233.0528307223722</v>
      </c>
      <c r="T10" s="117">
        <v>0</v>
      </c>
      <c r="U10" s="117">
        <v>0</v>
      </c>
      <c r="V10" s="117">
        <v>5828.4580715729699</v>
      </c>
      <c r="W10" s="117">
        <v>0</v>
      </c>
      <c r="X10" s="117">
        <v>0</v>
      </c>
      <c r="Y10" s="117">
        <v>0</v>
      </c>
      <c r="Z10" s="117">
        <v>0</v>
      </c>
      <c r="AA10" s="117">
        <v>0</v>
      </c>
      <c r="AB10" s="117">
        <v>0</v>
      </c>
      <c r="AC10" s="117">
        <v>0</v>
      </c>
      <c r="AD10" s="117">
        <v>0</v>
      </c>
      <c r="AE10" s="117">
        <v>0</v>
      </c>
      <c r="AF10" s="117">
        <v>0</v>
      </c>
      <c r="AG10" s="117">
        <v>0</v>
      </c>
      <c r="AH10" s="118">
        <v>0</v>
      </c>
      <c r="AI10" s="118">
        <v>0</v>
      </c>
      <c r="AJ10" s="118">
        <v>0</v>
      </c>
      <c r="AN10" s="134"/>
      <c r="AO10" s="134"/>
      <c r="AP10" s="134"/>
      <c r="AQ10" s="134"/>
      <c r="AR10" s="134"/>
      <c r="AS10" s="134"/>
      <c r="AT10" s="134"/>
      <c r="AU10" s="134"/>
      <c r="AV10" s="134"/>
      <c r="AW10" s="134"/>
      <c r="AX10" s="134"/>
      <c r="AY10" s="134"/>
      <c r="AZ10" s="134"/>
      <c r="BA10" s="134"/>
      <c r="BB10" s="134"/>
      <c r="BC10" s="134"/>
      <c r="BD10" s="134"/>
      <c r="BE10" s="134"/>
      <c r="BF10" s="134"/>
      <c r="BG10" s="134"/>
      <c r="BH10" s="134"/>
      <c r="BI10" s="134"/>
      <c r="BJ10" s="134"/>
      <c r="BK10" s="134"/>
      <c r="BL10" s="134"/>
      <c r="BM10" s="134"/>
      <c r="BN10" s="134"/>
      <c r="BO10" s="134"/>
      <c r="BP10" s="134"/>
      <c r="BQ10" s="134"/>
      <c r="BR10" s="134"/>
      <c r="BS10" s="134"/>
      <c r="BT10" s="134"/>
      <c r="BU10" s="134"/>
      <c r="BV10" s="134"/>
      <c r="BW10" s="134"/>
      <c r="BX10" s="134"/>
      <c r="BY10" s="134"/>
      <c r="BZ10" s="134"/>
      <c r="CA10" s="134"/>
      <c r="CB10" s="134"/>
      <c r="CC10" s="134"/>
      <c r="CD10" s="134"/>
      <c r="CE10" s="134"/>
      <c r="CF10" s="134"/>
      <c r="CG10" s="134"/>
      <c r="CH10" s="134"/>
      <c r="CI10" s="134"/>
      <c r="CJ10" s="134"/>
      <c r="CK10" s="134"/>
      <c r="CL10" s="134"/>
      <c r="CM10" s="134"/>
      <c r="CN10" s="134"/>
      <c r="CO10" s="134"/>
    </row>
    <row r="11" spans="2:93" ht="27.95" customHeight="1" x14ac:dyDescent="0.3">
      <c r="B11" s="9" t="s">
        <v>160</v>
      </c>
      <c r="C11" s="9" t="s">
        <v>161</v>
      </c>
      <c r="D11" s="9" t="s">
        <v>2</v>
      </c>
      <c r="E11" s="10">
        <v>3283.6301094206497</v>
      </c>
      <c r="F11" s="14">
        <f t="shared" si="1"/>
        <v>34.302134194750785</v>
      </c>
      <c r="G11" s="9"/>
      <c r="H11" s="46" t="s">
        <v>176</v>
      </c>
      <c r="I11" s="31">
        <v>44135</v>
      </c>
      <c r="J11" s="49" t="s">
        <v>179</v>
      </c>
      <c r="K11" s="32">
        <v>38</v>
      </c>
      <c r="L11" s="10" t="s">
        <v>177</v>
      </c>
      <c r="M11" s="31">
        <v>45291</v>
      </c>
      <c r="N11" s="10" t="s">
        <v>178</v>
      </c>
      <c r="O11" s="15"/>
      <c r="P11" s="117">
        <v>1255.7597556165279</v>
      </c>
      <c r="Q11" s="117">
        <v>0</v>
      </c>
      <c r="R11" s="117">
        <v>0</v>
      </c>
      <c r="S11" s="117">
        <v>1315.4741001908924</v>
      </c>
      <c r="T11" s="117">
        <v>0</v>
      </c>
      <c r="U11" s="117">
        <v>0</v>
      </c>
      <c r="V11" s="117">
        <v>1314.1606481471242</v>
      </c>
      <c r="W11" s="117">
        <v>0</v>
      </c>
      <c r="X11" s="117">
        <v>0</v>
      </c>
      <c r="Y11" s="117">
        <v>0</v>
      </c>
      <c r="Z11" s="117">
        <v>0</v>
      </c>
      <c r="AA11" s="117">
        <v>0</v>
      </c>
      <c r="AB11" s="117">
        <v>0</v>
      </c>
      <c r="AC11" s="117">
        <v>0</v>
      </c>
      <c r="AD11" s="117">
        <v>0</v>
      </c>
      <c r="AE11" s="117">
        <v>0</v>
      </c>
      <c r="AF11" s="117">
        <v>0</v>
      </c>
      <c r="AG11" s="117">
        <v>0</v>
      </c>
      <c r="AH11" s="118">
        <v>0</v>
      </c>
      <c r="AI11" s="118">
        <v>0</v>
      </c>
      <c r="AJ11" s="118">
        <v>0</v>
      </c>
      <c r="AN11" s="134"/>
      <c r="AO11" s="134"/>
      <c r="AP11" s="134"/>
      <c r="AQ11" s="134"/>
      <c r="AR11" s="134"/>
      <c r="AS11" s="134"/>
      <c r="AT11" s="134"/>
      <c r="AU11" s="134"/>
      <c r="AV11" s="134"/>
      <c r="AW11" s="134"/>
      <c r="AX11" s="134"/>
      <c r="AY11" s="134"/>
      <c r="AZ11" s="134"/>
      <c r="BA11" s="134"/>
      <c r="BB11" s="134"/>
      <c r="BC11" s="134"/>
      <c r="BD11" s="134"/>
      <c r="BE11" s="134"/>
      <c r="BF11" s="134"/>
      <c r="BG11" s="134"/>
      <c r="BH11" s="134"/>
      <c r="BI11" s="134"/>
      <c r="BJ11" s="134"/>
      <c r="BK11" s="134"/>
      <c r="BL11" s="134"/>
      <c r="BM11" s="134"/>
      <c r="BN11" s="134"/>
      <c r="BO11" s="134"/>
      <c r="BP11" s="134"/>
      <c r="BQ11" s="134"/>
      <c r="BR11" s="134"/>
      <c r="BS11" s="134"/>
      <c r="BT11" s="134"/>
      <c r="BU11" s="134"/>
      <c r="BV11" s="134"/>
      <c r="BW11" s="134"/>
      <c r="BX11" s="134"/>
      <c r="BY11" s="134"/>
      <c r="BZ11" s="134"/>
      <c r="CA11" s="134"/>
      <c r="CB11" s="134"/>
      <c r="CC11" s="134"/>
      <c r="CD11" s="134"/>
      <c r="CE11" s="134"/>
      <c r="CF11" s="134"/>
      <c r="CG11" s="134"/>
      <c r="CH11" s="134"/>
      <c r="CI11" s="134"/>
      <c r="CJ11" s="134"/>
      <c r="CK11" s="134"/>
      <c r="CL11" s="134"/>
      <c r="CM11" s="134"/>
      <c r="CN11" s="134"/>
      <c r="CO11" s="134"/>
    </row>
    <row r="12" spans="2:93" ht="27.95" customHeight="1" x14ac:dyDescent="0.3">
      <c r="B12" s="9" t="s">
        <v>153</v>
      </c>
      <c r="C12" s="9" t="s">
        <v>154</v>
      </c>
      <c r="D12" s="9" t="s">
        <v>2</v>
      </c>
      <c r="E12" s="10">
        <v>2304.0799694510647</v>
      </c>
      <c r="F12" s="14">
        <f t="shared" si="1"/>
        <v>24.069355461444559</v>
      </c>
      <c r="G12" s="9"/>
      <c r="H12" s="46" t="s">
        <v>176</v>
      </c>
      <c r="I12" s="31">
        <v>44019</v>
      </c>
      <c r="J12" s="49" t="s">
        <v>179</v>
      </c>
      <c r="K12" s="32">
        <v>42</v>
      </c>
      <c r="L12" s="10" t="s">
        <v>177</v>
      </c>
      <c r="M12" s="31">
        <v>45291</v>
      </c>
      <c r="N12" s="10" t="s">
        <v>178</v>
      </c>
      <c r="O12" s="15"/>
      <c r="P12" s="117">
        <v>881.15006957019887</v>
      </c>
      <c r="Q12" s="117">
        <v>0</v>
      </c>
      <c r="R12" s="117">
        <v>0</v>
      </c>
      <c r="S12" s="117">
        <v>923.05083812143118</v>
      </c>
      <c r="T12" s="117">
        <v>0</v>
      </c>
      <c r="U12" s="117">
        <v>0</v>
      </c>
      <c r="V12" s="117">
        <v>922.12920613365065</v>
      </c>
      <c r="W12" s="117">
        <v>0</v>
      </c>
      <c r="X12" s="117">
        <v>0</v>
      </c>
      <c r="Y12" s="117">
        <v>0</v>
      </c>
      <c r="Z12" s="117">
        <v>0</v>
      </c>
      <c r="AA12" s="117">
        <v>0</v>
      </c>
      <c r="AB12" s="117">
        <v>0</v>
      </c>
      <c r="AC12" s="117">
        <v>0</v>
      </c>
      <c r="AD12" s="117">
        <v>0</v>
      </c>
      <c r="AE12" s="117">
        <v>0</v>
      </c>
      <c r="AF12" s="117">
        <v>0</v>
      </c>
      <c r="AG12" s="117">
        <v>0</v>
      </c>
      <c r="AH12" s="118">
        <v>0</v>
      </c>
      <c r="AI12" s="118">
        <v>0</v>
      </c>
      <c r="AJ12" s="118">
        <v>0</v>
      </c>
      <c r="AN12" s="134"/>
      <c r="AO12" s="134"/>
      <c r="AP12" s="134"/>
      <c r="AQ12" s="134"/>
      <c r="AR12" s="134"/>
      <c r="AS12" s="134"/>
      <c r="AT12" s="134"/>
      <c r="AU12" s="134"/>
      <c r="AV12" s="134"/>
      <c r="AW12" s="134"/>
      <c r="AX12" s="134"/>
      <c r="AY12" s="134"/>
      <c r="AZ12" s="134"/>
      <c r="BA12" s="134"/>
      <c r="BB12" s="134"/>
      <c r="BC12" s="134"/>
      <c r="BD12" s="134"/>
      <c r="BE12" s="134"/>
      <c r="BF12" s="134"/>
      <c r="BG12" s="134"/>
      <c r="BH12" s="134"/>
      <c r="BI12" s="134"/>
      <c r="BJ12" s="134"/>
      <c r="BK12" s="134"/>
      <c r="BL12" s="134"/>
      <c r="BM12" s="134"/>
      <c r="BN12" s="134"/>
      <c r="BO12" s="134"/>
      <c r="BP12" s="134"/>
      <c r="BQ12" s="134"/>
      <c r="BR12" s="134"/>
      <c r="BS12" s="134"/>
      <c r="BT12" s="134"/>
      <c r="BU12" s="134"/>
      <c r="BV12" s="134"/>
      <c r="BW12" s="134"/>
      <c r="BX12" s="134"/>
      <c r="BY12" s="134"/>
      <c r="BZ12" s="134"/>
      <c r="CA12" s="134"/>
      <c r="CB12" s="134"/>
      <c r="CC12" s="134"/>
      <c r="CD12" s="134"/>
      <c r="CE12" s="134"/>
      <c r="CF12" s="134"/>
      <c r="CG12" s="134"/>
      <c r="CH12" s="134"/>
      <c r="CI12" s="134"/>
      <c r="CJ12" s="134"/>
      <c r="CK12" s="134"/>
      <c r="CL12" s="134"/>
      <c r="CM12" s="134"/>
      <c r="CN12" s="134"/>
      <c r="CO12" s="134"/>
    </row>
    <row r="13" spans="2:93" ht="27.95" customHeight="1" x14ac:dyDescent="0.3">
      <c r="B13" s="9" t="s">
        <v>5</v>
      </c>
      <c r="C13" s="9" t="s">
        <v>6</v>
      </c>
      <c r="D13" s="9" t="s">
        <v>2</v>
      </c>
      <c r="E13" s="10">
        <v>1915.1399280000001</v>
      </c>
      <c r="F13" s="14">
        <f t="shared" si="1"/>
        <v>20.006329770064152</v>
      </c>
      <c r="G13" s="9"/>
      <c r="H13" s="46" t="s">
        <v>176</v>
      </c>
      <c r="I13" s="31">
        <v>43466</v>
      </c>
      <c r="J13" s="49">
        <v>0.12</v>
      </c>
      <c r="K13" s="32">
        <v>48</v>
      </c>
      <c r="L13" s="10" t="s">
        <v>180</v>
      </c>
      <c r="M13" s="31">
        <v>44927</v>
      </c>
      <c r="N13" s="10" t="s">
        <v>178</v>
      </c>
      <c r="O13" s="15"/>
      <c r="P13" s="117">
        <v>229.81679136000002</v>
      </c>
      <c r="Q13" s="117">
        <v>0</v>
      </c>
      <c r="R13" s="117">
        <v>0</v>
      </c>
      <c r="S13" s="117">
        <v>229.81679136000002</v>
      </c>
      <c r="T13" s="117">
        <v>0</v>
      </c>
      <c r="U13" s="117">
        <v>0</v>
      </c>
      <c r="V13" s="117">
        <v>2030.0483236800001</v>
      </c>
      <c r="W13" s="117">
        <v>0</v>
      </c>
      <c r="X13" s="117">
        <v>0</v>
      </c>
      <c r="Y13" s="117">
        <v>0</v>
      </c>
      <c r="Z13" s="117">
        <v>0</v>
      </c>
      <c r="AA13" s="117">
        <v>0</v>
      </c>
      <c r="AB13" s="117">
        <v>0</v>
      </c>
      <c r="AC13" s="117">
        <v>0</v>
      </c>
      <c r="AD13" s="117">
        <v>0</v>
      </c>
      <c r="AE13" s="117">
        <v>0</v>
      </c>
      <c r="AF13" s="117">
        <v>0</v>
      </c>
      <c r="AG13" s="117">
        <v>0</v>
      </c>
      <c r="AH13" s="118">
        <v>0</v>
      </c>
      <c r="AI13" s="118">
        <v>0</v>
      </c>
      <c r="AJ13" s="118">
        <v>0</v>
      </c>
      <c r="AN13" s="134"/>
      <c r="AO13" s="134"/>
      <c r="AP13" s="134"/>
      <c r="AQ13" s="134"/>
      <c r="AR13" s="134"/>
      <c r="AS13" s="134"/>
      <c r="AT13" s="134"/>
      <c r="AU13" s="134"/>
      <c r="AV13" s="134"/>
      <c r="AW13" s="134"/>
      <c r="AX13" s="134"/>
      <c r="AY13" s="134"/>
      <c r="AZ13" s="134"/>
      <c r="BA13" s="134"/>
      <c r="BB13" s="134"/>
      <c r="BC13" s="134"/>
      <c r="BD13" s="134"/>
      <c r="BE13" s="134"/>
      <c r="BF13" s="134"/>
      <c r="BG13" s="134"/>
      <c r="BH13" s="134"/>
      <c r="BI13" s="134"/>
      <c r="BJ13" s="134"/>
      <c r="BK13" s="134"/>
      <c r="BL13" s="134"/>
      <c r="BM13" s="134"/>
      <c r="BN13" s="134"/>
      <c r="BO13" s="134"/>
      <c r="BP13" s="134"/>
      <c r="BQ13" s="134"/>
      <c r="BR13" s="134"/>
      <c r="BS13" s="134"/>
      <c r="BT13" s="134"/>
      <c r="BU13" s="134"/>
      <c r="BV13" s="134"/>
      <c r="BW13" s="134"/>
      <c r="BX13" s="134"/>
      <c r="BY13" s="134"/>
      <c r="BZ13" s="134"/>
      <c r="CA13" s="134"/>
      <c r="CB13" s="134"/>
      <c r="CC13" s="134"/>
      <c r="CD13" s="134"/>
      <c r="CE13" s="134"/>
      <c r="CF13" s="134"/>
      <c r="CG13" s="134"/>
      <c r="CH13" s="134"/>
      <c r="CI13" s="134"/>
      <c r="CJ13" s="134"/>
      <c r="CK13" s="134"/>
      <c r="CL13" s="134"/>
      <c r="CM13" s="134"/>
      <c r="CN13" s="134"/>
      <c r="CO13" s="134"/>
    </row>
    <row r="14" spans="2:93" ht="27.95" customHeight="1" x14ac:dyDescent="0.3">
      <c r="B14" s="9" t="s">
        <v>7</v>
      </c>
      <c r="C14" s="9" t="s">
        <v>8</v>
      </c>
      <c r="D14" s="9" t="s">
        <v>2</v>
      </c>
      <c r="E14" s="10">
        <v>1284.1484439999999</v>
      </c>
      <c r="F14" s="14">
        <f t="shared" si="1"/>
        <v>13.414736369267926</v>
      </c>
      <c r="G14" s="9"/>
      <c r="H14" s="46" t="s">
        <v>176</v>
      </c>
      <c r="I14" s="31">
        <v>42606</v>
      </c>
      <c r="J14" s="49">
        <v>0.15</v>
      </c>
      <c r="K14" s="32">
        <v>60</v>
      </c>
      <c r="L14" s="10" t="s">
        <v>180</v>
      </c>
      <c r="M14" s="31">
        <v>44410</v>
      </c>
      <c r="N14" s="10" t="s">
        <v>178</v>
      </c>
      <c r="O14" s="15"/>
      <c r="P14" s="117">
        <v>1567.3448419408178</v>
      </c>
      <c r="Q14" s="117">
        <v>0</v>
      </c>
      <c r="R14" s="117">
        <v>0</v>
      </c>
      <c r="S14" s="117">
        <v>0</v>
      </c>
      <c r="T14" s="117">
        <v>0</v>
      </c>
      <c r="U14" s="117">
        <v>0</v>
      </c>
      <c r="V14" s="117">
        <v>0</v>
      </c>
      <c r="W14" s="117">
        <v>0</v>
      </c>
      <c r="X14" s="117">
        <v>0</v>
      </c>
      <c r="Y14" s="117">
        <v>0</v>
      </c>
      <c r="Z14" s="117">
        <v>0</v>
      </c>
      <c r="AA14" s="117">
        <v>0</v>
      </c>
      <c r="AB14" s="117">
        <v>0</v>
      </c>
      <c r="AC14" s="117">
        <v>0</v>
      </c>
      <c r="AD14" s="117">
        <v>0</v>
      </c>
      <c r="AE14" s="117">
        <v>0</v>
      </c>
      <c r="AF14" s="117">
        <v>0</v>
      </c>
      <c r="AG14" s="117">
        <v>0</v>
      </c>
      <c r="AH14" s="118">
        <v>0</v>
      </c>
      <c r="AI14" s="118">
        <v>0</v>
      </c>
      <c r="AJ14" s="118">
        <v>0</v>
      </c>
      <c r="AN14" s="134"/>
      <c r="AO14" s="134"/>
      <c r="AP14" s="134"/>
      <c r="AQ14" s="134"/>
      <c r="AR14" s="134"/>
      <c r="AS14" s="134"/>
      <c r="AT14" s="134"/>
      <c r="AU14" s="134"/>
      <c r="AV14" s="134"/>
      <c r="AW14" s="134"/>
      <c r="AX14" s="134"/>
      <c r="AY14" s="134"/>
      <c r="AZ14" s="134"/>
      <c r="BA14" s="134"/>
      <c r="BB14" s="134"/>
      <c r="BC14" s="134"/>
      <c r="BD14" s="134"/>
      <c r="BE14" s="134"/>
      <c r="BF14" s="134"/>
      <c r="BG14" s="134"/>
      <c r="BH14" s="134"/>
      <c r="BI14" s="134"/>
      <c r="BJ14" s="134"/>
      <c r="BK14" s="134"/>
      <c r="BL14" s="134"/>
      <c r="BM14" s="134"/>
      <c r="BN14" s="134"/>
      <c r="BO14" s="134"/>
      <c r="BP14" s="134"/>
      <c r="BQ14" s="134"/>
      <c r="BR14" s="134"/>
      <c r="BS14" s="134"/>
      <c r="BT14" s="134"/>
      <c r="BU14" s="134"/>
      <c r="BV14" s="134"/>
      <c r="BW14" s="134"/>
      <c r="BX14" s="134"/>
      <c r="BY14" s="134"/>
      <c r="BZ14" s="134"/>
      <c r="CA14" s="134"/>
      <c r="CB14" s="134"/>
      <c r="CC14" s="134"/>
      <c r="CD14" s="134"/>
      <c r="CE14" s="134"/>
      <c r="CF14" s="134"/>
      <c r="CG14" s="134"/>
      <c r="CH14" s="134"/>
      <c r="CI14" s="134"/>
      <c r="CJ14" s="134"/>
      <c r="CK14" s="134"/>
      <c r="CL14" s="134"/>
      <c r="CM14" s="134"/>
      <c r="CN14" s="134"/>
      <c r="CO14" s="134"/>
    </row>
    <row r="15" spans="2:93" ht="27.95" customHeight="1" x14ac:dyDescent="0.3">
      <c r="B15" s="9" t="s">
        <v>9</v>
      </c>
      <c r="C15" s="9" t="s">
        <v>10</v>
      </c>
      <c r="D15" s="9" t="s">
        <v>2</v>
      </c>
      <c r="E15" s="10">
        <v>947.62602900000002</v>
      </c>
      <c r="F15" s="14">
        <f t="shared" si="1"/>
        <v>9.8992865000047026</v>
      </c>
      <c r="G15" s="9"/>
      <c r="H15" s="46" t="s">
        <v>176</v>
      </c>
      <c r="I15" s="31">
        <v>43114</v>
      </c>
      <c r="J15" s="49">
        <v>0.12</v>
      </c>
      <c r="K15" s="32">
        <v>48</v>
      </c>
      <c r="L15" s="10" t="s">
        <v>180</v>
      </c>
      <c r="M15" s="31">
        <v>44575</v>
      </c>
      <c r="N15" s="10" t="s">
        <v>178</v>
      </c>
      <c r="O15" s="15"/>
      <c r="P15" s="117">
        <v>113.71512348</v>
      </c>
      <c r="Q15" s="117">
        <v>0</v>
      </c>
      <c r="R15" s="117">
        <v>0</v>
      </c>
      <c r="S15" s="117">
        <v>1004.4835907400001</v>
      </c>
      <c r="T15" s="117">
        <v>0</v>
      </c>
      <c r="U15" s="117">
        <v>0</v>
      </c>
      <c r="V15" s="117">
        <v>0</v>
      </c>
      <c r="W15" s="117">
        <v>0</v>
      </c>
      <c r="X15" s="117">
        <v>0</v>
      </c>
      <c r="Y15" s="117">
        <v>0</v>
      </c>
      <c r="Z15" s="117">
        <v>0</v>
      </c>
      <c r="AA15" s="117">
        <v>0</v>
      </c>
      <c r="AB15" s="117">
        <v>0</v>
      </c>
      <c r="AC15" s="117">
        <v>0</v>
      </c>
      <c r="AD15" s="117">
        <v>0</v>
      </c>
      <c r="AE15" s="117">
        <v>0</v>
      </c>
      <c r="AF15" s="117">
        <v>0</v>
      </c>
      <c r="AG15" s="117">
        <v>0</v>
      </c>
      <c r="AH15" s="118">
        <v>0</v>
      </c>
      <c r="AI15" s="118">
        <v>0</v>
      </c>
      <c r="AJ15" s="118">
        <v>0</v>
      </c>
      <c r="AN15" s="134"/>
      <c r="AO15" s="134"/>
      <c r="AP15" s="134"/>
      <c r="AQ15" s="134"/>
      <c r="AR15" s="134"/>
      <c r="AS15" s="134"/>
      <c r="AT15" s="134"/>
      <c r="AU15" s="134"/>
      <c r="AV15" s="134"/>
      <c r="AW15" s="134"/>
      <c r="AX15" s="134"/>
      <c r="AY15" s="134"/>
      <c r="AZ15" s="134"/>
      <c r="BA15" s="134"/>
      <c r="BB15" s="134"/>
      <c r="BC15" s="134"/>
      <c r="BD15" s="134"/>
      <c r="BE15" s="134"/>
      <c r="BF15" s="134"/>
      <c r="BG15" s="134"/>
      <c r="BH15" s="134"/>
      <c r="BI15" s="134"/>
      <c r="BJ15" s="134"/>
      <c r="BK15" s="134"/>
      <c r="BL15" s="134"/>
      <c r="BM15" s="134"/>
      <c r="BN15" s="134"/>
      <c r="BO15" s="134"/>
      <c r="BP15" s="134"/>
      <c r="BQ15" s="134"/>
      <c r="BR15" s="134"/>
      <c r="BS15" s="134"/>
      <c r="BT15" s="134"/>
      <c r="BU15" s="134"/>
      <c r="BV15" s="134"/>
      <c r="BW15" s="134"/>
      <c r="BX15" s="134"/>
      <c r="BY15" s="134"/>
      <c r="BZ15" s="134"/>
      <c r="CA15" s="134"/>
      <c r="CB15" s="134"/>
      <c r="CC15" s="134"/>
      <c r="CD15" s="134"/>
      <c r="CE15" s="134"/>
      <c r="CF15" s="134"/>
      <c r="CG15" s="134"/>
      <c r="CH15" s="134"/>
      <c r="CI15" s="134"/>
      <c r="CJ15" s="134"/>
      <c r="CK15" s="134"/>
      <c r="CL15" s="134"/>
      <c r="CM15" s="134"/>
      <c r="CN15" s="134"/>
      <c r="CO15" s="134"/>
    </row>
    <row r="16" spans="2:93" ht="27.95" customHeight="1" x14ac:dyDescent="0.3">
      <c r="B16" s="9" t="s">
        <v>11</v>
      </c>
      <c r="C16" s="9" t="s">
        <v>12</v>
      </c>
      <c r="D16" s="9" t="s">
        <v>2</v>
      </c>
      <c r="E16" s="10">
        <v>844.60981839999999</v>
      </c>
      <c r="F16" s="14">
        <f t="shared" si="1"/>
        <v>8.8231373106980602</v>
      </c>
      <c r="G16" s="9"/>
      <c r="H16" s="46" t="s">
        <v>176</v>
      </c>
      <c r="I16" s="31">
        <v>42761</v>
      </c>
      <c r="J16" s="49">
        <v>0.15</v>
      </c>
      <c r="K16" s="32">
        <v>55</v>
      </c>
      <c r="L16" s="10" t="s">
        <v>180</v>
      </c>
      <c r="M16" s="31">
        <v>44410</v>
      </c>
      <c r="N16" s="10" t="s">
        <v>178</v>
      </c>
      <c r="O16" s="15"/>
      <c r="P16" s="117">
        <v>992.97745009939763</v>
      </c>
      <c r="Q16" s="117">
        <v>0</v>
      </c>
      <c r="R16" s="117">
        <v>0</v>
      </c>
      <c r="S16" s="117">
        <v>0</v>
      </c>
      <c r="T16" s="117">
        <v>0</v>
      </c>
      <c r="U16" s="117">
        <v>0</v>
      </c>
      <c r="V16" s="117">
        <v>0</v>
      </c>
      <c r="W16" s="117">
        <v>0</v>
      </c>
      <c r="X16" s="117">
        <v>0</v>
      </c>
      <c r="Y16" s="117">
        <v>0</v>
      </c>
      <c r="Z16" s="117">
        <v>0</v>
      </c>
      <c r="AA16" s="117">
        <v>0</v>
      </c>
      <c r="AB16" s="117">
        <v>0</v>
      </c>
      <c r="AC16" s="117">
        <v>0</v>
      </c>
      <c r="AD16" s="117">
        <v>0</v>
      </c>
      <c r="AE16" s="117">
        <v>0</v>
      </c>
      <c r="AF16" s="117">
        <v>0</v>
      </c>
      <c r="AG16" s="117">
        <v>0</v>
      </c>
      <c r="AH16" s="118">
        <v>0</v>
      </c>
      <c r="AI16" s="118">
        <v>0</v>
      </c>
      <c r="AJ16" s="118">
        <v>0</v>
      </c>
      <c r="AN16" s="134"/>
      <c r="AO16" s="134"/>
      <c r="AP16" s="134"/>
      <c r="AQ16" s="134"/>
      <c r="AR16" s="134"/>
      <c r="AS16" s="134"/>
      <c r="AT16" s="134"/>
      <c r="AU16" s="134"/>
      <c r="AV16" s="134"/>
      <c r="AW16" s="134"/>
      <c r="AX16" s="134"/>
      <c r="AY16" s="134"/>
      <c r="AZ16" s="134"/>
      <c r="BA16" s="134"/>
      <c r="BB16" s="134"/>
      <c r="BC16" s="134"/>
      <c r="BD16" s="134"/>
      <c r="BE16" s="134"/>
      <c r="BF16" s="134"/>
      <c r="BG16" s="134"/>
      <c r="BH16" s="134"/>
      <c r="BI16" s="134"/>
      <c r="BJ16" s="134"/>
      <c r="BK16" s="134"/>
      <c r="BL16" s="134"/>
      <c r="BM16" s="134"/>
      <c r="BN16" s="134"/>
      <c r="BO16" s="134"/>
      <c r="BP16" s="134"/>
      <c r="BQ16" s="134"/>
      <c r="BR16" s="134"/>
      <c r="BS16" s="134"/>
      <c r="BT16" s="134"/>
      <c r="BU16" s="134"/>
      <c r="BV16" s="134"/>
      <c r="BW16" s="134"/>
      <c r="BX16" s="134"/>
      <c r="BY16" s="134"/>
      <c r="BZ16" s="134"/>
      <c r="CA16" s="134"/>
      <c r="CB16" s="134"/>
      <c r="CC16" s="134"/>
      <c r="CD16" s="134"/>
      <c r="CE16" s="134"/>
      <c r="CF16" s="134"/>
      <c r="CG16" s="134"/>
      <c r="CH16" s="134"/>
      <c r="CI16" s="134"/>
      <c r="CJ16" s="134"/>
      <c r="CK16" s="134"/>
      <c r="CL16" s="134"/>
      <c r="CM16" s="134"/>
      <c r="CN16" s="134"/>
      <c r="CO16" s="134"/>
    </row>
    <row r="17" spans="1:98" ht="27.95" customHeight="1" x14ac:dyDescent="0.3">
      <c r="B17" s="9" t="s">
        <v>13</v>
      </c>
      <c r="C17" s="9" t="s">
        <v>14</v>
      </c>
      <c r="D17" s="9" t="s">
        <v>2</v>
      </c>
      <c r="E17" s="16">
        <v>579.23007505999999</v>
      </c>
      <c r="F17" s="14">
        <f t="shared" si="1"/>
        <v>6.0508726934073778</v>
      </c>
      <c r="G17" s="9"/>
      <c r="H17" s="46" t="s">
        <v>176</v>
      </c>
      <c r="I17" s="31">
        <v>41699</v>
      </c>
      <c r="J17" s="49" t="s">
        <v>181</v>
      </c>
      <c r="K17" s="32">
        <v>127</v>
      </c>
      <c r="L17" s="10" t="s">
        <v>177</v>
      </c>
      <c r="M17" s="31">
        <v>45566</v>
      </c>
      <c r="N17" s="10" t="s">
        <v>178</v>
      </c>
      <c r="O17" s="15"/>
      <c r="P17" s="117">
        <v>193.67048698798368</v>
      </c>
      <c r="Q17" s="117">
        <v>0</v>
      </c>
      <c r="R17" s="117">
        <v>0</v>
      </c>
      <c r="S17" s="117">
        <v>194.22775849960291</v>
      </c>
      <c r="T17" s="117">
        <v>0</v>
      </c>
      <c r="U17" s="117">
        <v>0</v>
      </c>
      <c r="V17" s="117">
        <v>186.31143264960292</v>
      </c>
      <c r="W17" s="117">
        <v>0</v>
      </c>
      <c r="X17" s="117">
        <v>0</v>
      </c>
      <c r="Y17" s="117">
        <v>148.63743118133576</v>
      </c>
      <c r="Z17" s="117">
        <v>0</v>
      </c>
      <c r="AA17" s="117">
        <v>0</v>
      </c>
      <c r="AB17" s="117">
        <v>0</v>
      </c>
      <c r="AC17" s="117">
        <v>0</v>
      </c>
      <c r="AD17" s="117">
        <v>0</v>
      </c>
      <c r="AE17" s="117">
        <v>0</v>
      </c>
      <c r="AF17" s="117">
        <v>0</v>
      </c>
      <c r="AG17" s="117">
        <v>0</v>
      </c>
      <c r="AH17" s="118">
        <v>0</v>
      </c>
      <c r="AI17" s="118">
        <v>0</v>
      </c>
      <c r="AJ17" s="118">
        <v>0</v>
      </c>
      <c r="AN17" s="134"/>
      <c r="AO17" s="134"/>
      <c r="AP17" s="134"/>
      <c r="AQ17" s="134"/>
      <c r="AR17" s="134"/>
      <c r="AS17" s="134"/>
      <c r="AT17" s="134"/>
      <c r="AU17" s="134"/>
      <c r="AV17" s="134"/>
      <c r="AW17" s="134"/>
      <c r="AX17" s="134"/>
      <c r="AY17" s="134"/>
      <c r="AZ17" s="134"/>
      <c r="BA17" s="134"/>
      <c r="BB17" s="134"/>
      <c r="BC17" s="134"/>
      <c r="BD17" s="134"/>
      <c r="BE17" s="134"/>
      <c r="BF17" s="134"/>
      <c r="BG17" s="134"/>
      <c r="BH17" s="134"/>
      <c r="BI17" s="134"/>
      <c r="BJ17" s="134"/>
      <c r="BK17" s="134"/>
      <c r="BL17" s="134"/>
      <c r="BM17" s="134"/>
      <c r="BN17" s="134"/>
      <c r="BO17" s="134"/>
      <c r="BP17" s="134"/>
      <c r="BQ17" s="134"/>
      <c r="BR17" s="134"/>
      <c r="BS17" s="134"/>
      <c r="BT17" s="134"/>
      <c r="BU17" s="134"/>
      <c r="BV17" s="134"/>
      <c r="BW17" s="134"/>
      <c r="BX17" s="134"/>
      <c r="BY17" s="134"/>
      <c r="BZ17" s="134"/>
      <c r="CA17" s="134"/>
      <c r="CB17" s="134"/>
      <c r="CC17" s="134"/>
      <c r="CD17" s="134"/>
      <c r="CE17" s="134"/>
      <c r="CF17" s="134"/>
      <c r="CG17" s="134"/>
      <c r="CH17" s="134"/>
      <c r="CI17" s="134"/>
      <c r="CJ17" s="134"/>
      <c r="CK17" s="134"/>
      <c r="CL17" s="134"/>
      <c r="CM17" s="134"/>
      <c r="CN17" s="134"/>
      <c r="CO17" s="134"/>
    </row>
    <row r="18" spans="1:98" ht="27.95" customHeight="1" x14ac:dyDescent="0.3">
      <c r="B18" s="9" t="s">
        <v>15</v>
      </c>
      <c r="C18" s="9" t="s">
        <v>16</v>
      </c>
      <c r="D18" s="9" t="s">
        <v>2</v>
      </c>
      <c r="E18" s="10">
        <v>408.54513156999997</v>
      </c>
      <c r="F18" s="14">
        <f t="shared" si="1"/>
        <v>4.2678284279098726</v>
      </c>
      <c r="G18" s="9"/>
      <c r="H18" s="46" t="s">
        <v>176</v>
      </c>
      <c r="I18" s="31">
        <v>43158</v>
      </c>
      <c r="J18" s="49" t="s">
        <v>181</v>
      </c>
      <c r="K18" s="32">
        <v>96</v>
      </c>
      <c r="L18" s="10" t="s">
        <v>177</v>
      </c>
      <c r="M18" s="31">
        <v>46080</v>
      </c>
      <c r="N18" s="10" t="s">
        <v>178</v>
      </c>
      <c r="O18" s="15"/>
      <c r="P18" s="117">
        <v>106.80802143575571</v>
      </c>
      <c r="Q18" s="117">
        <v>0</v>
      </c>
      <c r="R18" s="117">
        <v>0</v>
      </c>
      <c r="S18" s="117">
        <v>103.41149766994045</v>
      </c>
      <c r="T18" s="117">
        <v>0</v>
      </c>
      <c r="U18" s="117">
        <v>0</v>
      </c>
      <c r="V18" s="117">
        <v>99.80129270935862</v>
      </c>
      <c r="W18" s="117">
        <v>0</v>
      </c>
      <c r="X18" s="117">
        <v>0</v>
      </c>
      <c r="Y18" s="117">
        <v>96.346519133004435</v>
      </c>
      <c r="Z18" s="117">
        <v>0</v>
      </c>
      <c r="AA18" s="117">
        <v>0</v>
      </c>
      <c r="AB18" s="117">
        <v>91.799295245860591</v>
      </c>
      <c r="AC18" s="117">
        <v>0</v>
      </c>
      <c r="AD18" s="117">
        <v>0</v>
      </c>
      <c r="AE18" s="117">
        <v>14.708391911636646</v>
      </c>
      <c r="AF18" s="117">
        <v>0</v>
      </c>
      <c r="AG18" s="117">
        <v>0</v>
      </c>
      <c r="AH18" s="118">
        <v>0</v>
      </c>
      <c r="AI18" s="118">
        <v>0</v>
      </c>
      <c r="AJ18" s="118">
        <v>0</v>
      </c>
      <c r="AN18" s="134"/>
      <c r="AO18" s="134"/>
      <c r="AP18" s="134"/>
      <c r="AQ18" s="134"/>
      <c r="AR18" s="134"/>
      <c r="AS18" s="134"/>
      <c r="AT18" s="134"/>
      <c r="AU18" s="134"/>
      <c r="AV18" s="134"/>
      <c r="AW18" s="134"/>
      <c r="AX18" s="134"/>
      <c r="AY18" s="134"/>
      <c r="AZ18" s="134"/>
      <c r="BA18" s="134"/>
      <c r="BB18" s="134"/>
      <c r="BC18" s="134"/>
      <c r="BD18" s="134"/>
      <c r="BE18" s="134"/>
      <c r="BF18" s="134"/>
      <c r="BG18" s="134"/>
      <c r="BH18" s="134"/>
      <c r="BI18" s="134"/>
      <c r="BJ18" s="134"/>
      <c r="BK18" s="134"/>
      <c r="BL18" s="134"/>
      <c r="BM18" s="134"/>
      <c r="BN18" s="134"/>
      <c r="BO18" s="134"/>
      <c r="BP18" s="134"/>
      <c r="BQ18" s="134"/>
      <c r="BR18" s="134"/>
      <c r="BS18" s="134"/>
      <c r="BT18" s="134"/>
      <c r="BU18" s="134"/>
      <c r="BV18" s="134"/>
      <c r="BW18" s="134"/>
      <c r="BX18" s="134"/>
      <c r="BY18" s="134"/>
      <c r="BZ18" s="134"/>
      <c r="CA18" s="134"/>
      <c r="CB18" s="134"/>
      <c r="CC18" s="134"/>
      <c r="CD18" s="134"/>
      <c r="CE18" s="134"/>
      <c r="CF18" s="134"/>
      <c r="CG18" s="134"/>
      <c r="CH18" s="134"/>
      <c r="CI18" s="134"/>
      <c r="CJ18" s="134"/>
      <c r="CK18" s="134"/>
      <c r="CL18" s="134"/>
      <c r="CM18" s="134"/>
      <c r="CN18" s="134"/>
      <c r="CO18" s="134"/>
    </row>
    <row r="19" spans="1:98" ht="27.95" customHeight="1" x14ac:dyDescent="0.3">
      <c r="A19" s="43"/>
      <c r="B19" s="9" t="s">
        <v>19</v>
      </c>
      <c r="C19" s="9" t="s">
        <v>20</v>
      </c>
      <c r="D19" s="9" t="s">
        <v>2</v>
      </c>
      <c r="E19" s="10">
        <v>111.54847799999912</v>
      </c>
      <c r="F19" s="14">
        <f t="shared" si="1"/>
        <v>1.1652807210527378</v>
      </c>
      <c r="G19" s="9"/>
      <c r="H19" s="46" t="s">
        <v>182</v>
      </c>
      <c r="I19" s="31">
        <v>40603</v>
      </c>
      <c r="J19" s="49" t="s">
        <v>183</v>
      </c>
      <c r="K19" s="32">
        <v>187</v>
      </c>
      <c r="L19" s="10" t="s">
        <v>184</v>
      </c>
      <c r="M19" s="31">
        <v>46296</v>
      </c>
      <c r="N19" s="10" t="s">
        <v>178</v>
      </c>
      <c r="O19" s="15"/>
      <c r="P19" s="117">
        <v>51.897928539999995</v>
      </c>
      <c r="Q19" s="117">
        <v>0</v>
      </c>
      <c r="R19" s="117">
        <v>0</v>
      </c>
      <c r="S19" s="117">
        <v>51.038183009999997</v>
      </c>
      <c r="T19" s="117">
        <v>0</v>
      </c>
      <c r="U19" s="117">
        <v>0</v>
      </c>
      <c r="V19" s="117">
        <v>44.969626000000005</v>
      </c>
      <c r="W19" s="117">
        <v>0</v>
      </c>
      <c r="X19" s="117">
        <v>0</v>
      </c>
      <c r="Y19" s="117">
        <v>38.387137480000007</v>
      </c>
      <c r="Z19" s="117">
        <v>0</v>
      </c>
      <c r="AA19" s="117">
        <v>0</v>
      </c>
      <c r="AB19" s="117">
        <v>32.679616430000003</v>
      </c>
      <c r="AC19" s="117">
        <v>0</v>
      </c>
      <c r="AD19" s="117">
        <v>0</v>
      </c>
      <c r="AE19" s="117">
        <v>21.708461530000001</v>
      </c>
      <c r="AF19" s="117">
        <v>0</v>
      </c>
      <c r="AG19" s="117">
        <v>0</v>
      </c>
      <c r="AH19" s="118">
        <v>0</v>
      </c>
      <c r="AI19" s="118">
        <v>0</v>
      </c>
      <c r="AJ19" s="118">
        <v>0</v>
      </c>
      <c r="AN19" s="134"/>
      <c r="AO19" s="134"/>
      <c r="AP19" s="134"/>
      <c r="AQ19" s="134"/>
      <c r="AR19" s="134"/>
      <c r="AS19" s="134"/>
      <c r="AT19" s="134"/>
      <c r="AU19" s="134"/>
      <c r="AV19" s="134"/>
      <c r="AW19" s="134"/>
      <c r="AX19" s="134"/>
      <c r="AY19" s="134"/>
      <c r="AZ19" s="134"/>
      <c r="BA19" s="134"/>
      <c r="BB19" s="134"/>
      <c r="BC19" s="134"/>
      <c r="BD19" s="134"/>
      <c r="BE19" s="134"/>
      <c r="BF19" s="134"/>
      <c r="BG19" s="134"/>
      <c r="BH19" s="134"/>
      <c r="BI19" s="134"/>
      <c r="BJ19" s="134"/>
      <c r="BK19" s="134"/>
      <c r="BL19" s="134"/>
      <c r="BM19" s="134"/>
      <c r="BN19" s="134"/>
      <c r="BO19" s="134"/>
      <c r="BP19" s="134"/>
      <c r="BQ19" s="134"/>
      <c r="BR19" s="134"/>
      <c r="BS19" s="134"/>
      <c r="BT19" s="134"/>
      <c r="BU19" s="134"/>
      <c r="BV19" s="134"/>
      <c r="BW19" s="134"/>
      <c r="BX19" s="134"/>
      <c r="BY19" s="134"/>
      <c r="BZ19" s="134"/>
      <c r="CA19" s="134"/>
      <c r="CB19" s="134"/>
      <c r="CC19" s="134"/>
      <c r="CD19" s="134"/>
      <c r="CE19" s="134"/>
      <c r="CF19" s="134"/>
      <c r="CG19" s="134"/>
      <c r="CH19" s="134"/>
      <c r="CI19" s="134"/>
      <c r="CJ19" s="134"/>
      <c r="CK19" s="134"/>
      <c r="CL19" s="134"/>
      <c r="CM19" s="134"/>
      <c r="CN19" s="134"/>
      <c r="CO19" s="134"/>
    </row>
    <row r="20" spans="1:98" ht="27.95" customHeight="1" x14ac:dyDescent="0.3">
      <c r="B20" s="9" t="s">
        <v>17</v>
      </c>
      <c r="C20" s="9" t="s">
        <v>18</v>
      </c>
      <c r="D20" s="9" t="s">
        <v>2</v>
      </c>
      <c r="E20" s="10">
        <v>92.963564469999994</v>
      </c>
      <c r="F20" s="14">
        <f t="shared" si="1"/>
        <v>0.97113516364817754</v>
      </c>
      <c r="G20" s="9"/>
      <c r="H20" s="46" t="s">
        <v>176</v>
      </c>
      <c r="I20" s="31">
        <v>42583</v>
      </c>
      <c r="J20" s="49">
        <v>0.11409999999999999</v>
      </c>
      <c r="K20" s="32">
        <v>72</v>
      </c>
      <c r="L20" s="10" t="s">
        <v>177</v>
      </c>
      <c r="M20" s="31">
        <v>44774</v>
      </c>
      <c r="N20" s="10" t="s">
        <v>178</v>
      </c>
      <c r="O20" s="15"/>
      <c r="P20" s="117">
        <v>85.481931120000013</v>
      </c>
      <c r="Q20" s="117">
        <v>0</v>
      </c>
      <c r="R20" s="117">
        <v>0</v>
      </c>
      <c r="S20" s="117">
        <v>56.987954080000009</v>
      </c>
      <c r="T20" s="117">
        <v>0</v>
      </c>
      <c r="U20" s="117">
        <v>0</v>
      </c>
      <c r="V20" s="117">
        <v>0</v>
      </c>
      <c r="W20" s="117">
        <v>0</v>
      </c>
      <c r="X20" s="117">
        <v>0</v>
      </c>
      <c r="Y20" s="117">
        <v>0</v>
      </c>
      <c r="Z20" s="117">
        <v>0</v>
      </c>
      <c r="AA20" s="117">
        <v>0</v>
      </c>
      <c r="AB20" s="117">
        <v>0</v>
      </c>
      <c r="AC20" s="117">
        <v>0</v>
      </c>
      <c r="AD20" s="117">
        <v>0</v>
      </c>
      <c r="AE20" s="117">
        <v>0</v>
      </c>
      <c r="AF20" s="117">
        <v>0</v>
      </c>
      <c r="AG20" s="117">
        <v>0</v>
      </c>
      <c r="AH20" s="118">
        <v>0</v>
      </c>
      <c r="AI20" s="118">
        <v>0</v>
      </c>
      <c r="AJ20" s="118">
        <v>0</v>
      </c>
      <c r="AN20" s="134"/>
      <c r="AO20" s="134"/>
      <c r="AP20" s="134"/>
      <c r="AQ20" s="134"/>
      <c r="AR20" s="134"/>
      <c r="AS20" s="134"/>
      <c r="AT20" s="134"/>
      <c r="AU20" s="134"/>
      <c r="AV20" s="134"/>
      <c r="AW20" s="134"/>
      <c r="AX20" s="134"/>
      <c r="AY20" s="134"/>
      <c r="AZ20" s="134"/>
      <c r="BA20" s="134"/>
      <c r="BB20" s="134"/>
      <c r="BC20" s="134"/>
      <c r="BD20" s="134"/>
      <c r="BE20" s="134"/>
      <c r="BF20" s="134"/>
      <c r="BG20" s="134"/>
      <c r="BH20" s="134"/>
      <c r="BI20" s="134"/>
      <c r="BJ20" s="134"/>
      <c r="BK20" s="134"/>
      <c r="BL20" s="134"/>
      <c r="BM20" s="134"/>
      <c r="BN20" s="134"/>
      <c r="BO20" s="134"/>
      <c r="BP20" s="134"/>
      <c r="BQ20" s="134"/>
      <c r="BR20" s="134"/>
      <c r="BS20" s="134"/>
      <c r="BT20" s="134"/>
      <c r="BU20" s="134"/>
      <c r="BV20" s="134"/>
      <c r="BW20" s="134"/>
      <c r="BX20" s="134"/>
      <c r="BY20" s="134"/>
      <c r="BZ20" s="134"/>
      <c r="CA20" s="134"/>
      <c r="CB20" s="134"/>
      <c r="CC20" s="134"/>
      <c r="CD20" s="134"/>
      <c r="CE20" s="134"/>
      <c r="CF20" s="134"/>
      <c r="CG20" s="134"/>
      <c r="CH20" s="134"/>
      <c r="CI20" s="134"/>
      <c r="CJ20" s="134"/>
      <c r="CK20" s="134"/>
      <c r="CL20" s="134"/>
      <c r="CM20" s="134"/>
      <c r="CN20" s="134"/>
      <c r="CO20" s="134"/>
    </row>
    <row r="21" spans="1:98" ht="27.95" customHeight="1" x14ac:dyDescent="0.3">
      <c r="B21" s="9" t="s">
        <v>23</v>
      </c>
      <c r="C21" s="9" t="s">
        <v>24</v>
      </c>
      <c r="D21" s="9" t="s">
        <v>2</v>
      </c>
      <c r="E21" s="10">
        <v>43.343473260000003</v>
      </c>
      <c r="F21" s="14">
        <f t="shared" si="1"/>
        <v>0.45278353124050036</v>
      </c>
      <c r="G21" s="9"/>
      <c r="H21" s="46" t="s">
        <v>176</v>
      </c>
      <c r="I21" s="31">
        <v>43104</v>
      </c>
      <c r="J21" s="49" t="s">
        <v>181</v>
      </c>
      <c r="K21" s="32">
        <v>96</v>
      </c>
      <c r="L21" s="10" t="s">
        <v>177</v>
      </c>
      <c r="M21" s="31">
        <v>46026</v>
      </c>
      <c r="N21" s="10" t="s">
        <v>178</v>
      </c>
      <c r="O21" s="15"/>
      <c r="P21" s="117">
        <v>11.475637113867178</v>
      </c>
      <c r="Q21" s="117">
        <v>0</v>
      </c>
      <c r="R21" s="117">
        <v>0</v>
      </c>
      <c r="S21" s="117">
        <v>11.14386949751538</v>
      </c>
      <c r="T21" s="117">
        <v>0</v>
      </c>
      <c r="U21" s="117">
        <v>0</v>
      </c>
      <c r="V21" s="117">
        <v>10.787123749703387</v>
      </c>
      <c r="W21" s="117">
        <v>0</v>
      </c>
      <c r="X21" s="117">
        <v>0</v>
      </c>
      <c r="Y21" s="117">
        <v>10.391796608518566</v>
      </c>
      <c r="Z21" s="117">
        <v>0</v>
      </c>
      <c r="AA21" s="117">
        <v>0</v>
      </c>
      <c r="AB21" s="117">
        <v>9.8872393072373654</v>
      </c>
      <c r="AC21" s="117">
        <v>0</v>
      </c>
      <c r="AD21" s="117">
        <v>0</v>
      </c>
      <c r="AE21" s="117">
        <v>0.7929741299048928</v>
      </c>
      <c r="AF21" s="117">
        <v>0</v>
      </c>
      <c r="AG21" s="117">
        <v>0</v>
      </c>
      <c r="AH21" s="118">
        <v>0</v>
      </c>
      <c r="AI21" s="118">
        <v>0</v>
      </c>
      <c r="AJ21" s="118">
        <v>0</v>
      </c>
      <c r="AN21" s="134"/>
      <c r="AO21" s="134"/>
      <c r="AP21" s="134"/>
      <c r="AQ21" s="134"/>
      <c r="AR21" s="134"/>
      <c r="AS21" s="134"/>
      <c r="AT21" s="134"/>
      <c r="AU21" s="134"/>
      <c r="AV21" s="134"/>
      <c r="AW21" s="134"/>
      <c r="AX21" s="134"/>
      <c r="AY21" s="134"/>
      <c r="AZ21" s="134"/>
      <c r="BA21" s="134"/>
      <c r="BB21" s="134"/>
      <c r="BC21" s="134"/>
      <c r="BD21" s="134"/>
      <c r="BE21" s="134"/>
      <c r="BF21" s="134"/>
      <c r="BG21" s="134"/>
      <c r="BH21" s="134"/>
      <c r="BI21" s="134"/>
      <c r="BJ21" s="134"/>
      <c r="BK21" s="134"/>
      <c r="BL21" s="134"/>
      <c r="BM21" s="134"/>
      <c r="BN21" s="134"/>
      <c r="BO21" s="134"/>
      <c r="BP21" s="134"/>
      <c r="BQ21" s="134"/>
      <c r="BR21" s="134"/>
      <c r="BS21" s="134"/>
      <c r="BT21" s="134"/>
      <c r="BU21" s="134"/>
      <c r="BV21" s="134"/>
      <c r="BW21" s="134"/>
      <c r="BX21" s="134"/>
      <c r="BY21" s="134"/>
      <c r="BZ21" s="134"/>
      <c r="CA21" s="134"/>
      <c r="CB21" s="134"/>
      <c r="CC21" s="134"/>
      <c r="CD21" s="134"/>
      <c r="CE21" s="134"/>
      <c r="CF21" s="134"/>
      <c r="CG21" s="134"/>
      <c r="CH21" s="134"/>
      <c r="CI21" s="134"/>
      <c r="CJ21" s="134"/>
      <c r="CK21" s="134"/>
      <c r="CL21" s="134"/>
      <c r="CM21" s="134"/>
      <c r="CN21" s="134"/>
      <c r="CO21" s="134"/>
    </row>
    <row r="22" spans="1:98" ht="27.95" customHeight="1" x14ac:dyDescent="0.3">
      <c r="B22" s="9" t="s">
        <v>25</v>
      </c>
      <c r="C22" s="9" t="s">
        <v>26</v>
      </c>
      <c r="D22" s="9" t="s">
        <v>2</v>
      </c>
      <c r="E22" s="10">
        <v>0.43212973000000005</v>
      </c>
      <c r="F22" s="14">
        <f t="shared" si="1"/>
        <v>4.5142027250495431E-3</v>
      </c>
      <c r="G22" s="9"/>
      <c r="H22" s="46" t="s">
        <v>176</v>
      </c>
      <c r="I22" s="31">
        <v>40450</v>
      </c>
      <c r="J22" s="49" t="s">
        <v>181</v>
      </c>
      <c r="K22" s="32">
        <v>140</v>
      </c>
      <c r="L22" s="10" t="s">
        <v>177</v>
      </c>
      <c r="M22" s="31">
        <v>44710</v>
      </c>
      <c r="N22" s="10" t="s">
        <v>178</v>
      </c>
      <c r="O22" s="15"/>
      <c r="P22" s="117">
        <v>6.8930586649186507</v>
      </c>
      <c r="Q22" s="117">
        <v>0</v>
      </c>
      <c r="R22" s="117">
        <v>0</v>
      </c>
      <c r="S22" s="117">
        <v>0.19888143999999999</v>
      </c>
      <c r="T22" s="117">
        <v>0</v>
      </c>
      <c r="U22" s="117">
        <v>0</v>
      </c>
      <c r="V22" s="117">
        <v>0</v>
      </c>
      <c r="W22" s="117">
        <v>0</v>
      </c>
      <c r="X22" s="117">
        <v>0</v>
      </c>
      <c r="Y22" s="117">
        <v>0</v>
      </c>
      <c r="Z22" s="117">
        <v>0</v>
      </c>
      <c r="AA22" s="117">
        <v>0</v>
      </c>
      <c r="AB22" s="117">
        <v>0</v>
      </c>
      <c r="AC22" s="117">
        <v>0</v>
      </c>
      <c r="AD22" s="117">
        <v>0</v>
      </c>
      <c r="AE22" s="117">
        <v>0</v>
      </c>
      <c r="AF22" s="117">
        <v>0</v>
      </c>
      <c r="AG22" s="117">
        <v>0</v>
      </c>
      <c r="AH22" s="118">
        <v>0</v>
      </c>
      <c r="AI22" s="118">
        <v>0</v>
      </c>
      <c r="AJ22" s="118">
        <v>0</v>
      </c>
      <c r="AN22" s="134"/>
      <c r="AO22" s="134"/>
      <c r="AP22" s="134"/>
      <c r="AQ22" s="134"/>
      <c r="AR22" s="134"/>
      <c r="AS22" s="134"/>
      <c r="AT22" s="134"/>
      <c r="AU22" s="134"/>
      <c r="AV22" s="134"/>
      <c r="AW22" s="134"/>
      <c r="AX22" s="134"/>
      <c r="AY22" s="134"/>
      <c r="AZ22" s="134"/>
      <c r="BA22" s="134"/>
      <c r="BB22" s="134"/>
      <c r="BC22" s="134"/>
      <c r="BD22" s="134"/>
      <c r="BE22" s="134"/>
      <c r="BF22" s="134"/>
      <c r="BG22" s="134"/>
      <c r="BH22" s="134"/>
      <c r="BI22" s="134"/>
      <c r="BJ22" s="134"/>
      <c r="BK22" s="134"/>
      <c r="BL22" s="134"/>
      <c r="BM22" s="134"/>
      <c r="BN22" s="134"/>
      <c r="BO22" s="134"/>
      <c r="BP22" s="134"/>
      <c r="BQ22" s="134"/>
      <c r="BR22" s="134"/>
      <c r="BS22" s="134"/>
      <c r="BT22" s="134"/>
      <c r="BU22" s="134"/>
      <c r="BV22" s="134"/>
      <c r="BW22" s="134"/>
      <c r="BX22" s="134"/>
      <c r="BY22" s="134"/>
      <c r="BZ22" s="134"/>
      <c r="CA22" s="134"/>
      <c r="CB22" s="134"/>
      <c r="CC22" s="134"/>
      <c r="CD22" s="134"/>
      <c r="CE22" s="134"/>
      <c r="CF22" s="134"/>
      <c r="CG22" s="134"/>
      <c r="CH22" s="134"/>
      <c r="CI22" s="134"/>
      <c r="CJ22" s="134"/>
      <c r="CK22" s="134"/>
      <c r="CL22" s="134"/>
      <c r="CM22" s="134"/>
      <c r="CN22" s="134"/>
      <c r="CO22" s="134"/>
    </row>
    <row r="23" spans="1:98" ht="27.95" customHeight="1" x14ac:dyDescent="0.3">
      <c r="B23" s="9" t="s">
        <v>21</v>
      </c>
      <c r="C23" s="9" t="s">
        <v>22</v>
      </c>
      <c r="D23" s="9" t="s">
        <v>2</v>
      </c>
      <c r="E23" s="10">
        <v>0</v>
      </c>
      <c r="F23" s="14">
        <f t="shared" si="1"/>
        <v>0</v>
      </c>
      <c r="G23" s="9"/>
      <c r="H23" s="46" t="s">
        <v>176</v>
      </c>
      <c r="I23" s="31">
        <v>40277</v>
      </c>
      <c r="J23" s="49" t="s">
        <v>181</v>
      </c>
      <c r="K23" s="32">
        <v>130</v>
      </c>
      <c r="L23" s="10" t="s">
        <v>177</v>
      </c>
      <c r="M23" s="31">
        <v>44236</v>
      </c>
      <c r="N23" s="10" t="s">
        <v>178</v>
      </c>
      <c r="O23" s="15"/>
      <c r="P23" s="117">
        <v>4.6588470700000002</v>
      </c>
      <c r="Q23" s="117">
        <v>0</v>
      </c>
      <c r="R23" s="117">
        <v>0</v>
      </c>
      <c r="S23" s="117">
        <v>0</v>
      </c>
      <c r="T23" s="117">
        <v>0</v>
      </c>
      <c r="U23" s="117">
        <v>0</v>
      </c>
      <c r="V23" s="117">
        <v>0</v>
      </c>
      <c r="W23" s="117">
        <v>0</v>
      </c>
      <c r="X23" s="117">
        <v>0</v>
      </c>
      <c r="Y23" s="117">
        <v>0</v>
      </c>
      <c r="Z23" s="117">
        <v>0</v>
      </c>
      <c r="AA23" s="117">
        <v>0</v>
      </c>
      <c r="AB23" s="117">
        <v>0</v>
      </c>
      <c r="AC23" s="117">
        <v>0</v>
      </c>
      <c r="AD23" s="117">
        <v>0</v>
      </c>
      <c r="AE23" s="117">
        <v>0</v>
      </c>
      <c r="AF23" s="117">
        <v>0</v>
      </c>
      <c r="AG23" s="117">
        <v>0</v>
      </c>
      <c r="AH23" s="118">
        <v>0</v>
      </c>
      <c r="AI23" s="118">
        <v>0</v>
      </c>
      <c r="AJ23" s="118">
        <v>0</v>
      </c>
      <c r="AN23" s="134"/>
      <c r="AO23" s="134"/>
      <c r="AP23" s="134"/>
      <c r="AQ23" s="134"/>
      <c r="AR23" s="134"/>
      <c r="AS23" s="134"/>
      <c r="AT23" s="134"/>
      <c r="AU23" s="134"/>
      <c r="AV23" s="134"/>
      <c r="AW23" s="134"/>
      <c r="AX23" s="134"/>
      <c r="AY23" s="134"/>
      <c r="AZ23" s="134"/>
      <c r="BA23" s="134"/>
      <c r="BB23" s="134"/>
      <c r="BC23" s="134"/>
      <c r="BD23" s="134"/>
      <c r="BE23" s="134"/>
      <c r="BF23" s="134"/>
      <c r="BG23" s="134"/>
      <c r="BH23" s="134"/>
      <c r="BI23" s="134"/>
      <c r="BJ23" s="134"/>
      <c r="BK23" s="134"/>
      <c r="BL23" s="134"/>
      <c r="BM23" s="134"/>
      <c r="BN23" s="134"/>
      <c r="BO23" s="134"/>
      <c r="BP23" s="134"/>
      <c r="BQ23" s="134"/>
      <c r="BR23" s="134"/>
      <c r="BS23" s="134"/>
      <c r="BT23" s="134"/>
      <c r="BU23" s="134"/>
      <c r="BV23" s="134"/>
      <c r="BW23" s="134"/>
      <c r="BX23" s="134"/>
      <c r="BY23" s="134"/>
      <c r="BZ23" s="134"/>
      <c r="CA23" s="134"/>
      <c r="CB23" s="134"/>
      <c r="CC23" s="134"/>
      <c r="CD23" s="134"/>
      <c r="CE23" s="134"/>
      <c r="CF23" s="134"/>
      <c r="CG23" s="134"/>
      <c r="CH23" s="134"/>
      <c r="CI23" s="134"/>
      <c r="CJ23" s="134"/>
      <c r="CK23" s="134"/>
      <c r="CL23" s="134"/>
      <c r="CM23" s="134"/>
      <c r="CN23" s="134"/>
      <c r="CO23" s="134"/>
    </row>
    <row r="24" spans="1:98" ht="27.95" customHeight="1" x14ac:dyDescent="0.3">
      <c r="B24" s="9" t="s">
        <v>27</v>
      </c>
      <c r="C24" s="9" t="s">
        <v>28</v>
      </c>
      <c r="D24" s="9" t="s">
        <v>2</v>
      </c>
      <c r="E24" s="10">
        <v>0</v>
      </c>
      <c r="F24" s="14">
        <f t="shared" si="1"/>
        <v>0</v>
      </c>
      <c r="G24" s="9"/>
      <c r="H24" s="46" t="s">
        <v>176</v>
      </c>
      <c r="I24" s="31">
        <v>42248</v>
      </c>
      <c r="J24" s="49">
        <v>0.15</v>
      </c>
      <c r="K24" s="32">
        <v>67</v>
      </c>
      <c r="L24" s="10" t="s">
        <v>177</v>
      </c>
      <c r="M24" s="31">
        <v>44287</v>
      </c>
      <c r="N24" s="10" t="s">
        <v>178</v>
      </c>
      <c r="O24" s="15"/>
      <c r="P24" s="117">
        <v>0.80273525999999995</v>
      </c>
      <c r="Q24" s="117">
        <v>0</v>
      </c>
      <c r="R24" s="117">
        <v>0</v>
      </c>
      <c r="S24" s="117">
        <v>0</v>
      </c>
      <c r="T24" s="117">
        <v>0</v>
      </c>
      <c r="U24" s="117">
        <v>0</v>
      </c>
      <c r="V24" s="117">
        <v>0</v>
      </c>
      <c r="W24" s="117">
        <v>0</v>
      </c>
      <c r="X24" s="117">
        <v>0</v>
      </c>
      <c r="Y24" s="117">
        <v>0</v>
      </c>
      <c r="Z24" s="117">
        <v>0</v>
      </c>
      <c r="AA24" s="117">
        <v>0</v>
      </c>
      <c r="AB24" s="117">
        <v>0</v>
      </c>
      <c r="AC24" s="117">
        <v>0</v>
      </c>
      <c r="AD24" s="117">
        <v>0</v>
      </c>
      <c r="AE24" s="117">
        <v>0</v>
      </c>
      <c r="AF24" s="117">
        <v>0</v>
      </c>
      <c r="AG24" s="117">
        <v>0</v>
      </c>
      <c r="AH24" s="118">
        <v>0</v>
      </c>
      <c r="AI24" s="118">
        <v>0</v>
      </c>
      <c r="AJ24" s="118">
        <v>0</v>
      </c>
      <c r="AN24" s="134"/>
      <c r="AO24" s="134"/>
      <c r="AP24" s="134"/>
      <c r="AQ24" s="134"/>
      <c r="AR24" s="134"/>
      <c r="AS24" s="134"/>
      <c r="AT24" s="134"/>
      <c r="AU24" s="134"/>
      <c r="AV24" s="134"/>
      <c r="AW24" s="134"/>
      <c r="AX24" s="134"/>
      <c r="AY24" s="134"/>
      <c r="AZ24" s="134"/>
      <c r="BA24" s="134"/>
      <c r="BB24" s="134"/>
      <c r="BC24" s="134"/>
      <c r="BD24" s="134"/>
      <c r="BE24" s="134"/>
      <c r="BF24" s="134"/>
      <c r="BG24" s="134"/>
      <c r="BH24" s="134"/>
      <c r="BI24" s="134"/>
      <c r="BJ24" s="134"/>
      <c r="BK24" s="134"/>
      <c r="BL24" s="134"/>
      <c r="BM24" s="134"/>
      <c r="BN24" s="134"/>
      <c r="BO24" s="134"/>
      <c r="BP24" s="134"/>
      <c r="BQ24" s="134"/>
      <c r="BR24" s="134"/>
      <c r="BS24" s="134"/>
      <c r="BT24" s="134"/>
      <c r="BU24" s="134"/>
      <c r="BV24" s="134"/>
      <c r="BW24" s="134"/>
      <c r="BX24" s="134"/>
      <c r="BY24" s="134"/>
      <c r="BZ24" s="134"/>
      <c r="CA24" s="134"/>
      <c r="CB24" s="134"/>
      <c r="CC24" s="134"/>
      <c r="CD24" s="134"/>
      <c r="CE24" s="134"/>
      <c r="CF24" s="134"/>
      <c r="CG24" s="134"/>
      <c r="CH24" s="134"/>
      <c r="CI24" s="134"/>
      <c r="CJ24" s="134"/>
      <c r="CK24" s="134"/>
      <c r="CL24" s="134"/>
      <c r="CM24" s="134"/>
      <c r="CN24" s="134"/>
      <c r="CO24" s="134"/>
    </row>
    <row r="25" spans="1:98" ht="27.95" customHeight="1" x14ac:dyDescent="0.3">
      <c r="B25" s="22" t="s">
        <v>118</v>
      </c>
      <c r="C25" s="22"/>
      <c r="D25" s="22"/>
      <c r="E25" s="22"/>
      <c r="F25" s="39">
        <f>+SUM(F26:F26)</f>
        <v>150.33554346370948</v>
      </c>
      <c r="G25" s="105">
        <f>+F25/$F$50</f>
        <v>0.13796812403666323</v>
      </c>
      <c r="H25" s="47"/>
      <c r="I25" s="22"/>
      <c r="J25" s="50"/>
      <c r="K25" s="22"/>
      <c r="L25" s="22"/>
      <c r="M25" s="22"/>
      <c r="N25" s="22"/>
      <c r="O25" s="35"/>
      <c r="P25" s="116">
        <f t="shared" ref="P25:AJ25" si="2">+SUM(P26:P26)</f>
        <v>0</v>
      </c>
      <c r="Q25" s="116">
        <f t="shared" si="2"/>
        <v>0</v>
      </c>
      <c r="R25" s="116">
        <f t="shared" si="2"/>
        <v>40.171198581538093</v>
      </c>
      <c r="S25" s="116">
        <f t="shared" si="2"/>
        <v>0</v>
      </c>
      <c r="T25" s="116">
        <f t="shared" si="2"/>
        <v>0</v>
      </c>
      <c r="U25" s="116">
        <f t="shared" si="2"/>
        <v>48.604420206829857</v>
      </c>
      <c r="V25" s="116">
        <f t="shared" si="2"/>
        <v>0</v>
      </c>
      <c r="W25" s="116">
        <f t="shared" si="2"/>
        <v>0</v>
      </c>
      <c r="X25" s="116">
        <f t="shared" si="2"/>
        <v>46.517555194469523</v>
      </c>
      <c r="Y25" s="116">
        <f t="shared" si="2"/>
        <v>0</v>
      </c>
      <c r="Z25" s="116">
        <f t="shared" si="2"/>
        <v>0</v>
      </c>
      <c r="AA25" s="116">
        <f t="shared" si="2"/>
        <v>44.440219246092575</v>
      </c>
      <c r="AB25" s="116">
        <f t="shared" si="2"/>
        <v>0</v>
      </c>
      <c r="AC25" s="116">
        <f t="shared" si="2"/>
        <v>0</v>
      </c>
      <c r="AD25" s="116">
        <f t="shared" si="2"/>
        <v>31.952857349071571</v>
      </c>
      <c r="AE25" s="116">
        <f t="shared" si="2"/>
        <v>0</v>
      </c>
      <c r="AF25" s="116">
        <f t="shared" si="2"/>
        <v>0</v>
      </c>
      <c r="AG25" s="116">
        <f t="shared" si="2"/>
        <v>0</v>
      </c>
      <c r="AH25" s="116">
        <f t="shared" si="2"/>
        <v>0</v>
      </c>
      <c r="AI25" s="116">
        <f t="shared" si="2"/>
        <v>0</v>
      </c>
      <c r="AJ25" s="116">
        <f t="shared" si="2"/>
        <v>0</v>
      </c>
      <c r="AN25" s="133"/>
      <c r="AO25" s="133"/>
      <c r="AP25" s="133"/>
      <c r="AQ25" s="133"/>
      <c r="AR25" s="133"/>
      <c r="AS25" s="133"/>
      <c r="AT25" s="133"/>
      <c r="AU25" s="133"/>
      <c r="AV25" s="133"/>
      <c r="AW25" s="133"/>
      <c r="AX25" s="133"/>
      <c r="AY25" s="133"/>
      <c r="AZ25" s="133"/>
      <c r="BA25" s="133"/>
      <c r="BB25" s="133"/>
      <c r="BC25" s="133"/>
      <c r="BD25" s="133"/>
      <c r="BE25" s="133"/>
      <c r="BF25" s="133"/>
      <c r="BG25" s="133"/>
      <c r="BH25" s="133"/>
      <c r="BI25" s="133"/>
      <c r="BJ25" s="133"/>
      <c r="BK25" s="133"/>
      <c r="BL25" s="133"/>
      <c r="BM25" s="133"/>
      <c r="BN25" s="133"/>
      <c r="BO25" s="133"/>
      <c r="BP25" s="133"/>
      <c r="BQ25" s="133"/>
      <c r="BR25" s="133"/>
      <c r="BS25" s="133"/>
      <c r="BT25" s="133"/>
      <c r="BU25" s="133"/>
      <c r="BV25" s="133"/>
      <c r="BW25" s="133"/>
      <c r="BX25" s="133"/>
      <c r="BY25" s="133"/>
      <c r="BZ25" s="133"/>
      <c r="CA25" s="133"/>
      <c r="CB25" s="133"/>
      <c r="CC25" s="133"/>
      <c r="CD25" s="133"/>
      <c r="CE25" s="133"/>
      <c r="CF25" s="133"/>
      <c r="CG25" s="133"/>
      <c r="CH25" s="133"/>
      <c r="CI25" s="133"/>
      <c r="CJ25" s="133"/>
      <c r="CK25" s="133"/>
      <c r="CL25" s="133"/>
      <c r="CM25" s="133"/>
      <c r="CN25" s="133"/>
      <c r="CO25" s="133"/>
    </row>
    <row r="26" spans="1:98" ht="27.95" customHeight="1" x14ac:dyDescent="0.3">
      <c r="B26" s="9" t="s">
        <v>164</v>
      </c>
      <c r="C26" s="9" t="s">
        <v>165</v>
      </c>
      <c r="D26" s="9" t="s">
        <v>68</v>
      </c>
      <c r="E26" s="42">
        <v>177.38352605062838</v>
      </c>
      <c r="F26" s="14">
        <f>+IF($D26="USD",$E26,$E26*$C$65/$C$63)</f>
        <v>150.33554346370948</v>
      </c>
      <c r="G26" s="9"/>
      <c r="H26" s="46" t="s">
        <v>176</v>
      </c>
      <c r="I26" s="31">
        <v>44104</v>
      </c>
      <c r="J26" s="49" t="s">
        <v>185</v>
      </c>
      <c r="K26" s="32">
        <v>60</v>
      </c>
      <c r="L26" s="10" t="s">
        <v>177</v>
      </c>
      <c r="M26" s="31">
        <v>45930</v>
      </c>
      <c r="N26" s="10" t="s">
        <v>178</v>
      </c>
      <c r="O26" s="15"/>
      <c r="P26" s="117">
        <v>0</v>
      </c>
      <c r="Q26" s="117">
        <v>0</v>
      </c>
      <c r="R26" s="117">
        <v>40.171198581538093</v>
      </c>
      <c r="S26" s="117">
        <v>0</v>
      </c>
      <c r="T26" s="117">
        <v>0</v>
      </c>
      <c r="U26" s="117">
        <v>48.604420206829857</v>
      </c>
      <c r="V26" s="117">
        <v>0</v>
      </c>
      <c r="W26" s="117">
        <v>0</v>
      </c>
      <c r="X26" s="117">
        <v>46.517555194469523</v>
      </c>
      <c r="Y26" s="117">
        <v>0</v>
      </c>
      <c r="Z26" s="117">
        <v>0</v>
      </c>
      <c r="AA26" s="117">
        <v>44.440219246092575</v>
      </c>
      <c r="AB26" s="117">
        <v>0</v>
      </c>
      <c r="AC26" s="117">
        <v>0</v>
      </c>
      <c r="AD26" s="117">
        <v>31.952857349071571</v>
      </c>
      <c r="AE26" s="117">
        <v>0</v>
      </c>
      <c r="AF26" s="117">
        <v>0</v>
      </c>
      <c r="AG26" s="117">
        <v>0</v>
      </c>
      <c r="AH26" s="118">
        <v>0</v>
      </c>
      <c r="AI26" s="118">
        <v>0</v>
      </c>
      <c r="AJ26" s="118">
        <v>0</v>
      </c>
      <c r="AN26" s="134"/>
      <c r="AO26" s="134"/>
      <c r="AP26" s="134"/>
      <c r="AQ26" s="134"/>
      <c r="AR26" s="134"/>
      <c r="AS26" s="134"/>
      <c r="AT26" s="134"/>
      <c r="AU26" s="134"/>
      <c r="AV26" s="134"/>
      <c r="AW26" s="134"/>
      <c r="AX26" s="134"/>
      <c r="AY26" s="134"/>
      <c r="AZ26" s="134"/>
      <c r="BA26" s="134"/>
      <c r="BB26" s="134"/>
      <c r="BC26" s="134"/>
      <c r="BD26" s="134"/>
      <c r="BE26" s="134"/>
      <c r="BF26" s="134"/>
      <c r="BG26" s="134"/>
      <c r="BH26" s="134"/>
      <c r="BI26" s="134"/>
      <c r="BJ26" s="134"/>
      <c r="BK26" s="134"/>
      <c r="BL26" s="134"/>
      <c r="BM26" s="134"/>
      <c r="BN26" s="134"/>
      <c r="BO26" s="134"/>
      <c r="BP26" s="134"/>
      <c r="BQ26" s="134"/>
      <c r="BR26" s="134"/>
      <c r="BS26" s="134"/>
      <c r="BT26" s="134"/>
      <c r="BU26" s="134"/>
      <c r="BV26" s="134"/>
      <c r="BW26" s="134"/>
      <c r="BX26" s="134"/>
      <c r="BY26" s="134"/>
      <c r="BZ26" s="134"/>
      <c r="CA26" s="134"/>
      <c r="CB26" s="134"/>
      <c r="CC26" s="134"/>
      <c r="CD26" s="134"/>
      <c r="CE26" s="134"/>
      <c r="CF26" s="134"/>
      <c r="CG26" s="134"/>
      <c r="CH26" s="134"/>
      <c r="CI26" s="134"/>
      <c r="CJ26" s="134"/>
      <c r="CK26" s="134"/>
      <c r="CL26" s="134"/>
      <c r="CM26" s="134"/>
      <c r="CN26" s="134"/>
      <c r="CO26" s="134"/>
    </row>
    <row r="27" spans="1:98" ht="27.95" customHeight="1" x14ac:dyDescent="0.3">
      <c r="B27" s="22" t="s">
        <v>123</v>
      </c>
      <c r="C27" s="22"/>
      <c r="D27" s="22"/>
      <c r="E27" s="22"/>
      <c r="F27" s="39">
        <f>+SUM(F28:F28)</f>
        <v>0</v>
      </c>
      <c r="G27" s="105">
        <f>+F27/$F$50</f>
        <v>0</v>
      </c>
      <c r="H27" s="47"/>
      <c r="I27" s="22"/>
      <c r="J27" s="50"/>
      <c r="K27" s="22"/>
      <c r="L27" s="22"/>
      <c r="M27" s="22"/>
      <c r="N27" s="22"/>
      <c r="O27" s="35"/>
      <c r="P27" s="116">
        <f t="shared" ref="P27:AJ27" si="3">+SUM(P28:P28)</f>
        <v>0</v>
      </c>
      <c r="Q27" s="116">
        <f t="shared" si="3"/>
        <v>0.79255361999999996</v>
      </c>
      <c r="R27" s="116">
        <f t="shared" si="3"/>
        <v>0</v>
      </c>
      <c r="S27" s="116">
        <f t="shared" si="3"/>
        <v>0</v>
      </c>
      <c r="T27" s="116">
        <f t="shared" si="3"/>
        <v>0</v>
      </c>
      <c r="U27" s="116">
        <f t="shared" si="3"/>
        <v>0</v>
      </c>
      <c r="V27" s="116">
        <f t="shared" si="3"/>
        <v>0</v>
      </c>
      <c r="W27" s="116">
        <f t="shared" si="3"/>
        <v>0</v>
      </c>
      <c r="X27" s="116">
        <f t="shared" si="3"/>
        <v>0</v>
      </c>
      <c r="Y27" s="116">
        <f t="shared" si="3"/>
        <v>0</v>
      </c>
      <c r="Z27" s="116">
        <f t="shared" si="3"/>
        <v>0</v>
      </c>
      <c r="AA27" s="116">
        <f t="shared" si="3"/>
        <v>0</v>
      </c>
      <c r="AB27" s="116">
        <f t="shared" si="3"/>
        <v>0</v>
      </c>
      <c r="AC27" s="116">
        <f t="shared" si="3"/>
        <v>0</v>
      </c>
      <c r="AD27" s="116">
        <f t="shared" si="3"/>
        <v>0</v>
      </c>
      <c r="AE27" s="116">
        <f t="shared" si="3"/>
        <v>0</v>
      </c>
      <c r="AF27" s="116">
        <f t="shared" si="3"/>
        <v>0</v>
      </c>
      <c r="AG27" s="116">
        <f t="shared" si="3"/>
        <v>0</v>
      </c>
      <c r="AH27" s="116">
        <f t="shared" si="3"/>
        <v>0</v>
      </c>
      <c r="AI27" s="116">
        <f t="shared" si="3"/>
        <v>0</v>
      </c>
      <c r="AJ27" s="116">
        <f t="shared" si="3"/>
        <v>0</v>
      </c>
      <c r="AN27" s="133"/>
      <c r="AO27" s="133"/>
      <c r="AP27" s="133"/>
      <c r="AQ27" s="133"/>
      <c r="AR27" s="133"/>
      <c r="AS27" s="133"/>
      <c r="AT27" s="133"/>
      <c r="AU27" s="133"/>
      <c r="AV27" s="133"/>
      <c r="AW27" s="133"/>
      <c r="AX27" s="133"/>
      <c r="AY27" s="133"/>
      <c r="AZ27" s="133"/>
      <c r="BA27" s="133"/>
      <c r="BB27" s="133"/>
      <c r="BC27" s="133"/>
      <c r="BD27" s="133"/>
      <c r="BE27" s="133"/>
      <c r="BF27" s="133"/>
      <c r="BG27" s="133"/>
      <c r="BH27" s="133"/>
      <c r="BI27" s="133"/>
      <c r="BJ27" s="133"/>
      <c r="BK27" s="133"/>
      <c r="BL27" s="133"/>
      <c r="BM27" s="133"/>
      <c r="BN27" s="133"/>
      <c r="BO27" s="133"/>
      <c r="BP27" s="133"/>
      <c r="BQ27" s="133"/>
      <c r="BR27" s="133"/>
      <c r="BS27" s="133"/>
      <c r="BT27" s="133"/>
      <c r="BU27" s="133"/>
      <c r="BV27" s="133"/>
      <c r="BW27" s="133"/>
      <c r="BX27" s="133"/>
      <c r="BY27" s="133"/>
      <c r="BZ27" s="133"/>
      <c r="CA27" s="133"/>
      <c r="CB27" s="133"/>
      <c r="CC27" s="133"/>
      <c r="CD27" s="133"/>
      <c r="CE27" s="133"/>
      <c r="CF27" s="133"/>
      <c r="CG27" s="133"/>
      <c r="CH27" s="133"/>
      <c r="CI27" s="133"/>
      <c r="CJ27" s="133"/>
      <c r="CK27" s="133"/>
      <c r="CL27" s="133"/>
      <c r="CM27" s="133"/>
      <c r="CN27" s="133"/>
      <c r="CO27" s="133"/>
    </row>
    <row r="28" spans="1:98" ht="27.95" customHeight="1" x14ac:dyDescent="0.3">
      <c r="B28" s="9" t="s">
        <v>29</v>
      </c>
      <c r="C28" s="9" t="s">
        <v>30</v>
      </c>
      <c r="D28" s="9" t="s">
        <v>128</v>
      </c>
      <c r="E28" s="13">
        <v>0</v>
      </c>
      <c r="F28" s="14">
        <f>+IF($D28="USD",$E28,$E28/$C$63)</f>
        <v>0</v>
      </c>
      <c r="G28" s="9"/>
      <c r="H28" s="46" t="s">
        <v>176</v>
      </c>
      <c r="I28" s="31">
        <v>42536</v>
      </c>
      <c r="J28" s="49" t="s">
        <v>186</v>
      </c>
      <c r="K28" s="32">
        <v>60</v>
      </c>
      <c r="L28" s="10" t="s">
        <v>177</v>
      </c>
      <c r="M28" s="31">
        <v>44362</v>
      </c>
      <c r="N28" s="10" t="s">
        <v>187</v>
      </c>
      <c r="O28" s="15"/>
      <c r="P28" s="117">
        <v>0</v>
      </c>
      <c r="Q28" s="117">
        <v>0.79255361999999996</v>
      </c>
      <c r="R28" s="117">
        <v>0</v>
      </c>
      <c r="S28" s="117">
        <v>0</v>
      </c>
      <c r="T28" s="117">
        <v>0</v>
      </c>
      <c r="U28" s="117">
        <v>0</v>
      </c>
      <c r="V28" s="117">
        <v>0</v>
      </c>
      <c r="W28" s="117">
        <v>0</v>
      </c>
      <c r="X28" s="117">
        <v>0</v>
      </c>
      <c r="Y28" s="117">
        <v>0</v>
      </c>
      <c r="Z28" s="117">
        <v>0</v>
      </c>
      <c r="AA28" s="117">
        <v>0</v>
      </c>
      <c r="AB28" s="117">
        <v>0</v>
      </c>
      <c r="AC28" s="117">
        <v>0</v>
      </c>
      <c r="AD28" s="117">
        <v>0</v>
      </c>
      <c r="AE28" s="117">
        <v>0</v>
      </c>
      <c r="AF28" s="117">
        <v>0</v>
      </c>
      <c r="AG28" s="117">
        <v>0</v>
      </c>
      <c r="AH28" s="118">
        <v>0</v>
      </c>
      <c r="AI28" s="118">
        <v>0</v>
      </c>
      <c r="AJ28" s="118">
        <v>0</v>
      </c>
      <c r="AN28" s="134"/>
      <c r="AO28" s="134"/>
      <c r="AP28" s="134"/>
      <c r="AQ28" s="134"/>
      <c r="AR28" s="134"/>
      <c r="AS28" s="134"/>
      <c r="AT28" s="134"/>
      <c r="AU28" s="134"/>
      <c r="AV28" s="134"/>
      <c r="AW28" s="134"/>
      <c r="AX28" s="134"/>
      <c r="AY28" s="134"/>
      <c r="AZ28" s="134"/>
      <c r="BA28" s="134"/>
      <c r="BB28" s="134"/>
      <c r="BC28" s="134"/>
      <c r="BD28" s="134"/>
      <c r="BE28" s="134"/>
      <c r="BF28" s="134"/>
      <c r="BG28" s="134"/>
      <c r="BH28" s="134"/>
      <c r="BI28" s="134"/>
      <c r="BJ28" s="134"/>
      <c r="BK28" s="134"/>
      <c r="BL28" s="134"/>
      <c r="BM28" s="134"/>
      <c r="BN28" s="134"/>
      <c r="BO28" s="134"/>
      <c r="BP28" s="134"/>
      <c r="BQ28" s="134"/>
      <c r="BR28" s="134"/>
      <c r="BS28" s="134"/>
      <c r="BT28" s="134"/>
      <c r="BU28" s="134"/>
      <c r="BV28" s="134"/>
      <c r="BW28" s="134"/>
      <c r="BX28" s="134"/>
      <c r="BY28" s="134"/>
      <c r="BZ28" s="134"/>
      <c r="CA28" s="134"/>
      <c r="CB28" s="134"/>
      <c r="CC28" s="134"/>
      <c r="CD28" s="134"/>
      <c r="CE28" s="134"/>
      <c r="CF28" s="134"/>
      <c r="CG28" s="134"/>
      <c r="CH28" s="134"/>
      <c r="CI28" s="134"/>
      <c r="CJ28" s="134"/>
      <c r="CK28" s="134"/>
      <c r="CL28" s="134"/>
      <c r="CM28" s="134"/>
      <c r="CN28" s="134"/>
      <c r="CO28" s="134"/>
    </row>
    <row r="29" spans="1:98" ht="27.95" customHeight="1" x14ac:dyDescent="0.3">
      <c r="B29" s="22" t="s">
        <v>31</v>
      </c>
      <c r="C29" s="22"/>
      <c r="D29" s="22"/>
      <c r="E29" s="22"/>
      <c r="F29" s="39">
        <f>+SUM(F30,F42)</f>
        <v>187.2028319981587</v>
      </c>
      <c r="G29" s="105">
        <f>+F29/$F$50</f>
        <v>0.1718025089081571</v>
      </c>
      <c r="H29" s="47"/>
      <c r="I29" s="22"/>
      <c r="J29" s="50"/>
      <c r="K29" s="22"/>
      <c r="L29" s="22"/>
      <c r="M29" s="22"/>
      <c r="N29" s="22"/>
      <c r="O29" s="35"/>
      <c r="P29" s="116">
        <f t="shared" ref="P29:AJ29" si="4">+SUM(P30,P42)</f>
        <v>0</v>
      </c>
      <c r="Q29" s="116">
        <f t="shared" si="4"/>
        <v>18.869233234926785</v>
      </c>
      <c r="R29" s="116">
        <f t="shared" si="4"/>
        <v>0</v>
      </c>
      <c r="S29" s="116">
        <f t="shared" si="4"/>
        <v>0</v>
      </c>
      <c r="T29" s="116">
        <f t="shared" si="4"/>
        <v>18.553362794525299</v>
      </c>
      <c r="U29" s="116">
        <f t="shared" si="4"/>
        <v>0</v>
      </c>
      <c r="V29" s="116">
        <f t="shared" si="4"/>
        <v>0</v>
      </c>
      <c r="W29" s="116">
        <f t="shared" si="4"/>
        <v>18.901475850852673</v>
      </c>
      <c r="X29" s="116">
        <f t="shared" si="4"/>
        <v>0</v>
      </c>
      <c r="Y29" s="116">
        <f t="shared" si="4"/>
        <v>0</v>
      </c>
      <c r="Z29" s="116">
        <f t="shared" si="4"/>
        <v>19.387473800728703</v>
      </c>
      <c r="AA29" s="116">
        <f t="shared" si="4"/>
        <v>0</v>
      </c>
      <c r="AB29" s="116">
        <f t="shared" si="4"/>
        <v>0</v>
      </c>
      <c r="AC29" s="116">
        <f t="shared" si="4"/>
        <v>20.429550082451165</v>
      </c>
      <c r="AD29" s="116">
        <f t="shared" si="4"/>
        <v>0</v>
      </c>
      <c r="AE29" s="116">
        <f t="shared" si="4"/>
        <v>0</v>
      </c>
      <c r="AF29" s="116">
        <f t="shared" si="4"/>
        <v>15.135326521159486</v>
      </c>
      <c r="AG29" s="116">
        <f t="shared" si="4"/>
        <v>0</v>
      </c>
      <c r="AH29" s="116">
        <f t="shared" si="4"/>
        <v>0</v>
      </c>
      <c r="AI29" s="116">
        <f t="shared" si="4"/>
        <v>7.2553959174456617</v>
      </c>
      <c r="AJ29" s="116">
        <f t="shared" si="4"/>
        <v>0</v>
      </c>
      <c r="AN29" s="133"/>
      <c r="AO29" s="133"/>
      <c r="AP29" s="133"/>
      <c r="AQ29" s="133"/>
      <c r="AR29" s="133"/>
      <c r="AS29" s="133"/>
      <c r="AT29" s="133"/>
      <c r="AU29" s="133"/>
      <c r="AV29" s="133"/>
      <c r="AW29" s="133"/>
      <c r="AX29" s="133"/>
      <c r="AY29" s="133"/>
      <c r="AZ29" s="133"/>
      <c r="BA29" s="133"/>
      <c r="BB29" s="133"/>
      <c r="BC29" s="133"/>
      <c r="BD29" s="133"/>
      <c r="BE29" s="133"/>
      <c r="BF29" s="133"/>
      <c r="BG29" s="133"/>
      <c r="BH29" s="133"/>
      <c r="BI29" s="133"/>
      <c r="BJ29" s="133"/>
      <c r="BK29" s="133"/>
      <c r="BL29" s="133"/>
      <c r="BM29" s="133"/>
      <c r="BN29" s="133"/>
      <c r="BO29" s="133"/>
      <c r="BP29" s="133"/>
      <c r="BQ29" s="133"/>
      <c r="BR29" s="133"/>
      <c r="BS29" s="133"/>
      <c r="BT29" s="133"/>
      <c r="BU29" s="133"/>
      <c r="BV29" s="133"/>
      <c r="BW29" s="133"/>
      <c r="BX29" s="133"/>
      <c r="BY29" s="133"/>
      <c r="BZ29" s="133"/>
      <c r="CA29" s="133"/>
      <c r="CB29" s="133"/>
      <c r="CC29" s="133"/>
      <c r="CD29" s="133"/>
      <c r="CE29" s="133"/>
      <c r="CF29" s="133"/>
      <c r="CG29" s="133"/>
      <c r="CH29" s="133"/>
      <c r="CI29" s="133"/>
      <c r="CJ29" s="133"/>
      <c r="CK29" s="133"/>
      <c r="CL29" s="133"/>
      <c r="CM29" s="133"/>
      <c r="CN29" s="133"/>
      <c r="CO29" s="133"/>
    </row>
    <row r="30" spans="1:98" ht="27.95" customHeight="1" x14ac:dyDescent="0.3">
      <c r="B30" s="23" t="s">
        <v>32</v>
      </c>
      <c r="C30" s="23"/>
      <c r="D30" s="23"/>
      <c r="E30" s="23"/>
      <c r="F30" s="40">
        <f>+SUM(F31:F41)</f>
        <v>155.54257374958729</v>
      </c>
      <c r="G30" s="23"/>
      <c r="H30" s="48"/>
      <c r="I30" s="23"/>
      <c r="J30" s="51"/>
      <c r="K30" s="23"/>
      <c r="L30" s="23"/>
      <c r="M30" s="23"/>
      <c r="N30" s="23"/>
      <c r="O30" s="36"/>
      <c r="P30" s="119">
        <f t="shared" ref="P30:AJ30" si="5">+SUM(P31:P41)</f>
        <v>0</v>
      </c>
      <c r="Q30" s="119">
        <f t="shared" si="5"/>
        <v>15.984014536126475</v>
      </c>
      <c r="R30" s="119">
        <f t="shared" si="5"/>
        <v>0</v>
      </c>
      <c r="S30" s="119">
        <f t="shared" si="5"/>
        <v>0</v>
      </c>
      <c r="T30" s="119">
        <f t="shared" si="5"/>
        <v>16.02530314171479</v>
      </c>
      <c r="U30" s="119">
        <f t="shared" si="5"/>
        <v>0</v>
      </c>
      <c r="V30" s="119">
        <f t="shared" si="5"/>
        <v>0</v>
      </c>
      <c r="W30" s="119">
        <f t="shared" si="5"/>
        <v>16.501823067014943</v>
      </c>
      <c r="X30" s="119">
        <f t="shared" si="5"/>
        <v>0</v>
      </c>
      <c r="Y30" s="119">
        <f t="shared" si="5"/>
        <v>0</v>
      </c>
      <c r="Z30" s="119">
        <f t="shared" si="5"/>
        <v>16.897689571646762</v>
      </c>
      <c r="AA30" s="119">
        <f t="shared" si="5"/>
        <v>0</v>
      </c>
      <c r="AB30" s="119">
        <f t="shared" si="5"/>
        <v>0</v>
      </c>
      <c r="AC30" s="119">
        <f t="shared" si="5"/>
        <v>17.642056087309609</v>
      </c>
      <c r="AD30" s="119">
        <f t="shared" si="5"/>
        <v>0</v>
      </c>
      <c r="AE30" s="119">
        <f t="shared" si="5"/>
        <v>0</v>
      </c>
      <c r="AF30" s="119">
        <f t="shared" si="5"/>
        <v>12.366581566452201</v>
      </c>
      <c r="AG30" s="119">
        <f t="shared" si="5"/>
        <v>0</v>
      </c>
      <c r="AH30" s="119">
        <f t="shared" si="5"/>
        <v>0</v>
      </c>
      <c r="AI30" s="119">
        <f t="shared" si="5"/>
        <v>5.7438681078705818</v>
      </c>
      <c r="AJ30" s="119">
        <f t="shared" si="5"/>
        <v>0</v>
      </c>
      <c r="AN30" s="135"/>
      <c r="AO30" s="135"/>
      <c r="AP30" s="135"/>
      <c r="AQ30" s="135"/>
      <c r="AR30" s="135"/>
      <c r="AS30" s="135"/>
      <c r="AT30" s="135"/>
      <c r="AU30" s="135"/>
      <c r="AV30" s="135"/>
      <c r="AW30" s="135"/>
      <c r="AX30" s="135"/>
      <c r="AY30" s="135"/>
      <c r="AZ30" s="135"/>
      <c r="BA30" s="135"/>
      <c r="BB30" s="135"/>
      <c r="BC30" s="135"/>
      <c r="BD30" s="135"/>
      <c r="BE30" s="135"/>
      <c r="BF30" s="135"/>
      <c r="BG30" s="135"/>
      <c r="BH30" s="135"/>
      <c r="BI30" s="135"/>
      <c r="BJ30" s="135"/>
      <c r="BK30" s="135"/>
      <c r="BL30" s="135"/>
      <c r="BM30" s="135"/>
      <c r="BN30" s="135"/>
      <c r="BO30" s="135"/>
      <c r="BP30" s="135"/>
      <c r="BQ30" s="135"/>
      <c r="BR30" s="135"/>
      <c r="BS30" s="135"/>
      <c r="BT30" s="135"/>
      <c r="BU30" s="135"/>
      <c r="BV30" s="135"/>
      <c r="BW30" s="135"/>
      <c r="BX30" s="135"/>
      <c r="BY30" s="135"/>
      <c r="BZ30" s="135"/>
      <c r="CA30" s="135"/>
      <c r="CB30" s="135"/>
      <c r="CC30" s="135"/>
      <c r="CD30" s="135"/>
      <c r="CE30" s="135"/>
      <c r="CF30" s="135"/>
      <c r="CG30" s="135"/>
      <c r="CH30" s="135"/>
      <c r="CI30" s="135"/>
      <c r="CJ30" s="135"/>
      <c r="CK30" s="135"/>
      <c r="CL30" s="135"/>
      <c r="CM30" s="135"/>
      <c r="CN30" s="135"/>
      <c r="CO30" s="135"/>
    </row>
    <row r="31" spans="1:98" ht="27.95" customHeight="1" x14ac:dyDescent="0.3">
      <c r="B31" s="9" t="s">
        <v>33</v>
      </c>
      <c r="C31" s="9" t="s">
        <v>34</v>
      </c>
      <c r="D31" s="9" t="s">
        <v>128</v>
      </c>
      <c r="E31" s="14">
        <v>44.198747462159716</v>
      </c>
      <c r="F31" s="14">
        <f t="shared" ref="F31:F41" si="6">+IF($D31="USD",$E31,$E31/$C$63)</f>
        <v>44.198747462159716</v>
      </c>
      <c r="G31" s="9"/>
      <c r="H31" s="46" t="s">
        <v>176</v>
      </c>
      <c r="I31" s="31">
        <v>39557</v>
      </c>
      <c r="J31" s="49" t="s">
        <v>188</v>
      </c>
      <c r="K31" s="32">
        <v>344</v>
      </c>
      <c r="L31" s="10" t="s">
        <v>180</v>
      </c>
      <c r="M31" s="31">
        <v>50028</v>
      </c>
      <c r="N31" s="10" t="s">
        <v>178</v>
      </c>
      <c r="O31" s="15"/>
      <c r="P31" s="117">
        <v>0</v>
      </c>
      <c r="Q31" s="117">
        <v>3.6659297482330331</v>
      </c>
      <c r="R31" s="117">
        <v>0</v>
      </c>
      <c r="S31" s="117">
        <v>0</v>
      </c>
      <c r="T31" s="117">
        <v>3.4100487951623188</v>
      </c>
      <c r="U31" s="117">
        <v>0</v>
      </c>
      <c r="V31" s="117">
        <v>0</v>
      </c>
      <c r="W31" s="117">
        <v>3.564183870381882</v>
      </c>
      <c r="X31" s="117">
        <v>0</v>
      </c>
      <c r="Y31" s="117">
        <v>0</v>
      </c>
      <c r="Z31" s="117">
        <v>3.8094027400069601</v>
      </c>
      <c r="AA31" s="117">
        <v>0</v>
      </c>
      <c r="AB31" s="117">
        <v>0</v>
      </c>
      <c r="AC31" s="117">
        <v>4.0932141668725723</v>
      </c>
      <c r="AD31" s="117">
        <v>0</v>
      </c>
      <c r="AE31" s="117">
        <v>0</v>
      </c>
      <c r="AF31" s="117">
        <v>3.991787123381326</v>
      </c>
      <c r="AG31" s="117">
        <v>0</v>
      </c>
      <c r="AH31" s="118">
        <v>0</v>
      </c>
      <c r="AI31" s="118">
        <v>1.8937775498513878</v>
      </c>
      <c r="AJ31" s="118">
        <v>0</v>
      </c>
      <c r="AN31" s="134"/>
      <c r="AO31" s="134"/>
      <c r="AP31" s="134"/>
      <c r="AQ31" s="134"/>
      <c r="AR31" s="134"/>
      <c r="AS31" s="134"/>
      <c r="AT31" s="134"/>
      <c r="AU31" s="134"/>
      <c r="AV31" s="134"/>
      <c r="AW31" s="134"/>
      <c r="AX31" s="134"/>
      <c r="AY31" s="134"/>
      <c r="AZ31" s="134"/>
      <c r="BA31" s="134"/>
      <c r="BB31" s="134"/>
      <c r="BC31" s="134"/>
      <c r="BD31" s="134"/>
      <c r="BE31" s="134"/>
      <c r="BF31" s="134"/>
      <c r="BG31" s="134"/>
      <c r="BH31" s="134"/>
      <c r="BI31" s="134"/>
      <c r="BJ31" s="134"/>
      <c r="BK31" s="134"/>
      <c r="BL31" s="134"/>
      <c r="BM31" s="134"/>
      <c r="BN31" s="134"/>
      <c r="BO31" s="134"/>
      <c r="BP31" s="134"/>
      <c r="BQ31" s="134"/>
      <c r="BR31" s="134"/>
      <c r="BS31" s="134"/>
      <c r="BT31" s="134"/>
      <c r="BU31" s="134"/>
      <c r="BV31" s="134"/>
      <c r="BW31" s="134"/>
      <c r="BX31" s="134"/>
      <c r="BY31" s="134"/>
      <c r="BZ31" s="134"/>
      <c r="CA31" s="134"/>
      <c r="CB31" s="134"/>
      <c r="CC31" s="134"/>
      <c r="CD31" s="134"/>
      <c r="CE31" s="134"/>
      <c r="CF31" s="134"/>
      <c r="CG31" s="134"/>
      <c r="CH31" s="134"/>
      <c r="CI31" s="134"/>
      <c r="CJ31" s="134"/>
      <c r="CK31" s="134"/>
      <c r="CL31" s="134"/>
      <c r="CM31" s="134"/>
      <c r="CN31" s="134"/>
      <c r="CO31" s="134"/>
      <c r="CS31" s="77"/>
      <c r="CT31" s="136"/>
    </row>
    <row r="32" spans="1:98" ht="27.95" customHeight="1" x14ac:dyDescent="0.3">
      <c r="B32" s="9" t="s">
        <v>39</v>
      </c>
      <c r="C32" s="9" t="s">
        <v>40</v>
      </c>
      <c r="D32" s="9" t="s">
        <v>128</v>
      </c>
      <c r="E32" s="14">
        <v>37.395443442000001</v>
      </c>
      <c r="F32" s="14">
        <f t="shared" si="6"/>
        <v>37.395443442000001</v>
      </c>
      <c r="G32" s="9"/>
      <c r="H32" s="46" t="s">
        <v>176</v>
      </c>
      <c r="I32" s="31">
        <v>42050</v>
      </c>
      <c r="J32" s="49" t="s">
        <v>188</v>
      </c>
      <c r="K32" s="32">
        <v>300</v>
      </c>
      <c r="L32" s="10" t="s">
        <v>180</v>
      </c>
      <c r="M32" s="31">
        <v>51181</v>
      </c>
      <c r="N32" s="10" t="s">
        <v>178</v>
      </c>
      <c r="O32" s="15"/>
      <c r="P32" s="117">
        <v>0</v>
      </c>
      <c r="Q32" s="117">
        <v>2.2252607767251966</v>
      </c>
      <c r="R32" s="117">
        <v>0</v>
      </c>
      <c r="S32" s="117">
        <v>0</v>
      </c>
      <c r="T32" s="117">
        <v>2.41238463987917</v>
      </c>
      <c r="U32" s="117">
        <v>0</v>
      </c>
      <c r="V32" s="117">
        <v>0</v>
      </c>
      <c r="W32" s="117">
        <v>2.5278446217860839</v>
      </c>
      <c r="X32" s="117">
        <v>0</v>
      </c>
      <c r="Y32" s="117">
        <v>0</v>
      </c>
      <c r="Z32" s="117">
        <v>2.6634102490308269</v>
      </c>
      <c r="AA32" s="117">
        <v>0</v>
      </c>
      <c r="AB32" s="117">
        <v>0</v>
      </c>
      <c r="AC32" s="117">
        <v>3.0310551797202603</v>
      </c>
      <c r="AD32" s="117">
        <v>0</v>
      </c>
      <c r="AE32" s="117">
        <v>0</v>
      </c>
      <c r="AF32" s="117">
        <v>3.011664550359419</v>
      </c>
      <c r="AG32" s="117">
        <v>0</v>
      </c>
      <c r="AH32" s="118">
        <v>0</v>
      </c>
      <c r="AI32" s="118">
        <v>1.8609061896764492</v>
      </c>
      <c r="AJ32" s="118">
        <v>0</v>
      </c>
      <c r="AN32" s="134"/>
      <c r="AO32" s="134"/>
      <c r="AP32" s="134"/>
      <c r="AQ32" s="134"/>
      <c r="AR32" s="134"/>
      <c r="AS32" s="134"/>
      <c r="AT32" s="134"/>
      <c r="AU32" s="134"/>
      <c r="AV32" s="134"/>
      <c r="AW32" s="134"/>
      <c r="AX32" s="134"/>
      <c r="AY32" s="134"/>
      <c r="AZ32" s="134"/>
      <c r="BA32" s="134"/>
      <c r="BB32" s="134"/>
      <c r="BC32" s="134"/>
      <c r="BD32" s="134"/>
      <c r="BE32" s="134"/>
      <c r="BF32" s="134"/>
      <c r="BG32" s="134"/>
      <c r="BH32" s="134"/>
      <c r="BI32" s="134"/>
      <c r="BJ32" s="134"/>
      <c r="BK32" s="134"/>
      <c r="BL32" s="134"/>
      <c r="BM32" s="134"/>
      <c r="BN32" s="134"/>
      <c r="BO32" s="134"/>
      <c r="BP32" s="134"/>
      <c r="BQ32" s="134"/>
      <c r="BR32" s="134"/>
      <c r="BS32" s="134"/>
      <c r="BT32" s="134"/>
      <c r="BU32" s="134"/>
      <c r="BV32" s="134"/>
      <c r="BW32" s="134"/>
      <c r="BX32" s="134"/>
      <c r="BY32" s="134"/>
      <c r="BZ32" s="134"/>
      <c r="CA32" s="134"/>
      <c r="CB32" s="134"/>
      <c r="CC32" s="134"/>
      <c r="CD32" s="134"/>
      <c r="CE32" s="134"/>
      <c r="CF32" s="134"/>
      <c r="CG32" s="134"/>
      <c r="CH32" s="134"/>
      <c r="CI32" s="134"/>
      <c r="CJ32" s="134"/>
      <c r="CK32" s="134"/>
      <c r="CL32" s="134"/>
      <c r="CM32" s="134"/>
      <c r="CN32" s="134"/>
      <c r="CO32" s="134"/>
      <c r="CS32" s="77"/>
      <c r="CT32" s="136"/>
    </row>
    <row r="33" spans="2:98" ht="27.95" customHeight="1" x14ac:dyDescent="0.3">
      <c r="B33" s="9" t="s">
        <v>35</v>
      </c>
      <c r="C33" s="9" t="s">
        <v>36</v>
      </c>
      <c r="D33" s="9" t="s">
        <v>128</v>
      </c>
      <c r="E33" s="13">
        <v>34.702626409999993</v>
      </c>
      <c r="F33" s="14">
        <f t="shared" si="6"/>
        <v>34.702626409999993</v>
      </c>
      <c r="G33" s="9"/>
      <c r="H33" s="46" t="s">
        <v>176</v>
      </c>
      <c r="I33" s="31">
        <v>39555</v>
      </c>
      <c r="J33" s="49" t="s">
        <v>188</v>
      </c>
      <c r="K33" s="32">
        <v>300</v>
      </c>
      <c r="L33" s="10" t="s">
        <v>180</v>
      </c>
      <c r="M33" s="31">
        <v>48686</v>
      </c>
      <c r="N33" s="10" t="s">
        <v>178</v>
      </c>
      <c r="O33" s="15"/>
      <c r="P33" s="117">
        <v>0</v>
      </c>
      <c r="Q33" s="117">
        <v>3.791105449999999</v>
      </c>
      <c r="R33" s="117">
        <v>0</v>
      </c>
      <c r="S33" s="117">
        <v>0</v>
      </c>
      <c r="T33" s="117">
        <v>3.6151583799999978</v>
      </c>
      <c r="U33" s="117">
        <v>0</v>
      </c>
      <c r="V33" s="117">
        <v>0</v>
      </c>
      <c r="W33" s="117">
        <v>3.6846765299999982</v>
      </c>
      <c r="X33" s="117">
        <v>0</v>
      </c>
      <c r="Y33" s="117">
        <v>0</v>
      </c>
      <c r="Z33" s="117">
        <v>3.7930509299999979</v>
      </c>
      <c r="AA33" s="117">
        <v>0</v>
      </c>
      <c r="AB33" s="117">
        <v>0</v>
      </c>
      <c r="AC33" s="117">
        <v>4.0022344799999985</v>
      </c>
      <c r="AD33" s="117">
        <v>0</v>
      </c>
      <c r="AE33" s="117">
        <v>0</v>
      </c>
      <c r="AF33" s="117">
        <v>3.8813952599999979</v>
      </c>
      <c r="AG33" s="117">
        <v>0</v>
      </c>
      <c r="AH33" s="118">
        <v>0</v>
      </c>
      <c r="AI33" s="118">
        <v>1.2169181067801929</v>
      </c>
      <c r="AJ33" s="118">
        <v>0</v>
      </c>
      <c r="AN33" s="134"/>
      <c r="AO33" s="134"/>
      <c r="AP33" s="134"/>
      <c r="AQ33" s="134"/>
      <c r="AR33" s="134"/>
      <c r="AS33" s="134"/>
      <c r="AT33" s="134"/>
      <c r="AU33" s="134"/>
      <c r="AV33" s="134"/>
      <c r="AW33" s="134"/>
      <c r="AX33" s="134"/>
      <c r="AY33" s="134"/>
      <c r="AZ33" s="134"/>
      <c r="BA33" s="134"/>
      <c r="BB33" s="134"/>
      <c r="BC33" s="134"/>
      <c r="BD33" s="134"/>
      <c r="BE33" s="134"/>
      <c r="BF33" s="134"/>
      <c r="BG33" s="134"/>
      <c r="BH33" s="134"/>
      <c r="BI33" s="134"/>
      <c r="BJ33" s="134"/>
      <c r="BK33" s="134"/>
      <c r="BL33" s="134"/>
      <c r="BM33" s="134"/>
      <c r="BN33" s="134"/>
      <c r="BO33" s="134"/>
      <c r="BP33" s="134"/>
      <c r="BQ33" s="134"/>
      <c r="BR33" s="134"/>
      <c r="BS33" s="134"/>
      <c r="BT33" s="134"/>
      <c r="BU33" s="134"/>
      <c r="BV33" s="134"/>
      <c r="BW33" s="134"/>
      <c r="BX33" s="134"/>
      <c r="BY33" s="134"/>
      <c r="BZ33" s="134"/>
      <c r="CA33" s="134"/>
      <c r="CB33" s="134"/>
      <c r="CC33" s="134"/>
      <c r="CD33" s="134"/>
      <c r="CE33" s="134"/>
      <c r="CF33" s="134"/>
      <c r="CG33" s="134"/>
      <c r="CH33" s="134"/>
      <c r="CI33" s="134"/>
      <c r="CJ33" s="134"/>
      <c r="CK33" s="134"/>
      <c r="CL33" s="134"/>
      <c r="CM33" s="134"/>
      <c r="CN33" s="134"/>
      <c r="CO33" s="134"/>
      <c r="CS33" s="77"/>
      <c r="CT33" s="136"/>
    </row>
    <row r="34" spans="2:98" ht="27.95" customHeight="1" x14ac:dyDescent="0.3">
      <c r="B34" s="9" t="s">
        <v>37</v>
      </c>
      <c r="C34" s="9" t="s">
        <v>38</v>
      </c>
      <c r="D34" s="9" t="s">
        <v>128</v>
      </c>
      <c r="E34" s="13">
        <v>21.918644331428542</v>
      </c>
      <c r="F34" s="14">
        <f t="shared" si="6"/>
        <v>21.918644331428542</v>
      </c>
      <c r="G34" s="9"/>
      <c r="H34" s="46" t="s">
        <v>176</v>
      </c>
      <c r="I34" s="31">
        <v>38588</v>
      </c>
      <c r="J34" s="49" t="s">
        <v>188</v>
      </c>
      <c r="K34" s="32">
        <v>240</v>
      </c>
      <c r="L34" s="10" t="s">
        <v>180</v>
      </c>
      <c r="M34" s="31">
        <v>45893</v>
      </c>
      <c r="N34" s="10" t="s">
        <v>178</v>
      </c>
      <c r="O34" s="15"/>
      <c r="P34" s="117">
        <v>0</v>
      </c>
      <c r="Q34" s="117">
        <v>5.1006321544188102</v>
      </c>
      <c r="R34" s="117">
        <v>0</v>
      </c>
      <c r="S34" s="117">
        <v>0</v>
      </c>
      <c r="T34" s="117">
        <v>5.0971103460628457</v>
      </c>
      <c r="U34" s="117">
        <v>0</v>
      </c>
      <c r="V34" s="117">
        <v>0</v>
      </c>
      <c r="W34" s="117">
        <v>5.0916350220024587</v>
      </c>
      <c r="X34" s="117">
        <v>0</v>
      </c>
      <c r="Y34" s="117">
        <v>0</v>
      </c>
      <c r="Z34" s="117">
        <v>5.0550712536396594</v>
      </c>
      <c r="AA34" s="117">
        <v>0</v>
      </c>
      <c r="AB34" s="117">
        <v>0</v>
      </c>
      <c r="AC34" s="117">
        <v>4.9994205830015224</v>
      </c>
      <c r="AD34" s="117">
        <v>0</v>
      </c>
      <c r="AE34" s="117">
        <v>0</v>
      </c>
      <c r="AF34" s="117">
        <v>0</v>
      </c>
      <c r="AG34" s="117">
        <v>0</v>
      </c>
      <c r="AH34" s="118">
        <v>0</v>
      </c>
      <c r="AI34" s="118">
        <v>0</v>
      </c>
      <c r="AJ34" s="118">
        <v>0</v>
      </c>
      <c r="AN34" s="134"/>
      <c r="AO34" s="134"/>
      <c r="AP34" s="134"/>
      <c r="AQ34" s="134"/>
      <c r="AR34" s="134"/>
      <c r="AS34" s="134"/>
      <c r="AT34" s="134"/>
      <c r="AU34" s="134"/>
      <c r="AV34" s="134"/>
      <c r="AW34" s="134"/>
      <c r="AX34" s="134"/>
      <c r="AY34" s="134"/>
      <c r="AZ34" s="134"/>
      <c r="BA34" s="134"/>
      <c r="BB34" s="134"/>
      <c r="BC34" s="134"/>
      <c r="BD34" s="134"/>
      <c r="BE34" s="134"/>
      <c r="BF34" s="134"/>
      <c r="BG34" s="134"/>
      <c r="BH34" s="134"/>
      <c r="BI34" s="134"/>
      <c r="BJ34" s="134"/>
      <c r="BK34" s="134"/>
      <c r="BL34" s="134"/>
      <c r="BM34" s="134"/>
      <c r="BN34" s="134"/>
      <c r="BO34" s="134"/>
      <c r="BP34" s="134"/>
      <c r="BQ34" s="134"/>
      <c r="BR34" s="134"/>
      <c r="BS34" s="134"/>
      <c r="BT34" s="134"/>
      <c r="BU34" s="134"/>
      <c r="BV34" s="134"/>
      <c r="BW34" s="134"/>
      <c r="BX34" s="134"/>
      <c r="BY34" s="134"/>
      <c r="BZ34" s="134"/>
      <c r="CA34" s="134"/>
      <c r="CB34" s="134"/>
      <c r="CC34" s="134"/>
      <c r="CD34" s="134"/>
      <c r="CE34" s="134"/>
      <c r="CF34" s="134"/>
      <c r="CG34" s="134"/>
      <c r="CH34" s="134"/>
      <c r="CI34" s="134"/>
      <c r="CJ34" s="134"/>
      <c r="CK34" s="134"/>
      <c r="CL34" s="134"/>
      <c r="CM34" s="134"/>
      <c r="CN34" s="134"/>
      <c r="CO34" s="134"/>
      <c r="CS34" s="77"/>
      <c r="CT34" s="136"/>
    </row>
    <row r="35" spans="2:98" ht="27.95" customHeight="1" x14ac:dyDescent="0.3">
      <c r="B35" s="9" t="s">
        <v>43</v>
      </c>
      <c r="C35" s="9" t="s">
        <v>44</v>
      </c>
      <c r="D35" s="9" t="s">
        <v>128</v>
      </c>
      <c r="E35" s="14">
        <v>8.6748946939990201</v>
      </c>
      <c r="F35" s="14">
        <f t="shared" si="6"/>
        <v>8.6748946939990201</v>
      </c>
      <c r="G35" s="9"/>
      <c r="H35" s="46" t="s">
        <v>176</v>
      </c>
      <c r="I35" s="31">
        <v>43084</v>
      </c>
      <c r="J35" s="49" t="s">
        <v>188</v>
      </c>
      <c r="K35" s="32">
        <v>292</v>
      </c>
      <c r="L35" s="10" t="s">
        <v>180</v>
      </c>
      <c r="M35" s="31">
        <v>51971</v>
      </c>
      <c r="N35" s="10" t="s">
        <v>178</v>
      </c>
      <c r="O35" s="15"/>
      <c r="P35" s="117">
        <v>0</v>
      </c>
      <c r="Q35" s="117">
        <v>0.10167033723796545</v>
      </c>
      <c r="R35" s="117">
        <v>0</v>
      </c>
      <c r="S35" s="117">
        <v>0</v>
      </c>
      <c r="T35" s="117">
        <v>0.32817483129919967</v>
      </c>
      <c r="U35" s="117">
        <v>0</v>
      </c>
      <c r="V35" s="117">
        <v>0</v>
      </c>
      <c r="W35" s="117">
        <v>0.5784501777538531</v>
      </c>
      <c r="X35" s="117">
        <v>0</v>
      </c>
      <c r="Y35" s="117">
        <v>0</v>
      </c>
      <c r="Z35" s="117">
        <v>0.62179945837898343</v>
      </c>
      <c r="AA35" s="117">
        <v>0</v>
      </c>
      <c r="AB35" s="117">
        <v>0</v>
      </c>
      <c r="AC35" s="117">
        <v>0.707103678849901</v>
      </c>
      <c r="AD35" s="117">
        <v>0</v>
      </c>
      <c r="AE35" s="117">
        <v>0</v>
      </c>
      <c r="AF35" s="117">
        <v>0.69593237524789942</v>
      </c>
      <c r="AG35" s="117">
        <v>0</v>
      </c>
      <c r="AH35" s="118">
        <v>0</v>
      </c>
      <c r="AI35" s="118">
        <v>0.48473040496965492</v>
      </c>
      <c r="AJ35" s="118">
        <v>0</v>
      </c>
      <c r="AN35" s="134"/>
      <c r="AO35" s="134"/>
      <c r="AP35" s="134"/>
      <c r="AQ35" s="134"/>
      <c r="AR35" s="134"/>
      <c r="AS35" s="134"/>
      <c r="AT35" s="134"/>
      <c r="AU35" s="134"/>
      <c r="AV35" s="134"/>
      <c r="AW35" s="134"/>
      <c r="AX35" s="134"/>
      <c r="AY35" s="134"/>
      <c r="AZ35" s="134"/>
      <c r="BA35" s="134"/>
      <c r="BB35" s="134"/>
      <c r="BC35" s="134"/>
      <c r="BD35" s="134"/>
      <c r="BE35" s="134"/>
      <c r="BF35" s="134"/>
      <c r="BG35" s="134"/>
      <c r="BH35" s="134"/>
      <c r="BI35" s="134"/>
      <c r="BJ35" s="134"/>
      <c r="BK35" s="134"/>
      <c r="BL35" s="134"/>
      <c r="BM35" s="134"/>
      <c r="BN35" s="134"/>
      <c r="BO35" s="134"/>
      <c r="BP35" s="134"/>
      <c r="BQ35" s="134"/>
      <c r="BR35" s="134"/>
      <c r="BS35" s="134"/>
      <c r="BT35" s="134"/>
      <c r="BU35" s="134"/>
      <c r="BV35" s="134"/>
      <c r="BW35" s="134"/>
      <c r="BX35" s="134"/>
      <c r="BY35" s="134"/>
      <c r="BZ35" s="134"/>
      <c r="CA35" s="134"/>
      <c r="CB35" s="134"/>
      <c r="CC35" s="134"/>
      <c r="CD35" s="134"/>
      <c r="CE35" s="134"/>
      <c r="CF35" s="134"/>
      <c r="CG35" s="134"/>
      <c r="CH35" s="134"/>
      <c r="CI35" s="134"/>
      <c r="CJ35" s="134"/>
      <c r="CK35" s="134"/>
      <c r="CL35" s="134"/>
      <c r="CM35" s="134"/>
      <c r="CN35" s="134"/>
      <c r="CO35" s="134"/>
      <c r="CS35" s="77"/>
      <c r="CT35" s="136"/>
    </row>
    <row r="36" spans="2:98" ht="27.95" customHeight="1" x14ac:dyDescent="0.3">
      <c r="B36" s="9" t="s">
        <v>41</v>
      </c>
      <c r="C36" s="9" t="s">
        <v>42</v>
      </c>
      <c r="D36" s="9" t="s">
        <v>128</v>
      </c>
      <c r="E36" s="13">
        <v>5.5315386099999957</v>
      </c>
      <c r="F36" s="14">
        <f t="shared" si="6"/>
        <v>5.5315386099999957</v>
      </c>
      <c r="G36" s="9"/>
      <c r="H36" s="46" t="s">
        <v>176</v>
      </c>
      <c r="I36" s="31">
        <v>40852</v>
      </c>
      <c r="J36" s="49" t="s">
        <v>188</v>
      </c>
      <c r="K36" s="32">
        <v>252</v>
      </c>
      <c r="L36" s="10" t="s">
        <v>180</v>
      </c>
      <c r="M36" s="31">
        <v>48523</v>
      </c>
      <c r="N36" s="10" t="s">
        <v>178</v>
      </c>
      <c r="O36" s="15"/>
      <c r="P36" s="117">
        <v>0</v>
      </c>
      <c r="Q36" s="117">
        <v>0.55274232631284104</v>
      </c>
      <c r="R36" s="117">
        <v>0</v>
      </c>
      <c r="S36" s="117">
        <v>0</v>
      </c>
      <c r="T36" s="117">
        <v>0.59672209085856986</v>
      </c>
      <c r="U36" s="117">
        <v>0</v>
      </c>
      <c r="V36" s="117">
        <v>0</v>
      </c>
      <c r="W36" s="117">
        <v>0.6077278430209081</v>
      </c>
      <c r="X36" s="117">
        <v>0</v>
      </c>
      <c r="Y36" s="117">
        <v>0</v>
      </c>
      <c r="Z36" s="117">
        <v>0.62648302050691651</v>
      </c>
      <c r="AA36" s="117">
        <v>0</v>
      </c>
      <c r="AB36" s="117">
        <v>0</v>
      </c>
      <c r="AC36" s="117">
        <v>0.65511023183097883</v>
      </c>
      <c r="AD36" s="117">
        <v>0</v>
      </c>
      <c r="AE36" s="117">
        <v>0</v>
      </c>
      <c r="AF36" s="117">
        <v>0.63420437631959348</v>
      </c>
      <c r="AG36" s="117">
        <v>0</v>
      </c>
      <c r="AH36" s="118">
        <v>0</v>
      </c>
      <c r="AI36" s="118">
        <v>0.18493494088688553</v>
      </c>
      <c r="AJ36" s="118">
        <v>0</v>
      </c>
      <c r="AN36" s="134"/>
      <c r="AO36" s="134"/>
      <c r="AP36" s="134"/>
      <c r="AQ36" s="134"/>
      <c r="AR36" s="134"/>
      <c r="AS36" s="134"/>
      <c r="AT36" s="134"/>
      <c r="AU36" s="134"/>
      <c r="AV36" s="134"/>
      <c r="AW36" s="134"/>
      <c r="AX36" s="134"/>
      <c r="AY36" s="134"/>
      <c r="AZ36" s="134"/>
      <c r="BA36" s="134"/>
      <c r="BB36" s="134"/>
      <c r="BC36" s="134"/>
      <c r="BD36" s="134"/>
      <c r="BE36" s="134"/>
      <c r="BF36" s="134"/>
      <c r="BG36" s="134"/>
      <c r="BH36" s="134"/>
      <c r="BI36" s="134"/>
      <c r="BJ36" s="134"/>
      <c r="BK36" s="134"/>
      <c r="BL36" s="134"/>
      <c r="BM36" s="134"/>
      <c r="BN36" s="134"/>
      <c r="BO36" s="134"/>
      <c r="BP36" s="134"/>
      <c r="BQ36" s="134"/>
      <c r="BR36" s="134"/>
      <c r="BS36" s="134"/>
      <c r="BT36" s="134"/>
      <c r="BU36" s="134"/>
      <c r="BV36" s="134"/>
      <c r="BW36" s="134"/>
      <c r="BX36" s="134"/>
      <c r="BY36" s="134"/>
      <c r="BZ36" s="134"/>
      <c r="CA36" s="134"/>
      <c r="CB36" s="134"/>
      <c r="CC36" s="134"/>
      <c r="CD36" s="134"/>
      <c r="CE36" s="134"/>
      <c r="CF36" s="134"/>
      <c r="CG36" s="134"/>
      <c r="CH36" s="134"/>
      <c r="CI36" s="134"/>
      <c r="CJ36" s="134"/>
      <c r="CK36" s="134"/>
      <c r="CL36" s="134"/>
      <c r="CM36" s="134"/>
      <c r="CN36" s="134"/>
      <c r="CO36" s="134"/>
      <c r="CS36" s="77"/>
      <c r="CT36" s="136"/>
    </row>
    <row r="37" spans="2:98" ht="27.95" customHeight="1" x14ac:dyDescent="0.3">
      <c r="B37" s="9" t="s">
        <v>167</v>
      </c>
      <c r="C37" s="9" t="s">
        <v>168</v>
      </c>
      <c r="D37" s="9" t="s">
        <v>128</v>
      </c>
      <c r="E37" s="13">
        <v>1.2470000000000001</v>
      </c>
      <c r="F37" s="14">
        <f t="shared" si="6"/>
        <v>1.2470000000000001</v>
      </c>
      <c r="G37" s="9"/>
      <c r="H37" s="46" t="s">
        <v>176</v>
      </c>
      <c r="I37" s="31">
        <v>44313</v>
      </c>
      <c r="J37" s="49" t="s">
        <v>188</v>
      </c>
      <c r="K37" s="32">
        <v>283</v>
      </c>
      <c r="L37" s="10" t="s">
        <v>180</v>
      </c>
      <c r="M37" s="31">
        <v>52916</v>
      </c>
      <c r="N37" s="10" t="s">
        <v>178</v>
      </c>
      <c r="O37" s="15"/>
      <c r="P37" s="117">
        <v>0</v>
      </c>
      <c r="Q37" s="117">
        <v>7.7122679452054799E-3</v>
      </c>
      <c r="R37" s="117">
        <v>0</v>
      </c>
      <c r="S37" s="117">
        <v>0</v>
      </c>
      <c r="T37" s="117">
        <v>1.6285478356164382E-2</v>
      </c>
      <c r="U37" s="117">
        <v>0</v>
      </c>
      <c r="V37" s="117">
        <v>0</v>
      </c>
      <c r="W37" s="117">
        <v>2.215901917808219E-2</v>
      </c>
      <c r="X37" s="117">
        <v>0</v>
      </c>
      <c r="Y37" s="117">
        <v>0</v>
      </c>
      <c r="Z37" s="117">
        <v>3.1357437808219174E-2</v>
      </c>
      <c r="AA37" s="117">
        <v>0</v>
      </c>
      <c r="AB37" s="117">
        <v>0</v>
      </c>
      <c r="AC37" s="117">
        <v>0.1076665949589041</v>
      </c>
      <c r="AD37" s="117">
        <v>0</v>
      </c>
      <c r="AE37" s="117">
        <v>0</v>
      </c>
      <c r="AF37" s="117">
        <v>0.10583435906849314</v>
      </c>
      <c r="AG37" s="117">
        <v>0</v>
      </c>
      <c r="AH37" s="118">
        <v>0</v>
      </c>
      <c r="AI37" s="118">
        <v>8.3815755506849304E-2</v>
      </c>
      <c r="AJ37" s="118">
        <v>0</v>
      </c>
      <c r="AN37" s="134"/>
      <c r="AO37" s="134"/>
      <c r="AP37" s="134"/>
      <c r="AQ37" s="134"/>
      <c r="AR37" s="134"/>
      <c r="AS37" s="134"/>
      <c r="AT37" s="134"/>
      <c r="AU37" s="134"/>
      <c r="AV37" s="134"/>
      <c r="AW37" s="134"/>
      <c r="AX37" s="134"/>
      <c r="AY37" s="134"/>
      <c r="AZ37" s="134"/>
      <c r="BA37" s="134"/>
      <c r="BB37" s="134"/>
      <c r="BC37" s="134"/>
      <c r="BD37" s="134"/>
      <c r="BE37" s="134"/>
      <c r="BF37" s="134"/>
      <c r="BG37" s="134"/>
      <c r="BH37" s="134"/>
      <c r="BI37" s="134"/>
      <c r="BJ37" s="134"/>
      <c r="BK37" s="134"/>
      <c r="BL37" s="134"/>
      <c r="BM37" s="134"/>
      <c r="BN37" s="134"/>
      <c r="BO37" s="134"/>
      <c r="BP37" s="134"/>
      <c r="BQ37" s="134"/>
      <c r="BR37" s="134"/>
      <c r="BS37" s="134"/>
      <c r="BT37" s="134"/>
      <c r="BU37" s="134"/>
      <c r="BV37" s="134"/>
      <c r="BW37" s="134"/>
      <c r="BX37" s="134"/>
      <c r="BY37" s="134"/>
      <c r="BZ37" s="134"/>
      <c r="CA37" s="134"/>
      <c r="CB37" s="134"/>
      <c r="CC37" s="134"/>
      <c r="CD37" s="134"/>
      <c r="CE37" s="134"/>
      <c r="CF37" s="134"/>
      <c r="CG37" s="134"/>
      <c r="CH37" s="134"/>
      <c r="CI37" s="134"/>
      <c r="CJ37" s="134"/>
      <c r="CK37" s="134"/>
      <c r="CL37" s="134"/>
      <c r="CM37" s="134"/>
      <c r="CN37" s="134"/>
      <c r="CO37" s="134"/>
      <c r="CS37" s="77"/>
      <c r="CT37" s="136"/>
    </row>
    <row r="38" spans="2:98" ht="27.95" customHeight="1" x14ac:dyDescent="0.3">
      <c r="B38" s="9" t="s">
        <v>45</v>
      </c>
      <c r="C38" s="9" t="s">
        <v>46</v>
      </c>
      <c r="D38" s="9" t="s">
        <v>128</v>
      </c>
      <c r="E38" s="13">
        <v>0.84181981000000161</v>
      </c>
      <c r="F38" s="14">
        <f t="shared" si="6"/>
        <v>0.84181981000000161</v>
      </c>
      <c r="G38" s="9"/>
      <c r="H38" s="46" t="s">
        <v>176</v>
      </c>
      <c r="I38" s="31">
        <v>38643</v>
      </c>
      <c r="J38" s="49" t="s">
        <v>188</v>
      </c>
      <c r="K38" s="32">
        <v>228</v>
      </c>
      <c r="L38" s="10" t="s">
        <v>180</v>
      </c>
      <c r="M38" s="31">
        <v>45583</v>
      </c>
      <c r="N38" s="10" t="s">
        <v>178</v>
      </c>
      <c r="O38" s="15"/>
      <c r="P38" s="117">
        <v>0</v>
      </c>
      <c r="Q38" s="117">
        <v>0.28965629235669138</v>
      </c>
      <c r="R38" s="117">
        <v>0</v>
      </c>
      <c r="S38" s="117">
        <v>0</v>
      </c>
      <c r="T38" s="117">
        <v>0.2765508932531156</v>
      </c>
      <c r="U38" s="117">
        <v>0</v>
      </c>
      <c r="V38" s="117">
        <v>0</v>
      </c>
      <c r="W38" s="117">
        <v>0.26344549414953983</v>
      </c>
      <c r="X38" s="117">
        <v>0</v>
      </c>
      <c r="Y38" s="117">
        <v>0</v>
      </c>
      <c r="Z38" s="117">
        <v>0.25037567019972506</v>
      </c>
      <c r="AA38" s="117">
        <v>0</v>
      </c>
      <c r="AB38" s="117">
        <v>0</v>
      </c>
      <c r="AC38" s="117">
        <v>0</v>
      </c>
      <c r="AD38" s="117">
        <v>0</v>
      </c>
      <c r="AE38" s="117">
        <v>0</v>
      </c>
      <c r="AF38" s="117">
        <v>0</v>
      </c>
      <c r="AG38" s="117">
        <v>0</v>
      </c>
      <c r="AH38" s="118">
        <v>0</v>
      </c>
      <c r="AI38" s="118">
        <v>0</v>
      </c>
      <c r="AJ38" s="118">
        <v>0</v>
      </c>
      <c r="AN38" s="134"/>
      <c r="AO38" s="134"/>
      <c r="AP38" s="134"/>
      <c r="AQ38" s="134"/>
      <c r="AR38" s="134"/>
      <c r="AS38" s="134"/>
      <c r="AT38" s="134"/>
      <c r="AU38" s="134"/>
      <c r="AV38" s="134"/>
      <c r="AW38" s="134"/>
      <c r="AX38" s="134"/>
      <c r="AY38" s="134"/>
      <c r="AZ38" s="134"/>
      <c r="BA38" s="134"/>
      <c r="BB38" s="134"/>
      <c r="BC38" s="134"/>
      <c r="BD38" s="134"/>
      <c r="BE38" s="134"/>
      <c r="BF38" s="134"/>
      <c r="BG38" s="134"/>
      <c r="BH38" s="134"/>
      <c r="BI38" s="134"/>
      <c r="BJ38" s="134"/>
      <c r="BK38" s="134"/>
      <c r="BL38" s="134"/>
      <c r="BM38" s="134"/>
      <c r="BN38" s="134"/>
      <c r="BO38" s="134"/>
      <c r="BP38" s="134"/>
      <c r="BQ38" s="134"/>
      <c r="BR38" s="134"/>
      <c r="BS38" s="134"/>
      <c r="BT38" s="134"/>
      <c r="BU38" s="134"/>
      <c r="BV38" s="134"/>
      <c r="BW38" s="134"/>
      <c r="BX38" s="134"/>
      <c r="BY38" s="134"/>
      <c r="BZ38" s="134"/>
      <c r="CA38" s="134"/>
      <c r="CB38" s="134"/>
      <c r="CC38" s="134"/>
      <c r="CD38" s="134"/>
      <c r="CE38" s="134"/>
      <c r="CF38" s="134"/>
      <c r="CG38" s="134"/>
      <c r="CH38" s="134"/>
      <c r="CI38" s="134"/>
      <c r="CJ38" s="134"/>
      <c r="CK38" s="134"/>
      <c r="CL38" s="134"/>
      <c r="CM38" s="134"/>
      <c r="CN38" s="134"/>
      <c r="CO38" s="134"/>
      <c r="CS38" s="77"/>
      <c r="CT38" s="136"/>
    </row>
    <row r="39" spans="2:98" ht="27.95" customHeight="1" x14ac:dyDescent="0.3">
      <c r="B39" s="9" t="s">
        <v>47</v>
      </c>
      <c r="C39" s="9" t="s">
        <v>48</v>
      </c>
      <c r="D39" s="9" t="s">
        <v>128</v>
      </c>
      <c r="E39" s="13">
        <v>0.55225274000000013</v>
      </c>
      <c r="F39" s="14">
        <f t="shared" si="6"/>
        <v>0.55225274000000013</v>
      </c>
      <c r="G39" s="9"/>
      <c r="H39" s="46" t="s">
        <v>176</v>
      </c>
      <c r="I39" s="31">
        <v>40360</v>
      </c>
      <c r="J39" s="49" t="s">
        <v>188</v>
      </c>
      <c r="K39" s="32">
        <v>290</v>
      </c>
      <c r="L39" s="10" t="s">
        <v>184</v>
      </c>
      <c r="M39" s="31">
        <v>49188</v>
      </c>
      <c r="N39" s="10" t="s">
        <v>178</v>
      </c>
      <c r="O39" s="15"/>
      <c r="P39" s="117">
        <v>0</v>
      </c>
      <c r="Q39" s="117">
        <v>2.4039926037735852E-2</v>
      </c>
      <c r="R39" s="117">
        <v>0</v>
      </c>
      <c r="S39" s="117">
        <v>0</v>
      </c>
      <c r="T39" s="117">
        <v>4.7714112075471701E-2</v>
      </c>
      <c r="U39" s="117">
        <v>0</v>
      </c>
      <c r="V39" s="117">
        <v>0</v>
      </c>
      <c r="W39" s="117">
        <v>4.7226462075471702E-2</v>
      </c>
      <c r="X39" s="117">
        <v>0</v>
      </c>
      <c r="Y39" s="117">
        <v>0</v>
      </c>
      <c r="Z39" s="117">
        <v>4.6738812075471703E-2</v>
      </c>
      <c r="AA39" s="117">
        <v>0</v>
      </c>
      <c r="AB39" s="117">
        <v>0</v>
      </c>
      <c r="AC39" s="117">
        <v>4.6251172075471705E-2</v>
      </c>
      <c r="AD39" s="117">
        <v>0</v>
      </c>
      <c r="AE39" s="117">
        <v>0</v>
      </c>
      <c r="AF39" s="117">
        <v>4.5763522075471706E-2</v>
      </c>
      <c r="AG39" s="117">
        <v>0</v>
      </c>
      <c r="AH39" s="118">
        <v>0</v>
      </c>
      <c r="AI39" s="118">
        <v>1.8785160199161426E-2</v>
      </c>
      <c r="AJ39" s="118">
        <v>0</v>
      </c>
      <c r="AN39" s="134"/>
      <c r="AO39" s="134"/>
      <c r="AP39" s="134"/>
      <c r="AQ39" s="134"/>
      <c r="AR39" s="134"/>
      <c r="AS39" s="134"/>
      <c r="AT39" s="134"/>
      <c r="AU39" s="134"/>
      <c r="AV39" s="134"/>
      <c r="AW39" s="134"/>
      <c r="AX39" s="134"/>
      <c r="AY39" s="134"/>
      <c r="AZ39" s="134"/>
      <c r="BA39" s="134"/>
      <c r="BB39" s="134"/>
      <c r="BC39" s="134"/>
      <c r="BD39" s="134"/>
      <c r="BE39" s="134"/>
      <c r="BF39" s="134"/>
      <c r="BG39" s="134"/>
      <c r="BH39" s="134"/>
      <c r="BI39" s="134"/>
      <c r="BJ39" s="134"/>
      <c r="BK39" s="134"/>
      <c r="BL39" s="134"/>
      <c r="BM39" s="134"/>
      <c r="BN39" s="134"/>
      <c r="BO39" s="134"/>
      <c r="BP39" s="134"/>
      <c r="BQ39" s="134"/>
      <c r="BR39" s="134"/>
      <c r="BS39" s="134"/>
      <c r="BT39" s="134"/>
      <c r="BU39" s="134"/>
      <c r="BV39" s="134"/>
      <c r="BW39" s="134"/>
      <c r="BX39" s="134"/>
      <c r="BY39" s="134"/>
      <c r="BZ39" s="134"/>
      <c r="CA39" s="134"/>
      <c r="CB39" s="134"/>
      <c r="CC39" s="134"/>
      <c r="CD39" s="134"/>
      <c r="CE39" s="134"/>
      <c r="CF39" s="134"/>
      <c r="CG39" s="134"/>
      <c r="CH39" s="134"/>
      <c r="CI39" s="134"/>
      <c r="CJ39" s="134"/>
      <c r="CK39" s="134"/>
      <c r="CL39" s="134"/>
      <c r="CM39" s="134"/>
      <c r="CN39" s="134"/>
      <c r="CO39" s="134"/>
      <c r="CS39" s="77"/>
      <c r="CT39" s="136"/>
    </row>
    <row r="40" spans="2:98" ht="27.95" customHeight="1" x14ac:dyDescent="0.3">
      <c r="B40" s="9" t="s">
        <v>51</v>
      </c>
      <c r="C40" s="9" t="s">
        <v>52</v>
      </c>
      <c r="D40" s="9" t="s">
        <v>128</v>
      </c>
      <c r="E40" s="13">
        <v>0.34142474</v>
      </c>
      <c r="F40" s="14">
        <f t="shared" si="6"/>
        <v>0.34142474</v>
      </c>
      <c r="G40" s="9"/>
      <c r="H40" s="46" t="s">
        <v>176</v>
      </c>
      <c r="I40" s="31">
        <v>40360</v>
      </c>
      <c r="J40" s="49" t="s">
        <v>188</v>
      </c>
      <c r="K40" s="32">
        <v>158</v>
      </c>
      <c r="L40" s="10" t="s">
        <v>184</v>
      </c>
      <c r="M40" s="31">
        <v>45170</v>
      </c>
      <c r="N40" s="10" t="s">
        <v>178</v>
      </c>
      <c r="O40" s="15"/>
      <c r="P40" s="117">
        <v>0</v>
      </c>
      <c r="Q40" s="117">
        <v>7.7758534444444444E-2</v>
      </c>
      <c r="R40" s="117">
        <v>0</v>
      </c>
      <c r="S40" s="117">
        <v>0</v>
      </c>
      <c r="T40" s="117">
        <v>0.1541855188888889</v>
      </c>
      <c r="U40" s="117">
        <v>0</v>
      </c>
      <c r="V40" s="117">
        <v>0</v>
      </c>
      <c r="W40" s="117">
        <v>0.11447402666666667</v>
      </c>
      <c r="X40" s="117">
        <v>0</v>
      </c>
      <c r="Y40" s="117">
        <v>0</v>
      </c>
      <c r="Z40" s="117">
        <v>0</v>
      </c>
      <c r="AA40" s="117">
        <v>0</v>
      </c>
      <c r="AB40" s="117">
        <v>0</v>
      </c>
      <c r="AC40" s="117">
        <v>0</v>
      </c>
      <c r="AD40" s="117">
        <v>0</v>
      </c>
      <c r="AE40" s="117">
        <v>0</v>
      </c>
      <c r="AF40" s="117">
        <v>0</v>
      </c>
      <c r="AG40" s="117">
        <v>0</v>
      </c>
      <c r="AH40" s="118">
        <v>0</v>
      </c>
      <c r="AI40" s="118">
        <v>0</v>
      </c>
      <c r="AJ40" s="118">
        <v>0</v>
      </c>
      <c r="AN40" s="134"/>
      <c r="AO40" s="134"/>
      <c r="AP40" s="134"/>
      <c r="AQ40" s="134"/>
      <c r="AR40" s="134"/>
      <c r="AS40" s="134"/>
      <c r="AT40" s="134"/>
      <c r="AU40" s="134"/>
      <c r="AV40" s="134"/>
      <c r="AW40" s="134"/>
      <c r="AX40" s="134"/>
      <c r="AY40" s="134"/>
      <c r="AZ40" s="134"/>
      <c r="BA40" s="134"/>
      <c r="BB40" s="134"/>
      <c r="BC40" s="134"/>
      <c r="BD40" s="134"/>
      <c r="BE40" s="134"/>
      <c r="BF40" s="134"/>
      <c r="BG40" s="134"/>
      <c r="BH40" s="134"/>
      <c r="BI40" s="134"/>
      <c r="BJ40" s="134"/>
      <c r="BK40" s="134"/>
      <c r="BL40" s="134"/>
      <c r="BM40" s="134"/>
      <c r="BN40" s="134"/>
      <c r="BO40" s="134"/>
      <c r="BP40" s="134"/>
      <c r="BQ40" s="134"/>
      <c r="BR40" s="134"/>
      <c r="BS40" s="134"/>
      <c r="BT40" s="134"/>
      <c r="BU40" s="134"/>
      <c r="BV40" s="134"/>
      <c r="BW40" s="134"/>
      <c r="BX40" s="134"/>
      <c r="BY40" s="134"/>
      <c r="BZ40" s="134"/>
      <c r="CA40" s="134"/>
      <c r="CB40" s="134"/>
      <c r="CC40" s="134"/>
      <c r="CD40" s="134"/>
      <c r="CE40" s="134"/>
      <c r="CF40" s="134"/>
      <c r="CG40" s="134"/>
      <c r="CH40" s="134"/>
      <c r="CI40" s="134"/>
      <c r="CJ40" s="134"/>
      <c r="CK40" s="134"/>
      <c r="CL40" s="134"/>
      <c r="CM40" s="134"/>
      <c r="CN40" s="134"/>
      <c r="CO40" s="134"/>
      <c r="CS40" s="77"/>
      <c r="CT40" s="136"/>
    </row>
    <row r="41" spans="2:98" ht="27.95" customHeight="1" x14ac:dyDescent="0.3">
      <c r="B41" s="9" t="s">
        <v>49</v>
      </c>
      <c r="C41" s="9" t="s">
        <v>50</v>
      </c>
      <c r="D41" s="9" t="s">
        <v>128</v>
      </c>
      <c r="E41" s="13">
        <v>0.13818150999999865</v>
      </c>
      <c r="F41" s="14">
        <f t="shared" si="6"/>
        <v>0.13818150999999865</v>
      </c>
      <c r="G41" s="9"/>
      <c r="H41" s="46" t="s">
        <v>176</v>
      </c>
      <c r="I41" s="31">
        <v>37672</v>
      </c>
      <c r="J41" s="49" t="s">
        <v>188</v>
      </c>
      <c r="K41" s="32">
        <v>228</v>
      </c>
      <c r="L41" s="10" t="s">
        <v>180</v>
      </c>
      <c r="M41" s="31">
        <v>44612</v>
      </c>
      <c r="N41" s="10" t="s">
        <v>178</v>
      </c>
      <c r="O41" s="15"/>
      <c r="P41" s="117">
        <v>0</v>
      </c>
      <c r="Q41" s="117">
        <v>0.1475067224145509</v>
      </c>
      <c r="R41" s="117">
        <v>0</v>
      </c>
      <c r="S41" s="117">
        <v>0</v>
      </c>
      <c r="T41" s="117">
        <v>7.0968055879046588E-2</v>
      </c>
      <c r="U41" s="117">
        <v>0</v>
      </c>
      <c r="V41" s="117">
        <v>0</v>
      </c>
      <c r="W41" s="117">
        <v>0</v>
      </c>
      <c r="X41" s="117">
        <v>0</v>
      </c>
      <c r="Y41" s="117">
        <v>0</v>
      </c>
      <c r="Z41" s="117">
        <v>0</v>
      </c>
      <c r="AA41" s="117">
        <v>0</v>
      </c>
      <c r="AB41" s="117">
        <v>0</v>
      </c>
      <c r="AC41" s="117">
        <v>0</v>
      </c>
      <c r="AD41" s="117">
        <v>0</v>
      </c>
      <c r="AE41" s="117">
        <v>0</v>
      </c>
      <c r="AF41" s="117">
        <v>0</v>
      </c>
      <c r="AG41" s="117">
        <v>0</v>
      </c>
      <c r="AH41" s="118">
        <v>0</v>
      </c>
      <c r="AI41" s="118">
        <v>0</v>
      </c>
      <c r="AJ41" s="118">
        <v>0</v>
      </c>
      <c r="AN41" s="134"/>
      <c r="AO41" s="134"/>
      <c r="AP41" s="134"/>
      <c r="AQ41" s="134"/>
      <c r="AR41" s="134"/>
      <c r="AS41" s="134"/>
      <c r="AT41" s="134"/>
      <c r="AU41" s="134"/>
      <c r="AV41" s="134"/>
      <c r="AW41" s="134"/>
      <c r="AX41" s="134"/>
      <c r="AY41" s="134"/>
      <c r="AZ41" s="134"/>
      <c r="BA41" s="134"/>
      <c r="BB41" s="134"/>
      <c r="BC41" s="134"/>
      <c r="BD41" s="134"/>
      <c r="BE41" s="134"/>
      <c r="BF41" s="134"/>
      <c r="BG41" s="134"/>
      <c r="BH41" s="134"/>
      <c r="BI41" s="134"/>
      <c r="BJ41" s="134"/>
      <c r="BK41" s="134"/>
      <c r="BL41" s="134"/>
      <c r="BM41" s="134"/>
      <c r="BN41" s="134"/>
      <c r="BO41" s="134"/>
      <c r="BP41" s="134"/>
      <c r="BQ41" s="134"/>
      <c r="BR41" s="134"/>
      <c r="BS41" s="134"/>
      <c r="BT41" s="134"/>
      <c r="BU41" s="134"/>
      <c r="BV41" s="134"/>
      <c r="BW41" s="134"/>
      <c r="BX41" s="134"/>
      <c r="BY41" s="134"/>
      <c r="BZ41" s="134"/>
      <c r="CA41" s="134"/>
      <c r="CB41" s="134"/>
      <c r="CC41" s="134"/>
      <c r="CD41" s="134"/>
      <c r="CE41" s="134"/>
      <c r="CF41" s="134"/>
      <c r="CG41" s="134"/>
      <c r="CH41" s="134"/>
      <c r="CI41" s="134"/>
      <c r="CJ41" s="134"/>
      <c r="CK41" s="134"/>
      <c r="CL41" s="134"/>
      <c r="CM41" s="134"/>
      <c r="CN41" s="134"/>
      <c r="CO41" s="134"/>
      <c r="CS41" s="77"/>
      <c r="CT41" s="136"/>
    </row>
    <row r="42" spans="2:98" ht="27.95" customHeight="1" x14ac:dyDescent="0.3">
      <c r="B42" s="23" t="s">
        <v>53</v>
      </c>
      <c r="C42" s="23"/>
      <c r="D42" s="23"/>
      <c r="E42" s="23"/>
      <c r="F42" s="40">
        <f>+SUM(F43:F44)</f>
        <v>31.660258248571399</v>
      </c>
      <c r="G42" s="23"/>
      <c r="H42" s="48"/>
      <c r="I42" s="23"/>
      <c r="J42" s="51"/>
      <c r="K42" s="23"/>
      <c r="L42" s="23"/>
      <c r="M42" s="23"/>
      <c r="N42" s="23"/>
      <c r="O42" s="36"/>
      <c r="P42" s="119">
        <f t="shared" ref="P42:AJ42" si="7">+SUM(P43:P44)</f>
        <v>0</v>
      </c>
      <c r="Q42" s="119">
        <f t="shared" si="7"/>
        <v>2.8852186988003101</v>
      </c>
      <c r="R42" s="119">
        <f t="shared" si="7"/>
        <v>0</v>
      </c>
      <c r="S42" s="119">
        <f t="shared" si="7"/>
        <v>0</v>
      </c>
      <c r="T42" s="119">
        <f t="shared" si="7"/>
        <v>2.5280596528105095</v>
      </c>
      <c r="U42" s="119">
        <f t="shared" si="7"/>
        <v>0</v>
      </c>
      <c r="V42" s="119">
        <f t="shared" si="7"/>
        <v>0</v>
      </c>
      <c r="W42" s="119">
        <f t="shared" si="7"/>
        <v>2.3996527838377304</v>
      </c>
      <c r="X42" s="119">
        <f t="shared" si="7"/>
        <v>0</v>
      </c>
      <c r="Y42" s="119">
        <f t="shared" si="7"/>
        <v>0</v>
      </c>
      <c r="Z42" s="119">
        <f t="shared" si="7"/>
        <v>2.4897842290819412</v>
      </c>
      <c r="AA42" s="119">
        <f t="shared" si="7"/>
        <v>0</v>
      </c>
      <c r="AB42" s="119">
        <f t="shared" si="7"/>
        <v>0</v>
      </c>
      <c r="AC42" s="119">
        <f t="shared" si="7"/>
        <v>2.7874939951415572</v>
      </c>
      <c r="AD42" s="119">
        <f t="shared" si="7"/>
        <v>0</v>
      </c>
      <c r="AE42" s="119">
        <f t="shared" si="7"/>
        <v>0</v>
      </c>
      <c r="AF42" s="119">
        <f t="shared" si="7"/>
        <v>2.7687449547072855</v>
      </c>
      <c r="AG42" s="119">
        <f t="shared" si="7"/>
        <v>0</v>
      </c>
      <c r="AH42" s="119">
        <f t="shared" si="7"/>
        <v>0</v>
      </c>
      <c r="AI42" s="119">
        <f t="shared" si="7"/>
        <v>1.5115278095750802</v>
      </c>
      <c r="AJ42" s="119">
        <f t="shared" si="7"/>
        <v>0</v>
      </c>
      <c r="AN42" s="135"/>
      <c r="AO42" s="135"/>
      <c r="AP42" s="135"/>
      <c r="AQ42" s="135"/>
      <c r="AR42" s="135"/>
      <c r="AS42" s="135"/>
      <c r="AT42" s="135"/>
      <c r="AU42" s="135"/>
      <c r="AV42" s="135"/>
      <c r="AW42" s="135"/>
      <c r="AX42" s="135"/>
      <c r="AY42" s="135"/>
      <c r="AZ42" s="135"/>
      <c r="BA42" s="135"/>
      <c r="BB42" s="135"/>
      <c r="BC42" s="135"/>
      <c r="BD42" s="135"/>
      <c r="BE42" s="135"/>
      <c r="BF42" s="135"/>
      <c r="BG42" s="135"/>
      <c r="BH42" s="135"/>
      <c r="BI42" s="135"/>
      <c r="BJ42" s="135"/>
      <c r="BK42" s="135"/>
      <c r="BL42" s="135"/>
      <c r="BM42" s="135"/>
      <c r="BN42" s="135"/>
      <c r="BO42" s="135"/>
      <c r="BP42" s="135"/>
      <c r="BQ42" s="135"/>
      <c r="BR42" s="135"/>
      <c r="BS42" s="135"/>
      <c r="BT42" s="135"/>
      <c r="BU42" s="135"/>
      <c r="BV42" s="135"/>
      <c r="BW42" s="135"/>
      <c r="BX42" s="135"/>
      <c r="BY42" s="135"/>
      <c r="BZ42" s="135"/>
      <c r="CA42" s="135"/>
      <c r="CB42" s="135"/>
      <c r="CC42" s="135"/>
      <c r="CD42" s="135"/>
      <c r="CE42" s="135"/>
      <c r="CF42" s="135"/>
      <c r="CG42" s="135"/>
      <c r="CH42" s="135"/>
      <c r="CI42" s="135"/>
      <c r="CJ42" s="135"/>
      <c r="CK42" s="135"/>
      <c r="CL42" s="135"/>
      <c r="CM42" s="135"/>
      <c r="CN42" s="135"/>
      <c r="CO42" s="135"/>
      <c r="CS42" s="77"/>
      <c r="CT42" s="136"/>
    </row>
    <row r="43" spans="2:98" ht="27.95" customHeight="1" x14ac:dyDescent="0.3">
      <c r="B43" s="9" t="s">
        <v>54</v>
      </c>
      <c r="C43" s="9" t="s">
        <v>55</v>
      </c>
      <c r="D43" s="9" t="s">
        <v>128</v>
      </c>
      <c r="E43" s="14">
        <v>31.229759799999972</v>
      </c>
      <c r="F43" s="14">
        <f>+IF($D43="USD",$E43,$E43/$C$63)</f>
        <v>31.229759799999972</v>
      </c>
      <c r="G43" s="9"/>
      <c r="H43" s="46" t="s">
        <v>176</v>
      </c>
      <c r="I43" s="31">
        <v>39706</v>
      </c>
      <c r="J43" s="49" t="s">
        <v>188</v>
      </c>
      <c r="K43" s="32">
        <v>360</v>
      </c>
      <c r="L43" s="10" t="s">
        <v>180</v>
      </c>
      <c r="M43" s="31">
        <v>50663</v>
      </c>
      <c r="N43" s="10" t="s">
        <v>178</v>
      </c>
      <c r="O43" s="15"/>
      <c r="P43" s="117">
        <v>0</v>
      </c>
      <c r="Q43" s="117">
        <v>2.4405172159401869</v>
      </c>
      <c r="R43" s="117">
        <v>0</v>
      </c>
      <c r="S43" s="117">
        <v>0</v>
      </c>
      <c r="T43" s="117">
        <v>2.3115369597760669</v>
      </c>
      <c r="U43" s="117">
        <v>0</v>
      </c>
      <c r="V43" s="117">
        <v>0</v>
      </c>
      <c r="W43" s="117">
        <v>2.3996527838377304</v>
      </c>
      <c r="X43" s="117">
        <v>0</v>
      </c>
      <c r="Y43" s="117">
        <v>0</v>
      </c>
      <c r="Z43" s="117">
        <v>2.4897842290819412</v>
      </c>
      <c r="AA43" s="117">
        <v>0</v>
      </c>
      <c r="AB43" s="117">
        <v>0</v>
      </c>
      <c r="AC43" s="117">
        <v>2.7874939951415572</v>
      </c>
      <c r="AD43" s="117">
        <v>0</v>
      </c>
      <c r="AE43" s="117">
        <v>0</v>
      </c>
      <c r="AF43" s="117">
        <v>2.7687449547072855</v>
      </c>
      <c r="AG43" s="117">
        <v>0</v>
      </c>
      <c r="AH43" s="118">
        <v>0</v>
      </c>
      <c r="AI43" s="118">
        <v>1.5115278095750802</v>
      </c>
      <c r="AJ43" s="118">
        <v>0</v>
      </c>
      <c r="AN43" s="134"/>
      <c r="AO43" s="134"/>
      <c r="AP43" s="134"/>
      <c r="AQ43" s="134"/>
      <c r="AR43" s="134"/>
      <c r="AS43" s="134"/>
      <c r="AT43" s="134"/>
      <c r="AU43" s="134"/>
      <c r="AV43" s="134"/>
      <c r="AW43" s="134"/>
      <c r="AX43" s="134"/>
      <c r="AY43" s="134"/>
      <c r="AZ43" s="134"/>
      <c r="BA43" s="134"/>
      <c r="BB43" s="134"/>
      <c r="BC43" s="134"/>
      <c r="BD43" s="134"/>
      <c r="BE43" s="134"/>
      <c r="BF43" s="134"/>
      <c r="BG43" s="134"/>
      <c r="BH43" s="134"/>
      <c r="BI43" s="134"/>
      <c r="BJ43" s="134"/>
      <c r="BK43" s="134"/>
      <c r="BL43" s="134"/>
      <c r="BM43" s="134"/>
      <c r="BN43" s="134"/>
      <c r="BO43" s="134"/>
      <c r="BP43" s="134"/>
      <c r="BQ43" s="134"/>
      <c r="BR43" s="134"/>
      <c r="BS43" s="134"/>
      <c r="BT43" s="134"/>
      <c r="BU43" s="134"/>
      <c r="BV43" s="134"/>
      <c r="BW43" s="134"/>
      <c r="BX43" s="134"/>
      <c r="BY43" s="134"/>
      <c r="BZ43" s="134"/>
      <c r="CA43" s="134"/>
      <c r="CB43" s="134"/>
      <c r="CC43" s="134"/>
      <c r="CD43" s="134"/>
      <c r="CE43" s="134"/>
      <c r="CF43" s="134"/>
      <c r="CG43" s="134"/>
      <c r="CH43" s="134"/>
      <c r="CI43" s="134"/>
      <c r="CJ43" s="134"/>
      <c r="CK43" s="134"/>
      <c r="CL43" s="134"/>
      <c r="CM43" s="134"/>
      <c r="CN43" s="134"/>
      <c r="CO43" s="134"/>
      <c r="CS43" s="77"/>
      <c r="CT43" s="136"/>
    </row>
    <row r="44" spans="2:98" ht="27.95" customHeight="1" x14ac:dyDescent="0.3">
      <c r="B44" s="9" t="s">
        <v>56</v>
      </c>
      <c r="C44" s="9" t="s">
        <v>57</v>
      </c>
      <c r="D44" s="9" t="s">
        <v>128</v>
      </c>
      <c r="E44" s="13">
        <v>0.43049844857142638</v>
      </c>
      <c r="F44" s="14">
        <f>+IF($D44="USD",$E44,$E44/$C$63)</f>
        <v>0.43049844857142638</v>
      </c>
      <c r="G44" s="9"/>
      <c r="H44" s="46" t="s">
        <v>176</v>
      </c>
      <c r="I44" s="31">
        <v>39066</v>
      </c>
      <c r="J44" s="49" t="s">
        <v>188</v>
      </c>
      <c r="K44" s="32">
        <v>186</v>
      </c>
      <c r="L44" s="10" t="s">
        <v>180</v>
      </c>
      <c r="M44" s="31">
        <v>44727</v>
      </c>
      <c r="N44" s="10" t="s">
        <v>178</v>
      </c>
      <c r="O44" s="15"/>
      <c r="P44" s="117">
        <v>0</v>
      </c>
      <c r="Q44" s="117">
        <v>0.44470148286012334</v>
      </c>
      <c r="R44" s="117">
        <v>0</v>
      </c>
      <c r="S44" s="117">
        <v>0</v>
      </c>
      <c r="T44" s="117">
        <v>0.21652269303444274</v>
      </c>
      <c r="U44" s="117">
        <v>0</v>
      </c>
      <c r="V44" s="117">
        <v>0</v>
      </c>
      <c r="W44" s="117">
        <v>0</v>
      </c>
      <c r="X44" s="117">
        <v>0</v>
      </c>
      <c r="Y44" s="117">
        <v>0</v>
      </c>
      <c r="Z44" s="117">
        <v>0</v>
      </c>
      <c r="AA44" s="117">
        <v>0</v>
      </c>
      <c r="AB44" s="117">
        <v>0</v>
      </c>
      <c r="AC44" s="117">
        <v>0</v>
      </c>
      <c r="AD44" s="117">
        <v>0</v>
      </c>
      <c r="AE44" s="117">
        <v>0</v>
      </c>
      <c r="AF44" s="117">
        <v>0</v>
      </c>
      <c r="AG44" s="117">
        <v>0</v>
      </c>
      <c r="AH44" s="118">
        <v>0</v>
      </c>
      <c r="AI44" s="118">
        <v>0</v>
      </c>
      <c r="AJ44" s="118">
        <v>0</v>
      </c>
      <c r="AN44" s="134"/>
      <c r="AO44" s="134"/>
      <c r="AP44" s="134"/>
      <c r="AQ44" s="134"/>
      <c r="AR44" s="134"/>
      <c r="AS44" s="134"/>
      <c r="AT44" s="134"/>
      <c r="AU44" s="134"/>
      <c r="AV44" s="134"/>
      <c r="AW44" s="134"/>
      <c r="AX44" s="134"/>
      <c r="AY44" s="134"/>
      <c r="AZ44" s="134"/>
      <c r="BA44" s="134"/>
      <c r="BB44" s="134"/>
      <c r="BC44" s="134"/>
      <c r="BD44" s="134"/>
      <c r="BE44" s="134"/>
      <c r="BF44" s="134"/>
      <c r="BG44" s="134"/>
      <c r="BH44" s="134"/>
      <c r="BI44" s="134"/>
      <c r="BJ44" s="134"/>
      <c r="BK44" s="134"/>
      <c r="BL44" s="134"/>
      <c r="BM44" s="134"/>
      <c r="BN44" s="134"/>
      <c r="BO44" s="134"/>
      <c r="BP44" s="134"/>
      <c r="BQ44" s="134"/>
      <c r="BR44" s="134"/>
      <c r="BS44" s="134"/>
      <c r="BT44" s="134"/>
      <c r="BU44" s="134"/>
      <c r="BV44" s="134"/>
      <c r="BW44" s="134"/>
      <c r="BX44" s="134"/>
      <c r="BY44" s="134"/>
      <c r="BZ44" s="134"/>
      <c r="CA44" s="134"/>
      <c r="CB44" s="134"/>
      <c r="CC44" s="134"/>
      <c r="CD44" s="134"/>
      <c r="CE44" s="134"/>
      <c r="CF44" s="134"/>
      <c r="CG44" s="134"/>
      <c r="CH44" s="134"/>
      <c r="CI44" s="134"/>
      <c r="CJ44" s="134"/>
      <c r="CK44" s="134"/>
      <c r="CL44" s="134"/>
      <c r="CM44" s="134"/>
      <c r="CN44" s="134"/>
      <c r="CO44" s="134"/>
      <c r="CS44" s="77"/>
      <c r="CT44" s="136"/>
    </row>
    <row r="45" spans="2:98" ht="27.95" customHeight="1" x14ac:dyDescent="0.3">
      <c r="B45" s="22" t="s">
        <v>121</v>
      </c>
      <c r="C45" s="22"/>
      <c r="D45" s="22"/>
      <c r="E45" s="22"/>
      <c r="F45" s="39">
        <f>+SUM(F46:F48)</f>
        <v>530.29125162975845</v>
      </c>
      <c r="G45" s="105">
        <f>+F45/$F$50</f>
        <v>0.48666660920458432</v>
      </c>
      <c r="H45" s="47"/>
      <c r="I45" s="22"/>
      <c r="J45" s="50"/>
      <c r="K45" s="22"/>
      <c r="L45" s="22"/>
      <c r="M45" s="22"/>
      <c r="N45" s="22"/>
      <c r="O45" s="35"/>
      <c r="P45" s="116">
        <f t="shared" ref="P45:AJ45" si="8">+SUM(P46:P48)</f>
        <v>3064.5062833329939</v>
      </c>
      <c r="Q45" s="116">
        <f t="shared" si="8"/>
        <v>19.431866666666668</v>
      </c>
      <c r="R45" s="116">
        <f t="shared" si="8"/>
        <v>0</v>
      </c>
      <c r="S45" s="116">
        <f t="shared" si="8"/>
        <v>16.154937336473772</v>
      </c>
      <c r="T45" s="116">
        <f t="shared" si="8"/>
        <v>22.523299999999999</v>
      </c>
      <c r="U45" s="116">
        <f t="shared" si="8"/>
        <v>0</v>
      </c>
      <c r="V45" s="116">
        <f t="shared" si="8"/>
        <v>13.612391154352162</v>
      </c>
      <c r="W45" s="116">
        <f t="shared" si="8"/>
        <v>106.85828076923077</v>
      </c>
      <c r="X45" s="116">
        <f t="shared" si="8"/>
        <v>0</v>
      </c>
      <c r="Y45" s="116">
        <f t="shared" si="8"/>
        <v>10.642134123281977</v>
      </c>
      <c r="Z45" s="116">
        <f t="shared" si="8"/>
        <v>106.14487307692309</v>
      </c>
      <c r="AA45" s="116">
        <f t="shared" si="8"/>
        <v>0</v>
      </c>
      <c r="AB45" s="116">
        <f t="shared" si="8"/>
        <v>8.3601641635926285</v>
      </c>
      <c r="AC45" s="116">
        <f t="shared" si="8"/>
        <v>101.45676538461539</v>
      </c>
      <c r="AD45" s="116">
        <f t="shared" si="8"/>
        <v>0</v>
      </c>
      <c r="AE45" s="116">
        <f t="shared" si="8"/>
        <v>0</v>
      </c>
      <c r="AF45" s="116">
        <f t="shared" si="8"/>
        <v>96.768657692307713</v>
      </c>
      <c r="AG45" s="116">
        <f t="shared" si="8"/>
        <v>0</v>
      </c>
      <c r="AH45" s="116">
        <f t="shared" si="8"/>
        <v>0</v>
      </c>
      <c r="AI45" s="116">
        <f t="shared" si="8"/>
        <v>12.300620726495728</v>
      </c>
      <c r="AJ45" s="116">
        <f t="shared" si="8"/>
        <v>0</v>
      </c>
      <c r="AN45" s="133"/>
      <c r="AO45" s="133"/>
      <c r="AP45" s="133"/>
      <c r="AQ45" s="133"/>
      <c r="AR45" s="133"/>
      <c r="AS45" s="133"/>
      <c r="AT45" s="133"/>
      <c r="AU45" s="133"/>
      <c r="AV45" s="133"/>
      <c r="AW45" s="133"/>
      <c r="AX45" s="133"/>
      <c r="AY45" s="133"/>
      <c r="AZ45" s="133"/>
      <c r="BA45" s="133"/>
      <c r="BB45" s="133"/>
      <c r="BC45" s="133"/>
      <c r="BD45" s="133"/>
      <c r="BE45" s="133"/>
      <c r="BF45" s="133"/>
      <c r="BG45" s="133"/>
      <c r="BH45" s="133"/>
      <c r="BI45" s="133"/>
      <c r="BJ45" s="133"/>
      <c r="BK45" s="133"/>
      <c r="BL45" s="133"/>
      <c r="BM45" s="133"/>
      <c r="BN45" s="133"/>
      <c r="BO45" s="133"/>
      <c r="BP45" s="133"/>
      <c r="BQ45" s="133"/>
      <c r="BR45" s="133"/>
      <c r="BS45" s="133"/>
      <c r="BT45" s="133"/>
      <c r="BU45" s="133"/>
      <c r="BV45" s="133"/>
      <c r="BW45" s="133"/>
      <c r="BX45" s="133"/>
      <c r="BY45" s="133"/>
      <c r="BZ45" s="133"/>
      <c r="CA45" s="133"/>
      <c r="CB45" s="133"/>
      <c r="CC45" s="133"/>
      <c r="CD45" s="133"/>
      <c r="CE45" s="133"/>
      <c r="CF45" s="133"/>
      <c r="CG45" s="133"/>
      <c r="CH45" s="133"/>
      <c r="CI45" s="133"/>
      <c r="CJ45" s="133"/>
      <c r="CK45" s="133"/>
      <c r="CL45" s="133"/>
      <c r="CM45" s="133"/>
      <c r="CN45" s="133"/>
      <c r="CO45" s="133"/>
    </row>
    <row r="46" spans="2:98" ht="27.95" customHeight="1" x14ac:dyDescent="0.3">
      <c r="B46" s="9" t="s">
        <v>166</v>
      </c>
      <c r="C46" s="9" t="s">
        <v>163</v>
      </c>
      <c r="D46" s="9" t="s">
        <v>128</v>
      </c>
      <c r="E46" s="13">
        <v>529.96</v>
      </c>
      <c r="F46" s="14">
        <f>+IF($D46="USD",$E46,$E46/$C$63)</f>
        <v>529.96</v>
      </c>
      <c r="G46" s="9"/>
      <c r="H46" s="46" t="s">
        <v>189</v>
      </c>
      <c r="I46" s="31">
        <v>43970</v>
      </c>
      <c r="J46" s="49">
        <v>5.0423124612523254E-2</v>
      </c>
      <c r="K46" s="32">
        <v>106</v>
      </c>
      <c r="L46" s="10" t="s">
        <v>180</v>
      </c>
      <c r="M46" s="31">
        <v>47196</v>
      </c>
      <c r="N46" s="10" t="s">
        <v>187</v>
      </c>
      <c r="O46" s="15"/>
      <c r="P46" s="117">
        <v>0</v>
      </c>
      <c r="Q46" s="117">
        <v>19.431866666666668</v>
      </c>
      <c r="R46" s="117">
        <v>0</v>
      </c>
      <c r="S46" s="117">
        <v>0</v>
      </c>
      <c r="T46" s="117">
        <v>22.523299999999999</v>
      </c>
      <c r="U46" s="117">
        <v>0</v>
      </c>
      <c r="V46" s="117">
        <v>0</v>
      </c>
      <c r="W46" s="117">
        <v>106.85828076923077</v>
      </c>
      <c r="X46" s="117">
        <v>0</v>
      </c>
      <c r="Y46" s="117">
        <v>0</v>
      </c>
      <c r="Z46" s="117">
        <v>106.14487307692309</v>
      </c>
      <c r="AA46" s="117">
        <v>0</v>
      </c>
      <c r="AB46" s="117">
        <v>0</v>
      </c>
      <c r="AC46" s="117">
        <v>101.45676538461539</v>
      </c>
      <c r="AD46" s="117">
        <v>0</v>
      </c>
      <c r="AE46" s="117">
        <v>0</v>
      </c>
      <c r="AF46" s="117">
        <v>96.768657692307713</v>
      </c>
      <c r="AG46" s="117">
        <v>0</v>
      </c>
      <c r="AH46" s="118">
        <v>0</v>
      </c>
      <c r="AI46" s="118">
        <v>12.300620726495728</v>
      </c>
      <c r="AJ46" s="118">
        <v>0</v>
      </c>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row>
    <row r="47" spans="2:98" ht="27.95" customHeight="1" x14ac:dyDescent="0.3">
      <c r="B47" s="9" t="s">
        <v>60</v>
      </c>
      <c r="C47" s="9" t="s">
        <v>61</v>
      </c>
      <c r="D47" s="9" t="s">
        <v>2</v>
      </c>
      <c r="E47" s="16">
        <v>31.709625386399996</v>
      </c>
      <c r="F47" s="14">
        <f>+IF($D47="USD",$E47,$E47/$C$63)</f>
        <v>0.33125162975846861</v>
      </c>
      <c r="G47" s="9"/>
      <c r="H47" s="46" t="s">
        <v>189</v>
      </c>
      <c r="I47" s="31">
        <v>43494</v>
      </c>
      <c r="J47" s="49" t="s">
        <v>190</v>
      </c>
      <c r="K47" s="32">
        <v>84</v>
      </c>
      <c r="L47" s="10" t="s">
        <v>180</v>
      </c>
      <c r="M47" s="31">
        <v>45870</v>
      </c>
      <c r="N47" s="10" t="s">
        <v>187</v>
      </c>
      <c r="O47" s="15"/>
      <c r="P47" s="117">
        <v>17.687078729651283</v>
      </c>
      <c r="Q47" s="117">
        <v>0</v>
      </c>
      <c r="R47" s="117">
        <v>0</v>
      </c>
      <c r="S47" s="117">
        <v>16.154937336473772</v>
      </c>
      <c r="T47" s="117">
        <v>0</v>
      </c>
      <c r="U47" s="117">
        <v>0</v>
      </c>
      <c r="V47" s="117">
        <v>13.612391154352162</v>
      </c>
      <c r="W47" s="117">
        <v>0</v>
      </c>
      <c r="X47" s="117">
        <v>0</v>
      </c>
      <c r="Y47" s="117">
        <v>10.642134123281977</v>
      </c>
      <c r="Z47" s="117">
        <v>0</v>
      </c>
      <c r="AA47" s="117">
        <v>0</v>
      </c>
      <c r="AB47" s="117">
        <v>8.3601641635926285</v>
      </c>
      <c r="AC47" s="117">
        <v>0</v>
      </c>
      <c r="AD47" s="117">
        <v>0</v>
      </c>
      <c r="AE47" s="117">
        <v>0</v>
      </c>
      <c r="AF47" s="117">
        <v>0</v>
      </c>
      <c r="AG47" s="117">
        <v>0</v>
      </c>
      <c r="AH47" s="118">
        <v>0</v>
      </c>
      <c r="AI47" s="118">
        <v>0</v>
      </c>
      <c r="AJ47" s="118">
        <v>0</v>
      </c>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row>
    <row r="48" spans="2:98" ht="27.95" customHeight="1" x14ac:dyDescent="0.3">
      <c r="B48" s="9" t="s">
        <v>194</v>
      </c>
      <c r="C48" s="9" t="s">
        <v>59</v>
      </c>
      <c r="D48" s="9" t="s">
        <v>2</v>
      </c>
      <c r="E48" s="16">
        <v>0</v>
      </c>
      <c r="F48" s="14">
        <f>+IF($D48="USD",$E48,$E48/$C$63)</f>
        <v>0</v>
      </c>
      <c r="G48" s="9"/>
      <c r="H48" s="46" t="s">
        <v>176</v>
      </c>
      <c r="I48" s="31">
        <v>42895</v>
      </c>
      <c r="J48" s="49" t="s">
        <v>191</v>
      </c>
      <c r="K48" s="32">
        <v>48</v>
      </c>
      <c r="L48" s="10" t="s">
        <v>184</v>
      </c>
      <c r="M48" s="31">
        <v>44356</v>
      </c>
      <c r="N48" s="10" t="s">
        <v>187</v>
      </c>
      <c r="O48" s="15"/>
      <c r="P48" s="117">
        <v>3046.8192046033428</v>
      </c>
      <c r="Q48" s="117">
        <v>0</v>
      </c>
      <c r="R48" s="117">
        <v>0</v>
      </c>
      <c r="S48" s="117">
        <v>0</v>
      </c>
      <c r="T48" s="117">
        <v>0</v>
      </c>
      <c r="U48" s="117">
        <v>0</v>
      </c>
      <c r="V48" s="117">
        <v>0</v>
      </c>
      <c r="W48" s="117">
        <v>0</v>
      </c>
      <c r="X48" s="117">
        <v>0</v>
      </c>
      <c r="Y48" s="117">
        <v>0</v>
      </c>
      <c r="Z48" s="117">
        <v>0</v>
      </c>
      <c r="AA48" s="117">
        <v>0</v>
      </c>
      <c r="AB48" s="117">
        <v>0</v>
      </c>
      <c r="AC48" s="117">
        <v>0</v>
      </c>
      <c r="AD48" s="117">
        <v>0</v>
      </c>
      <c r="AE48" s="117">
        <v>0</v>
      </c>
      <c r="AF48" s="117">
        <v>0</v>
      </c>
      <c r="AG48" s="117">
        <v>0</v>
      </c>
      <c r="AH48" s="118">
        <v>0</v>
      </c>
      <c r="AI48" s="118">
        <v>0</v>
      </c>
      <c r="AJ48" s="118">
        <v>0</v>
      </c>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row>
    <row r="49" spans="1:96" ht="6.75" customHeight="1" x14ac:dyDescent="0.3">
      <c r="B49" s="25"/>
      <c r="C49" s="15"/>
      <c r="D49" s="15"/>
      <c r="E49" s="15"/>
      <c r="F49" s="15"/>
      <c r="G49" s="15"/>
      <c r="H49" s="15"/>
      <c r="I49" s="15"/>
      <c r="J49" s="15"/>
      <c r="K49" s="15"/>
      <c r="L49" s="15"/>
      <c r="M49" s="15"/>
      <c r="N49" s="15"/>
      <c r="O49" s="15"/>
      <c r="P49" s="120"/>
      <c r="Q49" s="120"/>
      <c r="R49" s="120"/>
      <c r="S49" s="120"/>
      <c r="T49" s="120"/>
      <c r="U49" s="120"/>
      <c r="V49" s="120"/>
      <c r="W49" s="120"/>
      <c r="X49" s="120"/>
      <c r="Y49" s="120"/>
      <c r="Z49" s="120"/>
      <c r="AA49" s="120"/>
      <c r="AB49" s="120"/>
      <c r="AC49" s="120"/>
      <c r="AD49" s="120"/>
      <c r="AE49" s="120"/>
      <c r="AF49" s="120"/>
      <c r="AG49" s="120"/>
      <c r="AH49" s="121"/>
      <c r="AI49" s="121"/>
      <c r="AJ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c r="BT49" s="121"/>
      <c r="BU49" s="121"/>
      <c r="BV49" s="121"/>
      <c r="BW49" s="121"/>
      <c r="BX49" s="121"/>
      <c r="BY49" s="121"/>
      <c r="BZ49" s="121"/>
      <c r="CA49" s="121"/>
      <c r="CB49" s="121"/>
      <c r="CC49" s="121"/>
      <c r="CD49" s="121"/>
      <c r="CE49" s="121"/>
      <c r="CF49" s="121"/>
      <c r="CG49" s="121"/>
      <c r="CH49" s="121"/>
      <c r="CI49" s="121"/>
      <c r="CJ49" s="121"/>
      <c r="CK49" s="121"/>
      <c r="CL49" s="121"/>
      <c r="CM49" s="121"/>
      <c r="CN49" s="121"/>
      <c r="CO49" s="121"/>
    </row>
    <row r="50" spans="1:96" ht="29.25" customHeight="1" x14ac:dyDescent="0.3">
      <c r="B50" s="166" t="s">
        <v>75</v>
      </c>
      <c r="C50" s="167"/>
      <c r="D50" s="167"/>
      <c r="E50" s="37"/>
      <c r="F50" s="38">
        <f>+SUM(F9,F25,F27,F29,F45)</f>
        <v>1089.6396868001175</v>
      </c>
      <c r="G50" s="106"/>
      <c r="H50" s="37"/>
      <c r="I50" s="37"/>
      <c r="J50" s="37"/>
      <c r="K50" s="37"/>
      <c r="L50" s="37"/>
      <c r="M50" s="37"/>
      <c r="N50" s="37"/>
      <c r="O50" s="37"/>
      <c r="P50" s="115">
        <f t="shared" ref="P50:AJ50" si="9">+SUM(P9,P25,P27,P29,P45)</f>
        <v>10147.351244895266</v>
      </c>
      <c r="Q50" s="115">
        <f t="shared" si="9"/>
        <v>39.093653521593453</v>
      </c>
      <c r="R50" s="115">
        <f t="shared" si="9"/>
        <v>40.171198581538093</v>
      </c>
      <c r="S50" s="115">
        <f t="shared" si="9"/>
        <v>10139.041232668225</v>
      </c>
      <c r="T50" s="115">
        <f t="shared" si="9"/>
        <v>41.076662794525298</v>
      </c>
      <c r="U50" s="115">
        <f t="shared" si="9"/>
        <v>48.604420206829857</v>
      </c>
      <c r="V50" s="115">
        <f t="shared" si="9"/>
        <v>10450.278115796764</v>
      </c>
      <c r="W50" s="115">
        <f t="shared" si="9"/>
        <v>125.75975662008345</v>
      </c>
      <c r="X50" s="115">
        <f t="shared" si="9"/>
        <v>46.517555194469523</v>
      </c>
      <c r="Y50" s="115">
        <f t="shared" si="9"/>
        <v>304.40501852614068</v>
      </c>
      <c r="Z50" s="115">
        <f t="shared" si="9"/>
        <v>125.53234687765179</v>
      </c>
      <c r="AA50" s="115">
        <f t="shared" si="9"/>
        <v>44.440219246092575</v>
      </c>
      <c r="AB50" s="115">
        <f t="shared" si="9"/>
        <v>142.72631514669058</v>
      </c>
      <c r="AC50" s="115">
        <f t="shared" si="9"/>
        <v>121.88631546706657</v>
      </c>
      <c r="AD50" s="115">
        <f t="shared" si="9"/>
        <v>31.952857349071571</v>
      </c>
      <c r="AE50" s="115">
        <f t="shared" si="9"/>
        <v>37.209827571541538</v>
      </c>
      <c r="AF50" s="115">
        <f t="shared" si="9"/>
        <v>111.9039842134672</v>
      </c>
      <c r="AG50" s="115">
        <f t="shared" si="9"/>
        <v>0</v>
      </c>
      <c r="AH50" s="115">
        <f t="shared" si="9"/>
        <v>0</v>
      </c>
      <c r="AI50" s="115">
        <f t="shared" si="9"/>
        <v>19.55601664394139</v>
      </c>
      <c r="AJ50" s="115">
        <f t="shared" si="9"/>
        <v>0</v>
      </c>
      <c r="AN50" s="137"/>
      <c r="AO50" s="137"/>
      <c r="AP50" s="137"/>
      <c r="AQ50" s="137"/>
      <c r="AR50" s="137"/>
      <c r="AS50" s="137"/>
      <c r="AT50" s="137"/>
      <c r="AU50" s="137"/>
      <c r="AV50" s="137"/>
      <c r="AW50" s="137"/>
      <c r="AX50" s="137"/>
      <c r="AY50" s="137"/>
      <c r="AZ50" s="137"/>
      <c r="BA50" s="137"/>
      <c r="BB50" s="137"/>
      <c r="BC50" s="137"/>
      <c r="BD50" s="137"/>
      <c r="BE50" s="137"/>
      <c r="BF50" s="137"/>
      <c r="BG50" s="137"/>
      <c r="BH50" s="137"/>
      <c r="BI50" s="137"/>
      <c r="BJ50" s="137"/>
      <c r="BK50" s="137"/>
      <c r="BL50" s="137"/>
      <c r="BM50" s="137"/>
      <c r="BN50" s="137"/>
      <c r="BO50" s="137"/>
      <c r="BP50" s="137"/>
      <c r="BQ50" s="137"/>
      <c r="BR50" s="137"/>
      <c r="BS50" s="137"/>
      <c r="BT50" s="137"/>
      <c r="BU50" s="137"/>
      <c r="BV50" s="137"/>
      <c r="BW50" s="137"/>
      <c r="BX50" s="137"/>
      <c r="BY50" s="137"/>
      <c r="BZ50" s="137"/>
      <c r="CA50" s="137"/>
      <c r="CB50" s="137"/>
      <c r="CC50" s="137"/>
      <c r="CD50" s="137"/>
      <c r="CE50" s="137"/>
      <c r="CF50" s="137"/>
      <c r="CG50" s="137"/>
      <c r="CH50" s="137"/>
      <c r="CI50" s="137"/>
      <c r="CJ50" s="137"/>
      <c r="CK50" s="137"/>
      <c r="CL50" s="137"/>
      <c r="CM50" s="137"/>
      <c r="CN50" s="137"/>
      <c r="CO50" s="137"/>
    </row>
    <row r="51" spans="1:96" x14ac:dyDescent="0.3">
      <c r="B51" s="41"/>
      <c r="C51" s="41"/>
      <c r="D51" s="41"/>
      <c r="E51" s="41"/>
      <c r="F51" s="41"/>
      <c r="G51" s="41"/>
      <c r="H51" s="41"/>
      <c r="I51" s="41"/>
      <c r="J51" s="41"/>
      <c r="K51" s="41"/>
      <c r="L51" s="41"/>
      <c r="M51" s="41"/>
      <c r="N51" s="41"/>
      <c r="O51" s="41"/>
      <c r="P51" s="140"/>
      <c r="Q51" s="140"/>
      <c r="R51" s="140"/>
      <c r="S51" s="140"/>
      <c r="T51" s="140"/>
      <c r="U51" s="140"/>
      <c r="V51" s="140"/>
      <c r="W51" s="140"/>
      <c r="X51" s="140"/>
      <c r="Y51" s="140"/>
      <c r="Z51" s="140"/>
      <c r="AA51" s="140"/>
      <c r="AB51" s="140"/>
      <c r="AC51" s="140"/>
      <c r="AD51" s="140"/>
      <c r="AE51" s="140"/>
      <c r="AF51" s="140"/>
      <c r="AG51" s="140"/>
      <c r="AH51" s="140"/>
      <c r="AI51" s="140"/>
      <c r="AJ51" s="140"/>
      <c r="AK51" s="54"/>
      <c r="AL51" s="54"/>
      <c r="AM51" s="54"/>
      <c r="AN51" s="54"/>
      <c r="AO51" s="54"/>
      <c r="AP51" s="54"/>
      <c r="AQ51" s="54"/>
      <c r="AR51" s="54"/>
      <c r="AS51" s="54"/>
      <c r="AT51" s="54"/>
      <c r="AU51" s="54"/>
      <c r="AV51" s="54"/>
      <c r="AW51" s="54"/>
      <c r="AX51" s="54"/>
      <c r="AY51" s="54"/>
      <c r="AZ51" s="54"/>
      <c r="BA51" s="54"/>
      <c r="BB51" s="54"/>
      <c r="BC51" s="54"/>
      <c r="BD51" s="54"/>
      <c r="BE51" s="54"/>
      <c r="BF51" s="54"/>
      <c r="BG51" s="54"/>
      <c r="BH51" s="54"/>
      <c r="BI51" s="54"/>
      <c r="BJ51" s="54"/>
      <c r="BK51" s="54"/>
      <c r="BL51" s="54"/>
      <c r="BM51" s="54"/>
      <c r="BN51" s="54"/>
      <c r="BO51" s="54"/>
      <c r="BP51" s="54"/>
      <c r="BQ51" s="54"/>
      <c r="BR51" s="54"/>
      <c r="BS51" s="54"/>
      <c r="BT51" s="54"/>
      <c r="BU51" s="54"/>
      <c r="BV51" s="54"/>
      <c r="BW51" s="54"/>
      <c r="BX51" s="54"/>
      <c r="BY51" s="54"/>
      <c r="BZ51" s="54"/>
      <c r="CA51" s="54"/>
      <c r="CB51" s="54"/>
      <c r="CC51" s="54"/>
      <c r="CD51" s="54"/>
      <c r="CE51" s="54"/>
      <c r="CF51" s="54"/>
      <c r="CG51" s="54"/>
      <c r="CH51" s="54"/>
      <c r="CI51" s="54"/>
      <c r="CJ51" s="54"/>
      <c r="CK51" s="54"/>
      <c r="CL51" s="54"/>
      <c r="CM51" s="54"/>
      <c r="CN51" s="54"/>
      <c r="CO51" s="54"/>
      <c r="CP51" s="54"/>
      <c r="CQ51" s="54"/>
      <c r="CR51" s="54"/>
    </row>
    <row r="52" spans="1:96" ht="30" customHeight="1" x14ac:dyDescent="0.3">
      <c r="B52" s="24" t="s">
        <v>196</v>
      </c>
      <c r="F52" s="142"/>
      <c r="G52" s="142"/>
      <c r="H52" s="142"/>
      <c r="I52" s="142"/>
      <c r="J52" s="142"/>
      <c r="K52" s="142"/>
      <c r="L52" s="142"/>
      <c r="M52" s="142"/>
      <c r="N52" s="142"/>
      <c r="O52" s="143"/>
      <c r="P52" s="143"/>
      <c r="Q52" s="142"/>
      <c r="R52" s="142"/>
      <c r="S52" s="142"/>
      <c r="T52" s="142"/>
      <c r="U52" s="142"/>
      <c r="V52" s="142"/>
      <c r="W52" s="142"/>
      <c r="X52" s="142"/>
      <c r="Y52" s="142"/>
      <c r="Z52" s="142"/>
    </row>
    <row r="53" spans="1:96" ht="33" customHeight="1" x14ac:dyDescent="0.3">
      <c r="A53" s="110"/>
      <c r="B53" s="11" t="s">
        <v>197</v>
      </c>
      <c r="C53" s="9" t="s">
        <v>198</v>
      </c>
      <c r="D53" s="9" t="s">
        <v>2</v>
      </c>
      <c r="E53" s="10">
        <v>0</v>
      </c>
      <c r="F53" s="14">
        <f>+IF($D53="USD",$E53,$E53/$C$63)</f>
        <v>0</v>
      </c>
      <c r="G53" s="118"/>
      <c r="H53" s="46" t="s">
        <v>176</v>
      </c>
      <c r="I53" s="31">
        <v>44096</v>
      </c>
      <c r="J53" s="146" t="s">
        <v>214</v>
      </c>
      <c r="K53" s="32">
        <v>6</v>
      </c>
      <c r="L53" s="118" t="s">
        <v>204</v>
      </c>
      <c r="M53" s="31">
        <v>44277</v>
      </c>
      <c r="N53" s="118" t="s">
        <v>205</v>
      </c>
      <c r="O53" s="145"/>
      <c r="P53" s="118">
        <f>+SUMPRODUCT(1*($C$118:$C$120=$C53)*($F$71:$Z$71=P$7)*($F$72:$Z$72=P$8)*($F$118:$Z$120))+SUMPRODUCT(1*($C$173:$C$175=$C53)*($F$126:$Z$126=P$7)*($F$127:$Z$127=P$8)*($F$173:$Z$175))</f>
        <v>1907.5498643945773</v>
      </c>
      <c r="Q53" s="118">
        <v>0</v>
      </c>
      <c r="R53" s="118">
        <v>0</v>
      </c>
      <c r="S53" s="118">
        <f>+SUMPRODUCT(1*($C$118:$C$120=$C53)*($F$71:$Z$71=S$7)*($F$72:$Z$72=S$8)*($F$118:$Z$120))+SUMPRODUCT(1*($C$173:$C$175=$C53)*($F$126:$Z$126=S$7)*($F$127:$Z$127=S$8)*($F$173:$Z$175))</f>
        <v>0</v>
      </c>
      <c r="T53" s="118">
        <v>0</v>
      </c>
      <c r="U53" s="118">
        <v>0</v>
      </c>
      <c r="V53" s="118">
        <v>0</v>
      </c>
      <c r="W53" s="118">
        <v>0</v>
      </c>
      <c r="X53" s="118">
        <v>0</v>
      </c>
      <c r="Y53" s="118">
        <v>0</v>
      </c>
      <c r="Z53" s="118">
        <v>0</v>
      </c>
      <c r="AA53" s="118">
        <v>0</v>
      </c>
      <c r="AB53" s="118">
        <v>0</v>
      </c>
      <c r="AC53" s="118">
        <v>0</v>
      </c>
      <c r="AD53" s="118">
        <v>0</v>
      </c>
      <c r="AE53" s="118">
        <v>0</v>
      </c>
      <c r="AF53" s="118">
        <v>0</v>
      </c>
      <c r="AG53" s="118">
        <v>0</v>
      </c>
      <c r="AH53" s="118">
        <v>0</v>
      </c>
      <c r="AI53" s="118">
        <v>0</v>
      </c>
      <c r="AJ53" s="118">
        <v>0</v>
      </c>
      <c r="AK53" s="123"/>
      <c r="AL53" s="123"/>
      <c r="AM53" s="123"/>
      <c r="AN53" s="123"/>
      <c r="AO53" s="123"/>
      <c r="AP53" s="123"/>
      <c r="AQ53" s="123"/>
      <c r="AR53" s="123"/>
      <c r="AS53" s="123"/>
      <c r="AT53" s="123"/>
      <c r="AU53" s="123"/>
      <c r="AV53" s="123"/>
      <c r="AW53" s="123"/>
      <c r="AX53" s="123"/>
      <c r="AY53" s="123"/>
      <c r="AZ53" s="123"/>
      <c r="BA53" s="123"/>
      <c r="BB53" s="123"/>
      <c r="BC53" s="123"/>
      <c r="BD53" s="123"/>
      <c r="BE53" s="123"/>
      <c r="BF53" s="123"/>
      <c r="BG53" s="123"/>
      <c r="BH53" s="123"/>
      <c r="BI53" s="123"/>
      <c r="BJ53" s="123"/>
      <c r="BK53" s="123"/>
      <c r="BL53" s="123"/>
      <c r="BM53" s="123"/>
      <c r="BN53" s="123"/>
      <c r="BO53" s="123"/>
      <c r="BP53" s="123"/>
      <c r="BQ53" s="123"/>
      <c r="BR53" s="123"/>
      <c r="BS53" s="123"/>
      <c r="BT53" s="123"/>
      <c r="BU53" s="123"/>
      <c r="BV53" s="123"/>
      <c r="BW53" s="123"/>
      <c r="BX53" s="123"/>
      <c r="BY53" s="123"/>
      <c r="BZ53" s="123"/>
      <c r="CA53" s="123"/>
      <c r="CB53" s="123"/>
      <c r="CC53" s="123"/>
      <c r="CD53" s="123"/>
      <c r="CE53" s="123"/>
    </row>
    <row r="54" spans="1:96" ht="33" customHeight="1" x14ac:dyDescent="0.3">
      <c r="A54" s="110"/>
      <c r="B54" s="11" t="s">
        <v>206</v>
      </c>
      <c r="C54" s="9" t="s">
        <v>200</v>
      </c>
      <c r="D54" s="9" t="s">
        <v>2</v>
      </c>
      <c r="E54" s="10">
        <v>0</v>
      </c>
      <c r="F54" s="14">
        <f>+IF($D54="USD",$E54,$E54/$C$63)</f>
        <v>0</v>
      </c>
      <c r="G54" s="118"/>
      <c r="H54" s="46" t="s">
        <v>176</v>
      </c>
      <c r="I54" s="31">
        <v>44168</v>
      </c>
      <c r="J54" s="146" t="s">
        <v>215</v>
      </c>
      <c r="K54" s="32">
        <v>6</v>
      </c>
      <c r="L54" s="118" t="s">
        <v>204</v>
      </c>
      <c r="M54" s="31">
        <v>44350</v>
      </c>
      <c r="N54" s="118" t="s">
        <v>205</v>
      </c>
      <c r="O54" s="145"/>
      <c r="P54" s="118">
        <f>+SUMPRODUCT(1*($C$118:$C$120=$C54)*($F$71:$Z$71=P$7)*($F$72:$Z$72=P$8)*($F$118:$Z$120))+SUMPRODUCT(1*($C$173:$C$175=$C54)*($F$126:$Z$126=P$7)*($F$127:$Z$127=P$8)*($F$173:$Z$175))</f>
        <v>1323.6296119257222</v>
      </c>
      <c r="Q54" s="118">
        <v>0</v>
      </c>
      <c r="R54" s="118">
        <v>0</v>
      </c>
      <c r="S54" s="118">
        <f>+SUMPRODUCT(1*($C$118:$C$120=$C54)*($F$71:$Z$71=S$7)*($F$72:$Z$72=S$8)*($F$118:$Z$120))+SUMPRODUCT(1*($C$173:$C$175=$C54)*($F$126:$Z$126=S$7)*($F$127:$Z$127=S$8)*($F$173:$Z$175))</f>
        <v>0</v>
      </c>
      <c r="T54" s="118">
        <v>0</v>
      </c>
      <c r="U54" s="118">
        <v>0</v>
      </c>
      <c r="V54" s="118">
        <v>0</v>
      </c>
      <c r="W54" s="118">
        <v>0</v>
      </c>
      <c r="X54" s="118">
        <v>0</v>
      </c>
      <c r="Y54" s="118">
        <v>0</v>
      </c>
      <c r="Z54" s="118">
        <v>0</v>
      </c>
      <c r="AA54" s="118">
        <v>0</v>
      </c>
      <c r="AB54" s="118">
        <v>0</v>
      </c>
      <c r="AC54" s="118">
        <v>0</v>
      </c>
      <c r="AD54" s="118">
        <v>0</v>
      </c>
      <c r="AE54" s="118">
        <v>0</v>
      </c>
      <c r="AF54" s="118">
        <v>0</v>
      </c>
      <c r="AG54" s="118">
        <v>0</v>
      </c>
      <c r="AH54" s="118">
        <v>0</v>
      </c>
      <c r="AI54" s="118">
        <v>0</v>
      </c>
      <c r="AJ54" s="118">
        <v>0</v>
      </c>
      <c r="AK54" s="123"/>
      <c r="AL54" s="123"/>
      <c r="AM54" s="123"/>
      <c r="AN54" s="123"/>
      <c r="AO54" s="123"/>
      <c r="AP54" s="123"/>
      <c r="AQ54" s="123"/>
      <c r="AR54" s="123"/>
      <c r="AS54" s="123"/>
      <c r="AT54" s="123"/>
      <c r="AU54" s="123"/>
      <c r="AV54" s="123"/>
      <c r="AW54" s="123"/>
      <c r="AX54" s="123"/>
      <c r="AY54" s="123"/>
      <c r="AZ54" s="123"/>
      <c r="BA54" s="123"/>
      <c r="BB54" s="123"/>
      <c r="BC54" s="123"/>
      <c r="BD54" s="123"/>
      <c r="BE54" s="123"/>
      <c r="BF54" s="123"/>
      <c r="BG54" s="123"/>
      <c r="BH54" s="123"/>
      <c r="BI54" s="123"/>
      <c r="BJ54" s="123"/>
      <c r="BK54" s="123"/>
      <c r="BL54" s="123"/>
      <c r="BM54" s="123"/>
      <c r="BN54" s="123"/>
      <c r="BO54" s="123"/>
      <c r="BP54" s="123"/>
      <c r="BQ54" s="123"/>
      <c r="BR54" s="123"/>
      <c r="BS54" s="123"/>
      <c r="BT54" s="123"/>
      <c r="BU54" s="123"/>
      <c r="BV54" s="123"/>
      <c r="BW54" s="123"/>
      <c r="BX54" s="123"/>
      <c r="BY54" s="123"/>
      <c r="BZ54" s="123"/>
      <c r="CA54" s="123"/>
      <c r="CB54" s="123"/>
      <c r="CC54" s="123"/>
      <c r="CD54" s="123"/>
      <c r="CE54" s="123"/>
    </row>
    <row r="55" spans="1:96" ht="33" customHeight="1" x14ac:dyDescent="0.3">
      <c r="A55" s="110"/>
      <c r="B55" s="11" t="s">
        <v>201</v>
      </c>
      <c r="C55" s="9" t="s">
        <v>202</v>
      </c>
      <c r="D55" s="9" t="s">
        <v>2</v>
      </c>
      <c r="E55" s="10">
        <v>6397.3646419999995</v>
      </c>
      <c r="F55" s="14">
        <f>+IF($D55="USD",$E55,$E55/$C$63)</f>
        <v>66.829470168719908</v>
      </c>
      <c r="G55" s="118"/>
      <c r="H55" s="46" t="s">
        <v>176</v>
      </c>
      <c r="I55" s="31">
        <v>44350</v>
      </c>
      <c r="J55" s="146" t="s">
        <v>213</v>
      </c>
      <c r="K55" s="32">
        <v>11</v>
      </c>
      <c r="L55" s="118" t="s">
        <v>204</v>
      </c>
      <c r="M55" s="31">
        <v>44698</v>
      </c>
      <c r="N55" s="118" t="s">
        <v>205</v>
      </c>
      <c r="O55" s="145"/>
      <c r="P55" s="118">
        <f>+SUMPRODUCT(1*($C$118:$C$120=$C55)*($F$71:$Z$71=P$7)*($F$72:$Z$72=P$8)*($F$118:$Z$120))+SUMPRODUCT(1*($C$173:$C$175=$C55)*($F$126:$Z$126=P$7)*($F$127:$Z$127=P$8)*($F$173:$Z$175))</f>
        <v>1303.1793855457142</v>
      </c>
      <c r="Q55" s="118">
        <v>0</v>
      </c>
      <c r="R55" s="118">
        <v>0</v>
      </c>
      <c r="S55" s="118">
        <f>+SUMPRODUCT(1*($C$118:$C$120=$C55)*($F$71:$Z$71=S$7)*($F$72:$Z$72=S$8)*($F$118:$Z$120))+SUMPRODUCT(1*($C$173:$C$175=$C55)*($F$126:$Z$126=S$7)*($F$127:$Z$127=S$8)*($F$173:$Z$175))</f>
        <v>7541.2914389904672</v>
      </c>
      <c r="T55" s="118">
        <v>0</v>
      </c>
      <c r="U55" s="118">
        <v>0</v>
      </c>
      <c r="V55" s="118">
        <v>0</v>
      </c>
      <c r="W55" s="118">
        <v>0</v>
      </c>
      <c r="X55" s="118">
        <v>0</v>
      </c>
      <c r="Y55" s="118">
        <v>0</v>
      </c>
      <c r="Z55" s="118">
        <v>0</v>
      </c>
      <c r="AA55" s="118">
        <v>0</v>
      </c>
      <c r="AB55" s="118">
        <v>0</v>
      </c>
      <c r="AC55" s="118">
        <v>0</v>
      </c>
      <c r="AD55" s="118">
        <v>0</v>
      </c>
      <c r="AE55" s="118">
        <v>0</v>
      </c>
      <c r="AF55" s="118">
        <v>0</v>
      </c>
      <c r="AG55" s="118">
        <v>0</v>
      </c>
      <c r="AH55" s="118">
        <v>0</v>
      </c>
      <c r="AI55" s="118">
        <v>0</v>
      </c>
      <c r="AJ55" s="118">
        <v>0</v>
      </c>
      <c r="AK55" s="123"/>
      <c r="AL55" s="123"/>
      <c r="AM55" s="123"/>
      <c r="AN55" s="123"/>
      <c r="AO55" s="123"/>
      <c r="AP55" s="123"/>
      <c r="AQ55" s="123"/>
      <c r="AR55" s="123"/>
      <c r="AS55" s="123"/>
      <c r="AT55" s="123"/>
      <c r="AU55" s="123"/>
      <c r="AV55" s="123"/>
      <c r="AW55" s="123"/>
      <c r="AX55" s="123"/>
      <c r="AY55" s="123"/>
      <c r="AZ55" s="123"/>
      <c r="BA55" s="123"/>
      <c r="BB55" s="123"/>
      <c r="BC55" s="123"/>
      <c r="BD55" s="123"/>
      <c r="BE55" s="123"/>
      <c r="BF55" s="123"/>
      <c r="BG55" s="123"/>
      <c r="BH55" s="123"/>
      <c r="BI55" s="123"/>
      <c r="BJ55" s="123"/>
      <c r="BK55" s="123"/>
      <c r="BL55" s="123"/>
      <c r="BM55" s="123"/>
      <c r="BN55" s="123"/>
      <c r="BO55" s="123"/>
      <c r="BP55" s="123"/>
      <c r="BQ55" s="123"/>
      <c r="BR55" s="123"/>
      <c r="BS55" s="123"/>
      <c r="BT55" s="123"/>
      <c r="BU55" s="123"/>
      <c r="BV55" s="123"/>
      <c r="BW55" s="123"/>
      <c r="BX55" s="123"/>
      <c r="BY55" s="123"/>
      <c r="BZ55" s="123"/>
      <c r="CA55" s="123"/>
      <c r="CB55" s="123"/>
      <c r="CC55" s="123"/>
      <c r="CD55" s="123"/>
      <c r="CE55" s="123"/>
    </row>
    <row r="56" spans="1:96" ht="33" customHeight="1" x14ac:dyDescent="0.3">
      <c r="A56" s="110"/>
      <c r="B56" s="25"/>
      <c r="C56" s="15"/>
      <c r="D56" s="15"/>
      <c r="E56" s="53"/>
      <c r="F56" s="147"/>
      <c r="G56" s="123"/>
      <c r="H56" s="148"/>
      <c r="I56" s="149"/>
      <c r="J56" s="150"/>
      <c r="K56" s="151"/>
      <c r="L56" s="123"/>
      <c r="M56" s="149"/>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123"/>
      <c r="AN56" s="123"/>
      <c r="AO56" s="123"/>
      <c r="AP56" s="123"/>
      <c r="AQ56" s="123"/>
      <c r="AR56" s="123"/>
      <c r="AS56" s="123"/>
      <c r="AT56" s="123"/>
      <c r="AU56" s="123"/>
      <c r="AV56" s="123"/>
      <c r="AW56" s="123"/>
      <c r="AX56" s="123"/>
      <c r="AY56" s="123"/>
      <c r="AZ56" s="123"/>
      <c r="BA56" s="123"/>
      <c r="BB56" s="123"/>
      <c r="BC56" s="123"/>
      <c r="BD56" s="123"/>
      <c r="BE56" s="123"/>
      <c r="BF56" s="123"/>
      <c r="BG56" s="123"/>
      <c r="BH56" s="123"/>
      <c r="BI56" s="123"/>
      <c r="BJ56" s="123"/>
      <c r="BK56" s="123"/>
      <c r="BL56" s="123"/>
      <c r="BM56" s="123"/>
      <c r="BN56" s="123"/>
      <c r="BO56" s="123"/>
      <c r="BP56" s="123"/>
      <c r="BQ56" s="123"/>
      <c r="BR56" s="123"/>
      <c r="BS56" s="123"/>
      <c r="BT56" s="123"/>
      <c r="BU56" s="123"/>
      <c r="BV56" s="123"/>
      <c r="BW56" s="123"/>
      <c r="BX56" s="123"/>
      <c r="BY56" s="123"/>
      <c r="BZ56" s="123"/>
      <c r="CA56" s="123"/>
      <c r="CB56" s="123"/>
      <c r="CC56" s="123"/>
      <c r="CD56" s="123"/>
      <c r="CE56" s="123"/>
    </row>
    <row r="57" spans="1:96" ht="33" customHeight="1" x14ac:dyDescent="0.3">
      <c r="A57" s="110"/>
      <c r="B57" s="166" t="s">
        <v>209</v>
      </c>
      <c r="C57" s="167"/>
      <c r="D57" s="167"/>
      <c r="E57" s="53"/>
      <c r="F57" s="147"/>
      <c r="G57" s="123"/>
      <c r="H57" s="148"/>
      <c r="I57" s="149"/>
      <c r="J57" s="150"/>
      <c r="K57" s="151"/>
      <c r="L57" s="123"/>
      <c r="M57" s="149"/>
      <c r="N57" s="123"/>
      <c r="O57" s="123"/>
      <c r="P57" s="115">
        <f>+SUM(P50,P53:P55)</f>
        <v>14681.71010676128</v>
      </c>
      <c r="Q57" s="115">
        <f t="shared" ref="Q57:AJ57" si="10">+SUM(Q50,Q53:Q55)</f>
        <v>39.093653521593453</v>
      </c>
      <c r="R57" s="115">
        <f t="shared" si="10"/>
        <v>40.171198581538093</v>
      </c>
      <c r="S57" s="115">
        <f t="shared" si="10"/>
        <v>17680.332671658693</v>
      </c>
      <c r="T57" s="115">
        <f t="shared" si="10"/>
        <v>41.076662794525298</v>
      </c>
      <c r="U57" s="115">
        <f t="shared" si="10"/>
        <v>48.604420206829857</v>
      </c>
      <c r="V57" s="115">
        <f t="shared" si="10"/>
        <v>10450.278115796764</v>
      </c>
      <c r="W57" s="115">
        <f t="shared" si="10"/>
        <v>125.75975662008345</v>
      </c>
      <c r="X57" s="115">
        <f t="shared" si="10"/>
        <v>46.517555194469523</v>
      </c>
      <c r="Y57" s="115">
        <f t="shared" si="10"/>
        <v>304.40501852614068</v>
      </c>
      <c r="Z57" s="115">
        <f t="shared" si="10"/>
        <v>125.53234687765179</v>
      </c>
      <c r="AA57" s="115">
        <f t="shared" si="10"/>
        <v>44.440219246092575</v>
      </c>
      <c r="AB57" s="115">
        <f t="shared" si="10"/>
        <v>142.72631514669058</v>
      </c>
      <c r="AC57" s="115">
        <f t="shared" si="10"/>
        <v>121.88631546706657</v>
      </c>
      <c r="AD57" s="115">
        <f t="shared" si="10"/>
        <v>31.952857349071571</v>
      </c>
      <c r="AE57" s="115">
        <f t="shared" si="10"/>
        <v>37.209827571541538</v>
      </c>
      <c r="AF57" s="115">
        <f t="shared" si="10"/>
        <v>111.9039842134672</v>
      </c>
      <c r="AG57" s="115">
        <f t="shared" si="10"/>
        <v>0</v>
      </c>
      <c r="AH57" s="115">
        <f t="shared" si="10"/>
        <v>0</v>
      </c>
      <c r="AI57" s="115">
        <f t="shared" si="10"/>
        <v>19.55601664394139</v>
      </c>
      <c r="AJ57" s="115">
        <f t="shared" si="10"/>
        <v>0</v>
      </c>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3"/>
      <c r="BJ57" s="123"/>
      <c r="BK57" s="123"/>
      <c r="BL57" s="123"/>
      <c r="BM57" s="123"/>
      <c r="BN57" s="123"/>
      <c r="BO57" s="123"/>
      <c r="BP57" s="123"/>
      <c r="BQ57" s="123"/>
      <c r="BR57" s="123"/>
      <c r="BS57" s="123"/>
      <c r="BT57" s="123"/>
      <c r="BU57" s="123"/>
      <c r="BV57" s="123"/>
      <c r="BW57" s="123"/>
      <c r="BX57" s="123"/>
      <c r="BY57" s="123"/>
      <c r="BZ57" s="123"/>
      <c r="CA57" s="123"/>
      <c r="CB57" s="123"/>
      <c r="CC57" s="123"/>
      <c r="CD57" s="123"/>
      <c r="CE57" s="123"/>
    </row>
    <row r="58" spans="1:96" x14ac:dyDescent="0.3">
      <c r="B58" s="41"/>
      <c r="C58" s="41"/>
      <c r="D58" s="41"/>
      <c r="E58" s="41"/>
      <c r="F58" s="41"/>
      <c r="G58" s="41"/>
      <c r="H58" s="41"/>
      <c r="I58" s="41"/>
      <c r="J58" s="41"/>
      <c r="K58" s="41"/>
      <c r="L58" s="41"/>
      <c r="M58" s="41"/>
      <c r="N58" s="41"/>
      <c r="O58" s="41"/>
      <c r="P58" s="140"/>
      <c r="Q58" s="140"/>
      <c r="R58" s="140"/>
      <c r="S58" s="140"/>
      <c r="T58" s="140"/>
      <c r="U58" s="140"/>
      <c r="V58" s="140"/>
      <c r="W58" s="140"/>
      <c r="X58" s="140"/>
      <c r="Y58" s="140"/>
      <c r="Z58" s="140"/>
      <c r="AA58" s="140"/>
      <c r="AB58" s="140"/>
      <c r="AC58" s="140"/>
      <c r="AD58" s="140"/>
      <c r="AE58" s="140"/>
      <c r="AF58" s="140"/>
      <c r="AG58" s="140"/>
      <c r="AH58" s="140"/>
      <c r="AI58" s="140"/>
      <c r="AJ58" s="140"/>
      <c r="AK58" s="54"/>
      <c r="AL58" s="54"/>
      <c r="AM58" s="54"/>
      <c r="AN58" s="54"/>
      <c r="AO58" s="54"/>
      <c r="AP58" s="54"/>
      <c r="AQ58" s="54"/>
      <c r="AR58" s="54"/>
      <c r="AS58" s="54"/>
      <c r="AT58" s="54"/>
      <c r="AU58" s="54"/>
      <c r="AV58" s="54"/>
      <c r="AW58" s="54"/>
      <c r="AX58" s="54"/>
      <c r="AY58" s="54"/>
      <c r="AZ58" s="54"/>
      <c r="BA58" s="54"/>
      <c r="BB58" s="54"/>
      <c r="BC58" s="54"/>
      <c r="BD58" s="54"/>
      <c r="BE58" s="54"/>
      <c r="BF58" s="54"/>
      <c r="BG58" s="54"/>
      <c r="BH58" s="54"/>
      <c r="BI58" s="54"/>
      <c r="BJ58" s="54"/>
      <c r="BK58" s="54"/>
      <c r="BL58" s="54"/>
      <c r="BM58" s="54"/>
      <c r="BN58" s="54"/>
      <c r="BO58" s="54"/>
      <c r="BP58" s="54"/>
      <c r="BQ58" s="54"/>
      <c r="BR58" s="54"/>
      <c r="BS58" s="54"/>
      <c r="BT58" s="54"/>
      <c r="BU58" s="54"/>
      <c r="BV58" s="54"/>
      <c r="BW58" s="54"/>
      <c r="BX58" s="54"/>
      <c r="BY58" s="54"/>
      <c r="BZ58" s="54"/>
      <c r="CA58" s="54"/>
      <c r="CB58" s="54"/>
      <c r="CC58" s="54"/>
      <c r="CD58" s="54"/>
      <c r="CE58" s="54"/>
      <c r="CF58" s="54"/>
      <c r="CG58" s="54"/>
      <c r="CH58" s="54"/>
      <c r="CI58" s="54"/>
      <c r="CJ58" s="54"/>
      <c r="CK58" s="54"/>
      <c r="CL58" s="54"/>
      <c r="CM58" s="54"/>
      <c r="CN58" s="54"/>
      <c r="CO58" s="54"/>
      <c r="CP58" s="54"/>
      <c r="CQ58" s="54"/>
      <c r="CR58" s="54"/>
    </row>
    <row r="59" spans="1:96" x14ac:dyDescent="0.3">
      <c r="B59" s="164" t="s">
        <v>193</v>
      </c>
      <c r="C59" s="164"/>
      <c r="D59" s="164"/>
      <c r="E59" s="164"/>
      <c r="F59" s="164"/>
      <c r="G59" s="164"/>
      <c r="H59" s="164"/>
      <c r="I59" s="164"/>
      <c r="J59" s="164"/>
      <c r="K59" s="164"/>
      <c r="L59" s="164"/>
      <c r="M59" s="164"/>
      <c r="N59" s="164"/>
      <c r="O59" s="60"/>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11"/>
      <c r="BC59" s="111"/>
      <c r="BD59" s="111"/>
      <c r="BE59" s="111"/>
      <c r="BF59" s="111"/>
      <c r="BG59" s="111"/>
      <c r="BH59" s="111"/>
      <c r="BI59" s="111"/>
      <c r="BJ59" s="111"/>
      <c r="BK59" s="111"/>
      <c r="BL59" s="111"/>
      <c r="BM59" s="111"/>
      <c r="BN59" s="111"/>
      <c r="BO59" s="111"/>
      <c r="BP59" s="111"/>
      <c r="BQ59" s="111"/>
      <c r="BR59" s="111"/>
      <c r="BS59" s="111"/>
      <c r="BT59" s="111"/>
      <c r="BU59" s="111"/>
      <c r="BV59" s="111"/>
      <c r="BW59" s="111"/>
      <c r="BX59" s="111"/>
      <c r="BY59" s="111"/>
      <c r="BZ59" s="111"/>
      <c r="CA59" s="111"/>
      <c r="CB59" s="111"/>
      <c r="CC59" s="111"/>
      <c r="CD59" s="111"/>
      <c r="CE59" s="111"/>
      <c r="CF59" s="111"/>
      <c r="CG59" s="111"/>
      <c r="CH59" s="111"/>
      <c r="CI59" s="111"/>
      <c r="CJ59" s="111"/>
      <c r="CK59" s="111"/>
      <c r="CL59" s="111"/>
      <c r="CM59" s="111"/>
      <c r="CN59" s="111"/>
      <c r="CO59" s="111"/>
      <c r="CP59" s="111"/>
      <c r="CQ59" s="111"/>
      <c r="CR59" s="111"/>
    </row>
    <row r="60" spans="1:96" x14ac:dyDescent="0.3">
      <c r="B60" s="164" t="s">
        <v>207</v>
      </c>
      <c r="C60" s="164"/>
      <c r="D60" s="164"/>
      <c r="E60" s="164"/>
      <c r="F60" s="164"/>
      <c r="G60" s="164"/>
      <c r="H60" s="164"/>
      <c r="I60" s="164"/>
      <c r="J60" s="164"/>
      <c r="K60" s="164"/>
      <c r="L60" s="164"/>
      <c r="M60" s="164"/>
      <c r="N60" s="164"/>
      <c r="O60" s="60"/>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111"/>
      <c r="AZ60" s="111"/>
      <c r="BA60" s="111"/>
      <c r="BB60" s="111"/>
      <c r="BC60" s="111"/>
      <c r="BD60" s="111"/>
      <c r="BE60" s="111"/>
      <c r="BF60" s="111"/>
      <c r="BG60" s="111"/>
      <c r="BH60" s="111"/>
      <c r="BI60" s="111"/>
      <c r="BJ60" s="111"/>
      <c r="BK60" s="111"/>
      <c r="BL60" s="111"/>
      <c r="BM60" s="111"/>
      <c r="BN60" s="111"/>
      <c r="BO60" s="111"/>
      <c r="BP60" s="111"/>
      <c r="BQ60" s="111"/>
      <c r="BR60" s="111"/>
      <c r="BS60" s="111"/>
      <c r="BT60" s="111"/>
      <c r="BU60" s="111"/>
      <c r="BV60" s="111"/>
      <c r="BW60" s="111"/>
      <c r="BX60" s="111"/>
      <c r="BY60" s="111"/>
      <c r="BZ60" s="111"/>
      <c r="CA60" s="111"/>
      <c r="CB60" s="111"/>
      <c r="CC60" s="111"/>
      <c r="CD60" s="111"/>
      <c r="CE60" s="111"/>
      <c r="CF60" s="111"/>
      <c r="CG60" s="111"/>
      <c r="CH60" s="111"/>
      <c r="CI60" s="111"/>
      <c r="CJ60" s="111"/>
      <c r="CK60" s="111"/>
      <c r="CL60" s="111"/>
      <c r="CM60" s="111"/>
      <c r="CN60" s="111"/>
      <c r="CO60" s="111"/>
      <c r="CP60" s="111"/>
      <c r="CQ60" s="111"/>
      <c r="CR60" s="111"/>
    </row>
    <row r="61" spans="1:96" x14ac:dyDescent="0.3">
      <c r="B61" s="164" t="s">
        <v>208</v>
      </c>
      <c r="C61" s="164"/>
      <c r="D61" s="164"/>
      <c r="E61" s="164"/>
      <c r="F61" s="164"/>
      <c r="G61" s="164"/>
      <c r="H61" s="164"/>
      <c r="I61" s="164"/>
      <c r="J61" s="164"/>
      <c r="K61" s="164"/>
      <c r="L61" s="164"/>
      <c r="M61" s="164"/>
      <c r="N61" s="164"/>
      <c r="O61" s="60"/>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11"/>
      <c r="BC61" s="111"/>
      <c r="BD61" s="111"/>
      <c r="BE61" s="111"/>
      <c r="BF61" s="111"/>
      <c r="BG61" s="111"/>
      <c r="BH61" s="111"/>
      <c r="BI61" s="111"/>
      <c r="BJ61" s="111"/>
      <c r="BK61" s="111"/>
      <c r="BL61" s="111"/>
      <c r="BM61" s="111"/>
      <c r="BN61" s="111"/>
      <c r="BO61" s="111"/>
      <c r="BP61" s="111"/>
      <c r="BQ61" s="111"/>
      <c r="BR61" s="111"/>
      <c r="BS61" s="111"/>
      <c r="BT61" s="111"/>
      <c r="BU61" s="111"/>
      <c r="BV61" s="111"/>
      <c r="BW61" s="111"/>
      <c r="BX61" s="111"/>
      <c r="BY61" s="111"/>
      <c r="BZ61" s="111"/>
      <c r="CA61" s="111"/>
      <c r="CB61" s="111"/>
      <c r="CC61" s="111"/>
      <c r="CD61" s="111"/>
      <c r="CE61" s="111"/>
      <c r="CF61" s="111"/>
      <c r="CG61" s="111"/>
      <c r="CH61" s="111"/>
      <c r="CI61" s="111"/>
      <c r="CJ61" s="111"/>
      <c r="CK61" s="111"/>
      <c r="CL61" s="111"/>
      <c r="CM61" s="111"/>
      <c r="CN61" s="111"/>
      <c r="CO61" s="111"/>
      <c r="CP61" s="111"/>
      <c r="CQ61" s="111"/>
      <c r="CR61" s="111"/>
    </row>
    <row r="62" spans="1:96" x14ac:dyDescent="0.3">
      <c r="B62" s="41"/>
      <c r="C62" s="41"/>
      <c r="D62" s="41"/>
      <c r="E62" s="41"/>
      <c r="F62" s="41"/>
      <c r="G62" s="41"/>
      <c r="H62" s="41"/>
      <c r="I62" s="41"/>
      <c r="J62" s="41"/>
      <c r="K62" s="41"/>
      <c r="L62" s="41"/>
      <c r="M62" s="41"/>
      <c r="N62" s="41"/>
      <c r="O62" s="41"/>
      <c r="P62" s="140"/>
      <c r="Q62" s="140"/>
      <c r="R62" s="140"/>
      <c r="S62" s="140"/>
      <c r="T62" s="140"/>
      <c r="U62" s="140"/>
      <c r="V62" s="140"/>
      <c r="W62" s="140"/>
      <c r="X62" s="140"/>
      <c r="Y62" s="140"/>
      <c r="Z62" s="140"/>
      <c r="AA62" s="140"/>
      <c r="AB62" s="140"/>
      <c r="AC62" s="140"/>
      <c r="AD62" s="140"/>
      <c r="AE62" s="140"/>
      <c r="AF62" s="140"/>
      <c r="AG62" s="140"/>
      <c r="AH62" s="140"/>
      <c r="AI62" s="140"/>
      <c r="AJ62" s="140"/>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c r="BI62" s="54"/>
      <c r="BJ62" s="54"/>
      <c r="BK62" s="54"/>
      <c r="BL62" s="54"/>
      <c r="BM62" s="54"/>
      <c r="BN62" s="54"/>
      <c r="BO62" s="54"/>
      <c r="BP62" s="54"/>
      <c r="BQ62" s="54"/>
      <c r="BR62" s="54"/>
      <c r="BS62" s="54"/>
      <c r="BT62" s="54"/>
      <c r="BU62" s="54"/>
      <c r="BV62" s="54"/>
      <c r="BW62" s="54"/>
      <c r="BX62" s="54"/>
      <c r="BY62" s="54"/>
      <c r="BZ62" s="54"/>
      <c r="CA62" s="54"/>
      <c r="CB62" s="54"/>
      <c r="CC62" s="54"/>
      <c r="CD62" s="54"/>
      <c r="CE62" s="54"/>
      <c r="CF62" s="54"/>
      <c r="CG62" s="54"/>
      <c r="CH62" s="54"/>
      <c r="CI62" s="54"/>
      <c r="CJ62" s="54"/>
      <c r="CK62" s="54"/>
      <c r="CL62" s="54"/>
      <c r="CM62" s="54"/>
      <c r="CN62" s="54"/>
      <c r="CO62" s="54"/>
      <c r="CP62" s="54"/>
      <c r="CQ62" s="54"/>
      <c r="CR62" s="54"/>
    </row>
    <row r="63" spans="1:96" x14ac:dyDescent="0.3">
      <c r="B63" s="44" t="s">
        <v>78</v>
      </c>
      <c r="C63" s="108">
        <v>95.726699999999994</v>
      </c>
      <c r="D63" s="41"/>
      <c r="E63" s="41"/>
      <c r="F63" s="41"/>
      <c r="G63" s="41"/>
      <c r="H63" s="41"/>
      <c r="I63" s="41"/>
      <c r="J63" s="41"/>
      <c r="K63" s="41"/>
      <c r="L63" s="41"/>
      <c r="M63" s="41"/>
      <c r="N63" s="41"/>
      <c r="O63" s="41"/>
      <c r="P63" s="141"/>
      <c r="Q63" s="141"/>
      <c r="R63" s="141"/>
      <c r="S63" s="141"/>
      <c r="T63" s="141"/>
      <c r="U63" s="141"/>
      <c r="V63" s="141"/>
      <c r="W63" s="141"/>
      <c r="X63" s="141"/>
      <c r="Y63" s="141"/>
      <c r="Z63" s="141"/>
      <c r="AA63" s="141"/>
      <c r="AB63" s="141"/>
      <c r="AC63" s="141"/>
      <c r="AD63" s="141"/>
      <c r="AE63" s="141"/>
      <c r="AF63" s="141"/>
      <c r="AG63" s="141"/>
      <c r="AH63" s="141"/>
      <c r="AI63" s="141"/>
      <c r="AJ63" s="141"/>
    </row>
    <row r="64" spans="1:96" x14ac:dyDescent="0.3">
      <c r="B64" s="44" t="s">
        <v>77</v>
      </c>
      <c r="C64" s="109">
        <v>0.34125</v>
      </c>
      <c r="D64" s="41"/>
      <c r="E64" s="94"/>
      <c r="F64" s="41"/>
      <c r="G64" s="41"/>
      <c r="H64" s="41"/>
      <c r="I64" s="41"/>
      <c r="J64" s="41"/>
      <c r="K64" s="41"/>
      <c r="L64" s="41"/>
      <c r="M64" s="41"/>
      <c r="N64" s="41"/>
      <c r="O64" s="41"/>
      <c r="P64" s="41"/>
      <c r="Q64" s="41"/>
      <c r="R64" s="41"/>
      <c r="S64" s="41"/>
      <c r="T64" s="41"/>
      <c r="U64" s="41"/>
      <c r="V64" s="41"/>
      <c r="W64" s="41"/>
      <c r="X64" s="41"/>
      <c r="Y64" s="41"/>
      <c r="Z64" s="41"/>
    </row>
    <row r="65" spans="1:83" x14ac:dyDescent="0.3">
      <c r="B65" s="44" t="s">
        <v>76</v>
      </c>
      <c r="C65" s="108">
        <v>81.13</v>
      </c>
      <c r="D65" s="41"/>
      <c r="E65" s="41"/>
      <c r="F65" s="41"/>
      <c r="G65" s="41"/>
      <c r="H65" s="41"/>
      <c r="I65" s="41"/>
      <c r="J65" s="41"/>
      <c r="K65" s="41"/>
      <c r="L65" s="41"/>
      <c r="M65" s="41"/>
      <c r="N65" s="41"/>
      <c r="O65" s="41"/>
      <c r="P65" s="41"/>
      <c r="Q65" s="41"/>
      <c r="R65" s="41"/>
      <c r="S65" s="41"/>
      <c r="T65" s="41"/>
      <c r="U65" s="41"/>
      <c r="V65" s="41"/>
      <c r="W65" s="41"/>
      <c r="X65" s="41"/>
      <c r="Y65" s="41"/>
      <c r="Z65" s="41"/>
    </row>
    <row r="66" spans="1:83" x14ac:dyDescent="0.3">
      <c r="Q66" s="29"/>
      <c r="R66" s="29"/>
      <c r="S66" s="29"/>
      <c r="T66" s="29"/>
      <c r="U66" s="29"/>
      <c r="V66" s="29"/>
      <c r="W66" s="29"/>
      <c r="X66" s="29"/>
      <c r="Y66" s="29"/>
      <c r="Z66" s="29"/>
      <c r="AA66" s="29"/>
      <c r="AB66" s="29"/>
      <c r="AC66" s="29"/>
      <c r="AD66" s="29"/>
      <c r="AE66" s="29"/>
      <c r="AF66" s="29"/>
      <c r="AG66" s="29"/>
      <c r="AH66" s="29"/>
      <c r="AI66" s="29"/>
      <c r="AJ66" s="29"/>
      <c r="AK66" s="29"/>
    </row>
    <row r="68" spans="1:83" ht="20.25" x14ac:dyDescent="0.3">
      <c r="B68" s="156" t="s">
        <v>69</v>
      </c>
      <c r="C68" s="156"/>
      <c r="D68" s="156"/>
      <c r="E68" s="156"/>
      <c r="F68" s="156"/>
      <c r="G68" s="156"/>
      <c r="H68" s="156"/>
      <c r="I68" s="156"/>
      <c r="J68" s="156"/>
      <c r="K68" s="156"/>
      <c r="L68" s="156"/>
      <c r="M68" s="156"/>
      <c r="N68" s="156"/>
      <c r="O68" s="156"/>
      <c r="P68" s="156"/>
      <c r="Q68" s="156"/>
      <c r="R68" s="156"/>
      <c r="S68" s="156"/>
      <c r="T68" s="156"/>
      <c r="U68" s="156"/>
    </row>
    <row r="69" spans="1:83" ht="17.25" x14ac:dyDescent="0.3">
      <c r="B69" s="5" t="s">
        <v>73</v>
      </c>
      <c r="C69" s="2"/>
      <c r="D69" s="2"/>
      <c r="E69" s="2"/>
      <c r="F69" s="2"/>
      <c r="G69" s="2"/>
      <c r="H69" s="2"/>
      <c r="I69" s="2"/>
      <c r="J69" s="2"/>
      <c r="K69" s="2"/>
      <c r="L69" s="2"/>
      <c r="M69" s="2"/>
      <c r="N69" s="2"/>
      <c r="O69" s="2"/>
      <c r="P69" s="2"/>
      <c r="Q69" s="2"/>
      <c r="R69" s="1"/>
    </row>
    <row r="71" spans="1:83" ht="32.25" customHeight="1" x14ac:dyDescent="0.3">
      <c r="F71" s="75">
        <v>2021</v>
      </c>
      <c r="G71" s="75">
        <v>2021</v>
      </c>
      <c r="H71" s="75">
        <v>2021</v>
      </c>
      <c r="I71" s="75">
        <v>2022</v>
      </c>
      <c r="J71" s="75">
        <v>2022</v>
      </c>
      <c r="K71" s="75">
        <v>2022</v>
      </c>
      <c r="L71" s="75">
        <v>2023</v>
      </c>
      <c r="M71" s="75">
        <v>2023</v>
      </c>
      <c r="N71" s="75">
        <v>2023</v>
      </c>
      <c r="O71" s="75">
        <v>2024</v>
      </c>
      <c r="P71" s="75">
        <v>2024</v>
      </c>
      <c r="Q71" s="75">
        <v>2024</v>
      </c>
      <c r="R71" s="75">
        <v>2025</v>
      </c>
      <c r="S71" s="75">
        <v>2025</v>
      </c>
      <c r="T71" s="75">
        <v>2025</v>
      </c>
      <c r="U71" s="75">
        <v>2026</v>
      </c>
      <c r="V71" s="75">
        <v>2026</v>
      </c>
      <c r="W71" s="75">
        <v>2026</v>
      </c>
      <c r="X71" s="76" t="s">
        <v>172</v>
      </c>
      <c r="Y71" s="76" t="s">
        <v>172</v>
      </c>
      <c r="Z71" s="76" t="s">
        <v>172</v>
      </c>
      <c r="AD71" s="132"/>
      <c r="AE71" s="132"/>
      <c r="AF71" s="132"/>
      <c r="AG71" s="132"/>
      <c r="AH71" s="132"/>
      <c r="AI71" s="132"/>
      <c r="AJ71" s="132"/>
      <c r="AK71" s="132"/>
      <c r="AL71" s="132"/>
      <c r="AM71" s="132"/>
      <c r="AN71" s="132"/>
      <c r="AO71" s="132"/>
      <c r="AP71" s="132"/>
      <c r="AQ71" s="132"/>
      <c r="AR71" s="132"/>
      <c r="AS71" s="132"/>
      <c r="AT71" s="132"/>
      <c r="AU71" s="132"/>
      <c r="AV71" s="132"/>
      <c r="AW71" s="132"/>
      <c r="AX71" s="132"/>
      <c r="AY71" s="132"/>
      <c r="AZ71" s="132"/>
      <c r="BA71" s="132"/>
      <c r="BB71" s="132"/>
      <c r="BC71" s="132"/>
      <c r="BD71" s="132"/>
      <c r="BE71" s="132"/>
      <c r="BF71" s="132"/>
      <c r="BG71" s="132"/>
      <c r="BH71" s="132"/>
      <c r="BI71" s="132"/>
      <c r="BJ71" s="132"/>
      <c r="BK71" s="132"/>
      <c r="BL71" s="132"/>
      <c r="BM71" s="132"/>
      <c r="BN71" s="132"/>
      <c r="BO71" s="132"/>
      <c r="BP71" s="132"/>
      <c r="BQ71" s="132"/>
      <c r="BR71" s="132"/>
      <c r="BS71" s="132"/>
      <c r="BT71" s="132"/>
      <c r="BU71" s="132"/>
      <c r="BV71" s="132"/>
      <c r="BW71" s="132"/>
      <c r="BX71" s="132"/>
      <c r="BY71" s="132"/>
      <c r="BZ71" s="132"/>
      <c r="CA71" s="132"/>
      <c r="CB71" s="132"/>
      <c r="CC71" s="132"/>
      <c r="CD71" s="132"/>
      <c r="CE71" s="132"/>
    </row>
    <row r="72" spans="1:83" ht="33.75" customHeight="1" x14ac:dyDescent="0.3">
      <c r="B72" s="24" t="s">
        <v>0</v>
      </c>
      <c r="C72" s="24" t="s">
        <v>1</v>
      </c>
      <c r="D72" s="45" t="s">
        <v>195</v>
      </c>
      <c r="E72" s="45" t="s">
        <v>124</v>
      </c>
      <c r="F72" s="24" t="s">
        <v>2</v>
      </c>
      <c r="G72" s="33" t="s">
        <v>128</v>
      </c>
      <c r="H72" s="24" t="s">
        <v>68</v>
      </c>
      <c r="I72" s="24" t="s">
        <v>2</v>
      </c>
      <c r="J72" s="33" t="s">
        <v>128</v>
      </c>
      <c r="K72" s="24" t="s">
        <v>68</v>
      </c>
      <c r="L72" s="24" t="s">
        <v>2</v>
      </c>
      <c r="M72" s="33" t="s">
        <v>128</v>
      </c>
      <c r="N72" s="24" t="s">
        <v>68</v>
      </c>
      <c r="O72" s="24" t="s">
        <v>2</v>
      </c>
      <c r="P72" s="33" t="s">
        <v>128</v>
      </c>
      <c r="Q72" s="24" t="s">
        <v>68</v>
      </c>
      <c r="R72" s="24" t="s">
        <v>2</v>
      </c>
      <c r="S72" s="33" t="s">
        <v>128</v>
      </c>
      <c r="T72" s="24" t="s">
        <v>68</v>
      </c>
      <c r="U72" s="24" t="s">
        <v>2</v>
      </c>
      <c r="V72" s="33" t="s">
        <v>128</v>
      </c>
      <c r="W72" s="24" t="s">
        <v>68</v>
      </c>
      <c r="X72" s="24" t="s">
        <v>2</v>
      </c>
      <c r="Y72" s="33" t="s">
        <v>128</v>
      </c>
      <c r="Z72" s="24" t="s">
        <v>68</v>
      </c>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c r="BS72" s="34"/>
      <c r="BT72" s="34"/>
      <c r="BU72" s="34"/>
      <c r="BV72" s="34"/>
      <c r="BW72" s="34"/>
      <c r="BX72" s="34"/>
      <c r="BY72" s="34"/>
      <c r="BZ72" s="34"/>
      <c r="CA72" s="34"/>
      <c r="CB72" s="34"/>
      <c r="CC72" s="34"/>
      <c r="CD72" s="34"/>
      <c r="CE72" s="34"/>
    </row>
    <row r="73" spans="1:83" ht="27.95" customHeight="1" x14ac:dyDescent="0.3">
      <c r="B73" s="22" t="s">
        <v>117</v>
      </c>
      <c r="C73" s="22"/>
      <c r="D73" s="22"/>
      <c r="E73" s="22"/>
      <c r="F73" s="116">
        <f t="shared" ref="F73:Z73" si="11">+SUM(F74:F88)</f>
        <v>4622.9129077864091</v>
      </c>
      <c r="G73" s="116">
        <f t="shared" si="11"/>
        <v>0</v>
      </c>
      <c r="H73" s="116">
        <f t="shared" si="11"/>
        <v>0</v>
      </c>
      <c r="I73" s="116">
        <f t="shared" si="11"/>
        <v>7711.7309325025999</v>
      </c>
      <c r="J73" s="116">
        <f t="shared" si="11"/>
        <v>0</v>
      </c>
      <c r="K73" s="116">
        <f t="shared" si="11"/>
        <v>0</v>
      </c>
      <c r="L73" s="116">
        <f t="shared" si="11"/>
        <v>9673.3008405555938</v>
      </c>
      <c r="M73" s="116">
        <f t="shared" si="11"/>
        <v>0</v>
      </c>
      <c r="N73" s="116">
        <f t="shared" si="11"/>
        <v>0</v>
      </c>
      <c r="O73" s="116">
        <f t="shared" si="11"/>
        <v>263.88711068470923</v>
      </c>
      <c r="P73" s="116">
        <f t="shared" si="11"/>
        <v>0</v>
      </c>
      <c r="Q73" s="116">
        <f t="shared" si="11"/>
        <v>0</v>
      </c>
      <c r="R73" s="116">
        <f t="shared" si="11"/>
        <v>121.20134981337343</v>
      </c>
      <c r="S73" s="116">
        <f t="shared" si="11"/>
        <v>0</v>
      </c>
      <c r="T73" s="116">
        <f t="shared" si="11"/>
        <v>0</v>
      </c>
      <c r="U73" s="116">
        <f t="shared" si="11"/>
        <v>34.775130686708437</v>
      </c>
      <c r="V73" s="116">
        <f t="shared" si="11"/>
        <v>0</v>
      </c>
      <c r="W73" s="116">
        <f t="shared" si="11"/>
        <v>0</v>
      </c>
      <c r="X73" s="116">
        <f t="shared" si="11"/>
        <v>0</v>
      </c>
      <c r="Y73" s="116">
        <f t="shared" si="11"/>
        <v>0</v>
      </c>
      <c r="Z73" s="116">
        <f t="shared" si="11"/>
        <v>0</v>
      </c>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row>
    <row r="74" spans="1:83" ht="27.95" customHeight="1" x14ac:dyDescent="0.3">
      <c r="A74" s="110"/>
      <c r="B74" s="9" t="s">
        <v>3</v>
      </c>
      <c r="C74" s="9" t="s">
        <v>4</v>
      </c>
      <c r="D74" s="9" t="str">
        <f t="shared" ref="D74:D88" si="12">+VLOOKUP($C74,$C$10:$D$48,2,FALSE)</f>
        <v>Pesos</v>
      </c>
      <c r="E74" s="9" t="s">
        <v>117</v>
      </c>
      <c r="F74" s="118">
        <v>0</v>
      </c>
      <c r="G74" s="118">
        <v>0</v>
      </c>
      <c r="H74" s="118">
        <v>0</v>
      </c>
      <c r="I74" s="118">
        <v>4185.7101743711437</v>
      </c>
      <c r="J74" s="118">
        <v>0</v>
      </c>
      <c r="K74" s="118">
        <v>0</v>
      </c>
      <c r="L74" s="118">
        <v>5232.1377179639303</v>
      </c>
      <c r="M74" s="118">
        <v>0</v>
      </c>
      <c r="N74" s="118">
        <v>0</v>
      </c>
      <c r="O74" s="118">
        <v>0</v>
      </c>
      <c r="P74" s="118">
        <v>0</v>
      </c>
      <c r="Q74" s="118">
        <v>0</v>
      </c>
      <c r="R74" s="118">
        <v>0</v>
      </c>
      <c r="S74" s="118">
        <v>0</v>
      </c>
      <c r="T74" s="118">
        <v>0</v>
      </c>
      <c r="U74" s="118">
        <v>0</v>
      </c>
      <c r="V74" s="118">
        <v>0</v>
      </c>
      <c r="W74" s="118">
        <v>0</v>
      </c>
      <c r="X74" s="118">
        <v>0</v>
      </c>
      <c r="Y74" s="118">
        <v>0</v>
      </c>
      <c r="Z74" s="118">
        <v>0</v>
      </c>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3"/>
      <c r="BJ74" s="123"/>
      <c r="BK74" s="123"/>
      <c r="BL74" s="123"/>
      <c r="BM74" s="123"/>
      <c r="BN74" s="123"/>
      <c r="BO74" s="123"/>
      <c r="BP74" s="123"/>
      <c r="BQ74" s="123"/>
      <c r="BR74" s="123"/>
      <c r="BS74" s="123"/>
      <c r="BT74" s="123"/>
      <c r="BU74" s="123"/>
      <c r="BV74" s="123"/>
      <c r="BW74" s="123"/>
      <c r="BX74" s="123"/>
      <c r="BY74" s="123"/>
      <c r="BZ74" s="123"/>
      <c r="CA74" s="123"/>
      <c r="CB74" s="123"/>
      <c r="CC74" s="123"/>
      <c r="CD74" s="123"/>
      <c r="CE74" s="123"/>
    </row>
    <row r="75" spans="1:83" ht="27.95" customHeight="1" x14ac:dyDescent="0.3">
      <c r="A75" s="110"/>
      <c r="B75" s="9" t="s">
        <v>160</v>
      </c>
      <c r="C75" s="9" t="s">
        <v>161</v>
      </c>
      <c r="D75" s="9" t="str">
        <f t="shared" si="12"/>
        <v>Pesos</v>
      </c>
      <c r="E75" s="9" t="s">
        <v>117</v>
      </c>
      <c r="F75" s="118">
        <v>1252.5974933581167</v>
      </c>
      <c r="G75" s="118">
        <v>0</v>
      </c>
      <c r="H75" s="118">
        <v>0</v>
      </c>
      <c r="I75" s="118">
        <v>1313.4520437682602</v>
      </c>
      <c r="J75" s="118">
        <v>0</v>
      </c>
      <c r="K75" s="118">
        <v>0</v>
      </c>
      <c r="L75" s="118">
        <v>1313.4520437682602</v>
      </c>
      <c r="M75" s="118">
        <v>0</v>
      </c>
      <c r="N75" s="118">
        <v>0</v>
      </c>
      <c r="O75" s="118">
        <v>0</v>
      </c>
      <c r="P75" s="118">
        <v>0</v>
      </c>
      <c r="Q75" s="118">
        <v>0</v>
      </c>
      <c r="R75" s="118">
        <v>0</v>
      </c>
      <c r="S75" s="118">
        <v>0</v>
      </c>
      <c r="T75" s="118">
        <v>0</v>
      </c>
      <c r="U75" s="118">
        <v>0</v>
      </c>
      <c r="V75" s="118">
        <v>0</v>
      </c>
      <c r="W75" s="118">
        <v>0</v>
      </c>
      <c r="X75" s="118">
        <v>0</v>
      </c>
      <c r="Y75" s="118">
        <v>0</v>
      </c>
      <c r="Z75" s="118">
        <v>0</v>
      </c>
      <c r="AD75" s="123"/>
      <c r="AE75" s="123"/>
      <c r="AF75" s="123"/>
      <c r="AG75" s="123"/>
      <c r="AH75" s="123"/>
      <c r="AI75" s="123"/>
      <c r="AJ75" s="123"/>
      <c r="AK75" s="123"/>
      <c r="AL75" s="123"/>
      <c r="AM75" s="123"/>
      <c r="AN75" s="123"/>
      <c r="AO75" s="123"/>
      <c r="AP75" s="123"/>
      <c r="AQ75" s="123"/>
      <c r="AR75" s="123"/>
      <c r="AS75" s="123"/>
      <c r="AT75" s="123"/>
      <c r="AU75" s="123"/>
      <c r="AV75" s="123"/>
      <c r="AW75" s="123"/>
      <c r="AX75" s="123"/>
      <c r="AY75" s="123"/>
      <c r="AZ75" s="123"/>
      <c r="BA75" s="123"/>
      <c r="BB75" s="123"/>
      <c r="BC75" s="123"/>
      <c r="BD75" s="123"/>
      <c r="BE75" s="123"/>
      <c r="BF75" s="123"/>
      <c r="BG75" s="123"/>
      <c r="BH75" s="123"/>
      <c r="BI75" s="123"/>
      <c r="BJ75" s="123"/>
      <c r="BK75" s="123"/>
      <c r="BL75" s="123"/>
      <c r="BM75" s="123"/>
      <c r="BN75" s="123"/>
      <c r="BO75" s="123"/>
      <c r="BP75" s="123"/>
      <c r="BQ75" s="123"/>
      <c r="BR75" s="123"/>
      <c r="BS75" s="123"/>
      <c r="BT75" s="123"/>
      <c r="BU75" s="123"/>
      <c r="BV75" s="123"/>
      <c r="BW75" s="123"/>
      <c r="BX75" s="123"/>
      <c r="BY75" s="123"/>
      <c r="BZ75" s="123"/>
      <c r="CA75" s="123"/>
      <c r="CB75" s="123"/>
      <c r="CC75" s="123"/>
      <c r="CD75" s="123"/>
      <c r="CE75" s="123"/>
    </row>
    <row r="76" spans="1:83" ht="27.95" customHeight="1" x14ac:dyDescent="0.3">
      <c r="A76" s="110"/>
      <c r="B76" s="9" t="s">
        <v>153</v>
      </c>
      <c r="C76" s="9" t="s">
        <v>154</v>
      </c>
      <c r="D76" s="9" t="str">
        <f t="shared" si="12"/>
        <v>Pesos</v>
      </c>
      <c r="E76" s="9" t="s">
        <v>117</v>
      </c>
      <c r="F76" s="118">
        <v>878.9311518221698</v>
      </c>
      <c r="G76" s="118">
        <v>0</v>
      </c>
      <c r="H76" s="118">
        <v>0</v>
      </c>
      <c r="I76" s="118">
        <v>921.63198778042579</v>
      </c>
      <c r="J76" s="118">
        <v>0</v>
      </c>
      <c r="K76" s="118">
        <v>0</v>
      </c>
      <c r="L76" s="118">
        <v>921.63198778042579</v>
      </c>
      <c r="M76" s="118">
        <v>0</v>
      </c>
      <c r="N76" s="118">
        <v>0</v>
      </c>
      <c r="O76" s="118">
        <v>0</v>
      </c>
      <c r="P76" s="118">
        <v>0</v>
      </c>
      <c r="Q76" s="118">
        <v>0</v>
      </c>
      <c r="R76" s="118">
        <v>0</v>
      </c>
      <c r="S76" s="118">
        <v>0</v>
      </c>
      <c r="T76" s="118">
        <v>0</v>
      </c>
      <c r="U76" s="118">
        <v>0</v>
      </c>
      <c r="V76" s="118">
        <v>0</v>
      </c>
      <c r="W76" s="118">
        <v>0</v>
      </c>
      <c r="X76" s="118">
        <v>0</v>
      </c>
      <c r="Y76" s="118">
        <v>0</v>
      </c>
      <c r="Z76" s="118">
        <v>0</v>
      </c>
      <c r="AD76" s="123"/>
      <c r="AE76" s="123"/>
      <c r="AF76" s="123"/>
      <c r="AG76" s="123"/>
      <c r="AH76" s="123"/>
      <c r="AI76" s="123"/>
      <c r="AJ76" s="123"/>
      <c r="AK76" s="123"/>
      <c r="AL76" s="123"/>
      <c r="AM76" s="123"/>
      <c r="AN76" s="123"/>
      <c r="AO76" s="123"/>
      <c r="AP76" s="123"/>
      <c r="AQ76" s="123"/>
      <c r="AR76" s="123"/>
      <c r="AS76" s="123"/>
      <c r="AT76" s="123"/>
      <c r="AU76" s="123"/>
      <c r="AV76" s="123"/>
      <c r="AW76" s="123"/>
      <c r="AX76" s="123"/>
      <c r="AY76" s="123"/>
      <c r="AZ76" s="123"/>
      <c r="BA76" s="123"/>
      <c r="BB76" s="123"/>
      <c r="BC76" s="123"/>
      <c r="BD76" s="123"/>
      <c r="BE76" s="123"/>
      <c r="BF76" s="123"/>
      <c r="BG76" s="123"/>
      <c r="BH76" s="123"/>
      <c r="BI76" s="123"/>
      <c r="BJ76" s="123"/>
      <c r="BK76" s="123"/>
      <c r="BL76" s="123"/>
      <c r="BM76" s="123"/>
      <c r="BN76" s="123"/>
      <c r="BO76" s="123"/>
      <c r="BP76" s="123"/>
      <c r="BQ76" s="123"/>
      <c r="BR76" s="123"/>
      <c r="BS76" s="123"/>
      <c r="BT76" s="123"/>
      <c r="BU76" s="123"/>
      <c r="BV76" s="123"/>
      <c r="BW76" s="123"/>
      <c r="BX76" s="123"/>
      <c r="BY76" s="123"/>
      <c r="BZ76" s="123"/>
      <c r="CA76" s="123"/>
      <c r="CB76" s="123"/>
      <c r="CC76" s="123"/>
      <c r="CD76" s="123"/>
      <c r="CE76" s="123"/>
    </row>
    <row r="77" spans="1:83" ht="27.95" customHeight="1" x14ac:dyDescent="0.3">
      <c r="A77" s="110"/>
      <c r="B77" s="9" t="s">
        <v>5</v>
      </c>
      <c r="C77" s="9" t="s">
        <v>6</v>
      </c>
      <c r="D77" s="9" t="str">
        <f t="shared" si="12"/>
        <v>Pesos</v>
      </c>
      <c r="E77" s="9" t="s">
        <v>117</v>
      </c>
      <c r="F77" s="118">
        <v>0</v>
      </c>
      <c r="G77" s="118">
        <v>0</v>
      </c>
      <c r="H77" s="118">
        <v>0</v>
      </c>
      <c r="I77" s="118">
        <v>0</v>
      </c>
      <c r="J77" s="118">
        <v>0</v>
      </c>
      <c r="K77" s="118">
        <v>0</v>
      </c>
      <c r="L77" s="118">
        <v>1915.1399280000001</v>
      </c>
      <c r="M77" s="118">
        <v>0</v>
      </c>
      <c r="N77" s="118">
        <v>0</v>
      </c>
      <c r="O77" s="118">
        <v>0</v>
      </c>
      <c r="P77" s="118">
        <v>0</v>
      </c>
      <c r="Q77" s="118">
        <v>0</v>
      </c>
      <c r="R77" s="118">
        <v>0</v>
      </c>
      <c r="S77" s="118">
        <v>0</v>
      </c>
      <c r="T77" s="118">
        <v>0</v>
      </c>
      <c r="U77" s="118">
        <v>0</v>
      </c>
      <c r="V77" s="118">
        <v>0</v>
      </c>
      <c r="W77" s="118">
        <v>0</v>
      </c>
      <c r="X77" s="118">
        <v>0</v>
      </c>
      <c r="Y77" s="118">
        <v>0</v>
      </c>
      <c r="Z77" s="118">
        <v>0</v>
      </c>
      <c r="AD77" s="123"/>
      <c r="AE77" s="123"/>
      <c r="AF77" s="123"/>
      <c r="AG77" s="123"/>
      <c r="AH77" s="123"/>
      <c r="AI77" s="123"/>
      <c r="AJ77" s="123"/>
      <c r="AK77" s="123"/>
      <c r="AL77" s="123"/>
      <c r="AM77" s="123"/>
      <c r="AN77" s="123"/>
      <c r="AO77" s="123"/>
      <c r="AP77" s="123"/>
      <c r="AQ77" s="123"/>
      <c r="AR77" s="123"/>
      <c r="AS77" s="123"/>
      <c r="AT77" s="123"/>
      <c r="AU77" s="123"/>
      <c r="AV77" s="123"/>
      <c r="AW77" s="123"/>
      <c r="AX77" s="123"/>
      <c r="AY77" s="123"/>
      <c r="AZ77" s="123"/>
      <c r="BA77" s="123"/>
      <c r="BB77" s="123"/>
      <c r="BC77" s="123"/>
      <c r="BD77" s="123"/>
      <c r="BE77" s="123"/>
      <c r="BF77" s="123"/>
      <c r="BG77" s="123"/>
      <c r="BH77" s="123"/>
      <c r="BI77" s="123"/>
      <c r="BJ77" s="123"/>
      <c r="BK77" s="123"/>
      <c r="BL77" s="123"/>
      <c r="BM77" s="123"/>
      <c r="BN77" s="123"/>
      <c r="BO77" s="123"/>
      <c r="BP77" s="123"/>
      <c r="BQ77" s="123"/>
      <c r="BR77" s="123"/>
      <c r="BS77" s="123"/>
      <c r="BT77" s="123"/>
      <c r="BU77" s="123"/>
      <c r="BV77" s="123"/>
      <c r="BW77" s="123"/>
      <c r="BX77" s="123"/>
      <c r="BY77" s="123"/>
      <c r="BZ77" s="123"/>
      <c r="CA77" s="123"/>
      <c r="CB77" s="123"/>
      <c r="CC77" s="123"/>
      <c r="CD77" s="123"/>
      <c r="CE77" s="123"/>
    </row>
    <row r="78" spans="1:83" ht="27.95" customHeight="1" x14ac:dyDescent="0.3">
      <c r="A78" s="110"/>
      <c r="B78" s="9" t="s">
        <v>7</v>
      </c>
      <c r="C78" s="9" t="s">
        <v>8</v>
      </c>
      <c r="D78" s="9" t="str">
        <f t="shared" si="12"/>
        <v>Pesos</v>
      </c>
      <c r="E78" s="9" t="s">
        <v>117</v>
      </c>
      <c r="F78" s="118">
        <v>1284.1484439999999</v>
      </c>
      <c r="G78" s="118">
        <v>0</v>
      </c>
      <c r="H78" s="118">
        <v>0</v>
      </c>
      <c r="I78" s="118">
        <v>0</v>
      </c>
      <c r="J78" s="118">
        <v>0</v>
      </c>
      <c r="K78" s="118">
        <v>0</v>
      </c>
      <c r="L78" s="118">
        <v>0</v>
      </c>
      <c r="M78" s="118">
        <v>0</v>
      </c>
      <c r="N78" s="118">
        <v>0</v>
      </c>
      <c r="O78" s="118">
        <v>0</v>
      </c>
      <c r="P78" s="118">
        <v>0</v>
      </c>
      <c r="Q78" s="118">
        <v>0</v>
      </c>
      <c r="R78" s="118">
        <v>0</v>
      </c>
      <c r="S78" s="118">
        <v>0</v>
      </c>
      <c r="T78" s="118">
        <v>0</v>
      </c>
      <c r="U78" s="118">
        <v>0</v>
      </c>
      <c r="V78" s="118">
        <v>0</v>
      </c>
      <c r="W78" s="118">
        <v>0</v>
      </c>
      <c r="X78" s="118">
        <v>0</v>
      </c>
      <c r="Y78" s="118">
        <v>0</v>
      </c>
      <c r="Z78" s="118">
        <v>0</v>
      </c>
      <c r="AD78" s="123"/>
      <c r="AE78" s="123"/>
      <c r="AF78" s="123"/>
      <c r="AG78" s="123"/>
      <c r="AH78" s="123"/>
      <c r="AI78" s="123"/>
      <c r="AJ78" s="123"/>
      <c r="AK78" s="123"/>
      <c r="AL78" s="123"/>
      <c r="AM78" s="123"/>
      <c r="AN78" s="123"/>
      <c r="AO78" s="123"/>
      <c r="AP78" s="123"/>
      <c r="AQ78" s="123"/>
      <c r="AR78" s="123"/>
      <c r="AS78" s="123"/>
      <c r="AT78" s="123"/>
      <c r="AU78" s="123"/>
      <c r="AV78" s="123"/>
      <c r="AW78" s="123"/>
      <c r="AX78" s="123"/>
      <c r="AY78" s="123"/>
      <c r="AZ78" s="123"/>
      <c r="BA78" s="123"/>
      <c r="BB78" s="123"/>
      <c r="BC78" s="123"/>
      <c r="BD78" s="123"/>
      <c r="BE78" s="123"/>
      <c r="BF78" s="123"/>
      <c r="BG78" s="123"/>
      <c r="BH78" s="123"/>
      <c r="BI78" s="123"/>
      <c r="BJ78" s="123"/>
      <c r="BK78" s="123"/>
      <c r="BL78" s="123"/>
      <c r="BM78" s="123"/>
      <c r="BN78" s="123"/>
      <c r="BO78" s="123"/>
      <c r="BP78" s="123"/>
      <c r="BQ78" s="123"/>
      <c r="BR78" s="123"/>
      <c r="BS78" s="123"/>
      <c r="BT78" s="123"/>
      <c r="BU78" s="123"/>
      <c r="BV78" s="123"/>
      <c r="BW78" s="123"/>
      <c r="BX78" s="123"/>
      <c r="BY78" s="123"/>
      <c r="BZ78" s="123"/>
      <c r="CA78" s="123"/>
      <c r="CB78" s="123"/>
      <c r="CC78" s="123"/>
      <c r="CD78" s="123"/>
      <c r="CE78" s="123"/>
    </row>
    <row r="79" spans="1:83" ht="27.95" customHeight="1" x14ac:dyDescent="0.3">
      <c r="A79" s="110"/>
      <c r="B79" s="9" t="s">
        <v>9</v>
      </c>
      <c r="C79" s="9" t="s">
        <v>10</v>
      </c>
      <c r="D79" s="9" t="str">
        <f t="shared" si="12"/>
        <v>Pesos</v>
      </c>
      <c r="E79" s="9" t="s">
        <v>117</v>
      </c>
      <c r="F79" s="118">
        <v>0</v>
      </c>
      <c r="G79" s="118">
        <v>0</v>
      </c>
      <c r="H79" s="118">
        <v>0</v>
      </c>
      <c r="I79" s="118">
        <v>947.62602900000002</v>
      </c>
      <c r="J79" s="118">
        <v>0</v>
      </c>
      <c r="K79" s="118">
        <v>0</v>
      </c>
      <c r="L79" s="118">
        <v>0</v>
      </c>
      <c r="M79" s="118">
        <v>0</v>
      </c>
      <c r="N79" s="118">
        <v>0</v>
      </c>
      <c r="O79" s="118">
        <v>0</v>
      </c>
      <c r="P79" s="118">
        <v>0</v>
      </c>
      <c r="Q79" s="118">
        <v>0</v>
      </c>
      <c r="R79" s="118">
        <v>0</v>
      </c>
      <c r="S79" s="118">
        <v>0</v>
      </c>
      <c r="T79" s="118">
        <v>0</v>
      </c>
      <c r="U79" s="118">
        <v>0</v>
      </c>
      <c r="V79" s="118">
        <v>0</v>
      </c>
      <c r="W79" s="118">
        <v>0</v>
      </c>
      <c r="X79" s="118">
        <v>0</v>
      </c>
      <c r="Y79" s="118">
        <v>0</v>
      </c>
      <c r="Z79" s="118">
        <v>0</v>
      </c>
      <c r="AD79" s="123"/>
      <c r="AE79" s="123"/>
      <c r="AF79" s="123"/>
      <c r="AG79" s="123"/>
      <c r="AH79" s="123"/>
      <c r="AI79" s="123"/>
      <c r="AJ79" s="123"/>
      <c r="AK79" s="123"/>
      <c r="AL79" s="123"/>
      <c r="AM79" s="123"/>
      <c r="AN79" s="123"/>
      <c r="AO79" s="123"/>
      <c r="AP79" s="123"/>
      <c r="AQ79" s="123"/>
      <c r="AR79" s="123"/>
      <c r="AS79" s="123"/>
      <c r="AT79" s="123"/>
      <c r="AU79" s="123"/>
      <c r="AV79" s="123"/>
      <c r="AW79" s="123"/>
      <c r="AX79" s="123"/>
      <c r="AY79" s="123"/>
      <c r="AZ79" s="123"/>
      <c r="BA79" s="123"/>
      <c r="BB79" s="123"/>
      <c r="BC79" s="123"/>
      <c r="BD79" s="123"/>
      <c r="BE79" s="123"/>
      <c r="BF79" s="123"/>
      <c r="BG79" s="123"/>
      <c r="BH79" s="123"/>
      <c r="BI79" s="123"/>
      <c r="BJ79" s="123"/>
      <c r="BK79" s="123"/>
      <c r="BL79" s="123"/>
      <c r="BM79" s="123"/>
      <c r="BN79" s="123"/>
      <c r="BO79" s="123"/>
      <c r="BP79" s="123"/>
      <c r="BQ79" s="123"/>
      <c r="BR79" s="123"/>
      <c r="BS79" s="123"/>
      <c r="BT79" s="123"/>
      <c r="BU79" s="123"/>
      <c r="BV79" s="123"/>
      <c r="BW79" s="123"/>
      <c r="BX79" s="123"/>
      <c r="BY79" s="123"/>
      <c r="BZ79" s="123"/>
      <c r="CA79" s="123"/>
      <c r="CB79" s="123"/>
      <c r="CC79" s="123"/>
      <c r="CD79" s="123"/>
      <c r="CE79" s="123"/>
    </row>
    <row r="80" spans="1:83" ht="27.95" customHeight="1" x14ac:dyDescent="0.3">
      <c r="A80" s="110"/>
      <c r="B80" s="9" t="s">
        <v>11</v>
      </c>
      <c r="C80" s="9" t="s">
        <v>12</v>
      </c>
      <c r="D80" s="9" t="str">
        <f t="shared" si="12"/>
        <v>Pesos</v>
      </c>
      <c r="E80" s="9" t="s">
        <v>117</v>
      </c>
      <c r="F80" s="118">
        <v>844.60981839999999</v>
      </c>
      <c r="G80" s="118">
        <v>0</v>
      </c>
      <c r="H80" s="118">
        <v>0</v>
      </c>
      <c r="I80" s="118">
        <v>0</v>
      </c>
      <c r="J80" s="118">
        <v>0</v>
      </c>
      <c r="K80" s="118">
        <v>0</v>
      </c>
      <c r="L80" s="118">
        <v>0</v>
      </c>
      <c r="M80" s="118">
        <v>0</v>
      </c>
      <c r="N80" s="118">
        <v>0</v>
      </c>
      <c r="O80" s="118">
        <v>0</v>
      </c>
      <c r="P80" s="118">
        <v>0</v>
      </c>
      <c r="Q80" s="118">
        <v>0</v>
      </c>
      <c r="R80" s="118">
        <v>0</v>
      </c>
      <c r="S80" s="118">
        <v>0</v>
      </c>
      <c r="T80" s="118">
        <v>0</v>
      </c>
      <c r="U80" s="118">
        <v>0</v>
      </c>
      <c r="V80" s="118">
        <v>0</v>
      </c>
      <c r="W80" s="118">
        <v>0</v>
      </c>
      <c r="X80" s="118">
        <v>0</v>
      </c>
      <c r="Y80" s="118">
        <v>0</v>
      </c>
      <c r="Z80" s="118">
        <v>0</v>
      </c>
      <c r="AD80" s="123"/>
      <c r="AE80" s="123"/>
      <c r="AF80" s="123"/>
      <c r="AG80" s="123"/>
      <c r="AH80" s="123"/>
      <c r="AI80" s="123"/>
      <c r="AJ80" s="123"/>
      <c r="AK80" s="123"/>
      <c r="AL80" s="123"/>
      <c r="AM80" s="123"/>
      <c r="AN80" s="123"/>
      <c r="AO80" s="123"/>
      <c r="AP80" s="123"/>
      <c r="AQ80" s="123"/>
      <c r="AR80" s="123"/>
      <c r="AS80" s="123"/>
      <c r="AT80" s="123"/>
      <c r="AU80" s="123"/>
      <c r="AV80" s="123"/>
      <c r="AW80" s="123"/>
      <c r="AX80" s="123"/>
      <c r="AY80" s="123"/>
      <c r="AZ80" s="123"/>
      <c r="BA80" s="123"/>
      <c r="BB80" s="123"/>
      <c r="BC80" s="123"/>
      <c r="BD80" s="123"/>
      <c r="BE80" s="123"/>
      <c r="BF80" s="123"/>
      <c r="BG80" s="123"/>
      <c r="BH80" s="123"/>
      <c r="BI80" s="123"/>
      <c r="BJ80" s="123"/>
      <c r="BK80" s="123"/>
      <c r="BL80" s="123"/>
      <c r="BM80" s="123"/>
      <c r="BN80" s="123"/>
      <c r="BO80" s="123"/>
      <c r="BP80" s="123"/>
      <c r="BQ80" s="123"/>
      <c r="BR80" s="123"/>
      <c r="BS80" s="123"/>
      <c r="BT80" s="123"/>
      <c r="BU80" s="123"/>
      <c r="BV80" s="123"/>
      <c r="BW80" s="123"/>
      <c r="BX80" s="123"/>
      <c r="BY80" s="123"/>
      <c r="BZ80" s="123"/>
      <c r="CA80" s="123"/>
      <c r="CB80" s="123"/>
      <c r="CC80" s="123"/>
      <c r="CD80" s="123"/>
      <c r="CE80" s="123"/>
    </row>
    <row r="81" spans="1:88" ht="27.95" customHeight="1" x14ac:dyDescent="0.3">
      <c r="A81" s="110"/>
      <c r="B81" s="9" t="s">
        <v>13</v>
      </c>
      <c r="C81" s="9" t="s">
        <v>14</v>
      </c>
      <c r="D81" s="9" t="str">
        <f t="shared" si="12"/>
        <v>Pesos</v>
      </c>
      <c r="E81" s="9" t="s">
        <v>117</v>
      </c>
      <c r="F81" s="118">
        <v>165.18592856798367</v>
      </c>
      <c r="G81" s="118">
        <v>0</v>
      </c>
      <c r="H81" s="118">
        <v>0</v>
      </c>
      <c r="I81" s="118">
        <v>173.76902248960292</v>
      </c>
      <c r="J81" s="118">
        <v>0</v>
      </c>
      <c r="K81" s="118">
        <v>0</v>
      </c>
      <c r="L81" s="118">
        <v>173.76902248960292</v>
      </c>
      <c r="M81" s="118">
        <v>0</v>
      </c>
      <c r="N81" s="118">
        <v>0</v>
      </c>
      <c r="O81" s="118">
        <v>144.80751874133577</v>
      </c>
      <c r="P81" s="118">
        <v>0</v>
      </c>
      <c r="Q81" s="118">
        <v>0</v>
      </c>
      <c r="R81" s="118">
        <v>0</v>
      </c>
      <c r="S81" s="118">
        <v>0</v>
      </c>
      <c r="T81" s="118">
        <v>0</v>
      </c>
      <c r="U81" s="118">
        <v>0</v>
      </c>
      <c r="V81" s="118">
        <v>0</v>
      </c>
      <c r="W81" s="118">
        <v>0</v>
      </c>
      <c r="X81" s="118">
        <v>0</v>
      </c>
      <c r="Y81" s="118">
        <v>0</v>
      </c>
      <c r="Z81" s="118">
        <v>0</v>
      </c>
      <c r="AD81" s="123"/>
      <c r="AE81" s="123"/>
      <c r="AF81" s="123"/>
      <c r="AG81" s="123"/>
      <c r="AH81" s="123"/>
      <c r="AI81" s="123"/>
      <c r="AJ81" s="123"/>
      <c r="AK81" s="123"/>
      <c r="AL81" s="123"/>
      <c r="AM81" s="123"/>
      <c r="AN81" s="123"/>
      <c r="AO81" s="123"/>
      <c r="AP81" s="123"/>
      <c r="AQ81" s="123"/>
      <c r="AR81" s="123"/>
      <c r="AS81" s="123"/>
      <c r="AT81" s="123"/>
      <c r="AU81" s="123"/>
      <c r="AV81" s="123"/>
      <c r="AW81" s="123"/>
      <c r="AX81" s="123"/>
      <c r="AY81" s="123"/>
      <c r="AZ81" s="123"/>
      <c r="BA81" s="123"/>
      <c r="BB81" s="123"/>
      <c r="BC81" s="123"/>
      <c r="BD81" s="123"/>
      <c r="BE81" s="123"/>
      <c r="BF81" s="123"/>
      <c r="BG81" s="123"/>
      <c r="BH81" s="123"/>
      <c r="BI81" s="123"/>
      <c r="BJ81" s="123"/>
      <c r="BK81" s="123"/>
      <c r="BL81" s="123"/>
      <c r="BM81" s="123"/>
      <c r="BN81" s="123"/>
      <c r="BO81" s="123"/>
      <c r="BP81" s="123"/>
      <c r="BQ81" s="123"/>
      <c r="BR81" s="123"/>
      <c r="BS81" s="123"/>
      <c r="BT81" s="123"/>
      <c r="BU81" s="123"/>
      <c r="BV81" s="123"/>
      <c r="BW81" s="123"/>
      <c r="BX81" s="123"/>
      <c r="BY81" s="123"/>
      <c r="BZ81" s="123"/>
      <c r="CA81" s="123"/>
      <c r="CB81" s="123"/>
      <c r="CC81" s="123"/>
      <c r="CD81" s="123"/>
      <c r="CE81" s="123"/>
    </row>
    <row r="82" spans="1:88" ht="27.95" customHeight="1" x14ac:dyDescent="0.3">
      <c r="A82" s="110"/>
      <c r="B82" s="9" t="s">
        <v>15</v>
      </c>
      <c r="C82" s="9" t="s">
        <v>16</v>
      </c>
      <c r="D82" s="9" t="str">
        <f t="shared" si="12"/>
        <v>Pesos</v>
      </c>
      <c r="E82" s="9" t="s">
        <v>117</v>
      </c>
      <c r="F82" s="118">
        <v>86.14740154559081</v>
      </c>
      <c r="G82" s="118">
        <v>0</v>
      </c>
      <c r="H82" s="118">
        <v>0</v>
      </c>
      <c r="I82" s="118">
        <v>87.545385337127698</v>
      </c>
      <c r="J82" s="118">
        <v>0</v>
      </c>
      <c r="K82" s="118">
        <v>0</v>
      </c>
      <c r="L82" s="118">
        <v>87.545385337127655</v>
      </c>
      <c r="M82" s="118">
        <v>0</v>
      </c>
      <c r="N82" s="118">
        <v>0</v>
      </c>
      <c r="O82" s="118">
        <v>87.545385337127584</v>
      </c>
      <c r="P82" s="118">
        <v>0</v>
      </c>
      <c r="Q82" s="118">
        <v>0</v>
      </c>
      <c r="R82" s="118">
        <v>87.545385337127584</v>
      </c>
      <c r="S82" s="118">
        <v>0</v>
      </c>
      <c r="T82" s="118">
        <v>0</v>
      </c>
      <c r="U82" s="118">
        <v>14.590897556187947</v>
      </c>
      <c r="V82" s="118">
        <v>0</v>
      </c>
      <c r="W82" s="118">
        <v>0</v>
      </c>
      <c r="X82" s="118">
        <v>0</v>
      </c>
      <c r="Y82" s="118">
        <v>0</v>
      </c>
      <c r="Z82" s="118">
        <v>0</v>
      </c>
      <c r="AD82" s="123"/>
      <c r="AE82" s="123"/>
      <c r="AF82" s="123"/>
      <c r="AG82" s="123"/>
      <c r="AH82" s="123"/>
      <c r="AI82" s="123"/>
      <c r="AJ82" s="123"/>
      <c r="AK82" s="123"/>
      <c r="AL82" s="123"/>
      <c r="AM82" s="123"/>
      <c r="AN82" s="123"/>
      <c r="AO82" s="123"/>
      <c r="AP82" s="123"/>
      <c r="AQ82" s="123"/>
      <c r="AR82" s="123"/>
      <c r="AS82" s="123"/>
      <c r="AT82" s="123"/>
      <c r="AU82" s="123"/>
      <c r="AV82" s="123"/>
      <c r="AW82" s="123"/>
      <c r="AX82" s="123"/>
      <c r="AY82" s="123"/>
      <c r="AZ82" s="123"/>
      <c r="BA82" s="123"/>
      <c r="BB82" s="123"/>
      <c r="BC82" s="123"/>
      <c r="BD82" s="123"/>
      <c r="BE82" s="123"/>
      <c r="BF82" s="123"/>
      <c r="BG82" s="123"/>
      <c r="BH82" s="123"/>
      <c r="BI82" s="123"/>
      <c r="BJ82" s="123"/>
      <c r="BK82" s="123"/>
      <c r="BL82" s="123"/>
      <c r="BM82" s="123"/>
      <c r="BN82" s="123"/>
      <c r="BO82" s="123"/>
      <c r="BP82" s="123"/>
      <c r="BQ82" s="123"/>
      <c r="BR82" s="123"/>
      <c r="BS82" s="123"/>
      <c r="BT82" s="123"/>
      <c r="BU82" s="123"/>
      <c r="BV82" s="123"/>
      <c r="BW82" s="123"/>
      <c r="BX82" s="123"/>
      <c r="BY82" s="123"/>
      <c r="BZ82" s="123"/>
      <c r="CA82" s="123"/>
      <c r="CB82" s="123"/>
      <c r="CC82" s="123"/>
      <c r="CD82" s="123"/>
      <c r="CE82" s="123"/>
      <c r="CJ82" s="136"/>
    </row>
    <row r="83" spans="1:88" ht="27.95" customHeight="1" x14ac:dyDescent="0.3">
      <c r="A83" s="110"/>
      <c r="B83" s="9" t="s">
        <v>19</v>
      </c>
      <c r="C83" s="9" t="s">
        <v>20</v>
      </c>
      <c r="D83" s="9" t="str">
        <f t="shared" si="12"/>
        <v>Pesos</v>
      </c>
      <c r="E83" s="9" t="s">
        <v>117</v>
      </c>
      <c r="F83" s="118">
        <v>15.22743489</v>
      </c>
      <c r="G83" s="118">
        <v>0</v>
      </c>
      <c r="H83" s="118">
        <v>0</v>
      </c>
      <c r="I83" s="118">
        <v>17.71822001</v>
      </c>
      <c r="J83" s="118">
        <v>0</v>
      </c>
      <c r="K83" s="118">
        <v>0</v>
      </c>
      <c r="L83" s="118">
        <v>20.167997410000002</v>
      </c>
      <c r="M83" s="118">
        <v>0</v>
      </c>
      <c r="N83" s="118">
        <v>0</v>
      </c>
      <c r="O83" s="118">
        <v>22.077448800000003</v>
      </c>
      <c r="P83" s="118">
        <v>0</v>
      </c>
      <c r="Q83" s="118">
        <v>0</v>
      </c>
      <c r="R83" s="118">
        <v>24.199206670000002</v>
      </c>
      <c r="S83" s="118">
        <v>0</v>
      </c>
      <c r="T83" s="118">
        <v>0</v>
      </c>
      <c r="U83" s="118">
        <v>19.39616998</v>
      </c>
      <c r="V83" s="118">
        <v>0</v>
      </c>
      <c r="W83" s="118">
        <v>0</v>
      </c>
      <c r="X83" s="118">
        <v>0</v>
      </c>
      <c r="Y83" s="118">
        <v>0</v>
      </c>
      <c r="Z83" s="118">
        <v>0</v>
      </c>
      <c r="AD83" s="123"/>
      <c r="AE83" s="123"/>
      <c r="AF83" s="123"/>
      <c r="AG83" s="123"/>
      <c r="AH83" s="123"/>
      <c r="AI83" s="123"/>
      <c r="AJ83" s="123"/>
      <c r="AK83" s="123"/>
      <c r="AL83" s="123"/>
      <c r="AM83" s="123"/>
      <c r="AN83" s="123"/>
      <c r="AO83" s="123"/>
      <c r="AP83" s="123"/>
      <c r="AQ83" s="123"/>
      <c r="AR83" s="123"/>
      <c r="AS83" s="123"/>
      <c r="AT83" s="123"/>
      <c r="AU83" s="123"/>
      <c r="AV83" s="123"/>
      <c r="AW83" s="123"/>
      <c r="AX83" s="123"/>
      <c r="AY83" s="123"/>
      <c r="AZ83" s="123"/>
      <c r="BA83" s="123"/>
      <c r="BB83" s="123"/>
      <c r="BC83" s="123"/>
      <c r="BD83" s="123"/>
      <c r="BE83" s="123"/>
      <c r="BF83" s="123"/>
      <c r="BG83" s="123"/>
      <c r="BH83" s="123"/>
      <c r="BI83" s="123"/>
      <c r="BJ83" s="123"/>
      <c r="BK83" s="123"/>
      <c r="BL83" s="123"/>
      <c r="BM83" s="123"/>
      <c r="BN83" s="123"/>
      <c r="BO83" s="123"/>
      <c r="BP83" s="123"/>
      <c r="BQ83" s="123"/>
      <c r="BR83" s="123"/>
      <c r="BS83" s="123"/>
      <c r="BT83" s="123"/>
      <c r="BU83" s="123"/>
      <c r="BV83" s="123"/>
      <c r="BW83" s="123"/>
      <c r="BX83" s="123"/>
      <c r="BY83" s="123"/>
      <c r="BZ83" s="123"/>
      <c r="CA83" s="123"/>
      <c r="CB83" s="123"/>
      <c r="CC83" s="123"/>
      <c r="CD83" s="123"/>
      <c r="CE83" s="123"/>
    </row>
    <row r="84" spans="1:88" ht="27.95" customHeight="1" x14ac:dyDescent="0.3">
      <c r="A84" s="110"/>
      <c r="B84" s="9" t="s">
        <v>17</v>
      </c>
      <c r="C84" s="9" t="s">
        <v>18</v>
      </c>
      <c r="D84" s="9" t="str">
        <f t="shared" si="12"/>
        <v>Pesos</v>
      </c>
      <c r="E84" s="9" t="s">
        <v>117</v>
      </c>
      <c r="F84" s="118">
        <v>74.561111052009721</v>
      </c>
      <c r="G84" s="118">
        <v>0</v>
      </c>
      <c r="H84" s="118">
        <v>0</v>
      </c>
      <c r="I84" s="118">
        <v>54.624889239793227</v>
      </c>
      <c r="J84" s="118">
        <v>0</v>
      </c>
      <c r="K84" s="118">
        <v>0</v>
      </c>
      <c r="L84" s="118">
        <v>0</v>
      </c>
      <c r="M84" s="118">
        <v>0</v>
      </c>
      <c r="N84" s="118">
        <v>0</v>
      </c>
      <c r="O84" s="118">
        <v>0</v>
      </c>
      <c r="P84" s="118">
        <v>0</v>
      </c>
      <c r="Q84" s="118">
        <v>0</v>
      </c>
      <c r="R84" s="118">
        <v>0</v>
      </c>
      <c r="S84" s="118">
        <v>0</v>
      </c>
      <c r="T84" s="118">
        <v>0</v>
      </c>
      <c r="U84" s="118">
        <v>0</v>
      </c>
      <c r="V84" s="118">
        <v>0</v>
      </c>
      <c r="W84" s="118">
        <v>0</v>
      </c>
      <c r="X84" s="118">
        <v>0</v>
      </c>
      <c r="Y84" s="118">
        <v>0</v>
      </c>
      <c r="Z84" s="118">
        <v>0</v>
      </c>
      <c r="AD84" s="123"/>
      <c r="AE84" s="123"/>
      <c r="AF84" s="123"/>
      <c r="AG84" s="123"/>
      <c r="AH84" s="123"/>
      <c r="AI84" s="123"/>
      <c r="AJ84" s="123"/>
      <c r="AK84" s="123"/>
      <c r="AL84" s="123"/>
      <c r="AM84" s="123"/>
      <c r="AN84" s="123"/>
      <c r="AO84" s="123"/>
      <c r="AP84" s="123"/>
      <c r="AQ84" s="123"/>
      <c r="AR84" s="123"/>
      <c r="AS84" s="123"/>
      <c r="AT84" s="123"/>
      <c r="AU84" s="123"/>
      <c r="AV84" s="123"/>
      <c r="AW84" s="123"/>
      <c r="AX84" s="123"/>
      <c r="AY84" s="123"/>
      <c r="AZ84" s="123"/>
      <c r="BA84" s="123"/>
      <c r="BB84" s="123"/>
      <c r="BC84" s="123"/>
      <c r="BD84" s="123"/>
      <c r="BE84" s="123"/>
      <c r="BF84" s="123"/>
      <c r="BG84" s="123"/>
      <c r="BH84" s="123"/>
      <c r="BI84" s="123"/>
      <c r="BJ84" s="123"/>
      <c r="BK84" s="123"/>
      <c r="BL84" s="123"/>
      <c r="BM84" s="123"/>
      <c r="BN84" s="123"/>
      <c r="BO84" s="123"/>
      <c r="BP84" s="123"/>
      <c r="BQ84" s="123"/>
      <c r="BR84" s="123"/>
      <c r="BS84" s="123"/>
      <c r="BT84" s="123"/>
      <c r="BU84" s="123"/>
      <c r="BV84" s="123"/>
      <c r="BW84" s="123"/>
      <c r="BX84" s="123"/>
      <c r="BY84" s="123"/>
      <c r="BZ84" s="123"/>
      <c r="CA84" s="123"/>
      <c r="CB84" s="123"/>
      <c r="CC84" s="123"/>
      <c r="CD84" s="123"/>
      <c r="CE84" s="123"/>
    </row>
    <row r="85" spans="1:88" ht="27.95" customHeight="1" x14ac:dyDescent="0.3">
      <c r="A85" s="110"/>
      <c r="B85" s="9" t="s">
        <v>23</v>
      </c>
      <c r="C85" s="9" t="s">
        <v>24</v>
      </c>
      <c r="D85" s="9" t="str">
        <f t="shared" si="12"/>
        <v>Pesos</v>
      </c>
      <c r="E85" s="9" t="s">
        <v>117</v>
      </c>
      <c r="F85" s="118">
        <v>9.3057459256201547</v>
      </c>
      <c r="G85" s="118">
        <v>0</v>
      </c>
      <c r="H85" s="118">
        <v>0</v>
      </c>
      <c r="I85" s="118">
        <v>9.4567578062458466</v>
      </c>
      <c r="J85" s="118">
        <v>0</v>
      </c>
      <c r="K85" s="118">
        <v>0</v>
      </c>
      <c r="L85" s="118">
        <v>9.4567578062458466</v>
      </c>
      <c r="M85" s="118">
        <v>0</v>
      </c>
      <c r="N85" s="118">
        <v>0</v>
      </c>
      <c r="O85" s="118">
        <v>9.4567578062458466</v>
      </c>
      <c r="P85" s="118">
        <v>0</v>
      </c>
      <c r="Q85" s="118">
        <v>0</v>
      </c>
      <c r="R85" s="118">
        <v>9.4567578062458466</v>
      </c>
      <c r="S85" s="118">
        <v>0</v>
      </c>
      <c r="T85" s="118">
        <v>0</v>
      </c>
      <c r="U85" s="118">
        <v>0.78806315052048725</v>
      </c>
      <c r="V85" s="118">
        <v>0</v>
      </c>
      <c r="W85" s="118">
        <v>0</v>
      </c>
      <c r="X85" s="118">
        <v>0</v>
      </c>
      <c r="Y85" s="118">
        <v>0</v>
      </c>
      <c r="Z85" s="118">
        <v>0</v>
      </c>
      <c r="AD85" s="123"/>
      <c r="AE85" s="123"/>
      <c r="AF85" s="123"/>
      <c r="AG85" s="123"/>
      <c r="AH85" s="123"/>
      <c r="AI85" s="123"/>
      <c r="AJ85" s="123"/>
      <c r="AK85" s="123"/>
      <c r="AL85" s="123"/>
      <c r="AM85" s="123"/>
      <c r="AN85" s="123"/>
      <c r="AO85" s="123"/>
      <c r="AP85" s="123"/>
      <c r="AQ85" s="123"/>
      <c r="AR85" s="123"/>
      <c r="AS85" s="123"/>
      <c r="AT85" s="123"/>
      <c r="AU85" s="123"/>
      <c r="AV85" s="123"/>
      <c r="AW85" s="123"/>
      <c r="AX85" s="123"/>
      <c r="AY85" s="123"/>
      <c r="AZ85" s="123"/>
      <c r="BA85" s="123"/>
      <c r="BB85" s="123"/>
      <c r="BC85" s="123"/>
      <c r="BD85" s="123"/>
      <c r="BE85" s="123"/>
      <c r="BF85" s="123"/>
      <c r="BG85" s="123"/>
      <c r="BH85" s="123"/>
      <c r="BI85" s="123"/>
      <c r="BJ85" s="123"/>
      <c r="BK85" s="123"/>
      <c r="BL85" s="123"/>
      <c r="BM85" s="123"/>
      <c r="BN85" s="123"/>
      <c r="BO85" s="123"/>
      <c r="BP85" s="123"/>
      <c r="BQ85" s="123"/>
      <c r="BR85" s="123"/>
      <c r="BS85" s="123"/>
      <c r="BT85" s="123"/>
      <c r="BU85" s="123"/>
      <c r="BV85" s="123"/>
      <c r="BW85" s="123"/>
      <c r="BX85" s="123"/>
      <c r="BY85" s="123"/>
      <c r="BZ85" s="123"/>
      <c r="CA85" s="123"/>
      <c r="CB85" s="123"/>
      <c r="CC85" s="123"/>
      <c r="CD85" s="123"/>
      <c r="CE85" s="123"/>
    </row>
    <row r="86" spans="1:88" ht="27.95" customHeight="1" x14ac:dyDescent="0.3">
      <c r="A86" s="110"/>
      <c r="B86" s="9" t="s">
        <v>25</v>
      </c>
      <c r="C86" s="9" t="s">
        <v>26</v>
      </c>
      <c r="D86" s="9" t="str">
        <f t="shared" si="12"/>
        <v>Pesos</v>
      </c>
      <c r="E86" s="9" t="s">
        <v>117</v>
      </c>
      <c r="F86" s="118">
        <v>6.8167335549186507</v>
      </c>
      <c r="G86" s="118">
        <v>0</v>
      </c>
      <c r="H86" s="118">
        <v>0</v>
      </c>
      <c r="I86" s="118">
        <v>0.19642270000000001</v>
      </c>
      <c r="J86" s="118">
        <v>0</v>
      </c>
      <c r="K86" s="118">
        <v>0</v>
      </c>
      <c r="L86" s="118">
        <v>0</v>
      </c>
      <c r="M86" s="118">
        <v>0</v>
      </c>
      <c r="N86" s="118">
        <v>0</v>
      </c>
      <c r="O86" s="118">
        <v>0</v>
      </c>
      <c r="P86" s="118">
        <v>0</v>
      </c>
      <c r="Q86" s="118">
        <v>0</v>
      </c>
      <c r="R86" s="118">
        <v>0</v>
      </c>
      <c r="S86" s="118">
        <v>0</v>
      </c>
      <c r="T86" s="118">
        <v>0</v>
      </c>
      <c r="U86" s="118">
        <v>0</v>
      </c>
      <c r="V86" s="118">
        <v>0</v>
      </c>
      <c r="W86" s="118">
        <v>0</v>
      </c>
      <c r="X86" s="118">
        <v>0</v>
      </c>
      <c r="Y86" s="118">
        <v>0</v>
      </c>
      <c r="Z86" s="118">
        <v>0</v>
      </c>
      <c r="AD86" s="123"/>
      <c r="AE86" s="123"/>
      <c r="AF86" s="123"/>
      <c r="AG86" s="123"/>
      <c r="AH86" s="123"/>
      <c r="AI86" s="123"/>
      <c r="AJ86" s="123"/>
      <c r="AK86" s="123"/>
      <c r="AL86" s="123"/>
      <c r="AM86" s="123"/>
      <c r="AN86" s="123"/>
      <c r="AO86" s="123"/>
      <c r="AP86" s="123"/>
      <c r="AQ86" s="123"/>
      <c r="AR86" s="123"/>
      <c r="AS86" s="123"/>
      <c r="AT86" s="123"/>
      <c r="AU86" s="123"/>
      <c r="AV86" s="123"/>
      <c r="AW86" s="123"/>
      <c r="AX86" s="123"/>
      <c r="AY86" s="123"/>
      <c r="AZ86" s="123"/>
      <c r="BA86" s="123"/>
      <c r="BB86" s="123"/>
      <c r="BC86" s="123"/>
      <c r="BD86" s="123"/>
      <c r="BE86" s="123"/>
      <c r="BF86" s="123"/>
      <c r="BG86" s="123"/>
      <c r="BH86" s="123"/>
      <c r="BI86" s="123"/>
      <c r="BJ86" s="123"/>
      <c r="BK86" s="123"/>
      <c r="BL86" s="123"/>
      <c r="BM86" s="123"/>
      <c r="BN86" s="123"/>
      <c r="BO86" s="123"/>
      <c r="BP86" s="123"/>
      <c r="BQ86" s="123"/>
      <c r="BR86" s="123"/>
      <c r="BS86" s="123"/>
      <c r="BT86" s="123"/>
      <c r="BU86" s="123"/>
      <c r="BV86" s="123"/>
      <c r="BW86" s="123"/>
      <c r="BX86" s="123"/>
      <c r="BY86" s="123"/>
      <c r="BZ86" s="123"/>
      <c r="CA86" s="123"/>
      <c r="CB86" s="123"/>
      <c r="CC86" s="123"/>
      <c r="CD86" s="123"/>
      <c r="CE86" s="123"/>
    </row>
    <row r="87" spans="1:88" ht="27.95" customHeight="1" x14ac:dyDescent="0.3">
      <c r="A87" s="110"/>
      <c r="B87" s="9" t="s">
        <v>21</v>
      </c>
      <c r="C87" s="9" t="s">
        <v>22</v>
      </c>
      <c r="D87" s="9" t="str">
        <f t="shared" si="12"/>
        <v>Pesos</v>
      </c>
      <c r="E87" s="9" t="s">
        <v>117</v>
      </c>
      <c r="F87" s="118">
        <v>4.6311246500000003</v>
      </c>
      <c r="G87" s="118">
        <v>0</v>
      </c>
      <c r="H87" s="118">
        <v>0</v>
      </c>
      <c r="I87" s="118">
        <v>0</v>
      </c>
      <c r="J87" s="118">
        <v>0</v>
      </c>
      <c r="K87" s="118">
        <v>0</v>
      </c>
      <c r="L87" s="118">
        <v>0</v>
      </c>
      <c r="M87" s="118">
        <v>0</v>
      </c>
      <c r="N87" s="118">
        <v>0</v>
      </c>
      <c r="O87" s="118">
        <v>0</v>
      </c>
      <c r="P87" s="118">
        <v>0</v>
      </c>
      <c r="Q87" s="118">
        <v>0</v>
      </c>
      <c r="R87" s="118">
        <v>0</v>
      </c>
      <c r="S87" s="118">
        <v>0</v>
      </c>
      <c r="T87" s="118">
        <v>0</v>
      </c>
      <c r="U87" s="118">
        <v>0</v>
      </c>
      <c r="V87" s="118">
        <v>0</v>
      </c>
      <c r="W87" s="118">
        <v>0</v>
      </c>
      <c r="X87" s="118">
        <v>0</v>
      </c>
      <c r="Y87" s="118">
        <v>0</v>
      </c>
      <c r="Z87" s="118">
        <v>0</v>
      </c>
      <c r="AD87" s="123"/>
      <c r="AE87" s="123"/>
      <c r="AF87" s="123"/>
      <c r="AG87" s="123"/>
      <c r="AH87" s="123"/>
      <c r="AI87" s="123"/>
      <c r="AJ87" s="123"/>
      <c r="AK87" s="123"/>
      <c r="AL87" s="123"/>
      <c r="AM87" s="123"/>
      <c r="AN87" s="123"/>
      <c r="AO87" s="123"/>
      <c r="AP87" s="123"/>
      <c r="AQ87" s="123"/>
      <c r="AR87" s="123"/>
      <c r="AS87" s="123"/>
      <c r="AT87" s="123"/>
      <c r="AU87" s="123"/>
      <c r="AV87" s="123"/>
      <c r="AW87" s="123"/>
      <c r="AX87" s="123"/>
      <c r="AY87" s="123"/>
      <c r="AZ87" s="123"/>
      <c r="BA87" s="123"/>
      <c r="BB87" s="123"/>
      <c r="BC87" s="123"/>
      <c r="BD87" s="123"/>
      <c r="BE87" s="123"/>
      <c r="BF87" s="123"/>
      <c r="BG87" s="123"/>
      <c r="BH87" s="123"/>
      <c r="BI87" s="123"/>
      <c r="BJ87" s="123"/>
      <c r="BK87" s="123"/>
      <c r="BL87" s="123"/>
      <c r="BM87" s="123"/>
      <c r="BN87" s="123"/>
      <c r="BO87" s="123"/>
      <c r="BP87" s="123"/>
      <c r="BQ87" s="123"/>
      <c r="BR87" s="123"/>
      <c r="BS87" s="123"/>
      <c r="BT87" s="123"/>
      <c r="BU87" s="123"/>
      <c r="BV87" s="123"/>
      <c r="BW87" s="123"/>
      <c r="BX87" s="123"/>
      <c r="BY87" s="123"/>
      <c r="BZ87" s="123"/>
      <c r="CA87" s="123"/>
      <c r="CB87" s="123"/>
      <c r="CC87" s="123"/>
      <c r="CD87" s="123"/>
      <c r="CE87" s="123"/>
    </row>
    <row r="88" spans="1:88" ht="27.95" customHeight="1" x14ac:dyDescent="0.3">
      <c r="A88" s="110"/>
      <c r="B88" s="9" t="s">
        <v>27</v>
      </c>
      <c r="C88" s="9" t="s">
        <v>28</v>
      </c>
      <c r="D88" s="9" t="str">
        <f t="shared" si="12"/>
        <v>Pesos</v>
      </c>
      <c r="E88" s="9" t="s">
        <v>117</v>
      </c>
      <c r="F88" s="118">
        <v>0.75052001999999995</v>
      </c>
      <c r="G88" s="118">
        <v>0</v>
      </c>
      <c r="H88" s="118">
        <v>0</v>
      </c>
      <c r="I88" s="118">
        <v>0</v>
      </c>
      <c r="J88" s="118">
        <v>0</v>
      </c>
      <c r="K88" s="118">
        <v>0</v>
      </c>
      <c r="L88" s="118">
        <v>0</v>
      </c>
      <c r="M88" s="118">
        <v>0</v>
      </c>
      <c r="N88" s="118">
        <v>0</v>
      </c>
      <c r="O88" s="118">
        <v>0</v>
      </c>
      <c r="P88" s="118">
        <v>0</v>
      </c>
      <c r="Q88" s="118">
        <v>0</v>
      </c>
      <c r="R88" s="118">
        <v>0</v>
      </c>
      <c r="S88" s="118">
        <v>0</v>
      </c>
      <c r="T88" s="118">
        <v>0</v>
      </c>
      <c r="U88" s="118">
        <v>0</v>
      </c>
      <c r="V88" s="118">
        <v>0</v>
      </c>
      <c r="W88" s="118">
        <v>0</v>
      </c>
      <c r="X88" s="118">
        <v>0</v>
      </c>
      <c r="Y88" s="118">
        <v>0</v>
      </c>
      <c r="Z88" s="118">
        <v>0</v>
      </c>
      <c r="AD88" s="123"/>
      <c r="AE88" s="123"/>
      <c r="AF88" s="123"/>
      <c r="AG88" s="123"/>
      <c r="AH88" s="123"/>
      <c r="AI88" s="123"/>
      <c r="AJ88" s="123"/>
      <c r="AK88" s="123"/>
      <c r="AL88" s="123"/>
      <c r="AM88" s="123"/>
      <c r="AN88" s="123"/>
      <c r="AO88" s="123"/>
      <c r="AP88" s="123"/>
      <c r="AQ88" s="123"/>
      <c r="AR88" s="123"/>
      <c r="AS88" s="123"/>
      <c r="AT88" s="123"/>
      <c r="AU88" s="123"/>
      <c r="AV88" s="123"/>
      <c r="AW88" s="123"/>
      <c r="AX88" s="123"/>
      <c r="AY88" s="123"/>
      <c r="AZ88" s="123"/>
      <c r="BA88" s="123"/>
      <c r="BB88" s="123"/>
      <c r="BC88" s="123"/>
      <c r="BD88" s="123"/>
      <c r="BE88" s="123"/>
      <c r="BF88" s="123"/>
      <c r="BG88" s="123"/>
      <c r="BH88" s="123"/>
      <c r="BI88" s="123"/>
      <c r="BJ88" s="123"/>
      <c r="BK88" s="123"/>
      <c r="BL88" s="123"/>
      <c r="BM88" s="123"/>
      <c r="BN88" s="123"/>
      <c r="BO88" s="123"/>
      <c r="BP88" s="123"/>
      <c r="BQ88" s="123"/>
      <c r="BR88" s="123"/>
      <c r="BS88" s="123"/>
      <c r="BT88" s="123"/>
      <c r="BU88" s="123"/>
      <c r="BV88" s="123"/>
      <c r="BW88" s="123"/>
      <c r="BX88" s="123"/>
      <c r="BY88" s="123"/>
      <c r="BZ88" s="123"/>
      <c r="CA88" s="123"/>
      <c r="CB88" s="123"/>
      <c r="CC88" s="123"/>
      <c r="CD88" s="123"/>
      <c r="CE88" s="123"/>
    </row>
    <row r="89" spans="1:88" ht="27.95" customHeight="1" x14ac:dyDescent="0.3">
      <c r="A89" s="110"/>
      <c r="B89" s="22" t="s">
        <v>118</v>
      </c>
      <c r="C89" s="22"/>
      <c r="D89" s="22"/>
      <c r="E89" s="22"/>
      <c r="F89" s="116">
        <f t="shared" ref="F89:Z89" si="13">+SUM(F90:F90)</f>
        <v>0</v>
      </c>
      <c r="G89" s="116">
        <f t="shared" si="13"/>
        <v>0</v>
      </c>
      <c r="H89" s="116">
        <f t="shared" si="13"/>
        <v>31.30297518540501</v>
      </c>
      <c r="I89" s="116">
        <f t="shared" si="13"/>
        <v>0</v>
      </c>
      <c r="J89" s="116">
        <f t="shared" si="13"/>
        <v>0</v>
      </c>
      <c r="K89" s="116">
        <f t="shared" si="13"/>
        <v>41.737300247206683</v>
      </c>
      <c r="L89" s="116">
        <f t="shared" si="13"/>
        <v>0</v>
      </c>
      <c r="M89" s="116">
        <f t="shared" si="13"/>
        <v>0</v>
      </c>
      <c r="N89" s="116">
        <f t="shared" si="13"/>
        <v>41.737300247206683</v>
      </c>
      <c r="O89" s="116">
        <f t="shared" si="13"/>
        <v>0</v>
      </c>
      <c r="P89" s="116">
        <f t="shared" si="13"/>
        <v>0</v>
      </c>
      <c r="Q89" s="116">
        <f t="shared" si="13"/>
        <v>41.737300247206683</v>
      </c>
      <c r="R89" s="116">
        <f t="shared" si="13"/>
        <v>0</v>
      </c>
      <c r="S89" s="116">
        <f t="shared" si="13"/>
        <v>0</v>
      </c>
      <c r="T89" s="116">
        <f t="shared" si="13"/>
        <v>31.30297518540501</v>
      </c>
      <c r="U89" s="116">
        <f t="shared" si="13"/>
        <v>0</v>
      </c>
      <c r="V89" s="116">
        <f t="shared" si="13"/>
        <v>0</v>
      </c>
      <c r="W89" s="116">
        <f t="shared" si="13"/>
        <v>0</v>
      </c>
      <c r="X89" s="116">
        <f t="shared" si="13"/>
        <v>0</v>
      </c>
      <c r="Y89" s="116">
        <f t="shared" si="13"/>
        <v>0</v>
      </c>
      <c r="Z89" s="116">
        <f t="shared" si="13"/>
        <v>0</v>
      </c>
      <c r="AD89" s="133"/>
      <c r="AE89" s="133"/>
      <c r="AF89" s="133"/>
      <c r="AG89" s="133"/>
      <c r="AH89" s="133"/>
      <c r="AI89" s="133"/>
      <c r="AJ89" s="133"/>
      <c r="AK89" s="133"/>
      <c r="AL89" s="133"/>
      <c r="AM89" s="133"/>
      <c r="AN89" s="133"/>
      <c r="AO89" s="133"/>
      <c r="AP89" s="133"/>
      <c r="AQ89" s="133"/>
      <c r="AR89" s="133"/>
      <c r="AS89" s="133"/>
      <c r="AT89" s="133"/>
      <c r="AU89" s="133"/>
      <c r="AV89" s="133"/>
      <c r="AW89" s="133"/>
      <c r="AX89" s="133"/>
      <c r="AY89" s="133"/>
      <c r="AZ89" s="133"/>
      <c r="BA89" s="133"/>
      <c r="BB89" s="133"/>
      <c r="BC89" s="133"/>
      <c r="BD89" s="133"/>
      <c r="BE89" s="133"/>
      <c r="BF89" s="133"/>
      <c r="BG89" s="133"/>
      <c r="BH89" s="133"/>
      <c r="BI89" s="133"/>
      <c r="BJ89" s="133"/>
      <c r="BK89" s="133"/>
      <c r="BL89" s="133"/>
      <c r="BM89" s="133"/>
      <c r="BN89" s="133"/>
      <c r="BO89" s="133"/>
      <c r="BP89" s="133"/>
      <c r="BQ89" s="133"/>
      <c r="BR89" s="133"/>
      <c r="BS89" s="133"/>
      <c r="BT89" s="133"/>
      <c r="BU89" s="133"/>
      <c r="BV89" s="133"/>
      <c r="BW89" s="133"/>
      <c r="BX89" s="133"/>
      <c r="BY89" s="133"/>
      <c r="BZ89" s="133"/>
      <c r="CA89" s="133"/>
      <c r="CB89" s="133"/>
      <c r="CC89" s="133"/>
      <c r="CD89" s="133"/>
      <c r="CE89" s="133"/>
    </row>
    <row r="90" spans="1:88" ht="27.95" customHeight="1" x14ac:dyDescent="0.3">
      <c r="A90" s="110"/>
      <c r="B90" s="9" t="s">
        <v>164</v>
      </c>
      <c r="C90" s="9" t="s">
        <v>165</v>
      </c>
      <c r="D90" s="9" t="str">
        <f>+VLOOKUP($C90,$C$10:$D$48,2,FALSE)</f>
        <v>UVA</v>
      </c>
      <c r="E90" s="9" t="s">
        <v>118</v>
      </c>
      <c r="F90" s="118">
        <v>0</v>
      </c>
      <c r="G90" s="118">
        <v>0</v>
      </c>
      <c r="H90" s="118">
        <v>31.30297518540501</v>
      </c>
      <c r="I90" s="118">
        <v>0</v>
      </c>
      <c r="J90" s="118">
        <v>0</v>
      </c>
      <c r="K90" s="118">
        <v>41.737300247206683</v>
      </c>
      <c r="L90" s="118">
        <v>0</v>
      </c>
      <c r="M90" s="118">
        <v>0</v>
      </c>
      <c r="N90" s="118">
        <v>41.737300247206683</v>
      </c>
      <c r="O90" s="118">
        <v>0</v>
      </c>
      <c r="P90" s="118">
        <v>0</v>
      </c>
      <c r="Q90" s="118">
        <v>41.737300247206683</v>
      </c>
      <c r="R90" s="118">
        <v>0</v>
      </c>
      <c r="S90" s="118">
        <v>0</v>
      </c>
      <c r="T90" s="118">
        <v>31.30297518540501</v>
      </c>
      <c r="U90" s="118">
        <v>0</v>
      </c>
      <c r="V90" s="118">
        <v>0</v>
      </c>
      <c r="W90" s="118">
        <v>0</v>
      </c>
      <c r="X90" s="118">
        <v>0</v>
      </c>
      <c r="Y90" s="118">
        <v>0</v>
      </c>
      <c r="Z90" s="118">
        <v>0</v>
      </c>
      <c r="AD90" s="123"/>
      <c r="AE90" s="123"/>
      <c r="AF90" s="123"/>
      <c r="AG90" s="123"/>
      <c r="AH90" s="123"/>
      <c r="AI90" s="123"/>
      <c r="AJ90" s="123"/>
      <c r="AK90" s="123"/>
      <c r="AL90" s="123"/>
      <c r="AM90" s="123"/>
      <c r="AN90" s="123"/>
      <c r="AO90" s="123"/>
      <c r="AP90" s="123"/>
      <c r="AQ90" s="123"/>
      <c r="AR90" s="123"/>
      <c r="AS90" s="123"/>
      <c r="AT90" s="123"/>
      <c r="AU90" s="123"/>
      <c r="AV90" s="123"/>
      <c r="AW90" s="123"/>
      <c r="AX90" s="123"/>
      <c r="AY90" s="123"/>
      <c r="AZ90" s="123"/>
      <c r="BA90" s="123"/>
      <c r="BB90" s="123"/>
      <c r="BC90" s="123"/>
      <c r="BD90" s="123"/>
      <c r="BE90" s="123"/>
      <c r="BF90" s="123"/>
      <c r="BG90" s="123"/>
      <c r="BH90" s="123"/>
      <c r="BI90" s="123"/>
      <c r="BJ90" s="123"/>
      <c r="BK90" s="123"/>
      <c r="BL90" s="123"/>
      <c r="BM90" s="123"/>
      <c r="BN90" s="123"/>
      <c r="BO90" s="123"/>
      <c r="BP90" s="123"/>
      <c r="BQ90" s="123"/>
      <c r="BR90" s="123"/>
      <c r="BS90" s="123"/>
      <c r="BT90" s="123"/>
      <c r="BU90" s="123"/>
      <c r="BV90" s="123"/>
      <c r="BW90" s="123"/>
      <c r="BX90" s="123"/>
      <c r="BY90" s="123"/>
      <c r="BZ90" s="123"/>
      <c r="CA90" s="123"/>
      <c r="CB90" s="123"/>
      <c r="CC90" s="123"/>
      <c r="CD90" s="123"/>
      <c r="CE90" s="123"/>
    </row>
    <row r="91" spans="1:88" ht="27.95" customHeight="1" x14ac:dyDescent="0.3">
      <c r="A91" s="110"/>
      <c r="B91" s="22" t="s">
        <v>123</v>
      </c>
      <c r="C91" s="22"/>
      <c r="D91" s="22"/>
      <c r="E91" s="22"/>
      <c r="F91" s="116">
        <f t="shared" ref="F91:Z91" si="14">+SUM(F92:F92)</f>
        <v>0</v>
      </c>
      <c r="G91" s="116">
        <f t="shared" si="14"/>
        <v>0.78400001999999991</v>
      </c>
      <c r="H91" s="116">
        <f t="shared" si="14"/>
        <v>0</v>
      </c>
      <c r="I91" s="116">
        <f t="shared" si="14"/>
        <v>0</v>
      </c>
      <c r="J91" s="116">
        <f t="shared" si="14"/>
        <v>0</v>
      </c>
      <c r="K91" s="116">
        <f t="shared" si="14"/>
        <v>0</v>
      </c>
      <c r="L91" s="116">
        <f t="shared" si="14"/>
        <v>0</v>
      </c>
      <c r="M91" s="116">
        <f t="shared" si="14"/>
        <v>0</v>
      </c>
      <c r="N91" s="116">
        <f t="shared" si="14"/>
        <v>0</v>
      </c>
      <c r="O91" s="116">
        <f t="shared" si="14"/>
        <v>0</v>
      </c>
      <c r="P91" s="116">
        <f t="shared" si="14"/>
        <v>0</v>
      </c>
      <c r="Q91" s="116">
        <f t="shared" si="14"/>
        <v>0</v>
      </c>
      <c r="R91" s="116">
        <f t="shared" si="14"/>
        <v>0</v>
      </c>
      <c r="S91" s="116">
        <f t="shared" si="14"/>
        <v>0</v>
      </c>
      <c r="T91" s="116">
        <f t="shared" si="14"/>
        <v>0</v>
      </c>
      <c r="U91" s="116">
        <f t="shared" si="14"/>
        <v>0</v>
      </c>
      <c r="V91" s="116">
        <f t="shared" si="14"/>
        <v>0</v>
      </c>
      <c r="W91" s="116">
        <f t="shared" si="14"/>
        <v>0</v>
      </c>
      <c r="X91" s="116">
        <f t="shared" si="14"/>
        <v>0</v>
      </c>
      <c r="Y91" s="116">
        <f t="shared" si="14"/>
        <v>0</v>
      </c>
      <c r="Z91" s="116">
        <f t="shared" si="14"/>
        <v>0</v>
      </c>
      <c r="AD91" s="133"/>
      <c r="AE91" s="133"/>
      <c r="AF91" s="133"/>
      <c r="AG91" s="133"/>
      <c r="AH91" s="133"/>
      <c r="AI91" s="133"/>
      <c r="AJ91" s="133"/>
      <c r="AK91" s="133"/>
      <c r="AL91" s="133"/>
      <c r="AM91" s="133"/>
      <c r="AN91" s="133"/>
      <c r="AO91" s="133"/>
      <c r="AP91" s="133"/>
      <c r="AQ91" s="133"/>
      <c r="AR91" s="133"/>
      <c r="AS91" s="133"/>
      <c r="AT91" s="133"/>
      <c r="AU91" s="133"/>
      <c r="AV91" s="133"/>
      <c r="AW91" s="133"/>
      <c r="AX91" s="133"/>
      <c r="AY91" s="133"/>
      <c r="AZ91" s="133"/>
      <c r="BA91" s="133"/>
      <c r="BB91" s="133"/>
      <c r="BC91" s="133"/>
      <c r="BD91" s="133"/>
      <c r="BE91" s="133"/>
      <c r="BF91" s="133"/>
      <c r="BG91" s="133"/>
      <c r="BH91" s="133"/>
      <c r="BI91" s="133"/>
      <c r="BJ91" s="133"/>
      <c r="BK91" s="133"/>
      <c r="BL91" s="133"/>
      <c r="BM91" s="133"/>
      <c r="BN91" s="133"/>
      <c r="BO91" s="133"/>
      <c r="BP91" s="133"/>
      <c r="BQ91" s="133"/>
      <c r="BR91" s="133"/>
      <c r="BS91" s="133"/>
      <c r="BT91" s="133"/>
      <c r="BU91" s="133"/>
      <c r="BV91" s="133"/>
      <c r="BW91" s="133"/>
      <c r="BX91" s="133"/>
      <c r="BY91" s="133"/>
      <c r="BZ91" s="133"/>
      <c r="CA91" s="133"/>
      <c r="CB91" s="133"/>
      <c r="CC91" s="133"/>
      <c r="CD91" s="133"/>
      <c r="CE91" s="133"/>
    </row>
    <row r="92" spans="1:88" ht="27.95" customHeight="1" x14ac:dyDescent="0.3">
      <c r="A92" s="110"/>
      <c r="B92" s="9" t="s">
        <v>29</v>
      </c>
      <c r="C92" s="9" t="s">
        <v>30</v>
      </c>
      <c r="D92" s="9" t="str">
        <f>+VLOOKUP($C92,$C$10:$D$48,2,FALSE)</f>
        <v>USD</v>
      </c>
      <c r="E92" s="9" t="s">
        <v>119</v>
      </c>
      <c r="F92" s="118">
        <v>0</v>
      </c>
      <c r="G92" s="118">
        <v>0.78400001999999991</v>
      </c>
      <c r="H92" s="118">
        <v>0</v>
      </c>
      <c r="I92" s="118">
        <v>0</v>
      </c>
      <c r="J92" s="118">
        <v>0</v>
      </c>
      <c r="K92" s="118">
        <v>0</v>
      </c>
      <c r="L92" s="118">
        <v>0</v>
      </c>
      <c r="M92" s="118">
        <v>0</v>
      </c>
      <c r="N92" s="118">
        <v>0</v>
      </c>
      <c r="O92" s="118">
        <v>0</v>
      </c>
      <c r="P92" s="118">
        <v>0</v>
      </c>
      <c r="Q92" s="118">
        <v>0</v>
      </c>
      <c r="R92" s="118">
        <v>0</v>
      </c>
      <c r="S92" s="118">
        <v>0</v>
      </c>
      <c r="T92" s="118">
        <v>0</v>
      </c>
      <c r="U92" s="118">
        <v>0</v>
      </c>
      <c r="V92" s="118">
        <v>0</v>
      </c>
      <c r="W92" s="118">
        <v>0</v>
      </c>
      <c r="X92" s="118">
        <v>0</v>
      </c>
      <c r="Y92" s="118">
        <v>0</v>
      </c>
      <c r="Z92" s="118">
        <v>0</v>
      </c>
      <c r="AD92" s="123"/>
      <c r="AE92" s="123"/>
      <c r="AF92" s="123"/>
      <c r="AG92" s="123"/>
      <c r="AH92" s="123"/>
      <c r="AI92" s="123"/>
      <c r="AJ92" s="123"/>
      <c r="AK92" s="123"/>
      <c r="AL92" s="123"/>
      <c r="AM92" s="123"/>
      <c r="AN92" s="123"/>
      <c r="AO92" s="123"/>
      <c r="AP92" s="123"/>
      <c r="AQ92" s="123"/>
      <c r="AR92" s="123"/>
      <c r="AS92" s="123"/>
      <c r="AT92" s="123"/>
      <c r="AU92" s="123"/>
      <c r="AV92" s="123"/>
      <c r="AW92" s="123"/>
      <c r="AX92" s="123"/>
      <c r="AY92" s="123"/>
      <c r="AZ92" s="123"/>
      <c r="BA92" s="123"/>
      <c r="BB92" s="123"/>
      <c r="BC92" s="123"/>
      <c r="BD92" s="123"/>
      <c r="BE92" s="123"/>
      <c r="BF92" s="123"/>
      <c r="BG92" s="123"/>
      <c r="BH92" s="123"/>
      <c r="BI92" s="123"/>
      <c r="BJ92" s="123"/>
      <c r="BK92" s="123"/>
      <c r="BL92" s="123"/>
      <c r="BM92" s="123"/>
      <c r="BN92" s="123"/>
      <c r="BO92" s="123"/>
      <c r="BP92" s="123"/>
      <c r="BQ92" s="123"/>
      <c r="BR92" s="123"/>
      <c r="BS92" s="123"/>
      <c r="BT92" s="123"/>
      <c r="BU92" s="123"/>
      <c r="BV92" s="123"/>
      <c r="BW92" s="123"/>
      <c r="BX92" s="123"/>
      <c r="BY92" s="123"/>
      <c r="BZ92" s="123"/>
      <c r="CA92" s="123"/>
      <c r="CB92" s="123"/>
      <c r="CC92" s="123"/>
      <c r="CD92" s="123"/>
      <c r="CE92" s="123"/>
    </row>
    <row r="93" spans="1:88" ht="27.95" customHeight="1" x14ac:dyDescent="0.3">
      <c r="A93" s="110"/>
      <c r="B93" s="22" t="s">
        <v>31</v>
      </c>
      <c r="C93" s="22"/>
      <c r="D93" s="22"/>
      <c r="E93" s="22"/>
      <c r="F93" s="116">
        <f t="shared" ref="F93:Z93" si="15">+SUM(F94,F106)</f>
        <v>0</v>
      </c>
      <c r="G93" s="116">
        <f t="shared" si="15"/>
        <v>15.605025320834024</v>
      </c>
      <c r="H93" s="116">
        <f t="shared" si="15"/>
        <v>0</v>
      </c>
      <c r="I93" s="116">
        <f t="shared" si="15"/>
        <v>0</v>
      </c>
      <c r="J93" s="116">
        <f t="shared" si="15"/>
        <v>15.783125932399422</v>
      </c>
      <c r="K93" s="116">
        <f t="shared" si="15"/>
        <v>0</v>
      </c>
      <c r="L93" s="116">
        <f t="shared" si="15"/>
        <v>0</v>
      </c>
      <c r="M93" s="116">
        <f t="shared" si="15"/>
        <v>15.677722233241463</v>
      </c>
      <c r="N93" s="116">
        <f t="shared" si="15"/>
        <v>0</v>
      </c>
      <c r="O93" s="116">
        <f t="shared" si="15"/>
        <v>0</v>
      </c>
      <c r="P93" s="116">
        <f t="shared" si="15"/>
        <v>15.563913656574798</v>
      </c>
      <c r="Q93" s="116">
        <f t="shared" si="15"/>
        <v>0</v>
      </c>
      <c r="R93" s="116">
        <f t="shared" si="15"/>
        <v>0</v>
      </c>
      <c r="S93" s="116">
        <f t="shared" si="15"/>
        <v>15.385743946574797</v>
      </c>
      <c r="T93" s="116">
        <f t="shared" si="15"/>
        <v>0</v>
      </c>
      <c r="U93" s="116">
        <f t="shared" si="15"/>
        <v>0</v>
      </c>
      <c r="V93" s="116">
        <f t="shared" si="15"/>
        <v>10.514934095146227</v>
      </c>
      <c r="W93" s="116">
        <f t="shared" si="15"/>
        <v>0</v>
      </c>
      <c r="X93" s="116">
        <f t="shared" si="15"/>
        <v>0</v>
      </c>
      <c r="Y93" s="116">
        <f t="shared" si="15"/>
        <v>5.9084497333085801</v>
      </c>
      <c r="Z93" s="116">
        <f t="shared" si="15"/>
        <v>0</v>
      </c>
      <c r="AD93" s="133"/>
      <c r="AE93" s="133"/>
      <c r="AF93" s="133"/>
      <c r="AG93" s="133"/>
      <c r="AH93" s="133"/>
      <c r="AI93" s="133"/>
      <c r="AJ93" s="133"/>
      <c r="AK93" s="133"/>
      <c r="AL93" s="133"/>
      <c r="AM93" s="133"/>
      <c r="AN93" s="133"/>
      <c r="AO93" s="133"/>
      <c r="AP93" s="133"/>
      <c r="AQ93" s="133"/>
      <c r="AR93" s="133"/>
      <c r="AS93" s="133"/>
      <c r="AT93" s="133"/>
      <c r="AU93" s="133"/>
      <c r="AV93" s="133"/>
      <c r="AW93" s="133"/>
      <c r="AX93" s="133"/>
      <c r="AY93" s="133"/>
      <c r="AZ93" s="133"/>
      <c r="BA93" s="133"/>
      <c r="BB93" s="133"/>
      <c r="BC93" s="133"/>
      <c r="BD93" s="133"/>
      <c r="BE93" s="133"/>
      <c r="BF93" s="133"/>
      <c r="BG93" s="133"/>
      <c r="BH93" s="133"/>
      <c r="BI93" s="133"/>
      <c r="BJ93" s="133"/>
      <c r="BK93" s="133"/>
      <c r="BL93" s="133"/>
      <c r="BM93" s="133"/>
      <c r="BN93" s="133"/>
      <c r="BO93" s="133"/>
      <c r="BP93" s="133"/>
      <c r="BQ93" s="133"/>
      <c r="BR93" s="133"/>
      <c r="BS93" s="133"/>
      <c r="BT93" s="133"/>
      <c r="BU93" s="133"/>
      <c r="BV93" s="133"/>
      <c r="BW93" s="133"/>
      <c r="BX93" s="133"/>
      <c r="BY93" s="133"/>
      <c r="BZ93" s="133"/>
      <c r="CA93" s="133"/>
      <c r="CB93" s="133"/>
      <c r="CC93" s="133"/>
      <c r="CD93" s="133"/>
      <c r="CE93" s="133"/>
    </row>
    <row r="94" spans="1:88" ht="27.95" customHeight="1" x14ac:dyDescent="0.3">
      <c r="A94" s="110"/>
      <c r="B94" s="23" t="s">
        <v>32</v>
      </c>
      <c r="C94" s="23"/>
      <c r="D94" s="23"/>
      <c r="E94" s="23"/>
      <c r="F94" s="122">
        <f t="shared" ref="F94:Z94" si="16">+SUM(F95:F105)</f>
        <v>0</v>
      </c>
      <c r="G94" s="122">
        <f t="shared" si="16"/>
        <v>13.389969170834025</v>
      </c>
      <c r="H94" s="122">
        <f t="shared" si="16"/>
        <v>0</v>
      </c>
      <c r="I94" s="122">
        <f t="shared" si="16"/>
        <v>0</v>
      </c>
      <c r="J94" s="122">
        <f t="shared" si="16"/>
        <v>13.783319005256567</v>
      </c>
      <c r="K94" s="122">
        <f t="shared" si="16"/>
        <v>0</v>
      </c>
      <c r="L94" s="122">
        <f t="shared" si="16"/>
        <v>0</v>
      </c>
      <c r="M94" s="122">
        <f t="shared" si="16"/>
        <v>13.893164530384322</v>
      </c>
      <c r="N94" s="122">
        <f t="shared" si="16"/>
        <v>0</v>
      </c>
      <c r="O94" s="122">
        <f t="shared" si="16"/>
        <v>0</v>
      </c>
      <c r="P94" s="122">
        <f t="shared" si="16"/>
        <v>13.779355953717657</v>
      </c>
      <c r="Q94" s="122">
        <f t="shared" si="16"/>
        <v>0</v>
      </c>
      <c r="R94" s="122">
        <f t="shared" si="16"/>
        <v>0</v>
      </c>
      <c r="S94" s="122">
        <f t="shared" si="16"/>
        <v>13.601186243717656</v>
      </c>
      <c r="T94" s="122">
        <f t="shared" si="16"/>
        <v>0</v>
      </c>
      <c r="U94" s="122">
        <f t="shared" si="16"/>
        <v>0</v>
      </c>
      <c r="V94" s="122">
        <f t="shared" si="16"/>
        <v>8.7303763922890862</v>
      </c>
      <c r="W94" s="122">
        <f t="shared" si="16"/>
        <v>0</v>
      </c>
      <c r="X94" s="122">
        <f t="shared" si="16"/>
        <v>0</v>
      </c>
      <c r="Y94" s="122">
        <f t="shared" si="16"/>
        <v>4.7187445980704856</v>
      </c>
      <c r="Z94" s="122">
        <f t="shared" si="16"/>
        <v>0</v>
      </c>
      <c r="AD94" s="138"/>
      <c r="AE94" s="138"/>
      <c r="AF94" s="138"/>
      <c r="AG94" s="138"/>
      <c r="AH94" s="138"/>
      <c r="AI94" s="138"/>
      <c r="AJ94" s="138"/>
      <c r="AK94" s="138"/>
      <c r="AL94" s="138"/>
      <c r="AM94" s="138"/>
      <c r="AN94" s="138"/>
      <c r="AO94" s="138"/>
      <c r="AP94" s="138"/>
      <c r="AQ94" s="138"/>
      <c r="AR94" s="138"/>
      <c r="AS94" s="138"/>
      <c r="AT94" s="138"/>
      <c r="AU94" s="138"/>
      <c r="AV94" s="138"/>
      <c r="AW94" s="138"/>
      <c r="AX94" s="138"/>
      <c r="AY94" s="138"/>
      <c r="AZ94" s="138"/>
      <c r="BA94" s="138"/>
      <c r="BB94" s="138"/>
      <c r="BC94" s="138"/>
      <c r="BD94" s="138"/>
      <c r="BE94" s="138"/>
      <c r="BF94" s="138"/>
      <c r="BG94" s="138"/>
      <c r="BH94" s="138"/>
      <c r="BI94" s="138"/>
      <c r="BJ94" s="138"/>
      <c r="BK94" s="138"/>
      <c r="BL94" s="138"/>
      <c r="BM94" s="138"/>
      <c r="BN94" s="138"/>
      <c r="BO94" s="138"/>
      <c r="BP94" s="138"/>
      <c r="BQ94" s="138"/>
      <c r="BR94" s="138"/>
      <c r="BS94" s="138"/>
      <c r="BT94" s="138"/>
      <c r="BU94" s="138"/>
      <c r="BV94" s="138"/>
      <c r="BW94" s="138"/>
      <c r="BX94" s="138"/>
      <c r="BY94" s="138"/>
      <c r="BZ94" s="138"/>
      <c r="CA94" s="138"/>
      <c r="CB94" s="138"/>
      <c r="CC94" s="138"/>
      <c r="CD94" s="138"/>
      <c r="CE94" s="138"/>
    </row>
    <row r="95" spans="1:88" ht="27.95" customHeight="1" x14ac:dyDescent="0.3">
      <c r="A95" s="110"/>
      <c r="B95" s="9" t="s">
        <v>33</v>
      </c>
      <c r="C95" s="9" t="s">
        <v>34</v>
      </c>
      <c r="D95" s="9" t="str">
        <f t="shared" ref="D95:D105" si="17">+VLOOKUP($C95,$C$10:$D$48,2,FALSE)</f>
        <v>USD</v>
      </c>
      <c r="E95" s="9" t="s">
        <v>120</v>
      </c>
      <c r="F95" s="118">
        <v>0</v>
      </c>
      <c r="G95" s="118">
        <v>2.8515320943328861</v>
      </c>
      <c r="H95" s="118">
        <v>0</v>
      </c>
      <c r="I95" s="118">
        <v>0</v>
      </c>
      <c r="J95" s="118">
        <v>2.8515320943328861</v>
      </c>
      <c r="K95" s="118">
        <v>0</v>
      </c>
      <c r="L95" s="118">
        <v>0</v>
      </c>
      <c r="M95" s="118">
        <v>2.8515320943328861</v>
      </c>
      <c r="N95" s="118">
        <v>0</v>
      </c>
      <c r="O95" s="118">
        <v>0</v>
      </c>
      <c r="P95" s="118">
        <v>2.8515320943328861</v>
      </c>
      <c r="Q95" s="118">
        <v>0</v>
      </c>
      <c r="R95" s="118">
        <v>0</v>
      </c>
      <c r="S95" s="118">
        <v>2.8515320943328861</v>
      </c>
      <c r="T95" s="118">
        <v>0</v>
      </c>
      <c r="U95" s="118">
        <v>0</v>
      </c>
      <c r="V95" s="118">
        <v>2.8515320943328861</v>
      </c>
      <c r="W95" s="118">
        <v>0</v>
      </c>
      <c r="X95" s="118">
        <v>0</v>
      </c>
      <c r="Y95" s="118">
        <v>1.584184496851603</v>
      </c>
      <c r="Z95" s="118">
        <v>0</v>
      </c>
      <c r="AD95" s="123"/>
      <c r="AE95" s="123"/>
      <c r="AF95" s="123"/>
      <c r="AG95" s="123"/>
      <c r="AH95" s="123"/>
      <c r="AI95" s="123"/>
      <c r="AJ95" s="123"/>
      <c r="AK95" s="123"/>
      <c r="AL95" s="123"/>
      <c r="AM95" s="123"/>
      <c r="AN95" s="123"/>
      <c r="AO95" s="123"/>
      <c r="AP95" s="123"/>
      <c r="AQ95" s="123"/>
      <c r="AR95" s="123"/>
      <c r="AS95" s="123"/>
      <c r="AT95" s="123"/>
      <c r="AU95" s="123"/>
      <c r="AV95" s="123"/>
      <c r="AW95" s="123"/>
      <c r="AX95" s="123"/>
      <c r="AY95" s="123"/>
      <c r="AZ95" s="123"/>
      <c r="BA95" s="123"/>
      <c r="BB95" s="123"/>
      <c r="BC95" s="123"/>
      <c r="BD95" s="123"/>
      <c r="BE95" s="123"/>
      <c r="BF95" s="123"/>
      <c r="BG95" s="123"/>
      <c r="BH95" s="123"/>
      <c r="BI95" s="123"/>
      <c r="BJ95" s="123"/>
      <c r="BK95" s="123"/>
      <c r="BL95" s="123"/>
      <c r="BM95" s="123"/>
      <c r="BN95" s="123"/>
      <c r="BO95" s="123"/>
      <c r="BP95" s="123"/>
      <c r="BQ95" s="123"/>
      <c r="BR95" s="123"/>
      <c r="BS95" s="123"/>
      <c r="BT95" s="123"/>
      <c r="BU95" s="123"/>
      <c r="BV95" s="123"/>
      <c r="BW95" s="123"/>
      <c r="BX95" s="123"/>
      <c r="BY95" s="123"/>
      <c r="BZ95" s="123"/>
      <c r="CA95" s="123"/>
      <c r="CB95" s="123"/>
      <c r="CC95" s="123"/>
      <c r="CD95" s="123"/>
      <c r="CE95" s="123"/>
    </row>
    <row r="96" spans="1:88" ht="27.95" customHeight="1" x14ac:dyDescent="0.3">
      <c r="A96" s="110"/>
      <c r="B96" s="9" t="s">
        <v>39</v>
      </c>
      <c r="C96" s="9" t="s">
        <v>40</v>
      </c>
      <c r="D96" s="9" t="str">
        <f t="shared" si="17"/>
        <v>USD</v>
      </c>
      <c r="E96" s="9" t="s">
        <v>120</v>
      </c>
      <c r="F96" s="118">
        <v>0</v>
      </c>
      <c r="G96" s="118">
        <v>1.8629180758947368</v>
      </c>
      <c r="H96" s="118">
        <v>0</v>
      </c>
      <c r="I96" s="118">
        <v>0</v>
      </c>
      <c r="J96" s="118">
        <v>1.9681812337894737</v>
      </c>
      <c r="K96" s="118">
        <v>0</v>
      </c>
      <c r="L96" s="118">
        <v>0</v>
      </c>
      <c r="M96" s="118">
        <v>1.9681812337894737</v>
      </c>
      <c r="N96" s="118">
        <v>0</v>
      </c>
      <c r="O96" s="118">
        <v>0</v>
      </c>
      <c r="P96" s="118">
        <v>1.9681812337894742</v>
      </c>
      <c r="Q96" s="118">
        <v>0</v>
      </c>
      <c r="R96" s="118">
        <v>0</v>
      </c>
      <c r="S96" s="118">
        <v>1.9681812337894744</v>
      </c>
      <c r="T96" s="118">
        <v>0</v>
      </c>
      <c r="U96" s="118">
        <v>0</v>
      </c>
      <c r="V96" s="118">
        <v>1.9681812337894744</v>
      </c>
      <c r="W96" s="118">
        <v>0</v>
      </c>
      <c r="X96" s="118">
        <v>0</v>
      </c>
      <c r="Y96" s="118">
        <v>1.4761359253421069</v>
      </c>
      <c r="Z96" s="118">
        <v>0</v>
      </c>
      <c r="AD96" s="123"/>
      <c r="AE96" s="123"/>
      <c r="AF96" s="123"/>
      <c r="AG96" s="123"/>
      <c r="AH96" s="123"/>
      <c r="AI96" s="123"/>
      <c r="AJ96" s="123"/>
      <c r="AK96" s="123"/>
      <c r="AL96" s="123"/>
      <c r="AM96" s="123"/>
      <c r="AN96" s="123"/>
      <c r="AO96" s="123"/>
      <c r="AP96" s="123"/>
      <c r="AQ96" s="123"/>
      <c r="AR96" s="123"/>
      <c r="AS96" s="123"/>
      <c r="AT96" s="123"/>
      <c r="AU96" s="123"/>
      <c r="AV96" s="123"/>
      <c r="AW96" s="123"/>
      <c r="AX96" s="123"/>
      <c r="AY96" s="123"/>
      <c r="AZ96" s="123"/>
      <c r="BA96" s="123"/>
      <c r="BB96" s="123"/>
      <c r="BC96" s="123"/>
      <c r="BD96" s="123"/>
      <c r="BE96" s="123"/>
      <c r="BF96" s="123"/>
      <c r="BG96" s="123"/>
      <c r="BH96" s="123"/>
      <c r="BI96" s="123"/>
      <c r="BJ96" s="123"/>
      <c r="BK96" s="123"/>
      <c r="BL96" s="123"/>
      <c r="BM96" s="123"/>
      <c r="BN96" s="123"/>
      <c r="BO96" s="123"/>
      <c r="BP96" s="123"/>
      <c r="BQ96" s="123"/>
      <c r="BR96" s="123"/>
      <c r="BS96" s="123"/>
      <c r="BT96" s="123"/>
      <c r="BU96" s="123"/>
      <c r="BV96" s="123"/>
      <c r="BW96" s="123"/>
      <c r="BX96" s="123"/>
      <c r="BY96" s="123"/>
      <c r="BZ96" s="123"/>
      <c r="CA96" s="123"/>
      <c r="CB96" s="123"/>
      <c r="CC96" s="123"/>
      <c r="CD96" s="123"/>
      <c r="CE96" s="123"/>
    </row>
    <row r="97" spans="1:83" ht="27.95" customHeight="1" x14ac:dyDescent="0.3">
      <c r="A97" s="110"/>
      <c r="B97" s="9" t="s">
        <v>35</v>
      </c>
      <c r="C97" s="9" t="s">
        <v>36</v>
      </c>
      <c r="D97" s="9" t="str">
        <f t="shared" si="17"/>
        <v>USD</v>
      </c>
      <c r="E97" s="9" t="s">
        <v>120</v>
      </c>
      <c r="F97" s="118">
        <v>0</v>
      </c>
      <c r="G97" s="118">
        <v>2.8918855199999989</v>
      </c>
      <c r="H97" s="118">
        <v>0</v>
      </c>
      <c r="I97" s="118">
        <v>0</v>
      </c>
      <c r="J97" s="118">
        <v>2.891885519999998</v>
      </c>
      <c r="K97" s="118">
        <v>0</v>
      </c>
      <c r="L97" s="118">
        <v>0</v>
      </c>
      <c r="M97" s="118">
        <v>2.891885519999998</v>
      </c>
      <c r="N97" s="118">
        <v>0</v>
      </c>
      <c r="O97" s="118">
        <v>0</v>
      </c>
      <c r="P97" s="118">
        <v>2.891885519999998</v>
      </c>
      <c r="Q97" s="118">
        <v>0</v>
      </c>
      <c r="R97" s="118">
        <v>0</v>
      </c>
      <c r="S97" s="118">
        <v>2.891885519999998</v>
      </c>
      <c r="T97" s="118">
        <v>0</v>
      </c>
      <c r="U97" s="118">
        <v>0</v>
      </c>
      <c r="V97" s="118">
        <v>2.891885519999998</v>
      </c>
      <c r="W97" s="118">
        <v>0</v>
      </c>
      <c r="X97" s="118">
        <v>0</v>
      </c>
      <c r="Y97" s="118">
        <v>1.0442919933333326</v>
      </c>
      <c r="Z97" s="118">
        <v>0</v>
      </c>
      <c r="AD97" s="123"/>
      <c r="AE97" s="123"/>
      <c r="AF97" s="123"/>
      <c r="AG97" s="123"/>
      <c r="AH97" s="123"/>
      <c r="AI97" s="123"/>
      <c r="AJ97" s="123"/>
      <c r="AK97" s="123"/>
      <c r="AL97" s="123"/>
      <c r="AM97" s="123"/>
      <c r="AN97" s="123"/>
      <c r="AO97" s="123"/>
      <c r="AP97" s="123"/>
      <c r="AQ97" s="123"/>
      <c r="AR97" s="123"/>
      <c r="AS97" s="123"/>
      <c r="AT97" s="123"/>
      <c r="AU97" s="123"/>
      <c r="AV97" s="123"/>
      <c r="AW97" s="123"/>
      <c r="AX97" s="123"/>
      <c r="AY97" s="123"/>
      <c r="AZ97" s="123"/>
      <c r="BA97" s="123"/>
      <c r="BB97" s="123"/>
      <c r="BC97" s="123"/>
      <c r="BD97" s="123"/>
      <c r="BE97" s="123"/>
      <c r="BF97" s="123"/>
      <c r="BG97" s="123"/>
      <c r="BH97" s="123"/>
      <c r="BI97" s="123"/>
      <c r="BJ97" s="123"/>
      <c r="BK97" s="123"/>
      <c r="BL97" s="123"/>
      <c r="BM97" s="123"/>
      <c r="BN97" s="123"/>
      <c r="BO97" s="123"/>
      <c r="BP97" s="123"/>
      <c r="BQ97" s="123"/>
      <c r="BR97" s="123"/>
      <c r="BS97" s="123"/>
      <c r="BT97" s="123"/>
      <c r="BU97" s="123"/>
      <c r="BV97" s="123"/>
      <c r="BW97" s="123"/>
      <c r="BX97" s="123"/>
      <c r="BY97" s="123"/>
      <c r="BZ97" s="123"/>
      <c r="CA97" s="123"/>
      <c r="CB97" s="123"/>
      <c r="CC97" s="123"/>
      <c r="CD97" s="123"/>
      <c r="CE97" s="123"/>
    </row>
    <row r="98" spans="1:83" ht="27.95" customHeight="1" x14ac:dyDescent="0.3">
      <c r="A98" s="110"/>
      <c r="B98" s="9" t="s">
        <v>37</v>
      </c>
      <c r="C98" s="9" t="s">
        <v>38</v>
      </c>
      <c r="D98" s="9" t="str">
        <f t="shared" si="17"/>
        <v>USD</v>
      </c>
      <c r="E98" s="9" t="s">
        <v>120</v>
      </c>
      <c r="F98" s="118">
        <v>0</v>
      </c>
      <c r="G98" s="118">
        <v>4.8708098514285698</v>
      </c>
      <c r="H98" s="118">
        <v>0</v>
      </c>
      <c r="I98" s="118">
        <v>0</v>
      </c>
      <c r="J98" s="118">
        <v>4.8708098514285698</v>
      </c>
      <c r="K98" s="118">
        <v>0</v>
      </c>
      <c r="L98" s="118">
        <v>0</v>
      </c>
      <c r="M98" s="118">
        <v>4.8708098514285698</v>
      </c>
      <c r="N98" s="118">
        <v>0</v>
      </c>
      <c r="O98" s="118">
        <v>0</v>
      </c>
      <c r="P98" s="118">
        <v>4.8708098514285698</v>
      </c>
      <c r="Q98" s="118">
        <v>0</v>
      </c>
      <c r="R98" s="118">
        <v>0</v>
      </c>
      <c r="S98" s="118">
        <v>4.8708098514285698</v>
      </c>
      <c r="T98" s="118">
        <v>0</v>
      </c>
      <c r="U98" s="118">
        <v>0</v>
      </c>
      <c r="V98" s="118">
        <v>0</v>
      </c>
      <c r="W98" s="118">
        <v>0</v>
      </c>
      <c r="X98" s="118">
        <v>0</v>
      </c>
      <c r="Y98" s="118">
        <v>0</v>
      </c>
      <c r="Z98" s="118">
        <v>0</v>
      </c>
      <c r="AD98" s="123"/>
      <c r="AE98" s="123"/>
      <c r="AF98" s="123"/>
      <c r="AG98" s="123"/>
      <c r="AH98" s="123"/>
      <c r="AI98" s="123"/>
      <c r="AJ98" s="123"/>
      <c r="AK98" s="123"/>
      <c r="AL98" s="123"/>
      <c r="AM98" s="123"/>
      <c r="AN98" s="123"/>
      <c r="AO98" s="123"/>
      <c r="AP98" s="123"/>
      <c r="AQ98" s="123"/>
      <c r="AR98" s="123"/>
      <c r="AS98" s="123"/>
      <c r="AT98" s="123"/>
      <c r="AU98" s="123"/>
      <c r="AV98" s="123"/>
      <c r="AW98" s="123"/>
      <c r="AX98" s="123"/>
      <c r="AY98" s="123"/>
      <c r="AZ98" s="123"/>
      <c r="BA98" s="123"/>
      <c r="BB98" s="123"/>
      <c r="BC98" s="123"/>
      <c r="BD98" s="123"/>
      <c r="BE98" s="123"/>
      <c r="BF98" s="123"/>
      <c r="BG98" s="123"/>
      <c r="BH98" s="123"/>
      <c r="BI98" s="123"/>
      <c r="BJ98" s="123"/>
      <c r="BK98" s="123"/>
      <c r="BL98" s="123"/>
      <c r="BM98" s="123"/>
      <c r="BN98" s="123"/>
      <c r="BO98" s="123"/>
      <c r="BP98" s="123"/>
      <c r="BQ98" s="123"/>
      <c r="BR98" s="123"/>
      <c r="BS98" s="123"/>
      <c r="BT98" s="123"/>
      <c r="BU98" s="123"/>
      <c r="BV98" s="123"/>
      <c r="BW98" s="123"/>
      <c r="BX98" s="123"/>
      <c r="BY98" s="123"/>
      <c r="BZ98" s="123"/>
      <c r="CA98" s="123"/>
      <c r="CB98" s="123"/>
      <c r="CC98" s="123"/>
      <c r="CD98" s="123"/>
      <c r="CE98" s="123"/>
    </row>
    <row r="99" spans="1:83" ht="27.95" customHeight="1" x14ac:dyDescent="0.3">
      <c r="A99" s="110"/>
      <c r="B99" s="9" t="s">
        <v>43</v>
      </c>
      <c r="C99" s="9" t="s">
        <v>44</v>
      </c>
      <c r="D99" s="9" t="str">
        <f t="shared" si="17"/>
        <v>USD</v>
      </c>
      <c r="E99" s="9" t="s">
        <v>120</v>
      </c>
      <c r="F99" s="118">
        <v>0</v>
      </c>
      <c r="G99" s="118">
        <v>0</v>
      </c>
      <c r="H99" s="118">
        <v>0</v>
      </c>
      <c r="I99" s="118">
        <v>0</v>
      </c>
      <c r="J99" s="118">
        <v>0.2168723673499755</v>
      </c>
      <c r="K99" s="118">
        <v>0</v>
      </c>
      <c r="L99" s="118">
        <v>0</v>
      </c>
      <c r="M99" s="118">
        <v>0.43374473469995101</v>
      </c>
      <c r="N99" s="118">
        <v>0</v>
      </c>
      <c r="O99" s="118">
        <v>0</v>
      </c>
      <c r="P99" s="118">
        <v>0.43374473469995101</v>
      </c>
      <c r="Q99" s="118">
        <v>0</v>
      </c>
      <c r="R99" s="118">
        <v>0</v>
      </c>
      <c r="S99" s="118">
        <v>0.43374473469995101</v>
      </c>
      <c r="T99" s="118">
        <v>0</v>
      </c>
      <c r="U99" s="118">
        <v>0</v>
      </c>
      <c r="V99" s="118">
        <v>0.43374473469995101</v>
      </c>
      <c r="W99" s="118">
        <v>0</v>
      </c>
      <c r="X99" s="118">
        <v>0</v>
      </c>
      <c r="Y99" s="118">
        <v>0.37350241043606902</v>
      </c>
      <c r="Z99" s="118">
        <v>0</v>
      </c>
      <c r="AD99" s="123"/>
      <c r="AE99" s="123"/>
      <c r="AF99" s="123"/>
      <c r="AG99" s="123"/>
      <c r="AH99" s="123"/>
      <c r="AI99" s="123"/>
      <c r="AJ99" s="123"/>
      <c r="AK99" s="123"/>
      <c r="AL99" s="123"/>
      <c r="AM99" s="123"/>
      <c r="AN99" s="123"/>
      <c r="AO99" s="123"/>
      <c r="AP99" s="123"/>
      <c r="AQ99" s="123"/>
      <c r="AR99" s="123"/>
      <c r="AS99" s="123"/>
      <c r="AT99" s="123"/>
      <c r="AU99" s="123"/>
      <c r="AV99" s="123"/>
      <c r="AW99" s="123"/>
      <c r="AX99" s="123"/>
      <c r="AY99" s="123"/>
      <c r="AZ99" s="123"/>
      <c r="BA99" s="123"/>
      <c r="BB99" s="123"/>
      <c r="BC99" s="123"/>
      <c r="BD99" s="123"/>
      <c r="BE99" s="123"/>
      <c r="BF99" s="123"/>
      <c r="BG99" s="123"/>
      <c r="BH99" s="123"/>
      <c r="BI99" s="123"/>
      <c r="BJ99" s="123"/>
      <c r="BK99" s="123"/>
      <c r="BL99" s="123"/>
      <c r="BM99" s="123"/>
      <c r="BN99" s="123"/>
      <c r="BO99" s="123"/>
      <c r="BP99" s="123"/>
      <c r="BQ99" s="123"/>
      <c r="BR99" s="123"/>
      <c r="BS99" s="123"/>
      <c r="BT99" s="123"/>
      <c r="BU99" s="123"/>
      <c r="BV99" s="123"/>
      <c r="BW99" s="123"/>
      <c r="BX99" s="123"/>
      <c r="BY99" s="123"/>
      <c r="BZ99" s="123"/>
      <c r="CA99" s="123"/>
      <c r="CB99" s="123"/>
      <c r="CC99" s="123"/>
      <c r="CD99" s="123"/>
      <c r="CE99" s="123"/>
    </row>
    <row r="100" spans="1:83" ht="27.95" customHeight="1" x14ac:dyDescent="0.3">
      <c r="A100" s="110"/>
      <c r="B100" s="9" t="s">
        <v>41</v>
      </c>
      <c r="C100" s="9" t="s">
        <v>42</v>
      </c>
      <c r="D100" s="9" t="str">
        <f t="shared" si="17"/>
        <v>USD</v>
      </c>
      <c r="E100" s="9" t="s">
        <v>120</v>
      </c>
      <c r="F100" s="118">
        <v>0</v>
      </c>
      <c r="G100" s="118">
        <v>0.437410208695652</v>
      </c>
      <c r="H100" s="118">
        <v>0</v>
      </c>
      <c r="I100" s="118">
        <v>0</v>
      </c>
      <c r="J100" s="118">
        <v>0.48100335739130395</v>
      </c>
      <c r="K100" s="118">
        <v>0</v>
      </c>
      <c r="L100" s="118">
        <v>0</v>
      </c>
      <c r="M100" s="118">
        <v>0.48100335739130395</v>
      </c>
      <c r="N100" s="118">
        <v>0</v>
      </c>
      <c r="O100" s="118">
        <v>0</v>
      </c>
      <c r="P100" s="118">
        <v>0.48100335739130395</v>
      </c>
      <c r="Q100" s="118">
        <v>0</v>
      </c>
      <c r="R100" s="118">
        <v>0</v>
      </c>
      <c r="S100" s="118">
        <v>0.48100335739130395</v>
      </c>
      <c r="T100" s="118">
        <v>0</v>
      </c>
      <c r="U100" s="118">
        <v>0</v>
      </c>
      <c r="V100" s="118">
        <v>0.48100335739130395</v>
      </c>
      <c r="W100" s="118">
        <v>0</v>
      </c>
      <c r="X100" s="118">
        <v>0</v>
      </c>
      <c r="Y100" s="118">
        <v>0.16033445246376798</v>
      </c>
      <c r="Z100" s="118">
        <v>0</v>
      </c>
      <c r="AD100" s="123"/>
      <c r="AE100" s="123"/>
      <c r="AF100" s="123"/>
      <c r="AG100" s="123"/>
      <c r="AH100" s="123"/>
      <c r="AI100" s="123"/>
      <c r="AJ100" s="123"/>
      <c r="AK100" s="123"/>
      <c r="AL100" s="123"/>
      <c r="AM100" s="123"/>
      <c r="AN100" s="123"/>
      <c r="AO100" s="123"/>
      <c r="AP100" s="123"/>
      <c r="AQ100" s="123"/>
      <c r="AR100" s="123"/>
      <c r="AS100" s="123"/>
      <c r="AT100" s="123"/>
      <c r="AU100" s="123"/>
      <c r="AV100" s="123"/>
      <c r="AW100" s="123"/>
      <c r="AX100" s="123"/>
      <c r="AY100" s="123"/>
      <c r="AZ100" s="123"/>
      <c r="BA100" s="123"/>
      <c r="BB100" s="123"/>
      <c r="BC100" s="123"/>
      <c r="BD100" s="123"/>
      <c r="BE100" s="123"/>
      <c r="BF100" s="123"/>
      <c r="BG100" s="123"/>
      <c r="BH100" s="123"/>
      <c r="BI100" s="123"/>
      <c r="BJ100" s="123"/>
      <c r="BK100" s="123"/>
      <c r="BL100" s="123"/>
      <c r="BM100" s="123"/>
      <c r="BN100" s="123"/>
      <c r="BO100" s="123"/>
      <c r="BP100" s="123"/>
      <c r="BQ100" s="123"/>
      <c r="BR100" s="123"/>
      <c r="BS100" s="123"/>
      <c r="BT100" s="123"/>
      <c r="BU100" s="123"/>
      <c r="BV100" s="123"/>
      <c r="BW100" s="123"/>
      <c r="BX100" s="123"/>
      <c r="BY100" s="123"/>
      <c r="BZ100" s="123"/>
      <c r="CA100" s="123"/>
      <c r="CB100" s="123"/>
      <c r="CC100" s="123"/>
      <c r="CD100" s="123"/>
      <c r="CE100" s="123"/>
    </row>
    <row r="101" spans="1:83" ht="27.95" customHeight="1" x14ac:dyDescent="0.3">
      <c r="A101" s="110"/>
      <c r="B101" s="9" t="s">
        <v>167</v>
      </c>
      <c r="C101" s="9" t="s">
        <v>168</v>
      </c>
      <c r="D101" s="9" t="str">
        <f t="shared" si="17"/>
        <v>USD</v>
      </c>
      <c r="E101" s="9" t="s">
        <v>120</v>
      </c>
      <c r="F101" s="118">
        <v>0</v>
      </c>
      <c r="G101" s="118">
        <v>0</v>
      </c>
      <c r="H101" s="118">
        <v>0</v>
      </c>
      <c r="I101" s="118">
        <v>0</v>
      </c>
      <c r="J101" s="118">
        <v>0</v>
      </c>
      <c r="K101" s="118">
        <v>0</v>
      </c>
      <c r="L101" s="118">
        <v>0</v>
      </c>
      <c r="M101" s="118">
        <v>0</v>
      </c>
      <c r="N101" s="118">
        <v>0</v>
      </c>
      <c r="O101" s="118">
        <v>0</v>
      </c>
      <c r="P101" s="118">
        <v>0</v>
      </c>
      <c r="Q101" s="118">
        <v>0</v>
      </c>
      <c r="R101" s="118">
        <v>0</v>
      </c>
      <c r="S101" s="118">
        <v>6.2350000000000003E-2</v>
      </c>
      <c r="T101" s="118">
        <v>0</v>
      </c>
      <c r="U101" s="118">
        <v>0</v>
      </c>
      <c r="V101" s="118">
        <v>6.2350000000000003E-2</v>
      </c>
      <c r="W101" s="118">
        <v>0</v>
      </c>
      <c r="X101" s="118">
        <v>0</v>
      </c>
      <c r="Y101" s="118">
        <v>6.2350000000000003E-2</v>
      </c>
      <c r="Z101" s="118">
        <v>0</v>
      </c>
      <c r="AD101" s="123"/>
      <c r="AE101" s="123"/>
      <c r="AF101" s="123"/>
      <c r="AG101" s="123"/>
      <c r="AH101" s="123"/>
      <c r="AI101" s="123"/>
      <c r="AJ101" s="123"/>
      <c r="AK101" s="123"/>
      <c r="AL101" s="123"/>
      <c r="AM101" s="123"/>
      <c r="AN101" s="123"/>
      <c r="AO101" s="123"/>
      <c r="AP101" s="123"/>
      <c r="AQ101" s="123"/>
      <c r="AR101" s="123"/>
      <c r="AS101" s="123"/>
      <c r="AT101" s="123"/>
      <c r="AU101" s="123"/>
      <c r="AV101" s="123"/>
      <c r="AW101" s="123"/>
      <c r="AX101" s="123"/>
      <c r="AY101" s="123"/>
      <c r="AZ101" s="123"/>
      <c r="BA101" s="123"/>
      <c r="BB101" s="123"/>
      <c r="BC101" s="123"/>
      <c r="BD101" s="123"/>
      <c r="BE101" s="123"/>
      <c r="BF101" s="123"/>
      <c r="BG101" s="123"/>
      <c r="BH101" s="123"/>
      <c r="BI101" s="123"/>
      <c r="BJ101" s="123"/>
      <c r="BK101" s="123"/>
      <c r="BL101" s="123"/>
      <c r="BM101" s="123"/>
      <c r="BN101" s="123"/>
      <c r="BO101" s="123"/>
      <c r="BP101" s="123"/>
      <c r="BQ101" s="123"/>
      <c r="BR101" s="123"/>
      <c r="BS101" s="123"/>
      <c r="BT101" s="123"/>
      <c r="BU101" s="123"/>
      <c r="BV101" s="123"/>
      <c r="BW101" s="123"/>
      <c r="BX101" s="123"/>
      <c r="BY101" s="123"/>
      <c r="BZ101" s="123"/>
      <c r="CA101" s="123"/>
      <c r="CB101" s="123"/>
      <c r="CC101" s="123"/>
      <c r="CD101" s="123"/>
      <c r="CE101" s="123"/>
    </row>
    <row r="102" spans="1:83" ht="27.95" customHeight="1" x14ac:dyDescent="0.3">
      <c r="A102" s="110"/>
      <c r="B102" s="9" t="s">
        <v>45</v>
      </c>
      <c r="C102" s="9" t="s">
        <v>46</v>
      </c>
      <c r="D102" s="9" t="str">
        <f t="shared" si="17"/>
        <v>USD</v>
      </c>
      <c r="E102" s="9" t="s">
        <v>120</v>
      </c>
      <c r="F102" s="118">
        <v>0</v>
      </c>
      <c r="G102" s="118">
        <v>0.24052004000000002</v>
      </c>
      <c r="H102" s="118">
        <v>0</v>
      </c>
      <c r="I102" s="118">
        <v>0</v>
      </c>
      <c r="J102" s="118">
        <v>0.24052004000000002</v>
      </c>
      <c r="K102" s="118">
        <v>0</v>
      </c>
      <c r="L102" s="118">
        <v>0</v>
      </c>
      <c r="M102" s="118">
        <v>0.24052004000000002</v>
      </c>
      <c r="N102" s="118">
        <v>0</v>
      </c>
      <c r="O102" s="118">
        <v>0</v>
      </c>
      <c r="P102" s="118">
        <v>0.24051971000000044</v>
      </c>
      <c r="Q102" s="118">
        <v>0</v>
      </c>
      <c r="R102" s="118">
        <v>0</v>
      </c>
      <c r="S102" s="118">
        <v>0</v>
      </c>
      <c r="T102" s="118">
        <v>0</v>
      </c>
      <c r="U102" s="118">
        <v>0</v>
      </c>
      <c r="V102" s="118">
        <v>0</v>
      </c>
      <c r="W102" s="118">
        <v>0</v>
      </c>
      <c r="X102" s="118">
        <v>0</v>
      </c>
      <c r="Y102" s="118">
        <v>0</v>
      </c>
      <c r="Z102" s="118">
        <v>0</v>
      </c>
      <c r="AD102" s="123"/>
      <c r="AE102" s="123"/>
      <c r="AF102" s="123"/>
      <c r="AG102" s="123"/>
      <c r="AH102" s="123"/>
      <c r="AI102" s="123"/>
      <c r="AJ102" s="123"/>
      <c r="AK102" s="123"/>
      <c r="AL102" s="123"/>
      <c r="AM102" s="123"/>
      <c r="AN102" s="123"/>
      <c r="AO102" s="123"/>
      <c r="AP102" s="123"/>
      <c r="AQ102" s="123"/>
      <c r="AR102" s="123"/>
      <c r="AS102" s="123"/>
      <c r="AT102" s="123"/>
      <c r="AU102" s="123"/>
      <c r="AV102" s="123"/>
      <c r="AW102" s="123"/>
      <c r="AX102" s="123"/>
      <c r="AY102" s="123"/>
      <c r="AZ102" s="123"/>
      <c r="BA102" s="123"/>
      <c r="BB102" s="123"/>
      <c r="BC102" s="123"/>
      <c r="BD102" s="123"/>
      <c r="BE102" s="123"/>
      <c r="BF102" s="123"/>
      <c r="BG102" s="123"/>
      <c r="BH102" s="123"/>
      <c r="BI102" s="123"/>
      <c r="BJ102" s="123"/>
      <c r="BK102" s="123"/>
      <c r="BL102" s="123"/>
      <c r="BM102" s="123"/>
      <c r="BN102" s="123"/>
      <c r="BO102" s="123"/>
      <c r="BP102" s="123"/>
      <c r="BQ102" s="123"/>
      <c r="BR102" s="123"/>
      <c r="BS102" s="123"/>
      <c r="BT102" s="123"/>
      <c r="BU102" s="123"/>
      <c r="BV102" s="123"/>
      <c r="BW102" s="123"/>
      <c r="BX102" s="123"/>
      <c r="BY102" s="123"/>
      <c r="BZ102" s="123"/>
      <c r="CA102" s="123"/>
      <c r="CB102" s="123"/>
      <c r="CC102" s="123"/>
      <c r="CD102" s="123"/>
      <c r="CE102" s="123"/>
    </row>
    <row r="103" spans="1:83" ht="27.95" customHeight="1" x14ac:dyDescent="0.3">
      <c r="A103" s="110"/>
      <c r="B103" s="9" t="s">
        <v>47</v>
      </c>
      <c r="C103" s="9" t="s">
        <v>48</v>
      </c>
      <c r="D103" s="9" t="str">
        <f t="shared" si="17"/>
        <v>USD</v>
      </c>
      <c r="E103" s="9" t="s">
        <v>120</v>
      </c>
      <c r="F103" s="118">
        <v>0</v>
      </c>
      <c r="G103" s="118">
        <v>2.0839726037735852E-2</v>
      </c>
      <c r="H103" s="118">
        <v>0</v>
      </c>
      <c r="I103" s="118">
        <v>0</v>
      </c>
      <c r="J103" s="118">
        <v>4.1679452075471704E-2</v>
      </c>
      <c r="K103" s="118">
        <v>0</v>
      </c>
      <c r="L103" s="118">
        <v>0</v>
      </c>
      <c r="M103" s="118">
        <v>4.1679452075471704E-2</v>
      </c>
      <c r="N103" s="118">
        <v>0</v>
      </c>
      <c r="O103" s="118">
        <v>0</v>
      </c>
      <c r="P103" s="118">
        <v>4.1679452075471704E-2</v>
      </c>
      <c r="Q103" s="118">
        <v>0</v>
      </c>
      <c r="R103" s="118">
        <v>0</v>
      </c>
      <c r="S103" s="118">
        <v>4.1679452075471704E-2</v>
      </c>
      <c r="T103" s="118">
        <v>0</v>
      </c>
      <c r="U103" s="118">
        <v>0</v>
      </c>
      <c r="V103" s="118">
        <v>4.1679452075471704E-2</v>
      </c>
      <c r="W103" s="118">
        <v>0</v>
      </c>
      <c r="X103" s="118">
        <v>0</v>
      </c>
      <c r="Y103" s="118">
        <v>1.7945319643605868E-2</v>
      </c>
      <c r="Z103" s="118">
        <v>0</v>
      </c>
      <c r="AD103" s="123"/>
      <c r="AE103" s="123"/>
      <c r="AF103" s="123"/>
      <c r="AG103" s="123"/>
      <c r="AH103" s="123"/>
      <c r="AI103" s="123"/>
      <c r="AJ103" s="123"/>
      <c r="AK103" s="123"/>
      <c r="AL103" s="123"/>
      <c r="AM103" s="123"/>
      <c r="AN103" s="123"/>
      <c r="AO103" s="123"/>
      <c r="AP103" s="123"/>
      <c r="AQ103" s="123"/>
      <c r="AR103" s="123"/>
      <c r="AS103" s="123"/>
      <c r="AT103" s="123"/>
      <c r="AU103" s="123"/>
      <c r="AV103" s="123"/>
      <c r="AW103" s="123"/>
      <c r="AX103" s="123"/>
      <c r="AY103" s="123"/>
      <c r="AZ103" s="123"/>
      <c r="BA103" s="123"/>
      <c r="BB103" s="123"/>
      <c r="BC103" s="123"/>
      <c r="BD103" s="123"/>
      <c r="BE103" s="123"/>
      <c r="BF103" s="123"/>
      <c r="BG103" s="123"/>
      <c r="BH103" s="123"/>
      <c r="BI103" s="123"/>
      <c r="BJ103" s="123"/>
      <c r="BK103" s="123"/>
      <c r="BL103" s="123"/>
      <c r="BM103" s="123"/>
      <c r="BN103" s="123"/>
      <c r="BO103" s="123"/>
      <c r="BP103" s="123"/>
      <c r="BQ103" s="123"/>
      <c r="BR103" s="123"/>
      <c r="BS103" s="123"/>
      <c r="BT103" s="123"/>
      <c r="BU103" s="123"/>
      <c r="BV103" s="123"/>
      <c r="BW103" s="123"/>
      <c r="BX103" s="123"/>
      <c r="BY103" s="123"/>
      <c r="BZ103" s="123"/>
      <c r="CA103" s="123"/>
      <c r="CB103" s="123"/>
      <c r="CC103" s="123"/>
      <c r="CD103" s="123"/>
      <c r="CE103" s="123"/>
    </row>
    <row r="104" spans="1:83" ht="27.95" customHeight="1" x14ac:dyDescent="0.3">
      <c r="A104" s="110"/>
      <c r="B104" s="9" t="s">
        <v>51</v>
      </c>
      <c r="C104" s="9" t="s">
        <v>52</v>
      </c>
      <c r="D104" s="9" t="str">
        <f t="shared" si="17"/>
        <v>USD</v>
      </c>
      <c r="E104" s="9" t="s">
        <v>120</v>
      </c>
      <c r="F104" s="118">
        <v>0</v>
      </c>
      <c r="G104" s="118">
        <v>7.5872164444444445E-2</v>
      </c>
      <c r="H104" s="118">
        <v>0</v>
      </c>
      <c r="I104" s="118">
        <v>0</v>
      </c>
      <c r="J104" s="118">
        <v>0.15174432888888889</v>
      </c>
      <c r="K104" s="118">
        <v>0</v>
      </c>
      <c r="L104" s="118">
        <v>0</v>
      </c>
      <c r="M104" s="118">
        <v>0.11380824666666667</v>
      </c>
      <c r="N104" s="118">
        <v>0</v>
      </c>
      <c r="O104" s="118">
        <v>0</v>
      </c>
      <c r="P104" s="118">
        <v>0</v>
      </c>
      <c r="Q104" s="118">
        <v>0</v>
      </c>
      <c r="R104" s="118">
        <v>0</v>
      </c>
      <c r="S104" s="118">
        <v>0</v>
      </c>
      <c r="T104" s="118">
        <v>0</v>
      </c>
      <c r="U104" s="118">
        <v>0</v>
      </c>
      <c r="V104" s="118">
        <v>0</v>
      </c>
      <c r="W104" s="118">
        <v>0</v>
      </c>
      <c r="X104" s="118">
        <v>0</v>
      </c>
      <c r="Y104" s="118">
        <v>0</v>
      </c>
      <c r="Z104" s="118">
        <v>0</v>
      </c>
      <c r="AD104" s="123"/>
      <c r="AE104" s="123"/>
      <c r="AF104" s="123"/>
      <c r="AG104" s="123"/>
      <c r="AH104" s="123"/>
      <c r="AI104" s="123"/>
      <c r="AJ104" s="123"/>
      <c r="AK104" s="123"/>
      <c r="AL104" s="123"/>
      <c r="AM104" s="123"/>
      <c r="AN104" s="123"/>
      <c r="AO104" s="123"/>
      <c r="AP104" s="123"/>
      <c r="AQ104" s="123"/>
      <c r="AR104" s="123"/>
      <c r="AS104" s="123"/>
      <c r="AT104" s="123"/>
      <c r="AU104" s="123"/>
      <c r="AV104" s="123"/>
      <c r="AW104" s="123"/>
      <c r="AX104" s="123"/>
      <c r="AY104" s="123"/>
      <c r="AZ104" s="123"/>
      <c r="BA104" s="123"/>
      <c r="BB104" s="123"/>
      <c r="BC104" s="123"/>
      <c r="BD104" s="123"/>
      <c r="BE104" s="123"/>
      <c r="BF104" s="123"/>
      <c r="BG104" s="123"/>
      <c r="BH104" s="123"/>
      <c r="BI104" s="123"/>
      <c r="BJ104" s="123"/>
      <c r="BK104" s="123"/>
      <c r="BL104" s="123"/>
      <c r="BM104" s="123"/>
      <c r="BN104" s="123"/>
      <c r="BO104" s="123"/>
      <c r="BP104" s="123"/>
      <c r="BQ104" s="123"/>
      <c r="BR104" s="123"/>
      <c r="BS104" s="123"/>
      <c r="BT104" s="123"/>
      <c r="BU104" s="123"/>
      <c r="BV104" s="123"/>
      <c r="BW104" s="123"/>
      <c r="BX104" s="123"/>
      <c r="BY104" s="123"/>
      <c r="BZ104" s="123"/>
      <c r="CA104" s="123"/>
      <c r="CB104" s="123"/>
      <c r="CC104" s="123"/>
      <c r="CD104" s="123"/>
      <c r="CE104" s="123"/>
    </row>
    <row r="105" spans="1:83" ht="27.95" customHeight="1" x14ac:dyDescent="0.3">
      <c r="A105" s="110"/>
      <c r="B105" s="9" t="s">
        <v>49</v>
      </c>
      <c r="C105" s="9" t="s">
        <v>50</v>
      </c>
      <c r="D105" s="9" t="str">
        <f t="shared" si="17"/>
        <v>USD</v>
      </c>
      <c r="E105" s="9" t="s">
        <v>120</v>
      </c>
      <c r="F105" s="118">
        <v>0</v>
      </c>
      <c r="G105" s="118">
        <v>0.13818149000000002</v>
      </c>
      <c r="H105" s="118">
        <v>0</v>
      </c>
      <c r="I105" s="118">
        <v>0</v>
      </c>
      <c r="J105" s="118">
        <v>6.9090760000000001E-2</v>
      </c>
      <c r="K105" s="118">
        <v>0</v>
      </c>
      <c r="L105" s="118">
        <v>0</v>
      </c>
      <c r="M105" s="118">
        <v>0</v>
      </c>
      <c r="N105" s="118">
        <v>0</v>
      </c>
      <c r="O105" s="118">
        <v>0</v>
      </c>
      <c r="P105" s="118">
        <v>0</v>
      </c>
      <c r="Q105" s="118">
        <v>0</v>
      </c>
      <c r="R105" s="118">
        <v>0</v>
      </c>
      <c r="S105" s="118">
        <v>0</v>
      </c>
      <c r="T105" s="118">
        <v>0</v>
      </c>
      <c r="U105" s="118">
        <v>0</v>
      </c>
      <c r="V105" s="118">
        <v>0</v>
      </c>
      <c r="W105" s="118">
        <v>0</v>
      </c>
      <c r="X105" s="118">
        <v>0</v>
      </c>
      <c r="Y105" s="118">
        <v>0</v>
      </c>
      <c r="Z105" s="118">
        <v>0</v>
      </c>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c r="BF105" s="123"/>
      <c r="BG105" s="123"/>
      <c r="BH105" s="123"/>
      <c r="BI105" s="123"/>
      <c r="BJ105" s="123"/>
      <c r="BK105" s="123"/>
      <c r="BL105" s="123"/>
      <c r="BM105" s="123"/>
      <c r="BN105" s="123"/>
      <c r="BO105" s="123"/>
      <c r="BP105" s="123"/>
      <c r="BQ105" s="123"/>
      <c r="BR105" s="123"/>
      <c r="BS105" s="123"/>
      <c r="BT105" s="123"/>
      <c r="BU105" s="123"/>
      <c r="BV105" s="123"/>
      <c r="BW105" s="123"/>
      <c r="BX105" s="123"/>
      <c r="BY105" s="123"/>
      <c r="BZ105" s="123"/>
      <c r="CA105" s="123"/>
      <c r="CB105" s="123"/>
      <c r="CC105" s="123"/>
      <c r="CD105" s="123"/>
      <c r="CE105" s="123"/>
    </row>
    <row r="106" spans="1:83" ht="27.95" customHeight="1" x14ac:dyDescent="0.3">
      <c r="A106" s="110"/>
      <c r="B106" s="23" t="s">
        <v>53</v>
      </c>
      <c r="C106" s="23"/>
      <c r="D106" s="23"/>
      <c r="E106" s="23"/>
      <c r="F106" s="122">
        <f t="shared" ref="F106:Z106" si="18">+SUM(F107:F108)</f>
        <v>0</v>
      </c>
      <c r="G106" s="122">
        <f t="shared" si="18"/>
        <v>2.2150561499999992</v>
      </c>
      <c r="H106" s="122">
        <f t="shared" si="18"/>
        <v>0</v>
      </c>
      <c r="I106" s="122">
        <f t="shared" si="18"/>
        <v>0</v>
      </c>
      <c r="J106" s="122">
        <f t="shared" si="18"/>
        <v>1.9998069271428554</v>
      </c>
      <c r="K106" s="122">
        <f t="shared" si="18"/>
        <v>0</v>
      </c>
      <c r="L106" s="122">
        <f t="shared" si="18"/>
        <v>0</v>
      </c>
      <c r="M106" s="122">
        <f t="shared" si="18"/>
        <v>1.7845577028571411</v>
      </c>
      <c r="N106" s="122">
        <f t="shared" si="18"/>
        <v>0</v>
      </c>
      <c r="O106" s="122">
        <f t="shared" si="18"/>
        <v>0</v>
      </c>
      <c r="P106" s="122">
        <f t="shared" si="18"/>
        <v>1.7845577028571411</v>
      </c>
      <c r="Q106" s="122">
        <f t="shared" si="18"/>
        <v>0</v>
      </c>
      <c r="R106" s="122">
        <f t="shared" si="18"/>
        <v>0</v>
      </c>
      <c r="S106" s="122">
        <f t="shared" si="18"/>
        <v>1.7845577028571411</v>
      </c>
      <c r="T106" s="122">
        <f t="shared" si="18"/>
        <v>0</v>
      </c>
      <c r="U106" s="122">
        <f t="shared" si="18"/>
        <v>0</v>
      </c>
      <c r="V106" s="122">
        <f t="shared" si="18"/>
        <v>1.7845577028571411</v>
      </c>
      <c r="W106" s="122">
        <f t="shared" si="18"/>
        <v>0</v>
      </c>
      <c r="X106" s="122">
        <f t="shared" si="18"/>
        <v>0</v>
      </c>
      <c r="Y106" s="122">
        <f t="shared" si="18"/>
        <v>1.1897051352380943</v>
      </c>
      <c r="Z106" s="122">
        <f t="shared" si="18"/>
        <v>0</v>
      </c>
      <c r="AD106" s="138"/>
      <c r="AE106" s="138"/>
      <c r="AF106" s="138"/>
      <c r="AG106" s="138"/>
      <c r="AH106" s="138"/>
      <c r="AI106" s="138"/>
      <c r="AJ106" s="138"/>
      <c r="AK106" s="138"/>
      <c r="AL106" s="138"/>
      <c r="AM106" s="138"/>
      <c r="AN106" s="138"/>
      <c r="AO106" s="138"/>
      <c r="AP106" s="138"/>
      <c r="AQ106" s="138"/>
      <c r="AR106" s="138"/>
      <c r="AS106" s="138"/>
      <c r="AT106" s="138"/>
      <c r="AU106" s="138"/>
      <c r="AV106" s="138"/>
      <c r="AW106" s="138"/>
      <c r="AX106" s="138"/>
      <c r="AY106" s="138"/>
      <c r="AZ106" s="138"/>
      <c r="BA106" s="138"/>
      <c r="BB106" s="138"/>
      <c r="BC106" s="138"/>
      <c r="BD106" s="138"/>
      <c r="BE106" s="138"/>
      <c r="BF106" s="138"/>
      <c r="BG106" s="138"/>
      <c r="BH106" s="138"/>
      <c r="BI106" s="138"/>
      <c r="BJ106" s="138"/>
      <c r="BK106" s="138"/>
      <c r="BL106" s="138"/>
      <c r="BM106" s="138"/>
      <c r="BN106" s="138"/>
      <c r="BO106" s="138"/>
      <c r="BP106" s="138"/>
      <c r="BQ106" s="138"/>
      <c r="BR106" s="138"/>
      <c r="BS106" s="138"/>
      <c r="BT106" s="138"/>
      <c r="BU106" s="138"/>
      <c r="BV106" s="138"/>
      <c r="BW106" s="138"/>
      <c r="BX106" s="138"/>
      <c r="BY106" s="138"/>
      <c r="BZ106" s="138"/>
      <c r="CA106" s="138"/>
      <c r="CB106" s="138"/>
      <c r="CC106" s="138"/>
      <c r="CD106" s="138"/>
      <c r="CE106" s="138"/>
    </row>
    <row r="107" spans="1:83" ht="27.95" customHeight="1" x14ac:dyDescent="0.3">
      <c r="A107" s="110"/>
      <c r="B107" s="9" t="s">
        <v>54</v>
      </c>
      <c r="C107" s="9" t="s">
        <v>55</v>
      </c>
      <c r="D107" s="9" t="str">
        <f>+VLOOKUP($C107,$C$10:$D$48,2,FALSE)</f>
        <v>USD</v>
      </c>
      <c r="E107" s="9" t="s">
        <v>120</v>
      </c>
      <c r="F107" s="118">
        <v>0</v>
      </c>
      <c r="G107" s="118">
        <v>1.7845577014285705</v>
      </c>
      <c r="H107" s="118">
        <v>0</v>
      </c>
      <c r="I107" s="118">
        <v>0</v>
      </c>
      <c r="J107" s="118">
        <v>1.7845577028571411</v>
      </c>
      <c r="K107" s="118">
        <v>0</v>
      </c>
      <c r="L107" s="118">
        <v>0</v>
      </c>
      <c r="M107" s="118">
        <v>1.7845577028571411</v>
      </c>
      <c r="N107" s="118">
        <v>0</v>
      </c>
      <c r="O107" s="118">
        <v>0</v>
      </c>
      <c r="P107" s="118">
        <v>1.7845577028571411</v>
      </c>
      <c r="Q107" s="118">
        <v>0</v>
      </c>
      <c r="R107" s="118">
        <v>0</v>
      </c>
      <c r="S107" s="118">
        <v>1.7845577028571411</v>
      </c>
      <c r="T107" s="118">
        <v>0</v>
      </c>
      <c r="U107" s="118">
        <v>0</v>
      </c>
      <c r="V107" s="118">
        <v>1.7845577028571411</v>
      </c>
      <c r="W107" s="118">
        <v>0</v>
      </c>
      <c r="X107" s="118">
        <v>0</v>
      </c>
      <c r="Y107" s="118">
        <v>1.1897051352380943</v>
      </c>
      <c r="Z107" s="118">
        <v>0</v>
      </c>
      <c r="AD107" s="123"/>
      <c r="AE107" s="123"/>
      <c r="AF107" s="123"/>
      <c r="AG107" s="123"/>
      <c r="AH107" s="123"/>
      <c r="AI107" s="123"/>
      <c r="AJ107" s="123"/>
      <c r="AK107" s="123"/>
      <c r="AL107" s="123"/>
      <c r="AM107" s="123"/>
      <c r="AN107" s="123"/>
      <c r="AO107" s="123"/>
      <c r="AP107" s="123"/>
      <c r="AQ107" s="123"/>
      <c r="AR107" s="123"/>
      <c r="AS107" s="123"/>
      <c r="AT107" s="123"/>
      <c r="AU107" s="123"/>
      <c r="AV107" s="123"/>
      <c r="AW107" s="123"/>
      <c r="AX107" s="123"/>
      <c r="AY107" s="123"/>
      <c r="AZ107" s="123"/>
      <c r="BA107" s="123"/>
      <c r="BB107" s="123"/>
      <c r="BC107" s="123"/>
      <c r="BD107" s="123"/>
      <c r="BE107" s="123"/>
      <c r="BF107" s="123"/>
      <c r="BG107" s="123"/>
      <c r="BH107" s="123"/>
      <c r="BI107" s="123"/>
      <c r="BJ107" s="123"/>
      <c r="BK107" s="123"/>
      <c r="BL107" s="123"/>
      <c r="BM107" s="123"/>
      <c r="BN107" s="123"/>
      <c r="BO107" s="123"/>
      <c r="BP107" s="123"/>
      <c r="BQ107" s="123"/>
      <c r="BR107" s="123"/>
      <c r="BS107" s="123"/>
      <c r="BT107" s="123"/>
      <c r="BU107" s="123"/>
      <c r="BV107" s="123"/>
      <c r="BW107" s="123"/>
      <c r="BX107" s="123"/>
      <c r="BY107" s="123"/>
      <c r="BZ107" s="123"/>
      <c r="CA107" s="123"/>
      <c r="CB107" s="123"/>
      <c r="CC107" s="123"/>
      <c r="CD107" s="123"/>
      <c r="CE107" s="123"/>
    </row>
    <row r="108" spans="1:83" ht="27.95" customHeight="1" x14ac:dyDescent="0.3">
      <c r="A108" s="110"/>
      <c r="B108" s="9" t="s">
        <v>56</v>
      </c>
      <c r="C108" s="9" t="s">
        <v>57</v>
      </c>
      <c r="D108" s="9" t="str">
        <f>+VLOOKUP($C108,$C$10:$D$48,2,FALSE)</f>
        <v>USD</v>
      </c>
      <c r="E108" s="9" t="s">
        <v>120</v>
      </c>
      <c r="F108" s="118">
        <v>0</v>
      </c>
      <c r="G108" s="118">
        <v>0.43049844857142866</v>
      </c>
      <c r="H108" s="118">
        <v>0</v>
      </c>
      <c r="I108" s="118">
        <v>0</v>
      </c>
      <c r="J108" s="118">
        <v>0.21524922428571433</v>
      </c>
      <c r="K108" s="118">
        <v>0</v>
      </c>
      <c r="L108" s="118">
        <v>0</v>
      </c>
      <c r="M108" s="118">
        <v>0</v>
      </c>
      <c r="N108" s="118">
        <v>0</v>
      </c>
      <c r="O108" s="118">
        <v>0</v>
      </c>
      <c r="P108" s="118">
        <v>0</v>
      </c>
      <c r="Q108" s="118">
        <v>0</v>
      </c>
      <c r="R108" s="118">
        <v>0</v>
      </c>
      <c r="S108" s="118">
        <v>0</v>
      </c>
      <c r="T108" s="118">
        <v>0</v>
      </c>
      <c r="U108" s="118">
        <v>0</v>
      </c>
      <c r="V108" s="118">
        <v>0</v>
      </c>
      <c r="W108" s="118">
        <v>0</v>
      </c>
      <c r="X108" s="118">
        <v>0</v>
      </c>
      <c r="Y108" s="118">
        <v>0</v>
      </c>
      <c r="Z108" s="118">
        <v>0</v>
      </c>
      <c r="AD108" s="123"/>
      <c r="AE108" s="123"/>
      <c r="AF108" s="123"/>
      <c r="AG108" s="123"/>
      <c r="AH108" s="123"/>
      <c r="AI108" s="123"/>
      <c r="AJ108" s="123"/>
      <c r="AK108" s="123"/>
      <c r="AL108" s="123"/>
      <c r="AM108" s="123"/>
      <c r="AN108" s="123"/>
      <c r="AO108" s="123"/>
      <c r="AP108" s="123"/>
      <c r="AQ108" s="123"/>
      <c r="AR108" s="123"/>
      <c r="AS108" s="123"/>
      <c r="AT108" s="123"/>
      <c r="AU108" s="123"/>
      <c r="AV108" s="123"/>
      <c r="AW108" s="123"/>
      <c r="AX108" s="123"/>
      <c r="AY108" s="123"/>
      <c r="AZ108" s="123"/>
      <c r="BA108" s="123"/>
      <c r="BB108" s="123"/>
      <c r="BC108" s="123"/>
      <c r="BD108" s="123"/>
      <c r="BE108" s="123"/>
      <c r="BF108" s="123"/>
      <c r="BG108" s="123"/>
      <c r="BH108" s="123"/>
      <c r="BI108" s="123"/>
      <c r="BJ108" s="123"/>
      <c r="BK108" s="123"/>
      <c r="BL108" s="123"/>
      <c r="BM108" s="123"/>
      <c r="BN108" s="123"/>
      <c r="BO108" s="123"/>
      <c r="BP108" s="123"/>
      <c r="BQ108" s="123"/>
      <c r="BR108" s="123"/>
      <c r="BS108" s="123"/>
      <c r="BT108" s="123"/>
      <c r="BU108" s="123"/>
      <c r="BV108" s="123"/>
      <c r="BW108" s="123"/>
      <c r="BX108" s="123"/>
      <c r="BY108" s="123"/>
      <c r="BZ108" s="123"/>
      <c r="CA108" s="123"/>
      <c r="CB108" s="123"/>
      <c r="CC108" s="123"/>
      <c r="CD108" s="123"/>
      <c r="CE108" s="123"/>
    </row>
    <row r="109" spans="1:83" ht="27.95" customHeight="1" x14ac:dyDescent="0.3">
      <c r="A109" s="110"/>
      <c r="B109" s="22" t="s">
        <v>121</v>
      </c>
      <c r="C109" s="22"/>
      <c r="D109" s="22"/>
      <c r="E109" s="22"/>
      <c r="F109" s="116">
        <f t="shared" ref="F109:Z109" si="19">+SUM(F110:F112)</f>
        <v>2323.8479657424</v>
      </c>
      <c r="G109" s="116">
        <f t="shared" si="19"/>
        <v>0</v>
      </c>
      <c r="H109" s="116">
        <f t="shared" si="19"/>
        <v>0</v>
      </c>
      <c r="I109" s="116">
        <f t="shared" si="19"/>
        <v>7.0428257423999998</v>
      </c>
      <c r="J109" s="116">
        <f t="shared" si="19"/>
        <v>0</v>
      </c>
      <c r="K109" s="116">
        <f t="shared" si="19"/>
        <v>0</v>
      </c>
      <c r="L109" s="116">
        <f t="shared" si="19"/>
        <v>7.0428257423999998</v>
      </c>
      <c r="M109" s="116">
        <f t="shared" si="19"/>
        <v>81.532307692307697</v>
      </c>
      <c r="N109" s="116">
        <f t="shared" si="19"/>
        <v>0</v>
      </c>
      <c r="O109" s="116">
        <f t="shared" si="19"/>
        <v>7.0428257423999998</v>
      </c>
      <c r="P109" s="116">
        <f t="shared" si="19"/>
        <v>81.532307692307697</v>
      </c>
      <c r="Q109" s="116">
        <f t="shared" si="19"/>
        <v>0</v>
      </c>
      <c r="R109" s="116">
        <f t="shared" si="19"/>
        <v>7.0597352879999997</v>
      </c>
      <c r="S109" s="116">
        <f t="shared" si="19"/>
        <v>81.532307692307697</v>
      </c>
      <c r="T109" s="116">
        <f t="shared" si="19"/>
        <v>0</v>
      </c>
      <c r="U109" s="116">
        <f t="shared" si="19"/>
        <v>0</v>
      </c>
      <c r="V109" s="116">
        <f t="shared" si="19"/>
        <v>81.532307692307697</v>
      </c>
      <c r="W109" s="116">
        <f t="shared" si="19"/>
        <v>0</v>
      </c>
      <c r="X109" s="116">
        <f t="shared" si="19"/>
        <v>0</v>
      </c>
      <c r="Y109" s="116">
        <f t="shared" si="19"/>
        <v>11.323931623931625</v>
      </c>
      <c r="Z109" s="116">
        <f t="shared" si="19"/>
        <v>0</v>
      </c>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3"/>
      <c r="AY109" s="133"/>
      <c r="AZ109" s="133"/>
      <c r="BA109" s="133"/>
      <c r="BB109" s="133"/>
      <c r="BC109" s="133"/>
      <c r="BD109" s="133"/>
      <c r="BE109" s="133"/>
      <c r="BF109" s="133"/>
      <c r="BG109" s="133"/>
      <c r="BH109" s="133"/>
      <c r="BI109" s="133"/>
      <c r="BJ109" s="133"/>
      <c r="BK109" s="133"/>
      <c r="BL109" s="133"/>
      <c r="BM109" s="133"/>
      <c r="BN109" s="133"/>
      <c r="BO109" s="133"/>
      <c r="BP109" s="133"/>
      <c r="BQ109" s="133"/>
      <c r="BR109" s="133"/>
      <c r="BS109" s="133"/>
      <c r="BT109" s="133"/>
      <c r="BU109" s="133"/>
      <c r="BV109" s="133"/>
      <c r="BW109" s="133"/>
      <c r="BX109" s="133"/>
      <c r="BY109" s="133"/>
      <c r="BZ109" s="133"/>
      <c r="CA109" s="133"/>
      <c r="CB109" s="133"/>
      <c r="CC109" s="133"/>
      <c r="CD109" s="133"/>
      <c r="CE109" s="133"/>
    </row>
    <row r="110" spans="1:83" ht="27.95" customHeight="1" x14ac:dyDescent="0.3">
      <c r="A110" s="110"/>
      <c r="B110" s="9" t="s">
        <v>162</v>
      </c>
      <c r="C110" s="9" t="s">
        <v>163</v>
      </c>
      <c r="D110" s="9" t="str">
        <f>+VLOOKUP($C110,$C$10:$D$48,2,FALSE)</f>
        <v>USD</v>
      </c>
      <c r="E110" s="9" t="s">
        <v>121</v>
      </c>
      <c r="F110" s="118">
        <v>0</v>
      </c>
      <c r="G110" s="118">
        <v>0</v>
      </c>
      <c r="H110" s="118">
        <v>0</v>
      </c>
      <c r="I110" s="118">
        <v>0</v>
      </c>
      <c r="J110" s="118">
        <v>0</v>
      </c>
      <c r="K110" s="118">
        <v>0</v>
      </c>
      <c r="L110" s="118">
        <v>0</v>
      </c>
      <c r="M110" s="118">
        <v>81.532307692307697</v>
      </c>
      <c r="N110" s="118">
        <v>0</v>
      </c>
      <c r="O110" s="118">
        <v>0</v>
      </c>
      <c r="P110" s="118">
        <v>81.532307692307697</v>
      </c>
      <c r="Q110" s="118">
        <v>0</v>
      </c>
      <c r="R110" s="118">
        <v>0</v>
      </c>
      <c r="S110" s="118">
        <v>81.532307692307697</v>
      </c>
      <c r="T110" s="118">
        <v>0</v>
      </c>
      <c r="U110" s="118">
        <v>0</v>
      </c>
      <c r="V110" s="118">
        <v>81.532307692307697</v>
      </c>
      <c r="W110" s="118">
        <v>0</v>
      </c>
      <c r="X110" s="118">
        <v>0</v>
      </c>
      <c r="Y110" s="118">
        <v>11.323931623931625</v>
      </c>
      <c r="Z110" s="118">
        <v>0</v>
      </c>
      <c r="AD110" s="123"/>
      <c r="AE110" s="123"/>
      <c r="AF110" s="123"/>
      <c r="AG110" s="123"/>
      <c r="AH110" s="123"/>
      <c r="AI110" s="123"/>
      <c r="AJ110" s="123"/>
      <c r="AK110" s="123"/>
      <c r="AL110" s="123"/>
      <c r="AM110" s="123"/>
      <c r="AN110" s="123"/>
      <c r="AO110" s="123"/>
      <c r="AP110" s="123"/>
      <c r="AQ110" s="123"/>
      <c r="AR110" s="123"/>
      <c r="AS110" s="123"/>
      <c r="AT110" s="123"/>
      <c r="AU110" s="123"/>
      <c r="AV110" s="123"/>
      <c r="AW110" s="123"/>
      <c r="AX110" s="123"/>
      <c r="AY110" s="123"/>
      <c r="AZ110" s="123"/>
      <c r="BA110" s="123"/>
      <c r="BB110" s="123"/>
      <c r="BC110" s="123"/>
      <c r="BD110" s="123"/>
      <c r="BE110" s="123"/>
      <c r="BF110" s="123"/>
      <c r="BG110" s="123"/>
      <c r="BH110" s="123"/>
      <c r="BI110" s="123"/>
      <c r="BJ110" s="123"/>
      <c r="BK110" s="123"/>
      <c r="BL110" s="123"/>
      <c r="BM110" s="123"/>
      <c r="BN110" s="123"/>
      <c r="BO110" s="123"/>
      <c r="BP110" s="123"/>
      <c r="BQ110" s="123"/>
      <c r="BR110" s="123"/>
      <c r="BS110" s="123"/>
      <c r="BT110" s="123"/>
      <c r="BU110" s="123"/>
      <c r="BV110" s="123"/>
      <c r="BW110" s="123"/>
      <c r="BX110" s="123"/>
      <c r="BY110" s="123"/>
      <c r="BZ110" s="123"/>
      <c r="CA110" s="123"/>
      <c r="CB110" s="123"/>
      <c r="CC110" s="123"/>
      <c r="CD110" s="123"/>
      <c r="CE110" s="123"/>
    </row>
    <row r="111" spans="1:83" ht="27.95" customHeight="1" x14ac:dyDescent="0.3">
      <c r="A111" s="110"/>
      <c r="B111" s="11" t="s">
        <v>60</v>
      </c>
      <c r="C111" s="9" t="s">
        <v>61</v>
      </c>
      <c r="D111" s="9" t="str">
        <f>+VLOOKUP($C111,$C$10:$D$48,2,FALSE)</f>
        <v>Pesos</v>
      </c>
      <c r="E111" s="9" t="s">
        <v>121</v>
      </c>
      <c r="F111" s="118">
        <v>7.0428257423999998</v>
      </c>
      <c r="G111" s="118">
        <v>0</v>
      </c>
      <c r="H111" s="118">
        <v>0</v>
      </c>
      <c r="I111" s="118">
        <v>7.0428257423999998</v>
      </c>
      <c r="J111" s="118">
        <v>0</v>
      </c>
      <c r="K111" s="118">
        <v>0</v>
      </c>
      <c r="L111" s="118">
        <v>7.0428257423999998</v>
      </c>
      <c r="M111" s="118">
        <v>0</v>
      </c>
      <c r="N111" s="118">
        <v>0</v>
      </c>
      <c r="O111" s="118">
        <v>7.0428257423999998</v>
      </c>
      <c r="P111" s="118">
        <v>0</v>
      </c>
      <c r="Q111" s="118">
        <v>0</v>
      </c>
      <c r="R111" s="118">
        <v>7.0597352879999997</v>
      </c>
      <c r="S111" s="118">
        <v>0</v>
      </c>
      <c r="T111" s="118">
        <v>0</v>
      </c>
      <c r="U111" s="118">
        <v>0</v>
      </c>
      <c r="V111" s="118">
        <v>0</v>
      </c>
      <c r="W111" s="118">
        <v>0</v>
      </c>
      <c r="X111" s="118">
        <v>0</v>
      </c>
      <c r="Y111" s="118">
        <v>0</v>
      </c>
      <c r="Z111" s="118">
        <v>0</v>
      </c>
      <c r="AD111" s="123"/>
      <c r="AE111" s="123"/>
      <c r="AF111" s="123"/>
      <c r="AG111" s="123"/>
      <c r="AH111" s="123"/>
      <c r="AI111" s="123"/>
      <c r="AJ111" s="123"/>
      <c r="AK111" s="123"/>
      <c r="AL111" s="123"/>
      <c r="AM111" s="123"/>
      <c r="AN111" s="123"/>
      <c r="AO111" s="123"/>
      <c r="AP111" s="123"/>
      <c r="AQ111" s="123"/>
      <c r="AR111" s="123"/>
      <c r="AS111" s="123"/>
      <c r="AT111" s="123"/>
      <c r="AU111" s="123"/>
      <c r="AV111" s="123"/>
      <c r="AW111" s="123"/>
      <c r="AX111" s="123"/>
      <c r="AY111" s="123"/>
      <c r="AZ111" s="123"/>
      <c r="BA111" s="123"/>
      <c r="BB111" s="123"/>
      <c r="BC111" s="123"/>
      <c r="BD111" s="123"/>
      <c r="BE111" s="123"/>
      <c r="BF111" s="123"/>
      <c r="BG111" s="123"/>
      <c r="BH111" s="123"/>
      <c r="BI111" s="123"/>
      <c r="BJ111" s="123"/>
      <c r="BK111" s="123"/>
      <c r="BL111" s="123"/>
      <c r="BM111" s="123"/>
      <c r="BN111" s="123"/>
      <c r="BO111" s="123"/>
      <c r="BP111" s="123"/>
      <c r="BQ111" s="123"/>
      <c r="BR111" s="123"/>
      <c r="BS111" s="123"/>
      <c r="BT111" s="123"/>
      <c r="BU111" s="123"/>
      <c r="BV111" s="123"/>
      <c r="BW111" s="123"/>
      <c r="BX111" s="123"/>
      <c r="BY111" s="123"/>
      <c r="BZ111" s="123"/>
      <c r="CA111" s="123"/>
      <c r="CB111" s="123"/>
      <c r="CC111" s="123"/>
      <c r="CD111" s="123"/>
      <c r="CE111" s="123"/>
    </row>
    <row r="112" spans="1:83" ht="27.95" customHeight="1" x14ac:dyDescent="0.3">
      <c r="A112" s="110"/>
      <c r="B112" s="9" t="s">
        <v>58</v>
      </c>
      <c r="C112" s="9" t="s">
        <v>59</v>
      </c>
      <c r="D112" s="9" t="str">
        <f>+VLOOKUP($C112,$C$10:$D$48,2,FALSE)</f>
        <v>Pesos</v>
      </c>
      <c r="E112" s="9" t="s">
        <v>121</v>
      </c>
      <c r="F112" s="118">
        <v>2316.8051399999999</v>
      </c>
      <c r="G112" s="118">
        <v>0</v>
      </c>
      <c r="H112" s="118">
        <v>0</v>
      </c>
      <c r="I112" s="118">
        <v>0</v>
      </c>
      <c r="J112" s="118">
        <v>0</v>
      </c>
      <c r="K112" s="118">
        <v>0</v>
      </c>
      <c r="L112" s="118">
        <v>0</v>
      </c>
      <c r="M112" s="118">
        <v>0</v>
      </c>
      <c r="N112" s="118">
        <v>0</v>
      </c>
      <c r="O112" s="118">
        <v>0</v>
      </c>
      <c r="P112" s="118">
        <v>0</v>
      </c>
      <c r="Q112" s="118">
        <v>0</v>
      </c>
      <c r="R112" s="118">
        <v>0</v>
      </c>
      <c r="S112" s="118">
        <v>0</v>
      </c>
      <c r="T112" s="118">
        <v>0</v>
      </c>
      <c r="U112" s="118">
        <v>0</v>
      </c>
      <c r="V112" s="118">
        <v>0</v>
      </c>
      <c r="W112" s="118">
        <v>0</v>
      </c>
      <c r="X112" s="118">
        <v>0</v>
      </c>
      <c r="Y112" s="118">
        <v>0</v>
      </c>
      <c r="Z112" s="118">
        <v>0</v>
      </c>
      <c r="AD112" s="123"/>
      <c r="AE112" s="123"/>
      <c r="AF112" s="123"/>
      <c r="AG112" s="123"/>
      <c r="AH112" s="123"/>
      <c r="AI112" s="123"/>
      <c r="AJ112" s="123"/>
      <c r="AK112" s="123"/>
      <c r="AL112" s="123"/>
      <c r="AM112" s="123"/>
      <c r="AN112" s="123"/>
      <c r="AO112" s="123"/>
      <c r="AP112" s="123"/>
      <c r="AQ112" s="123"/>
      <c r="AR112" s="123"/>
      <c r="AS112" s="123"/>
      <c r="AT112" s="123"/>
      <c r="AU112" s="123"/>
      <c r="AV112" s="123"/>
      <c r="AW112" s="123"/>
      <c r="AX112" s="123"/>
      <c r="AY112" s="123"/>
      <c r="AZ112" s="123"/>
      <c r="BA112" s="123"/>
      <c r="BB112" s="123"/>
      <c r="BC112" s="123"/>
      <c r="BD112" s="123"/>
      <c r="BE112" s="123"/>
      <c r="BF112" s="123"/>
      <c r="BG112" s="123"/>
      <c r="BH112" s="123"/>
      <c r="BI112" s="123"/>
      <c r="BJ112" s="123"/>
      <c r="BK112" s="123"/>
      <c r="BL112" s="123"/>
      <c r="BM112" s="123"/>
      <c r="BN112" s="123"/>
      <c r="BO112" s="123"/>
      <c r="BP112" s="123"/>
      <c r="BQ112" s="123"/>
      <c r="BR112" s="123"/>
      <c r="BS112" s="123"/>
      <c r="BT112" s="123"/>
      <c r="BU112" s="123"/>
      <c r="BV112" s="123"/>
      <c r="BW112" s="123"/>
      <c r="BX112" s="123"/>
      <c r="BY112" s="123"/>
      <c r="BZ112" s="123"/>
      <c r="CA112" s="123"/>
      <c r="CB112" s="123"/>
      <c r="CC112" s="123"/>
      <c r="CD112" s="123"/>
      <c r="CE112" s="123"/>
    </row>
    <row r="113" spans="1:83" ht="6.75" customHeight="1" x14ac:dyDescent="0.3">
      <c r="B113" s="25"/>
      <c r="C113" s="15"/>
      <c r="D113" s="15"/>
      <c r="E113" s="53"/>
      <c r="F113" s="53"/>
      <c r="G113" s="53"/>
      <c r="H113" s="53"/>
      <c r="I113" s="53"/>
      <c r="J113" s="53"/>
      <c r="K113" s="53"/>
      <c r="L113" s="53"/>
      <c r="M113" s="53"/>
      <c r="N113" s="26"/>
      <c r="O113" s="26"/>
      <c r="P113" s="26"/>
      <c r="Q113" s="26"/>
      <c r="R113" s="26"/>
      <c r="S113" s="26"/>
      <c r="T113" s="26"/>
      <c r="U113" s="26"/>
      <c r="V113" s="26"/>
      <c r="W113" s="52"/>
      <c r="AD113" s="52"/>
      <c r="AE113" s="52"/>
      <c r="AF113" s="52"/>
      <c r="AG113" s="52"/>
      <c r="AH113" s="52"/>
      <c r="AI113" s="52"/>
      <c r="AJ113" s="52"/>
      <c r="AK113" s="52"/>
    </row>
    <row r="114" spans="1:83" ht="29.25" customHeight="1" x14ac:dyDescent="0.3">
      <c r="B114" s="166" t="s">
        <v>62</v>
      </c>
      <c r="C114" s="167"/>
      <c r="D114" s="167"/>
      <c r="E114" s="168"/>
      <c r="F114" s="116">
        <f t="shared" ref="F114:Z114" si="20">+SUM(F73,F89,F91,F93,F109)</f>
        <v>6946.7608735288086</v>
      </c>
      <c r="G114" s="116">
        <f t="shared" si="20"/>
        <v>16.389025340834024</v>
      </c>
      <c r="H114" s="116">
        <f t="shared" si="20"/>
        <v>31.30297518540501</v>
      </c>
      <c r="I114" s="116">
        <f t="shared" si="20"/>
        <v>7718.773758245</v>
      </c>
      <c r="J114" s="116">
        <f t="shared" si="20"/>
        <v>15.783125932399422</v>
      </c>
      <c r="K114" s="116">
        <f t="shared" si="20"/>
        <v>41.737300247206683</v>
      </c>
      <c r="L114" s="116">
        <f t="shared" si="20"/>
        <v>9680.343666297993</v>
      </c>
      <c r="M114" s="116">
        <f t="shared" si="20"/>
        <v>97.210029925549165</v>
      </c>
      <c r="N114" s="116">
        <f t="shared" si="20"/>
        <v>41.737300247206683</v>
      </c>
      <c r="O114" s="116">
        <f t="shared" si="20"/>
        <v>270.92993642710923</v>
      </c>
      <c r="P114" s="116">
        <f t="shared" si="20"/>
        <v>97.096221348882494</v>
      </c>
      <c r="Q114" s="116">
        <f t="shared" si="20"/>
        <v>41.737300247206683</v>
      </c>
      <c r="R114" s="116">
        <f t="shared" si="20"/>
        <v>128.26108510137342</v>
      </c>
      <c r="S114" s="116">
        <f t="shared" si="20"/>
        <v>96.918051638882488</v>
      </c>
      <c r="T114" s="116">
        <f t="shared" si="20"/>
        <v>31.30297518540501</v>
      </c>
      <c r="U114" s="116">
        <f t="shared" si="20"/>
        <v>34.775130686708437</v>
      </c>
      <c r="V114" s="116">
        <f t="shared" si="20"/>
        <v>92.047241787453927</v>
      </c>
      <c r="W114" s="116">
        <f t="shared" si="20"/>
        <v>0</v>
      </c>
      <c r="X114" s="116">
        <f t="shared" si="20"/>
        <v>0</v>
      </c>
      <c r="Y114" s="116">
        <f t="shared" si="20"/>
        <v>17.232381357240204</v>
      </c>
      <c r="Z114" s="116">
        <f t="shared" si="20"/>
        <v>0</v>
      </c>
      <c r="AD114" s="133"/>
      <c r="AE114" s="133"/>
      <c r="AF114" s="133"/>
      <c r="AG114" s="133"/>
      <c r="AH114" s="133"/>
      <c r="AI114" s="133"/>
      <c r="AJ114" s="133"/>
      <c r="AK114" s="133"/>
      <c r="AL114" s="133"/>
      <c r="AM114" s="133"/>
      <c r="AN114" s="133"/>
      <c r="AO114" s="133"/>
      <c r="AP114" s="133"/>
      <c r="AQ114" s="133"/>
      <c r="AR114" s="133"/>
      <c r="AS114" s="133"/>
      <c r="AT114" s="133"/>
      <c r="AU114" s="133"/>
      <c r="AV114" s="133"/>
      <c r="AW114" s="133"/>
      <c r="AX114" s="133"/>
      <c r="AY114" s="133"/>
      <c r="AZ114" s="133"/>
      <c r="BA114" s="133"/>
      <c r="BB114" s="133"/>
      <c r="BC114" s="133"/>
      <c r="BD114" s="133"/>
      <c r="BE114" s="133"/>
      <c r="BF114" s="133"/>
      <c r="BG114" s="133"/>
      <c r="BH114" s="133"/>
      <c r="BI114" s="133"/>
      <c r="BJ114" s="133"/>
      <c r="BK114" s="133"/>
      <c r="BL114" s="133"/>
      <c r="BM114" s="133"/>
      <c r="BN114" s="133"/>
      <c r="BO114" s="133"/>
      <c r="BP114" s="133"/>
      <c r="BQ114" s="133"/>
      <c r="BR114" s="133"/>
      <c r="BS114" s="133"/>
      <c r="BT114" s="133"/>
      <c r="BU114" s="133"/>
      <c r="BV114" s="133"/>
      <c r="BW114" s="133"/>
      <c r="BX114" s="133"/>
      <c r="BY114" s="133"/>
      <c r="BZ114" s="133"/>
      <c r="CA114" s="133"/>
      <c r="CB114" s="133"/>
      <c r="CC114" s="133"/>
      <c r="CD114" s="133"/>
      <c r="CE114" s="133"/>
    </row>
    <row r="115" spans="1:83" x14ac:dyDescent="0.3">
      <c r="B115" s="165" t="s">
        <v>193</v>
      </c>
      <c r="C115" s="165"/>
      <c r="D115" s="165"/>
      <c r="E115" s="165"/>
      <c r="F115" s="165"/>
      <c r="G115" s="165"/>
      <c r="H115" s="165"/>
      <c r="I115" s="165"/>
      <c r="J115" s="165"/>
      <c r="K115" s="165"/>
      <c r="L115" s="165"/>
      <c r="M115" s="165"/>
      <c r="N115" s="165"/>
      <c r="O115" s="165"/>
      <c r="P115" s="165"/>
      <c r="Q115" s="165"/>
      <c r="R115" s="165"/>
      <c r="S115" s="165"/>
      <c r="T115" s="165"/>
      <c r="U115" s="165"/>
      <c r="V115" s="165"/>
      <c r="W115" s="165"/>
      <c r="X115" s="165"/>
      <c r="Y115" s="165"/>
      <c r="Z115" s="164"/>
    </row>
    <row r="116" spans="1:83" x14ac:dyDescent="0.3">
      <c r="F116" s="142"/>
      <c r="G116" s="142"/>
      <c r="H116" s="142"/>
      <c r="I116" s="142"/>
      <c r="J116" s="142"/>
      <c r="K116" s="142"/>
      <c r="L116" s="142"/>
      <c r="M116" s="142"/>
      <c r="N116" s="142"/>
      <c r="O116" s="143"/>
      <c r="P116" s="143"/>
      <c r="Q116" s="142"/>
      <c r="R116" s="142"/>
      <c r="S116" s="142"/>
      <c r="T116" s="142"/>
      <c r="U116" s="142"/>
      <c r="V116" s="142"/>
      <c r="W116" s="142"/>
      <c r="X116" s="142"/>
      <c r="Y116" s="142"/>
      <c r="Z116" s="142"/>
    </row>
    <row r="117" spans="1:83" ht="30" customHeight="1" x14ac:dyDescent="0.3">
      <c r="B117" s="24" t="s">
        <v>196</v>
      </c>
      <c r="F117" s="142"/>
      <c r="G117" s="142"/>
      <c r="H117" s="142"/>
      <c r="I117" s="142"/>
      <c r="J117" s="142"/>
      <c r="K117" s="142"/>
      <c r="L117" s="142"/>
      <c r="M117" s="142"/>
      <c r="N117" s="142"/>
      <c r="O117" s="143"/>
      <c r="P117" s="143"/>
      <c r="Q117" s="142"/>
      <c r="R117" s="142"/>
      <c r="S117" s="142"/>
      <c r="T117" s="142"/>
      <c r="U117" s="142"/>
      <c r="V117" s="142"/>
      <c r="W117" s="142"/>
      <c r="X117" s="142"/>
      <c r="Y117" s="142"/>
      <c r="Z117" s="142"/>
    </row>
    <row r="118" spans="1:83" ht="27.95" customHeight="1" x14ac:dyDescent="0.3">
      <c r="A118" s="110"/>
      <c r="B118" s="11" t="s">
        <v>197</v>
      </c>
      <c r="C118" s="9" t="s">
        <v>198</v>
      </c>
      <c r="D118" s="9" t="s">
        <v>2</v>
      </c>
      <c r="E118" s="9" t="s">
        <v>203</v>
      </c>
      <c r="F118" s="118">
        <v>1549.8907380000001</v>
      </c>
      <c r="G118" s="118">
        <v>0</v>
      </c>
      <c r="H118" s="118">
        <v>0</v>
      </c>
      <c r="I118" s="118">
        <v>0</v>
      </c>
      <c r="J118" s="118">
        <v>0</v>
      </c>
      <c r="K118" s="118">
        <v>0</v>
      </c>
      <c r="L118" s="118">
        <v>0</v>
      </c>
      <c r="M118" s="118">
        <v>0</v>
      </c>
      <c r="N118" s="118">
        <v>0</v>
      </c>
      <c r="O118" s="118">
        <v>0</v>
      </c>
      <c r="P118" s="118">
        <v>0</v>
      </c>
      <c r="Q118" s="118">
        <v>0</v>
      </c>
      <c r="R118" s="118">
        <v>0</v>
      </c>
      <c r="S118" s="118">
        <v>0</v>
      </c>
      <c r="T118" s="118">
        <v>0</v>
      </c>
      <c r="U118" s="118">
        <v>0</v>
      </c>
      <c r="V118" s="118">
        <v>0</v>
      </c>
      <c r="W118" s="118">
        <v>0</v>
      </c>
      <c r="X118" s="118">
        <v>0</v>
      </c>
      <c r="Y118" s="118">
        <v>0</v>
      </c>
      <c r="Z118" s="118">
        <v>0</v>
      </c>
      <c r="AD118" s="123"/>
      <c r="AE118" s="123"/>
      <c r="AF118" s="123"/>
      <c r="AG118" s="123"/>
      <c r="AH118" s="123"/>
      <c r="AI118" s="123"/>
      <c r="AJ118" s="123"/>
      <c r="AK118" s="123"/>
      <c r="AL118" s="123"/>
      <c r="AM118" s="123"/>
      <c r="AN118" s="123"/>
      <c r="AO118" s="123"/>
      <c r="AP118" s="123"/>
      <c r="AQ118" s="123"/>
      <c r="AR118" s="123"/>
      <c r="AS118" s="123"/>
      <c r="AT118" s="123"/>
      <c r="AU118" s="123"/>
      <c r="AV118" s="123"/>
      <c r="AW118" s="123"/>
      <c r="AX118" s="123"/>
      <c r="AY118" s="123"/>
      <c r="AZ118" s="123"/>
      <c r="BA118" s="123"/>
      <c r="BB118" s="123"/>
      <c r="BC118" s="123"/>
      <c r="BD118" s="123"/>
      <c r="BE118" s="123"/>
      <c r="BF118" s="123"/>
      <c r="BG118" s="123"/>
      <c r="BH118" s="123"/>
      <c r="BI118" s="123"/>
      <c r="BJ118" s="123"/>
      <c r="BK118" s="123"/>
      <c r="BL118" s="123"/>
      <c r="BM118" s="123"/>
      <c r="BN118" s="123"/>
      <c r="BO118" s="123"/>
      <c r="BP118" s="123"/>
      <c r="BQ118" s="123"/>
      <c r="BR118" s="123"/>
      <c r="BS118" s="123"/>
      <c r="BT118" s="123"/>
      <c r="BU118" s="123"/>
      <c r="BV118" s="123"/>
      <c r="BW118" s="123"/>
      <c r="BX118" s="123"/>
      <c r="BY118" s="123"/>
      <c r="BZ118" s="123"/>
      <c r="CA118" s="123"/>
      <c r="CB118" s="123"/>
      <c r="CC118" s="123"/>
      <c r="CD118" s="123"/>
      <c r="CE118" s="123"/>
    </row>
    <row r="119" spans="1:83" ht="27.95" customHeight="1" x14ac:dyDescent="0.3">
      <c r="A119" s="110"/>
      <c r="B119" s="11" t="s">
        <v>199</v>
      </c>
      <c r="C119" s="9" t="s">
        <v>200</v>
      </c>
      <c r="D119" s="9" t="s">
        <v>2</v>
      </c>
      <c r="E119" s="9" t="s">
        <v>203</v>
      </c>
      <c r="F119" s="118">
        <v>1041.987697</v>
      </c>
      <c r="G119" s="118">
        <v>0</v>
      </c>
      <c r="H119" s="118">
        <v>0</v>
      </c>
      <c r="I119" s="118">
        <v>0</v>
      </c>
      <c r="J119" s="118">
        <v>0</v>
      </c>
      <c r="K119" s="118">
        <v>0</v>
      </c>
      <c r="L119" s="118">
        <v>0</v>
      </c>
      <c r="M119" s="118">
        <v>0</v>
      </c>
      <c r="N119" s="118">
        <v>0</v>
      </c>
      <c r="O119" s="118">
        <v>0</v>
      </c>
      <c r="P119" s="118">
        <v>0</v>
      </c>
      <c r="Q119" s="118">
        <v>0</v>
      </c>
      <c r="R119" s="118">
        <v>0</v>
      </c>
      <c r="S119" s="118">
        <v>0</v>
      </c>
      <c r="T119" s="118">
        <v>0</v>
      </c>
      <c r="U119" s="118">
        <v>0</v>
      </c>
      <c r="V119" s="118">
        <v>0</v>
      </c>
      <c r="W119" s="118">
        <v>0</v>
      </c>
      <c r="X119" s="118">
        <v>0</v>
      </c>
      <c r="Y119" s="118">
        <v>0</v>
      </c>
      <c r="Z119" s="118">
        <v>0</v>
      </c>
      <c r="AD119" s="123"/>
      <c r="AE119" s="123"/>
      <c r="AF119" s="123"/>
      <c r="AG119" s="123"/>
      <c r="AH119" s="123"/>
      <c r="AI119" s="123"/>
      <c r="AJ119" s="123"/>
      <c r="AK119" s="123"/>
      <c r="AL119" s="123"/>
      <c r="AM119" s="123"/>
      <c r="AN119" s="123"/>
      <c r="AO119" s="123"/>
      <c r="AP119" s="123"/>
      <c r="AQ119" s="123"/>
      <c r="AR119" s="123"/>
      <c r="AS119" s="123"/>
      <c r="AT119" s="123"/>
      <c r="AU119" s="123"/>
      <c r="AV119" s="123"/>
      <c r="AW119" s="123"/>
      <c r="AX119" s="123"/>
      <c r="AY119" s="123"/>
      <c r="AZ119" s="123"/>
      <c r="BA119" s="123"/>
      <c r="BB119" s="123"/>
      <c r="BC119" s="123"/>
      <c r="BD119" s="123"/>
      <c r="BE119" s="123"/>
      <c r="BF119" s="123"/>
      <c r="BG119" s="123"/>
      <c r="BH119" s="123"/>
      <c r="BI119" s="123"/>
      <c r="BJ119" s="123"/>
      <c r="BK119" s="123"/>
      <c r="BL119" s="123"/>
      <c r="BM119" s="123"/>
      <c r="BN119" s="123"/>
      <c r="BO119" s="123"/>
      <c r="BP119" s="123"/>
      <c r="BQ119" s="123"/>
      <c r="BR119" s="123"/>
      <c r="BS119" s="123"/>
      <c r="BT119" s="123"/>
      <c r="BU119" s="123"/>
      <c r="BV119" s="123"/>
      <c r="BW119" s="123"/>
      <c r="BX119" s="123"/>
      <c r="BY119" s="123"/>
      <c r="BZ119" s="123"/>
      <c r="CA119" s="123"/>
      <c r="CB119" s="123"/>
      <c r="CC119" s="123"/>
      <c r="CD119" s="123"/>
      <c r="CE119" s="123"/>
    </row>
    <row r="120" spans="1:83" ht="27.95" customHeight="1" x14ac:dyDescent="0.3">
      <c r="A120" s="110"/>
      <c r="B120" s="11" t="s">
        <v>201</v>
      </c>
      <c r="C120" s="9" t="s">
        <v>202</v>
      </c>
      <c r="D120" s="9" t="s">
        <v>2</v>
      </c>
      <c r="E120" s="9" t="s">
        <v>203</v>
      </c>
      <c r="F120" s="118">
        <v>0</v>
      </c>
      <c r="G120" s="118">
        <v>0</v>
      </c>
      <c r="H120" s="118">
        <v>0</v>
      </c>
      <c r="I120" s="118">
        <v>6397.3646419999995</v>
      </c>
      <c r="J120" s="118">
        <v>0</v>
      </c>
      <c r="K120" s="118">
        <v>0</v>
      </c>
      <c r="L120" s="118">
        <v>0</v>
      </c>
      <c r="M120" s="118">
        <v>0</v>
      </c>
      <c r="N120" s="118">
        <v>0</v>
      </c>
      <c r="O120" s="118">
        <v>0</v>
      </c>
      <c r="P120" s="118">
        <v>0</v>
      </c>
      <c r="Q120" s="118">
        <v>0</v>
      </c>
      <c r="R120" s="118">
        <v>0</v>
      </c>
      <c r="S120" s="118">
        <v>0</v>
      </c>
      <c r="T120" s="118">
        <v>0</v>
      </c>
      <c r="U120" s="118">
        <v>0</v>
      </c>
      <c r="V120" s="118">
        <v>0</v>
      </c>
      <c r="W120" s="118">
        <v>0</v>
      </c>
      <c r="X120" s="118">
        <v>0</v>
      </c>
      <c r="Y120" s="118">
        <v>0</v>
      </c>
      <c r="Z120" s="118">
        <v>0</v>
      </c>
      <c r="AD120" s="123"/>
      <c r="AE120" s="123"/>
      <c r="AF120" s="123"/>
      <c r="AG120" s="123"/>
      <c r="AH120" s="123"/>
      <c r="AI120" s="123"/>
      <c r="AJ120" s="123"/>
      <c r="AK120" s="123"/>
      <c r="AL120" s="123"/>
      <c r="AM120" s="123"/>
      <c r="AN120" s="123"/>
      <c r="AO120" s="123"/>
      <c r="AP120" s="123"/>
      <c r="AQ120" s="123"/>
      <c r="AR120" s="123"/>
      <c r="AS120" s="123"/>
      <c r="AT120" s="123"/>
      <c r="AU120" s="123"/>
      <c r="AV120" s="123"/>
      <c r="AW120" s="123"/>
      <c r="AX120" s="123"/>
      <c r="AY120" s="123"/>
      <c r="AZ120" s="123"/>
      <c r="BA120" s="123"/>
      <c r="BB120" s="123"/>
      <c r="BC120" s="123"/>
      <c r="BD120" s="123"/>
      <c r="BE120" s="123"/>
      <c r="BF120" s="123"/>
      <c r="BG120" s="123"/>
      <c r="BH120" s="123"/>
      <c r="BI120" s="123"/>
      <c r="BJ120" s="123"/>
      <c r="BK120" s="123"/>
      <c r="BL120" s="123"/>
      <c r="BM120" s="123"/>
      <c r="BN120" s="123"/>
      <c r="BO120" s="123"/>
      <c r="BP120" s="123"/>
      <c r="BQ120" s="123"/>
      <c r="BR120" s="123"/>
      <c r="BS120" s="123"/>
      <c r="BT120" s="123"/>
      <c r="BU120" s="123"/>
      <c r="BV120" s="123"/>
      <c r="BW120" s="123"/>
      <c r="BX120" s="123"/>
      <c r="BY120" s="123"/>
      <c r="BZ120" s="123"/>
      <c r="CA120" s="123"/>
      <c r="CB120" s="123"/>
      <c r="CC120" s="123"/>
      <c r="CD120" s="123"/>
      <c r="CE120" s="123"/>
    </row>
    <row r="121" spans="1:83" x14ac:dyDescent="0.3">
      <c r="F121" s="142"/>
      <c r="G121" s="142"/>
      <c r="H121" s="142"/>
      <c r="I121" s="142"/>
      <c r="J121" s="142"/>
      <c r="K121" s="142"/>
      <c r="L121" s="142"/>
      <c r="M121" s="142"/>
      <c r="N121" s="142"/>
      <c r="O121" s="143"/>
      <c r="P121" s="143"/>
      <c r="Q121" s="142"/>
      <c r="R121" s="142"/>
      <c r="S121" s="142"/>
      <c r="T121" s="142"/>
      <c r="U121" s="142"/>
      <c r="V121" s="142"/>
      <c r="W121" s="142"/>
      <c r="X121" s="142"/>
      <c r="Y121" s="142"/>
      <c r="Z121" s="142"/>
    </row>
    <row r="122" spans="1:83" x14ac:dyDescent="0.3">
      <c r="F122" s="142"/>
      <c r="G122" s="142"/>
      <c r="H122" s="142"/>
      <c r="I122" s="142"/>
      <c r="J122" s="142"/>
      <c r="K122" s="142"/>
      <c r="L122" s="142"/>
      <c r="M122" s="142"/>
      <c r="N122" s="142"/>
      <c r="O122" s="143"/>
      <c r="P122" s="143"/>
      <c r="Q122" s="142"/>
      <c r="R122" s="142"/>
      <c r="S122" s="142"/>
      <c r="T122" s="142"/>
      <c r="U122" s="142"/>
      <c r="V122" s="142"/>
      <c r="W122" s="142"/>
      <c r="X122" s="142"/>
      <c r="Y122" s="142"/>
      <c r="Z122" s="142"/>
    </row>
    <row r="123" spans="1:83" ht="20.25" x14ac:dyDescent="0.3">
      <c r="B123" s="156" t="s">
        <v>70</v>
      </c>
      <c r="C123" s="156"/>
      <c r="D123" s="156"/>
      <c r="E123" s="156"/>
      <c r="F123" s="156"/>
      <c r="G123" s="156"/>
      <c r="H123" s="156"/>
      <c r="I123" s="156"/>
      <c r="J123" s="156"/>
      <c r="K123" s="156"/>
      <c r="L123" s="156"/>
      <c r="M123" s="156"/>
      <c r="N123" s="156"/>
      <c r="O123" s="156"/>
      <c r="P123" s="156"/>
      <c r="Q123" s="156"/>
      <c r="R123" s="156"/>
      <c r="S123" s="156"/>
      <c r="T123" s="156"/>
      <c r="U123" s="156"/>
    </row>
    <row r="124" spans="1:83" ht="17.25" x14ac:dyDescent="0.3">
      <c r="B124" s="5" t="s">
        <v>73</v>
      </c>
      <c r="C124" s="2"/>
      <c r="D124" s="2"/>
      <c r="E124" s="2"/>
      <c r="F124" s="2"/>
      <c r="G124" s="2"/>
      <c r="H124" s="2"/>
      <c r="I124" s="2"/>
      <c r="J124" s="2"/>
      <c r="K124" s="2"/>
      <c r="L124" s="2"/>
      <c r="M124" s="2"/>
      <c r="N124" s="2"/>
      <c r="O124" s="2"/>
      <c r="P124" s="2"/>
      <c r="Q124" s="2"/>
      <c r="R124" s="1"/>
    </row>
    <row r="126" spans="1:83" ht="32.25" customHeight="1" x14ac:dyDescent="0.3">
      <c r="F126" s="75">
        <v>2021</v>
      </c>
      <c r="G126" s="75">
        <v>2021</v>
      </c>
      <c r="H126" s="75">
        <v>2021</v>
      </c>
      <c r="I126" s="75">
        <v>2022</v>
      </c>
      <c r="J126" s="75">
        <v>2022</v>
      </c>
      <c r="K126" s="75">
        <v>2022</v>
      </c>
      <c r="L126" s="75">
        <v>2023</v>
      </c>
      <c r="M126" s="75">
        <v>2023</v>
      </c>
      <c r="N126" s="75">
        <v>2023</v>
      </c>
      <c r="O126" s="75">
        <v>2024</v>
      </c>
      <c r="P126" s="75">
        <v>2024</v>
      </c>
      <c r="Q126" s="75">
        <v>2024</v>
      </c>
      <c r="R126" s="75">
        <v>2025</v>
      </c>
      <c r="S126" s="75">
        <v>2025</v>
      </c>
      <c r="T126" s="75">
        <v>2025</v>
      </c>
      <c r="U126" s="75">
        <v>2026</v>
      </c>
      <c r="V126" s="75">
        <v>2026</v>
      </c>
      <c r="W126" s="75">
        <v>2026</v>
      </c>
      <c r="X126" s="76" t="s">
        <v>172</v>
      </c>
      <c r="Y126" s="76" t="s">
        <v>172</v>
      </c>
      <c r="Z126" s="76" t="s">
        <v>172</v>
      </c>
      <c r="AD126" s="132"/>
      <c r="AE126" s="132"/>
      <c r="AF126" s="132"/>
      <c r="AG126" s="132"/>
      <c r="AH126" s="132"/>
      <c r="AI126" s="132"/>
      <c r="AJ126" s="132"/>
      <c r="AK126" s="132"/>
      <c r="AL126" s="132"/>
      <c r="AM126" s="132"/>
      <c r="AN126" s="132"/>
      <c r="AO126" s="132"/>
      <c r="AP126" s="132"/>
      <c r="AQ126" s="132"/>
      <c r="AR126" s="132"/>
      <c r="AS126" s="132"/>
      <c r="AT126" s="132"/>
      <c r="AU126" s="132"/>
      <c r="AV126" s="132"/>
      <c r="AW126" s="132"/>
      <c r="AX126" s="132"/>
      <c r="AY126" s="132"/>
      <c r="AZ126" s="132"/>
      <c r="BA126" s="132"/>
      <c r="BB126" s="132"/>
      <c r="BC126" s="132"/>
      <c r="BD126" s="132"/>
      <c r="BE126" s="132"/>
      <c r="BF126" s="132"/>
      <c r="BG126" s="132"/>
      <c r="BH126" s="132"/>
      <c r="BI126" s="132"/>
      <c r="BJ126" s="132"/>
      <c r="BK126" s="132"/>
      <c r="BL126" s="132"/>
      <c r="BM126" s="132"/>
      <c r="BN126" s="132"/>
      <c r="BO126" s="132"/>
      <c r="BP126" s="132"/>
      <c r="BQ126" s="132"/>
      <c r="BR126" s="132"/>
      <c r="BS126" s="132"/>
      <c r="BT126" s="132"/>
      <c r="BU126" s="132"/>
      <c r="BV126" s="132"/>
      <c r="BW126" s="132"/>
      <c r="BX126" s="132"/>
      <c r="BY126" s="132"/>
      <c r="BZ126" s="132"/>
      <c r="CA126" s="132"/>
      <c r="CB126" s="132"/>
      <c r="CC126" s="132"/>
      <c r="CD126" s="132"/>
      <c r="CE126" s="132"/>
    </row>
    <row r="127" spans="1:83" ht="33.75" customHeight="1" x14ac:dyDescent="0.3">
      <c r="B127" s="24" t="s">
        <v>0</v>
      </c>
      <c r="C127" s="24" t="s">
        <v>1</v>
      </c>
      <c r="D127" s="45" t="s">
        <v>195</v>
      </c>
      <c r="E127" s="45" t="s">
        <v>124</v>
      </c>
      <c r="F127" s="24" t="s">
        <v>2</v>
      </c>
      <c r="G127" s="33" t="s">
        <v>128</v>
      </c>
      <c r="H127" s="24" t="s">
        <v>68</v>
      </c>
      <c r="I127" s="24" t="s">
        <v>2</v>
      </c>
      <c r="J127" s="33" t="s">
        <v>128</v>
      </c>
      <c r="K127" s="24" t="s">
        <v>68</v>
      </c>
      <c r="L127" s="24" t="s">
        <v>2</v>
      </c>
      <c r="M127" s="33" t="s">
        <v>128</v>
      </c>
      <c r="N127" s="24" t="s">
        <v>68</v>
      </c>
      <c r="O127" s="24" t="s">
        <v>2</v>
      </c>
      <c r="P127" s="33" t="s">
        <v>128</v>
      </c>
      <c r="Q127" s="24" t="s">
        <v>68</v>
      </c>
      <c r="R127" s="24" t="s">
        <v>2</v>
      </c>
      <c r="S127" s="33" t="s">
        <v>128</v>
      </c>
      <c r="T127" s="24" t="s">
        <v>68</v>
      </c>
      <c r="U127" s="24" t="s">
        <v>2</v>
      </c>
      <c r="V127" s="33" t="s">
        <v>128</v>
      </c>
      <c r="W127" s="24" t="s">
        <v>68</v>
      </c>
      <c r="X127" s="24" t="s">
        <v>2</v>
      </c>
      <c r="Y127" s="33" t="s">
        <v>128</v>
      </c>
      <c r="Z127" s="24" t="s">
        <v>68</v>
      </c>
      <c r="AD127" s="34"/>
      <c r="AE127" s="34"/>
      <c r="AF127" s="34"/>
      <c r="AG127" s="34"/>
      <c r="AH127" s="34"/>
      <c r="AI127" s="34"/>
      <c r="AJ127" s="34"/>
      <c r="AK127" s="34"/>
      <c r="AL127" s="34"/>
      <c r="AM127" s="34"/>
      <c r="AN127" s="34"/>
      <c r="AO127" s="34"/>
      <c r="AP127" s="34"/>
      <c r="AQ127" s="34"/>
      <c r="AR127" s="34"/>
      <c r="AS127" s="34"/>
      <c r="AT127" s="34"/>
      <c r="AU127" s="34"/>
      <c r="AV127" s="34"/>
      <c r="AW127" s="34"/>
      <c r="AX127" s="34"/>
      <c r="AY127" s="34"/>
      <c r="AZ127" s="34"/>
      <c r="BA127" s="34"/>
      <c r="BB127" s="34"/>
      <c r="BC127" s="34"/>
      <c r="BD127" s="34"/>
      <c r="BE127" s="34"/>
      <c r="BF127" s="34"/>
      <c r="BG127" s="34"/>
      <c r="BH127" s="34"/>
      <c r="BI127" s="34"/>
      <c r="BJ127" s="34"/>
      <c r="BK127" s="34"/>
      <c r="BL127" s="34"/>
      <c r="BM127" s="34"/>
      <c r="BN127" s="34"/>
      <c r="BO127" s="34"/>
      <c r="BP127" s="34"/>
      <c r="BQ127" s="34"/>
      <c r="BR127" s="34"/>
      <c r="BS127" s="34"/>
      <c r="BT127" s="34"/>
      <c r="BU127" s="34"/>
      <c r="BV127" s="34"/>
      <c r="BW127" s="34"/>
      <c r="BX127" s="34"/>
      <c r="BY127" s="34"/>
      <c r="BZ127" s="34"/>
      <c r="CA127" s="34"/>
      <c r="CB127" s="34"/>
      <c r="CC127" s="34"/>
      <c r="CD127" s="34"/>
      <c r="CE127" s="34"/>
    </row>
    <row r="128" spans="1:83" ht="27.95" customHeight="1" x14ac:dyDescent="0.3">
      <c r="B128" s="22" t="s">
        <v>117</v>
      </c>
      <c r="C128" s="22"/>
      <c r="D128" s="22"/>
      <c r="E128" s="22"/>
      <c r="F128" s="116">
        <f t="shared" ref="F128:Z128" si="21">+SUM(F129:F143)</f>
        <v>2459.9320537758622</v>
      </c>
      <c r="G128" s="116">
        <f t="shared" si="21"/>
        <v>0</v>
      </c>
      <c r="H128" s="116">
        <f t="shared" si="21"/>
        <v>0</v>
      </c>
      <c r="I128" s="116">
        <f t="shared" si="21"/>
        <v>2411.1553628291549</v>
      </c>
      <c r="J128" s="116">
        <f t="shared" si="21"/>
        <v>0</v>
      </c>
      <c r="K128" s="116">
        <f t="shared" si="21"/>
        <v>0</v>
      </c>
      <c r="L128" s="116">
        <f t="shared" si="21"/>
        <v>763.36488408681657</v>
      </c>
      <c r="M128" s="116">
        <f t="shared" si="21"/>
        <v>0</v>
      </c>
      <c r="N128" s="116">
        <f t="shared" si="21"/>
        <v>0</v>
      </c>
      <c r="O128" s="116">
        <f t="shared" si="21"/>
        <v>29.875773718149571</v>
      </c>
      <c r="P128" s="116">
        <f t="shared" si="21"/>
        <v>0</v>
      </c>
      <c r="Q128" s="116">
        <f t="shared" si="21"/>
        <v>0</v>
      </c>
      <c r="R128" s="116">
        <f t="shared" si="21"/>
        <v>13.164801169724527</v>
      </c>
      <c r="S128" s="116">
        <f t="shared" si="21"/>
        <v>0</v>
      </c>
      <c r="T128" s="116">
        <f t="shared" si="21"/>
        <v>0</v>
      </c>
      <c r="U128" s="116">
        <f t="shared" si="21"/>
        <v>2.4346968848331052</v>
      </c>
      <c r="V128" s="116">
        <f t="shared" si="21"/>
        <v>0</v>
      </c>
      <c r="W128" s="116">
        <f t="shared" si="21"/>
        <v>0</v>
      </c>
      <c r="X128" s="116">
        <f t="shared" si="21"/>
        <v>0</v>
      </c>
      <c r="Y128" s="116">
        <f t="shared" si="21"/>
        <v>0</v>
      </c>
      <c r="Z128" s="116">
        <f t="shared" si="21"/>
        <v>0</v>
      </c>
      <c r="AD128" s="133"/>
      <c r="AE128" s="133"/>
      <c r="AF128" s="133"/>
      <c r="AG128" s="133"/>
      <c r="AH128" s="133"/>
      <c r="AI128" s="133"/>
      <c r="AJ128" s="133"/>
      <c r="AK128" s="133"/>
      <c r="AL128" s="133"/>
      <c r="AM128" s="133"/>
      <c r="AN128" s="133"/>
      <c r="AO128" s="133"/>
      <c r="AP128" s="133"/>
      <c r="AQ128" s="133"/>
      <c r="AR128" s="133"/>
      <c r="AS128" s="133"/>
      <c r="AT128" s="133"/>
      <c r="AU128" s="133"/>
      <c r="AV128" s="133"/>
      <c r="AW128" s="133"/>
      <c r="AX128" s="133"/>
      <c r="AY128" s="133"/>
      <c r="AZ128" s="133"/>
      <c r="BA128" s="133"/>
      <c r="BB128" s="133"/>
      <c r="BC128" s="133"/>
      <c r="BD128" s="133"/>
      <c r="BE128" s="133"/>
      <c r="BF128" s="133"/>
      <c r="BG128" s="133"/>
      <c r="BH128" s="133"/>
      <c r="BI128" s="133"/>
      <c r="BJ128" s="133"/>
      <c r="BK128" s="133"/>
      <c r="BL128" s="133"/>
      <c r="BM128" s="133"/>
      <c r="BN128" s="133"/>
      <c r="BO128" s="133"/>
      <c r="BP128" s="133"/>
      <c r="BQ128" s="133"/>
      <c r="BR128" s="133"/>
      <c r="BS128" s="133"/>
      <c r="BT128" s="133"/>
      <c r="BU128" s="133"/>
      <c r="BV128" s="133"/>
      <c r="BW128" s="133"/>
      <c r="BX128" s="133"/>
      <c r="BY128" s="133"/>
      <c r="BZ128" s="133"/>
      <c r="CA128" s="133"/>
      <c r="CB128" s="133"/>
      <c r="CC128" s="133"/>
      <c r="CD128" s="133"/>
      <c r="CE128" s="133"/>
    </row>
    <row r="129" spans="1:83" ht="27.95" customHeight="1" x14ac:dyDescent="0.3">
      <c r="A129" s="110"/>
      <c r="B129" s="9" t="s">
        <v>3</v>
      </c>
      <c r="C129" s="9" t="s">
        <v>4</v>
      </c>
      <c r="D129" s="9" t="str">
        <f t="shared" ref="D129:D143" si="22">+VLOOKUP($C129,$C$10:$D$48,2,FALSE)</f>
        <v>Pesos</v>
      </c>
      <c r="E129" s="9" t="s">
        <v>117</v>
      </c>
      <c r="F129" s="118">
        <v>1580.3922833028032</v>
      </c>
      <c r="G129" s="118">
        <v>0</v>
      </c>
      <c r="H129" s="118">
        <v>0</v>
      </c>
      <c r="I129" s="118">
        <v>2047.342656351228</v>
      </c>
      <c r="J129" s="118">
        <v>0</v>
      </c>
      <c r="K129" s="118">
        <v>0</v>
      </c>
      <c r="L129" s="118">
        <v>596.32035360903922</v>
      </c>
      <c r="M129" s="118">
        <v>0</v>
      </c>
      <c r="N129" s="118">
        <v>0</v>
      </c>
      <c r="O129" s="118">
        <v>0</v>
      </c>
      <c r="P129" s="118">
        <v>0</v>
      </c>
      <c r="Q129" s="118">
        <v>0</v>
      </c>
      <c r="R129" s="118">
        <v>0</v>
      </c>
      <c r="S129" s="118">
        <v>0</v>
      </c>
      <c r="T129" s="118">
        <v>0</v>
      </c>
      <c r="U129" s="118">
        <v>0</v>
      </c>
      <c r="V129" s="118">
        <v>0</v>
      </c>
      <c r="W129" s="118">
        <v>0</v>
      </c>
      <c r="X129" s="118">
        <v>0</v>
      </c>
      <c r="Y129" s="118">
        <v>0</v>
      </c>
      <c r="Z129" s="118">
        <v>0</v>
      </c>
      <c r="AD129" s="123"/>
      <c r="AE129" s="123"/>
      <c r="AF129" s="123"/>
      <c r="AG129" s="123"/>
      <c r="AH129" s="123"/>
      <c r="AI129" s="123"/>
      <c r="AJ129" s="123"/>
      <c r="AK129" s="123"/>
      <c r="AL129" s="123"/>
      <c r="AM129" s="123"/>
      <c r="AN129" s="123"/>
      <c r="AO129" s="123"/>
      <c r="AP129" s="123"/>
      <c r="AQ129" s="123"/>
      <c r="AR129" s="123"/>
      <c r="AS129" s="123"/>
      <c r="AT129" s="123"/>
      <c r="AU129" s="123"/>
      <c r="AV129" s="123"/>
      <c r="AW129" s="123"/>
      <c r="AX129" s="123"/>
      <c r="AY129" s="123"/>
      <c r="AZ129" s="123"/>
      <c r="BA129" s="123"/>
      <c r="BB129" s="123"/>
      <c r="BC129" s="123"/>
      <c r="BD129" s="123"/>
      <c r="BE129" s="123"/>
      <c r="BF129" s="123"/>
      <c r="BG129" s="123"/>
      <c r="BH129" s="123"/>
      <c r="BI129" s="123"/>
      <c r="BJ129" s="123"/>
      <c r="BK129" s="123"/>
      <c r="BL129" s="123"/>
      <c r="BM129" s="123"/>
      <c r="BN129" s="123"/>
      <c r="BO129" s="123"/>
      <c r="BP129" s="123"/>
      <c r="BQ129" s="123"/>
      <c r="BR129" s="123"/>
      <c r="BS129" s="123"/>
      <c r="BT129" s="123"/>
      <c r="BU129" s="123"/>
      <c r="BV129" s="123"/>
      <c r="BW129" s="123"/>
      <c r="BX129" s="123"/>
      <c r="BY129" s="123"/>
      <c r="BZ129" s="123"/>
      <c r="CA129" s="123"/>
      <c r="CB129" s="123"/>
      <c r="CC129" s="123"/>
      <c r="CD129" s="123"/>
      <c r="CE129" s="123"/>
    </row>
    <row r="130" spans="1:83" ht="27.95" customHeight="1" x14ac:dyDescent="0.3">
      <c r="A130" s="110"/>
      <c r="B130" s="9" t="s">
        <v>160</v>
      </c>
      <c r="C130" s="9" t="s">
        <v>161</v>
      </c>
      <c r="D130" s="9" t="str">
        <f t="shared" si="22"/>
        <v>Pesos</v>
      </c>
      <c r="E130" s="9" t="s">
        <v>117</v>
      </c>
      <c r="F130" s="118">
        <v>3.1622622584110935</v>
      </c>
      <c r="G130" s="118">
        <v>0</v>
      </c>
      <c r="H130" s="118">
        <v>0</v>
      </c>
      <c r="I130" s="118">
        <v>2.0220564226322768</v>
      </c>
      <c r="J130" s="118">
        <v>0</v>
      </c>
      <c r="K130" s="118">
        <v>0</v>
      </c>
      <c r="L130" s="118">
        <v>0.70860437886401639</v>
      </c>
      <c r="M130" s="118">
        <v>0</v>
      </c>
      <c r="N130" s="118">
        <v>0</v>
      </c>
      <c r="O130" s="118">
        <v>0</v>
      </c>
      <c r="P130" s="118">
        <v>0</v>
      </c>
      <c r="Q130" s="118">
        <v>0</v>
      </c>
      <c r="R130" s="118">
        <v>0</v>
      </c>
      <c r="S130" s="118">
        <v>0</v>
      </c>
      <c r="T130" s="118">
        <v>0</v>
      </c>
      <c r="U130" s="118">
        <v>0</v>
      </c>
      <c r="V130" s="118">
        <v>0</v>
      </c>
      <c r="W130" s="118">
        <v>0</v>
      </c>
      <c r="X130" s="118">
        <v>0</v>
      </c>
      <c r="Y130" s="118">
        <v>0</v>
      </c>
      <c r="Z130" s="118">
        <v>0</v>
      </c>
      <c r="AD130" s="123"/>
      <c r="AE130" s="123"/>
      <c r="AF130" s="123"/>
      <c r="AG130" s="123"/>
      <c r="AH130" s="123"/>
      <c r="AI130" s="123"/>
      <c r="AJ130" s="123"/>
      <c r="AK130" s="123"/>
      <c r="AL130" s="123"/>
      <c r="AM130" s="123"/>
      <c r="AN130" s="123"/>
      <c r="AO130" s="123"/>
      <c r="AP130" s="123"/>
      <c r="AQ130" s="123"/>
      <c r="AR130" s="123"/>
      <c r="AS130" s="123"/>
      <c r="AT130" s="123"/>
      <c r="AU130" s="123"/>
      <c r="AV130" s="123"/>
      <c r="AW130" s="123"/>
      <c r="AX130" s="123"/>
      <c r="AY130" s="123"/>
      <c r="AZ130" s="123"/>
      <c r="BA130" s="123"/>
      <c r="BB130" s="123"/>
      <c r="BC130" s="123"/>
      <c r="BD130" s="123"/>
      <c r="BE130" s="123"/>
      <c r="BF130" s="123"/>
      <c r="BG130" s="123"/>
      <c r="BH130" s="123"/>
      <c r="BI130" s="123"/>
      <c r="BJ130" s="123"/>
      <c r="BK130" s="123"/>
      <c r="BL130" s="123"/>
      <c r="BM130" s="123"/>
      <c r="BN130" s="123"/>
      <c r="BO130" s="123"/>
      <c r="BP130" s="123"/>
      <c r="BQ130" s="123"/>
      <c r="BR130" s="123"/>
      <c r="BS130" s="123"/>
      <c r="BT130" s="123"/>
      <c r="BU130" s="123"/>
      <c r="BV130" s="123"/>
      <c r="BW130" s="123"/>
      <c r="BX130" s="123"/>
      <c r="BY130" s="123"/>
      <c r="BZ130" s="123"/>
      <c r="CA130" s="123"/>
      <c r="CB130" s="123"/>
      <c r="CC130" s="123"/>
      <c r="CD130" s="123"/>
      <c r="CE130" s="123"/>
    </row>
    <row r="131" spans="1:83" ht="27.95" customHeight="1" x14ac:dyDescent="0.3">
      <c r="A131" s="110"/>
      <c r="B131" s="9" t="s">
        <v>153</v>
      </c>
      <c r="C131" s="9" t="s">
        <v>154</v>
      </c>
      <c r="D131" s="9" t="str">
        <f t="shared" si="22"/>
        <v>Pesos</v>
      </c>
      <c r="E131" s="9" t="s">
        <v>117</v>
      </c>
      <c r="F131" s="118">
        <v>2.2189177480290616</v>
      </c>
      <c r="G131" s="118">
        <v>0</v>
      </c>
      <c r="H131" s="118">
        <v>0</v>
      </c>
      <c r="I131" s="118">
        <v>1.4188503410053446</v>
      </c>
      <c r="J131" s="118">
        <v>0</v>
      </c>
      <c r="K131" s="118">
        <v>0</v>
      </c>
      <c r="L131" s="118">
        <v>0.49721835322491831</v>
      </c>
      <c r="M131" s="118">
        <v>0</v>
      </c>
      <c r="N131" s="118">
        <v>0</v>
      </c>
      <c r="O131" s="118">
        <v>0</v>
      </c>
      <c r="P131" s="118">
        <v>0</v>
      </c>
      <c r="Q131" s="118">
        <v>0</v>
      </c>
      <c r="R131" s="118">
        <v>0</v>
      </c>
      <c r="S131" s="118">
        <v>0</v>
      </c>
      <c r="T131" s="118">
        <v>0</v>
      </c>
      <c r="U131" s="118">
        <v>0</v>
      </c>
      <c r="V131" s="118">
        <v>0</v>
      </c>
      <c r="W131" s="118">
        <v>0</v>
      </c>
      <c r="X131" s="118">
        <v>0</v>
      </c>
      <c r="Y131" s="118">
        <v>0</v>
      </c>
      <c r="Z131" s="118">
        <v>0</v>
      </c>
      <c r="AD131" s="123"/>
      <c r="AE131" s="123"/>
      <c r="AF131" s="123"/>
      <c r="AG131" s="123"/>
      <c r="AH131" s="123"/>
      <c r="AI131" s="123"/>
      <c r="AJ131" s="123"/>
      <c r="AK131" s="123"/>
      <c r="AL131" s="123"/>
      <c r="AM131" s="123"/>
      <c r="AN131" s="123"/>
      <c r="AO131" s="123"/>
      <c r="AP131" s="123"/>
      <c r="AQ131" s="123"/>
      <c r="AR131" s="123"/>
      <c r="AS131" s="123"/>
      <c r="AT131" s="123"/>
      <c r="AU131" s="123"/>
      <c r="AV131" s="123"/>
      <c r="AW131" s="123"/>
      <c r="AX131" s="123"/>
      <c r="AY131" s="123"/>
      <c r="AZ131" s="123"/>
      <c r="BA131" s="123"/>
      <c r="BB131" s="123"/>
      <c r="BC131" s="123"/>
      <c r="BD131" s="123"/>
      <c r="BE131" s="123"/>
      <c r="BF131" s="123"/>
      <c r="BG131" s="123"/>
      <c r="BH131" s="123"/>
      <c r="BI131" s="123"/>
      <c r="BJ131" s="123"/>
      <c r="BK131" s="123"/>
      <c r="BL131" s="123"/>
      <c r="BM131" s="123"/>
      <c r="BN131" s="123"/>
      <c r="BO131" s="123"/>
      <c r="BP131" s="123"/>
      <c r="BQ131" s="123"/>
      <c r="BR131" s="123"/>
      <c r="BS131" s="123"/>
      <c r="BT131" s="123"/>
      <c r="BU131" s="123"/>
      <c r="BV131" s="123"/>
      <c r="BW131" s="123"/>
      <c r="BX131" s="123"/>
      <c r="BY131" s="123"/>
      <c r="BZ131" s="123"/>
      <c r="CA131" s="123"/>
      <c r="CB131" s="123"/>
      <c r="CC131" s="123"/>
      <c r="CD131" s="123"/>
      <c r="CE131" s="123"/>
    </row>
    <row r="132" spans="1:83" ht="27.95" customHeight="1" x14ac:dyDescent="0.3">
      <c r="A132" s="110"/>
      <c r="B132" s="9" t="s">
        <v>5</v>
      </c>
      <c r="C132" s="9" t="s">
        <v>6</v>
      </c>
      <c r="D132" s="9" t="str">
        <f t="shared" si="22"/>
        <v>Pesos</v>
      </c>
      <c r="E132" s="9" t="s">
        <v>117</v>
      </c>
      <c r="F132" s="118">
        <v>229.81679136000002</v>
      </c>
      <c r="G132" s="118">
        <v>0</v>
      </c>
      <c r="H132" s="118">
        <v>0</v>
      </c>
      <c r="I132" s="118">
        <v>229.81679136000002</v>
      </c>
      <c r="J132" s="118">
        <v>0</v>
      </c>
      <c r="K132" s="118">
        <v>0</v>
      </c>
      <c r="L132" s="118">
        <v>114.90839568000001</v>
      </c>
      <c r="M132" s="118">
        <v>0</v>
      </c>
      <c r="N132" s="118">
        <v>0</v>
      </c>
      <c r="O132" s="118">
        <v>0</v>
      </c>
      <c r="P132" s="118">
        <v>0</v>
      </c>
      <c r="Q132" s="118">
        <v>0</v>
      </c>
      <c r="R132" s="118">
        <v>0</v>
      </c>
      <c r="S132" s="118">
        <v>0</v>
      </c>
      <c r="T132" s="118">
        <v>0</v>
      </c>
      <c r="U132" s="118">
        <v>0</v>
      </c>
      <c r="V132" s="118">
        <v>0</v>
      </c>
      <c r="W132" s="118">
        <v>0</v>
      </c>
      <c r="X132" s="118">
        <v>0</v>
      </c>
      <c r="Y132" s="118">
        <v>0</v>
      </c>
      <c r="Z132" s="118">
        <v>0</v>
      </c>
      <c r="AD132" s="123"/>
      <c r="AE132" s="123"/>
      <c r="AF132" s="123"/>
      <c r="AG132" s="123"/>
      <c r="AH132" s="123"/>
      <c r="AI132" s="123"/>
      <c r="AJ132" s="123"/>
      <c r="AK132" s="123"/>
      <c r="AL132" s="123"/>
      <c r="AM132" s="123"/>
      <c r="AN132" s="123"/>
      <c r="AO132" s="123"/>
      <c r="AP132" s="123"/>
      <c r="AQ132" s="123"/>
      <c r="AR132" s="123"/>
      <c r="AS132" s="123"/>
      <c r="AT132" s="123"/>
      <c r="AU132" s="123"/>
      <c r="AV132" s="123"/>
      <c r="AW132" s="123"/>
      <c r="AX132" s="123"/>
      <c r="AY132" s="123"/>
      <c r="AZ132" s="123"/>
      <c r="BA132" s="123"/>
      <c r="BB132" s="123"/>
      <c r="BC132" s="123"/>
      <c r="BD132" s="123"/>
      <c r="BE132" s="123"/>
      <c r="BF132" s="123"/>
      <c r="BG132" s="123"/>
      <c r="BH132" s="123"/>
      <c r="BI132" s="123"/>
      <c r="BJ132" s="123"/>
      <c r="BK132" s="123"/>
      <c r="BL132" s="123"/>
      <c r="BM132" s="123"/>
      <c r="BN132" s="123"/>
      <c r="BO132" s="123"/>
      <c r="BP132" s="123"/>
      <c r="BQ132" s="123"/>
      <c r="BR132" s="123"/>
      <c r="BS132" s="123"/>
      <c r="BT132" s="123"/>
      <c r="BU132" s="123"/>
      <c r="BV132" s="123"/>
      <c r="BW132" s="123"/>
      <c r="BX132" s="123"/>
      <c r="BY132" s="123"/>
      <c r="BZ132" s="123"/>
      <c r="CA132" s="123"/>
      <c r="CB132" s="123"/>
      <c r="CC132" s="123"/>
      <c r="CD132" s="123"/>
      <c r="CE132" s="123"/>
    </row>
    <row r="133" spans="1:83" ht="27.95" customHeight="1" x14ac:dyDescent="0.3">
      <c r="A133" s="110"/>
      <c r="B133" s="9" t="s">
        <v>7</v>
      </c>
      <c r="C133" s="9" t="s">
        <v>8</v>
      </c>
      <c r="D133" s="9" t="str">
        <f t="shared" si="22"/>
        <v>Pesos</v>
      </c>
      <c r="E133" s="9" t="s">
        <v>117</v>
      </c>
      <c r="F133" s="118">
        <v>283.19639794081792</v>
      </c>
      <c r="G133" s="118">
        <v>0</v>
      </c>
      <c r="H133" s="118">
        <v>0</v>
      </c>
      <c r="I133" s="118">
        <v>0</v>
      </c>
      <c r="J133" s="118">
        <v>0</v>
      </c>
      <c r="K133" s="118">
        <v>0</v>
      </c>
      <c r="L133" s="118">
        <v>0</v>
      </c>
      <c r="M133" s="118">
        <v>0</v>
      </c>
      <c r="N133" s="118">
        <v>0</v>
      </c>
      <c r="O133" s="118">
        <v>0</v>
      </c>
      <c r="P133" s="118">
        <v>0</v>
      </c>
      <c r="Q133" s="118">
        <v>0</v>
      </c>
      <c r="R133" s="118">
        <v>0</v>
      </c>
      <c r="S133" s="118">
        <v>0</v>
      </c>
      <c r="T133" s="118">
        <v>0</v>
      </c>
      <c r="U133" s="118">
        <v>0</v>
      </c>
      <c r="V133" s="118">
        <v>0</v>
      </c>
      <c r="W133" s="118">
        <v>0</v>
      </c>
      <c r="X133" s="118">
        <v>0</v>
      </c>
      <c r="Y133" s="118">
        <v>0</v>
      </c>
      <c r="Z133" s="118">
        <v>0</v>
      </c>
      <c r="AD133" s="123"/>
      <c r="AE133" s="123"/>
      <c r="AF133" s="123"/>
      <c r="AG133" s="123"/>
      <c r="AH133" s="123"/>
      <c r="AI133" s="123"/>
      <c r="AJ133" s="123"/>
      <c r="AK133" s="123"/>
      <c r="AL133" s="123"/>
      <c r="AM133" s="123"/>
      <c r="AN133" s="123"/>
      <c r="AO133" s="123"/>
      <c r="AP133" s="123"/>
      <c r="AQ133" s="123"/>
      <c r="AR133" s="123"/>
      <c r="AS133" s="123"/>
      <c r="AT133" s="123"/>
      <c r="AU133" s="123"/>
      <c r="AV133" s="123"/>
      <c r="AW133" s="123"/>
      <c r="AX133" s="123"/>
      <c r="AY133" s="123"/>
      <c r="AZ133" s="123"/>
      <c r="BA133" s="123"/>
      <c r="BB133" s="123"/>
      <c r="BC133" s="123"/>
      <c r="BD133" s="123"/>
      <c r="BE133" s="123"/>
      <c r="BF133" s="123"/>
      <c r="BG133" s="123"/>
      <c r="BH133" s="123"/>
      <c r="BI133" s="123"/>
      <c r="BJ133" s="123"/>
      <c r="BK133" s="123"/>
      <c r="BL133" s="123"/>
      <c r="BM133" s="123"/>
      <c r="BN133" s="123"/>
      <c r="BO133" s="123"/>
      <c r="BP133" s="123"/>
      <c r="BQ133" s="123"/>
      <c r="BR133" s="123"/>
      <c r="BS133" s="123"/>
      <c r="BT133" s="123"/>
      <c r="BU133" s="123"/>
      <c r="BV133" s="123"/>
      <c r="BW133" s="123"/>
      <c r="BX133" s="123"/>
      <c r="BY133" s="123"/>
      <c r="BZ133" s="123"/>
      <c r="CA133" s="123"/>
      <c r="CB133" s="123"/>
      <c r="CC133" s="123"/>
      <c r="CD133" s="123"/>
      <c r="CE133" s="123"/>
    </row>
    <row r="134" spans="1:83" ht="27.95" customHeight="1" x14ac:dyDescent="0.3">
      <c r="A134" s="110"/>
      <c r="B134" s="9" t="s">
        <v>9</v>
      </c>
      <c r="C134" s="9" t="s">
        <v>10</v>
      </c>
      <c r="D134" s="9" t="str">
        <f t="shared" si="22"/>
        <v>Pesos</v>
      </c>
      <c r="E134" s="9" t="s">
        <v>117</v>
      </c>
      <c r="F134" s="118">
        <v>113.71512348</v>
      </c>
      <c r="G134" s="118">
        <v>0</v>
      </c>
      <c r="H134" s="118">
        <v>0</v>
      </c>
      <c r="I134" s="118">
        <v>56.857561740000001</v>
      </c>
      <c r="J134" s="118">
        <v>0</v>
      </c>
      <c r="K134" s="118">
        <v>0</v>
      </c>
      <c r="L134" s="118">
        <v>0</v>
      </c>
      <c r="M134" s="118">
        <v>0</v>
      </c>
      <c r="N134" s="118">
        <v>0</v>
      </c>
      <c r="O134" s="118">
        <v>0</v>
      </c>
      <c r="P134" s="118">
        <v>0</v>
      </c>
      <c r="Q134" s="118">
        <v>0</v>
      </c>
      <c r="R134" s="118">
        <v>0</v>
      </c>
      <c r="S134" s="118">
        <v>0</v>
      </c>
      <c r="T134" s="118">
        <v>0</v>
      </c>
      <c r="U134" s="118">
        <v>0</v>
      </c>
      <c r="V134" s="118">
        <v>0</v>
      </c>
      <c r="W134" s="118">
        <v>0</v>
      </c>
      <c r="X134" s="118">
        <v>0</v>
      </c>
      <c r="Y134" s="118">
        <v>0</v>
      </c>
      <c r="Z134" s="118">
        <v>0</v>
      </c>
      <c r="AD134" s="123"/>
      <c r="AE134" s="123"/>
      <c r="AF134" s="123"/>
      <c r="AG134" s="123"/>
      <c r="AH134" s="123"/>
      <c r="AI134" s="123"/>
      <c r="AJ134" s="123"/>
      <c r="AK134" s="123"/>
      <c r="AL134" s="123"/>
      <c r="AM134" s="123"/>
      <c r="AN134" s="123"/>
      <c r="AO134" s="123"/>
      <c r="AP134" s="123"/>
      <c r="AQ134" s="123"/>
      <c r="AR134" s="123"/>
      <c r="AS134" s="123"/>
      <c r="AT134" s="123"/>
      <c r="AU134" s="123"/>
      <c r="AV134" s="123"/>
      <c r="AW134" s="123"/>
      <c r="AX134" s="123"/>
      <c r="AY134" s="123"/>
      <c r="AZ134" s="123"/>
      <c r="BA134" s="123"/>
      <c r="BB134" s="123"/>
      <c r="BC134" s="123"/>
      <c r="BD134" s="123"/>
      <c r="BE134" s="123"/>
      <c r="BF134" s="123"/>
      <c r="BG134" s="123"/>
      <c r="BH134" s="123"/>
      <c r="BI134" s="123"/>
      <c r="BJ134" s="123"/>
      <c r="BK134" s="123"/>
      <c r="BL134" s="123"/>
      <c r="BM134" s="123"/>
      <c r="BN134" s="123"/>
      <c r="BO134" s="123"/>
      <c r="BP134" s="123"/>
      <c r="BQ134" s="123"/>
      <c r="BR134" s="123"/>
      <c r="BS134" s="123"/>
      <c r="BT134" s="123"/>
      <c r="BU134" s="123"/>
      <c r="BV134" s="123"/>
      <c r="BW134" s="123"/>
      <c r="BX134" s="123"/>
      <c r="BY134" s="123"/>
      <c r="BZ134" s="123"/>
      <c r="CA134" s="123"/>
      <c r="CB134" s="123"/>
      <c r="CC134" s="123"/>
      <c r="CD134" s="123"/>
      <c r="CE134" s="123"/>
    </row>
    <row r="135" spans="1:83" ht="27.95" customHeight="1" x14ac:dyDescent="0.3">
      <c r="A135" s="110"/>
      <c r="B135" s="9" t="s">
        <v>11</v>
      </c>
      <c r="C135" s="9" t="s">
        <v>12</v>
      </c>
      <c r="D135" s="9" t="str">
        <f t="shared" si="22"/>
        <v>Pesos</v>
      </c>
      <c r="E135" s="9" t="s">
        <v>117</v>
      </c>
      <c r="F135" s="118">
        <v>148.36763169939769</v>
      </c>
      <c r="G135" s="118">
        <v>0</v>
      </c>
      <c r="H135" s="118">
        <v>0</v>
      </c>
      <c r="I135" s="118">
        <v>0</v>
      </c>
      <c r="J135" s="118">
        <v>0</v>
      </c>
      <c r="K135" s="118">
        <v>0</v>
      </c>
      <c r="L135" s="118">
        <v>0</v>
      </c>
      <c r="M135" s="118">
        <v>0</v>
      </c>
      <c r="N135" s="118">
        <v>0</v>
      </c>
      <c r="O135" s="118">
        <v>0</v>
      </c>
      <c r="P135" s="118">
        <v>0</v>
      </c>
      <c r="Q135" s="118">
        <v>0</v>
      </c>
      <c r="R135" s="118">
        <v>0</v>
      </c>
      <c r="S135" s="118">
        <v>0</v>
      </c>
      <c r="T135" s="118">
        <v>0</v>
      </c>
      <c r="U135" s="118">
        <v>0</v>
      </c>
      <c r="V135" s="118">
        <v>0</v>
      </c>
      <c r="W135" s="118">
        <v>0</v>
      </c>
      <c r="X135" s="118">
        <v>0</v>
      </c>
      <c r="Y135" s="118">
        <v>0</v>
      </c>
      <c r="Z135" s="118">
        <v>0</v>
      </c>
      <c r="AD135" s="123"/>
      <c r="AE135" s="123"/>
      <c r="AF135" s="123"/>
      <c r="AG135" s="123"/>
      <c r="AH135" s="123"/>
      <c r="AI135" s="123"/>
      <c r="AJ135" s="123"/>
      <c r="AK135" s="123"/>
      <c r="AL135" s="123"/>
      <c r="AM135" s="123"/>
      <c r="AN135" s="123"/>
      <c r="AO135" s="123"/>
      <c r="AP135" s="123"/>
      <c r="AQ135" s="123"/>
      <c r="AR135" s="123"/>
      <c r="AS135" s="123"/>
      <c r="AT135" s="123"/>
      <c r="AU135" s="123"/>
      <c r="AV135" s="123"/>
      <c r="AW135" s="123"/>
      <c r="AX135" s="123"/>
      <c r="AY135" s="123"/>
      <c r="AZ135" s="123"/>
      <c r="BA135" s="123"/>
      <c r="BB135" s="123"/>
      <c r="BC135" s="123"/>
      <c r="BD135" s="123"/>
      <c r="BE135" s="123"/>
      <c r="BF135" s="123"/>
      <c r="BG135" s="123"/>
      <c r="BH135" s="123"/>
      <c r="BI135" s="123"/>
      <c r="BJ135" s="123"/>
      <c r="BK135" s="123"/>
      <c r="BL135" s="123"/>
      <c r="BM135" s="123"/>
      <c r="BN135" s="123"/>
      <c r="BO135" s="123"/>
      <c r="BP135" s="123"/>
      <c r="BQ135" s="123"/>
      <c r="BR135" s="123"/>
      <c r="BS135" s="123"/>
      <c r="BT135" s="123"/>
      <c r="BU135" s="123"/>
      <c r="BV135" s="123"/>
      <c r="BW135" s="123"/>
      <c r="BX135" s="123"/>
      <c r="BY135" s="123"/>
      <c r="BZ135" s="123"/>
      <c r="CA135" s="123"/>
      <c r="CB135" s="123"/>
      <c r="CC135" s="123"/>
      <c r="CD135" s="123"/>
      <c r="CE135" s="123"/>
    </row>
    <row r="136" spans="1:83" ht="27.95" customHeight="1" x14ac:dyDescent="0.3">
      <c r="A136" s="110"/>
      <c r="B136" s="9" t="s">
        <v>13</v>
      </c>
      <c r="C136" s="9" t="s">
        <v>14</v>
      </c>
      <c r="D136" s="9" t="str">
        <f t="shared" si="22"/>
        <v>Pesos</v>
      </c>
      <c r="E136" s="9" t="s">
        <v>117</v>
      </c>
      <c r="F136" s="118">
        <v>28.484558420000003</v>
      </c>
      <c r="G136" s="118">
        <v>0</v>
      </c>
      <c r="H136" s="118">
        <v>0</v>
      </c>
      <c r="I136" s="118">
        <v>20.458736009999996</v>
      </c>
      <c r="J136" s="118">
        <v>0</v>
      </c>
      <c r="K136" s="118">
        <v>0</v>
      </c>
      <c r="L136" s="118">
        <v>12.542410159999999</v>
      </c>
      <c r="M136" s="118">
        <v>0</v>
      </c>
      <c r="N136" s="118">
        <v>0</v>
      </c>
      <c r="O136" s="118">
        <v>3.8299124400000002</v>
      </c>
      <c r="P136" s="118">
        <v>0</v>
      </c>
      <c r="Q136" s="118">
        <v>0</v>
      </c>
      <c r="R136" s="118">
        <v>0</v>
      </c>
      <c r="S136" s="118">
        <v>0</v>
      </c>
      <c r="T136" s="118">
        <v>0</v>
      </c>
      <c r="U136" s="118">
        <v>0</v>
      </c>
      <c r="V136" s="118">
        <v>0</v>
      </c>
      <c r="W136" s="118">
        <v>0</v>
      </c>
      <c r="X136" s="118">
        <v>0</v>
      </c>
      <c r="Y136" s="118">
        <v>0</v>
      </c>
      <c r="Z136" s="118">
        <v>0</v>
      </c>
      <c r="AD136" s="123"/>
      <c r="AE136" s="123"/>
      <c r="AF136" s="123"/>
      <c r="AG136" s="123"/>
      <c r="AH136" s="123"/>
      <c r="AI136" s="123"/>
      <c r="AJ136" s="123"/>
      <c r="AK136" s="123"/>
      <c r="AL136" s="123"/>
      <c r="AM136" s="123"/>
      <c r="AN136" s="123"/>
      <c r="AO136" s="123"/>
      <c r="AP136" s="123"/>
      <c r="AQ136" s="123"/>
      <c r="AR136" s="123"/>
      <c r="AS136" s="123"/>
      <c r="AT136" s="123"/>
      <c r="AU136" s="123"/>
      <c r="AV136" s="123"/>
      <c r="AW136" s="123"/>
      <c r="AX136" s="123"/>
      <c r="AY136" s="123"/>
      <c r="AZ136" s="123"/>
      <c r="BA136" s="123"/>
      <c r="BB136" s="123"/>
      <c r="BC136" s="123"/>
      <c r="BD136" s="123"/>
      <c r="BE136" s="123"/>
      <c r="BF136" s="123"/>
      <c r="BG136" s="123"/>
      <c r="BH136" s="123"/>
      <c r="BI136" s="123"/>
      <c r="BJ136" s="123"/>
      <c r="BK136" s="123"/>
      <c r="BL136" s="123"/>
      <c r="BM136" s="123"/>
      <c r="BN136" s="123"/>
      <c r="BO136" s="123"/>
      <c r="BP136" s="123"/>
      <c r="BQ136" s="123"/>
      <c r="BR136" s="123"/>
      <c r="BS136" s="123"/>
      <c r="BT136" s="123"/>
      <c r="BU136" s="123"/>
      <c r="BV136" s="123"/>
      <c r="BW136" s="123"/>
      <c r="BX136" s="123"/>
      <c r="BY136" s="123"/>
      <c r="BZ136" s="123"/>
      <c r="CA136" s="123"/>
      <c r="CB136" s="123"/>
      <c r="CC136" s="123"/>
      <c r="CD136" s="123"/>
      <c r="CE136" s="123"/>
    </row>
    <row r="137" spans="1:83" ht="27.95" customHeight="1" x14ac:dyDescent="0.3">
      <c r="A137" s="110"/>
      <c r="B137" s="9" t="s">
        <v>15</v>
      </c>
      <c r="C137" s="9" t="s">
        <v>16</v>
      </c>
      <c r="D137" s="9" t="str">
        <f t="shared" si="22"/>
        <v>Pesos</v>
      </c>
      <c r="E137" s="9" t="s">
        <v>117</v>
      </c>
      <c r="F137" s="118">
        <v>20.660619890164902</v>
      </c>
      <c r="G137" s="118">
        <v>0</v>
      </c>
      <c r="H137" s="118">
        <v>0</v>
      </c>
      <c r="I137" s="118">
        <v>15.866112332812747</v>
      </c>
      <c r="J137" s="118">
        <v>0</v>
      </c>
      <c r="K137" s="118">
        <v>0</v>
      </c>
      <c r="L137" s="118">
        <v>12.255907372230968</v>
      </c>
      <c r="M137" s="118">
        <v>0</v>
      </c>
      <c r="N137" s="118">
        <v>0</v>
      </c>
      <c r="O137" s="118">
        <v>8.8011337958768472</v>
      </c>
      <c r="P137" s="118">
        <v>0</v>
      </c>
      <c r="Q137" s="118">
        <v>0</v>
      </c>
      <c r="R137" s="118">
        <v>4.2539099087330081</v>
      </c>
      <c r="S137" s="118">
        <v>0</v>
      </c>
      <c r="T137" s="118">
        <v>0</v>
      </c>
      <c r="U137" s="118">
        <v>0.11749435544869924</v>
      </c>
      <c r="V137" s="118">
        <v>0</v>
      </c>
      <c r="W137" s="118">
        <v>0</v>
      </c>
      <c r="X137" s="118">
        <v>0</v>
      </c>
      <c r="Y137" s="118">
        <v>0</v>
      </c>
      <c r="Z137" s="118">
        <v>0</v>
      </c>
      <c r="AD137" s="123"/>
      <c r="AE137" s="123"/>
      <c r="AF137" s="123"/>
      <c r="AG137" s="123"/>
      <c r="AH137" s="123"/>
      <c r="AI137" s="123"/>
      <c r="AJ137" s="123"/>
      <c r="AK137" s="123"/>
      <c r="AL137" s="123"/>
      <c r="AM137" s="123"/>
      <c r="AN137" s="123"/>
      <c r="AO137" s="123"/>
      <c r="AP137" s="123"/>
      <c r="AQ137" s="123"/>
      <c r="AR137" s="123"/>
      <c r="AS137" s="123"/>
      <c r="AT137" s="123"/>
      <c r="AU137" s="123"/>
      <c r="AV137" s="123"/>
      <c r="AW137" s="123"/>
      <c r="AX137" s="123"/>
      <c r="AY137" s="123"/>
      <c r="AZ137" s="123"/>
      <c r="BA137" s="123"/>
      <c r="BB137" s="123"/>
      <c r="BC137" s="123"/>
      <c r="BD137" s="123"/>
      <c r="BE137" s="123"/>
      <c r="BF137" s="123"/>
      <c r="BG137" s="123"/>
      <c r="BH137" s="123"/>
      <c r="BI137" s="123"/>
      <c r="BJ137" s="123"/>
      <c r="BK137" s="123"/>
      <c r="BL137" s="123"/>
      <c r="BM137" s="123"/>
      <c r="BN137" s="123"/>
      <c r="BO137" s="123"/>
      <c r="BP137" s="123"/>
      <c r="BQ137" s="123"/>
      <c r="BR137" s="123"/>
      <c r="BS137" s="123"/>
      <c r="BT137" s="123"/>
      <c r="BU137" s="123"/>
      <c r="BV137" s="123"/>
      <c r="BW137" s="123"/>
      <c r="BX137" s="123"/>
      <c r="BY137" s="123"/>
      <c r="BZ137" s="123"/>
      <c r="CA137" s="123"/>
      <c r="CB137" s="123"/>
      <c r="CC137" s="123"/>
      <c r="CD137" s="123"/>
      <c r="CE137" s="123"/>
    </row>
    <row r="138" spans="1:83" ht="27.95" customHeight="1" x14ac:dyDescent="0.3">
      <c r="A138" s="110"/>
      <c r="B138" s="9" t="s">
        <v>19</v>
      </c>
      <c r="C138" s="9" t="s">
        <v>20</v>
      </c>
      <c r="D138" s="9" t="str">
        <f t="shared" si="22"/>
        <v>Pesos</v>
      </c>
      <c r="E138" s="9" t="s">
        <v>117</v>
      </c>
      <c r="F138" s="118">
        <v>36.670493649999997</v>
      </c>
      <c r="G138" s="118">
        <v>0</v>
      </c>
      <c r="H138" s="118">
        <v>0</v>
      </c>
      <c r="I138" s="118">
        <v>33.319963000000001</v>
      </c>
      <c r="J138" s="118">
        <v>0</v>
      </c>
      <c r="K138" s="118">
        <v>0</v>
      </c>
      <c r="L138" s="118">
        <v>24.80162859</v>
      </c>
      <c r="M138" s="118">
        <v>0</v>
      </c>
      <c r="N138" s="118">
        <v>0</v>
      </c>
      <c r="O138" s="118">
        <v>16.309688680000001</v>
      </c>
      <c r="P138" s="118">
        <v>0</v>
      </c>
      <c r="Q138" s="118">
        <v>0</v>
      </c>
      <c r="R138" s="118">
        <v>8.4804097600000006</v>
      </c>
      <c r="S138" s="118">
        <v>0</v>
      </c>
      <c r="T138" s="118">
        <v>0</v>
      </c>
      <c r="U138" s="118">
        <v>2.3122915500000003</v>
      </c>
      <c r="V138" s="118">
        <v>0</v>
      </c>
      <c r="W138" s="118">
        <v>0</v>
      </c>
      <c r="X138" s="118">
        <v>0</v>
      </c>
      <c r="Y138" s="118">
        <v>0</v>
      </c>
      <c r="Z138" s="118">
        <v>0</v>
      </c>
      <c r="AD138" s="123"/>
      <c r="AE138" s="123"/>
      <c r="AF138" s="123"/>
      <c r="AG138" s="123"/>
      <c r="AH138" s="123"/>
      <c r="AI138" s="123"/>
      <c r="AJ138" s="123"/>
      <c r="AK138" s="123"/>
      <c r="AL138" s="123"/>
      <c r="AM138" s="123"/>
      <c r="AN138" s="123"/>
      <c r="AO138" s="123"/>
      <c r="AP138" s="123"/>
      <c r="AQ138" s="123"/>
      <c r="AR138" s="123"/>
      <c r="AS138" s="123"/>
      <c r="AT138" s="123"/>
      <c r="AU138" s="123"/>
      <c r="AV138" s="123"/>
      <c r="AW138" s="123"/>
      <c r="AX138" s="123"/>
      <c r="AY138" s="123"/>
      <c r="AZ138" s="123"/>
      <c r="BA138" s="123"/>
      <c r="BB138" s="123"/>
      <c r="BC138" s="123"/>
      <c r="BD138" s="123"/>
      <c r="BE138" s="123"/>
      <c r="BF138" s="123"/>
      <c r="BG138" s="123"/>
      <c r="BH138" s="123"/>
      <c r="BI138" s="123"/>
      <c r="BJ138" s="123"/>
      <c r="BK138" s="123"/>
      <c r="BL138" s="123"/>
      <c r="BM138" s="123"/>
      <c r="BN138" s="123"/>
      <c r="BO138" s="123"/>
      <c r="BP138" s="123"/>
      <c r="BQ138" s="123"/>
      <c r="BR138" s="123"/>
      <c r="BS138" s="123"/>
      <c r="BT138" s="123"/>
      <c r="BU138" s="123"/>
      <c r="BV138" s="123"/>
      <c r="BW138" s="123"/>
      <c r="BX138" s="123"/>
      <c r="BY138" s="123"/>
      <c r="BZ138" s="123"/>
      <c r="CA138" s="123"/>
      <c r="CB138" s="123"/>
      <c r="CC138" s="123"/>
      <c r="CD138" s="123"/>
      <c r="CE138" s="123"/>
    </row>
    <row r="139" spans="1:83" ht="27.95" customHeight="1" x14ac:dyDescent="0.3">
      <c r="A139" s="110"/>
      <c r="B139" s="9" t="s">
        <v>17</v>
      </c>
      <c r="C139" s="9" t="s">
        <v>18</v>
      </c>
      <c r="D139" s="9" t="str">
        <f t="shared" si="22"/>
        <v>Pesos</v>
      </c>
      <c r="E139" s="9" t="s">
        <v>117</v>
      </c>
      <c r="F139" s="118">
        <v>10.920820067990286</v>
      </c>
      <c r="G139" s="118">
        <v>0</v>
      </c>
      <c r="H139" s="118">
        <v>0</v>
      </c>
      <c r="I139" s="118">
        <v>2.363064840206782</v>
      </c>
      <c r="J139" s="118">
        <v>0</v>
      </c>
      <c r="K139" s="118">
        <v>0</v>
      </c>
      <c r="L139" s="118">
        <v>0</v>
      </c>
      <c r="M139" s="118">
        <v>0</v>
      </c>
      <c r="N139" s="118">
        <v>0</v>
      </c>
      <c r="O139" s="118">
        <v>0</v>
      </c>
      <c r="P139" s="118">
        <v>0</v>
      </c>
      <c r="Q139" s="118">
        <v>0</v>
      </c>
      <c r="R139" s="118">
        <v>0</v>
      </c>
      <c r="S139" s="118">
        <v>0</v>
      </c>
      <c r="T139" s="118">
        <v>0</v>
      </c>
      <c r="U139" s="118">
        <v>0</v>
      </c>
      <c r="V139" s="118">
        <v>0</v>
      </c>
      <c r="W139" s="118">
        <v>0</v>
      </c>
      <c r="X139" s="118">
        <v>0</v>
      </c>
      <c r="Y139" s="118">
        <v>0</v>
      </c>
      <c r="Z139" s="118">
        <v>0</v>
      </c>
      <c r="AD139" s="123"/>
      <c r="AE139" s="123"/>
      <c r="AF139" s="123"/>
      <c r="AG139" s="123"/>
      <c r="AH139" s="123"/>
      <c r="AI139" s="123"/>
      <c r="AJ139" s="123"/>
      <c r="AK139" s="123"/>
      <c r="AL139" s="123"/>
      <c r="AM139" s="123"/>
      <c r="AN139" s="123"/>
      <c r="AO139" s="123"/>
      <c r="AP139" s="123"/>
      <c r="AQ139" s="123"/>
      <c r="AR139" s="123"/>
      <c r="AS139" s="123"/>
      <c r="AT139" s="123"/>
      <c r="AU139" s="123"/>
      <c r="AV139" s="123"/>
      <c r="AW139" s="123"/>
      <c r="AX139" s="123"/>
      <c r="AY139" s="123"/>
      <c r="AZ139" s="123"/>
      <c r="BA139" s="123"/>
      <c r="BB139" s="123"/>
      <c r="BC139" s="123"/>
      <c r="BD139" s="123"/>
      <c r="BE139" s="123"/>
      <c r="BF139" s="123"/>
      <c r="BG139" s="123"/>
      <c r="BH139" s="123"/>
      <c r="BI139" s="123"/>
      <c r="BJ139" s="123"/>
      <c r="BK139" s="123"/>
      <c r="BL139" s="123"/>
      <c r="BM139" s="123"/>
      <c r="BN139" s="123"/>
      <c r="BO139" s="123"/>
      <c r="BP139" s="123"/>
      <c r="BQ139" s="123"/>
      <c r="BR139" s="123"/>
      <c r="BS139" s="123"/>
      <c r="BT139" s="123"/>
      <c r="BU139" s="123"/>
      <c r="BV139" s="123"/>
      <c r="BW139" s="123"/>
      <c r="BX139" s="123"/>
      <c r="BY139" s="123"/>
      <c r="BZ139" s="123"/>
      <c r="CA139" s="123"/>
      <c r="CB139" s="123"/>
      <c r="CC139" s="123"/>
      <c r="CD139" s="123"/>
      <c r="CE139" s="123"/>
    </row>
    <row r="140" spans="1:83" ht="27.95" customHeight="1" x14ac:dyDescent="0.3">
      <c r="A140" s="110"/>
      <c r="B140" s="9" t="s">
        <v>23</v>
      </c>
      <c r="C140" s="9" t="s">
        <v>24</v>
      </c>
      <c r="D140" s="9" t="str">
        <f t="shared" si="22"/>
        <v>Pesos</v>
      </c>
      <c r="E140" s="9" t="s">
        <v>117</v>
      </c>
      <c r="F140" s="118">
        <v>2.1698911882470235</v>
      </c>
      <c r="G140" s="118">
        <v>0</v>
      </c>
      <c r="H140" s="118">
        <v>0</v>
      </c>
      <c r="I140" s="118">
        <v>1.6871116912695339</v>
      </c>
      <c r="J140" s="118">
        <v>0</v>
      </c>
      <c r="K140" s="118">
        <v>0</v>
      </c>
      <c r="L140" s="118">
        <v>1.3303659434575394</v>
      </c>
      <c r="M140" s="118">
        <v>0</v>
      </c>
      <c r="N140" s="118">
        <v>0</v>
      </c>
      <c r="O140" s="118">
        <v>0.9350388022727204</v>
      </c>
      <c r="P140" s="118">
        <v>0</v>
      </c>
      <c r="Q140" s="118">
        <v>0</v>
      </c>
      <c r="R140" s="118">
        <v>0.43048150099151866</v>
      </c>
      <c r="S140" s="118">
        <v>0</v>
      </c>
      <c r="T140" s="118">
        <v>0</v>
      </c>
      <c r="U140" s="118">
        <v>4.9109793844055658E-3</v>
      </c>
      <c r="V140" s="118">
        <v>0</v>
      </c>
      <c r="W140" s="118">
        <v>0</v>
      </c>
      <c r="X140" s="118">
        <v>0</v>
      </c>
      <c r="Y140" s="118">
        <v>0</v>
      </c>
      <c r="Z140" s="118">
        <v>0</v>
      </c>
      <c r="AD140" s="123"/>
      <c r="AE140" s="123"/>
      <c r="AF140" s="123"/>
      <c r="AG140" s="123"/>
      <c r="AH140" s="123"/>
      <c r="AI140" s="123"/>
      <c r="AJ140" s="123"/>
      <c r="AK140" s="123"/>
      <c r="AL140" s="123"/>
      <c r="AM140" s="123"/>
      <c r="AN140" s="123"/>
      <c r="AO140" s="123"/>
      <c r="AP140" s="123"/>
      <c r="AQ140" s="123"/>
      <c r="AR140" s="123"/>
      <c r="AS140" s="123"/>
      <c r="AT140" s="123"/>
      <c r="AU140" s="123"/>
      <c r="AV140" s="123"/>
      <c r="AW140" s="123"/>
      <c r="AX140" s="123"/>
      <c r="AY140" s="123"/>
      <c r="AZ140" s="123"/>
      <c r="BA140" s="123"/>
      <c r="BB140" s="123"/>
      <c r="BC140" s="123"/>
      <c r="BD140" s="123"/>
      <c r="BE140" s="123"/>
      <c r="BF140" s="123"/>
      <c r="BG140" s="123"/>
      <c r="BH140" s="123"/>
      <c r="BI140" s="123"/>
      <c r="BJ140" s="123"/>
      <c r="BK140" s="123"/>
      <c r="BL140" s="123"/>
      <c r="BM140" s="123"/>
      <c r="BN140" s="123"/>
      <c r="BO140" s="123"/>
      <c r="BP140" s="123"/>
      <c r="BQ140" s="123"/>
      <c r="BR140" s="123"/>
      <c r="BS140" s="123"/>
      <c r="BT140" s="123"/>
      <c r="BU140" s="123"/>
      <c r="BV140" s="123"/>
      <c r="BW140" s="123"/>
      <c r="BX140" s="123"/>
      <c r="BY140" s="123"/>
      <c r="BZ140" s="123"/>
      <c r="CA140" s="123"/>
      <c r="CB140" s="123"/>
      <c r="CC140" s="123"/>
      <c r="CD140" s="123"/>
      <c r="CE140" s="123"/>
    </row>
    <row r="141" spans="1:83" ht="27.95" customHeight="1" x14ac:dyDescent="0.3">
      <c r="A141" s="110"/>
      <c r="B141" s="9" t="s">
        <v>25</v>
      </c>
      <c r="C141" s="9" t="s">
        <v>26</v>
      </c>
      <c r="D141" s="9" t="str">
        <f t="shared" si="22"/>
        <v>Pesos</v>
      </c>
      <c r="E141" s="9" t="s">
        <v>117</v>
      </c>
      <c r="F141" s="118">
        <v>7.6325110000000015E-2</v>
      </c>
      <c r="G141" s="118">
        <v>0</v>
      </c>
      <c r="H141" s="118">
        <v>0</v>
      </c>
      <c r="I141" s="118">
        <v>2.4587399999999996E-3</v>
      </c>
      <c r="J141" s="118">
        <v>0</v>
      </c>
      <c r="K141" s="118">
        <v>0</v>
      </c>
      <c r="L141" s="118">
        <v>0</v>
      </c>
      <c r="M141" s="118">
        <v>0</v>
      </c>
      <c r="N141" s="118">
        <v>0</v>
      </c>
      <c r="O141" s="118">
        <v>0</v>
      </c>
      <c r="P141" s="118">
        <v>0</v>
      </c>
      <c r="Q141" s="118">
        <v>0</v>
      </c>
      <c r="R141" s="118">
        <v>0</v>
      </c>
      <c r="S141" s="118">
        <v>0</v>
      </c>
      <c r="T141" s="118">
        <v>0</v>
      </c>
      <c r="U141" s="118">
        <v>0</v>
      </c>
      <c r="V141" s="118">
        <v>0</v>
      </c>
      <c r="W141" s="118">
        <v>0</v>
      </c>
      <c r="X141" s="118">
        <v>0</v>
      </c>
      <c r="Y141" s="118">
        <v>0</v>
      </c>
      <c r="Z141" s="118">
        <v>0</v>
      </c>
      <c r="AD141" s="123"/>
      <c r="AE141" s="123"/>
      <c r="AF141" s="123"/>
      <c r="AG141" s="123"/>
      <c r="AH141" s="123"/>
      <c r="AI141" s="123"/>
      <c r="AJ141" s="123"/>
      <c r="AK141" s="123"/>
      <c r="AL141" s="123"/>
      <c r="AM141" s="123"/>
      <c r="AN141" s="123"/>
      <c r="AO141" s="123"/>
      <c r="AP141" s="123"/>
      <c r="AQ141" s="123"/>
      <c r="AR141" s="123"/>
      <c r="AS141" s="123"/>
      <c r="AT141" s="123"/>
      <c r="AU141" s="123"/>
      <c r="AV141" s="123"/>
      <c r="AW141" s="123"/>
      <c r="AX141" s="123"/>
      <c r="AY141" s="123"/>
      <c r="AZ141" s="123"/>
      <c r="BA141" s="123"/>
      <c r="BB141" s="123"/>
      <c r="BC141" s="123"/>
      <c r="BD141" s="123"/>
      <c r="BE141" s="123"/>
      <c r="BF141" s="123"/>
      <c r="BG141" s="123"/>
      <c r="BH141" s="123"/>
      <c r="BI141" s="123"/>
      <c r="BJ141" s="123"/>
      <c r="BK141" s="123"/>
      <c r="BL141" s="123"/>
      <c r="BM141" s="123"/>
      <c r="BN141" s="123"/>
      <c r="BO141" s="123"/>
      <c r="BP141" s="123"/>
      <c r="BQ141" s="123"/>
      <c r="BR141" s="123"/>
      <c r="BS141" s="123"/>
      <c r="BT141" s="123"/>
      <c r="BU141" s="123"/>
      <c r="BV141" s="123"/>
      <c r="BW141" s="123"/>
      <c r="BX141" s="123"/>
      <c r="BY141" s="123"/>
      <c r="BZ141" s="123"/>
      <c r="CA141" s="123"/>
      <c r="CB141" s="123"/>
      <c r="CC141" s="123"/>
      <c r="CD141" s="123"/>
      <c r="CE141" s="123"/>
    </row>
    <row r="142" spans="1:83" ht="27.95" customHeight="1" x14ac:dyDescent="0.3">
      <c r="A142" s="110"/>
      <c r="B142" s="9" t="s">
        <v>21</v>
      </c>
      <c r="C142" s="9" t="s">
        <v>22</v>
      </c>
      <c r="D142" s="9" t="str">
        <f t="shared" si="22"/>
        <v>Pesos</v>
      </c>
      <c r="E142" s="9" t="s">
        <v>117</v>
      </c>
      <c r="F142" s="118">
        <v>2.7722419999999998E-2</v>
      </c>
      <c r="G142" s="118">
        <v>0</v>
      </c>
      <c r="H142" s="118">
        <v>0</v>
      </c>
      <c r="I142" s="118">
        <v>0</v>
      </c>
      <c r="J142" s="118">
        <v>0</v>
      </c>
      <c r="K142" s="118">
        <v>0</v>
      </c>
      <c r="L142" s="118">
        <v>0</v>
      </c>
      <c r="M142" s="118">
        <v>0</v>
      </c>
      <c r="N142" s="118">
        <v>0</v>
      </c>
      <c r="O142" s="118">
        <v>0</v>
      </c>
      <c r="P142" s="118">
        <v>0</v>
      </c>
      <c r="Q142" s="118">
        <v>0</v>
      </c>
      <c r="R142" s="118">
        <v>0</v>
      </c>
      <c r="S142" s="118">
        <v>0</v>
      </c>
      <c r="T142" s="118">
        <v>0</v>
      </c>
      <c r="U142" s="118">
        <v>0</v>
      </c>
      <c r="V142" s="118">
        <v>0</v>
      </c>
      <c r="W142" s="118">
        <v>0</v>
      </c>
      <c r="X142" s="118">
        <v>0</v>
      </c>
      <c r="Y142" s="118">
        <v>0</v>
      </c>
      <c r="Z142" s="118">
        <v>0</v>
      </c>
      <c r="AD142" s="123"/>
      <c r="AE142" s="123"/>
      <c r="AF142" s="123"/>
      <c r="AG142" s="123"/>
      <c r="AH142" s="123"/>
      <c r="AI142" s="123"/>
      <c r="AJ142" s="123"/>
      <c r="AK142" s="123"/>
      <c r="AL142" s="123"/>
      <c r="AM142" s="123"/>
      <c r="AN142" s="123"/>
      <c r="AO142" s="123"/>
      <c r="AP142" s="123"/>
      <c r="AQ142" s="123"/>
      <c r="AR142" s="123"/>
      <c r="AS142" s="123"/>
      <c r="AT142" s="123"/>
      <c r="AU142" s="123"/>
      <c r="AV142" s="123"/>
      <c r="AW142" s="123"/>
      <c r="AX142" s="123"/>
      <c r="AY142" s="123"/>
      <c r="AZ142" s="123"/>
      <c r="BA142" s="123"/>
      <c r="BB142" s="123"/>
      <c r="BC142" s="123"/>
      <c r="BD142" s="123"/>
      <c r="BE142" s="123"/>
      <c r="BF142" s="123"/>
      <c r="BG142" s="123"/>
      <c r="BH142" s="123"/>
      <c r="BI142" s="123"/>
      <c r="BJ142" s="123"/>
      <c r="BK142" s="123"/>
      <c r="BL142" s="123"/>
      <c r="BM142" s="123"/>
      <c r="BN142" s="123"/>
      <c r="BO142" s="123"/>
      <c r="BP142" s="123"/>
      <c r="BQ142" s="123"/>
      <c r="BR142" s="123"/>
      <c r="BS142" s="123"/>
      <c r="BT142" s="123"/>
      <c r="BU142" s="123"/>
      <c r="BV142" s="123"/>
      <c r="BW142" s="123"/>
      <c r="BX142" s="123"/>
      <c r="BY142" s="123"/>
      <c r="BZ142" s="123"/>
      <c r="CA142" s="123"/>
      <c r="CB142" s="123"/>
      <c r="CC142" s="123"/>
      <c r="CD142" s="123"/>
      <c r="CE142" s="123"/>
    </row>
    <row r="143" spans="1:83" ht="27.95" customHeight="1" x14ac:dyDescent="0.3">
      <c r="A143" s="110"/>
      <c r="B143" s="9" t="s">
        <v>27</v>
      </c>
      <c r="C143" s="9" t="s">
        <v>28</v>
      </c>
      <c r="D143" s="9" t="str">
        <f t="shared" si="22"/>
        <v>Pesos</v>
      </c>
      <c r="E143" s="9" t="s">
        <v>117</v>
      </c>
      <c r="F143" s="118">
        <v>5.2215239999999996E-2</v>
      </c>
      <c r="G143" s="118">
        <v>0</v>
      </c>
      <c r="H143" s="118">
        <v>0</v>
      </c>
      <c r="I143" s="118">
        <v>0</v>
      </c>
      <c r="J143" s="118">
        <v>0</v>
      </c>
      <c r="K143" s="118">
        <v>0</v>
      </c>
      <c r="L143" s="118">
        <v>0</v>
      </c>
      <c r="M143" s="118">
        <v>0</v>
      </c>
      <c r="N143" s="118">
        <v>0</v>
      </c>
      <c r="O143" s="118">
        <v>0</v>
      </c>
      <c r="P143" s="118">
        <v>0</v>
      </c>
      <c r="Q143" s="118">
        <v>0</v>
      </c>
      <c r="R143" s="118">
        <v>0</v>
      </c>
      <c r="S143" s="118">
        <v>0</v>
      </c>
      <c r="T143" s="118">
        <v>0</v>
      </c>
      <c r="U143" s="118">
        <v>0</v>
      </c>
      <c r="V143" s="118">
        <v>0</v>
      </c>
      <c r="W143" s="118">
        <v>0</v>
      </c>
      <c r="X143" s="118">
        <v>0</v>
      </c>
      <c r="Y143" s="118">
        <v>0</v>
      </c>
      <c r="Z143" s="118">
        <v>0</v>
      </c>
      <c r="AD143" s="123"/>
      <c r="AE143" s="123"/>
      <c r="AF143" s="123"/>
      <c r="AG143" s="123"/>
      <c r="AH143" s="123"/>
      <c r="AI143" s="123"/>
      <c r="AJ143" s="123"/>
      <c r="AK143" s="123"/>
      <c r="AL143" s="123"/>
      <c r="AM143" s="123"/>
      <c r="AN143" s="123"/>
      <c r="AO143" s="123"/>
      <c r="AP143" s="123"/>
      <c r="AQ143" s="123"/>
      <c r="AR143" s="123"/>
      <c r="AS143" s="123"/>
      <c r="AT143" s="123"/>
      <c r="AU143" s="123"/>
      <c r="AV143" s="123"/>
      <c r="AW143" s="123"/>
      <c r="AX143" s="123"/>
      <c r="AY143" s="123"/>
      <c r="AZ143" s="123"/>
      <c r="BA143" s="123"/>
      <c r="BB143" s="123"/>
      <c r="BC143" s="123"/>
      <c r="BD143" s="123"/>
      <c r="BE143" s="123"/>
      <c r="BF143" s="123"/>
      <c r="BG143" s="123"/>
      <c r="BH143" s="123"/>
      <c r="BI143" s="123"/>
      <c r="BJ143" s="123"/>
      <c r="BK143" s="123"/>
      <c r="BL143" s="123"/>
      <c r="BM143" s="123"/>
      <c r="BN143" s="123"/>
      <c r="BO143" s="123"/>
      <c r="BP143" s="123"/>
      <c r="BQ143" s="123"/>
      <c r="BR143" s="123"/>
      <c r="BS143" s="123"/>
      <c r="BT143" s="123"/>
      <c r="BU143" s="123"/>
      <c r="BV143" s="123"/>
      <c r="BW143" s="123"/>
      <c r="BX143" s="123"/>
      <c r="BY143" s="123"/>
      <c r="BZ143" s="123"/>
      <c r="CA143" s="123"/>
      <c r="CB143" s="123"/>
      <c r="CC143" s="123"/>
      <c r="CD143" s="123"/>
      <c r="CE143" s="123"/>
    </row>
    <row r="144" spans="1:83" ht="27.95" customHeight="1" x14ac:dyDescent="0.3">
      <c r="A144" s="110"/>
      <c r="B144" s="22" t="s">
        <v>118</v>
      </c>
      <c r="C144" s="22"/>
      <c r="D144" s="22"/>
      <c r="E144" s="22"/>
      <c r="F144" s="116">
        <f t="shared" ref="F144:Z144" si="23">+SUM(F145:F145)</f>
        <v>0</v>
      </c>
      <c r="G144" s="116">
        <f t="shared" si="23"/>
        <v>0</v>
      </c>
      <c r="H144" s="116">
        <f t="shared" si="23"/>
        <v>8.8682233961330805</v>
      </c>
      <c r="I144" s="116">
        <f t="shared" si="23"/>
        <v>0</v>
      </c>
      <c r="J144" s="116">
        <f t="shared" si="23"/>
        <v>0</v>
      </c>
      <c r="K144" s="116">
        <f t="shared" si="23"/>
        <v>6.8671199596231727</v>
      </c>
      <c r="L144" s="116">
        <f t="shared" si="23"/>
        <v>0</v>
      </c>
      <c r="M144" s="116">
        <f t="shared" si="23"/>
        <v>0</v>
      </c>
      <c r="N144" s="116">
        <f t="shared" si="23"/>
        <v>4.7802549472628435</v>
      </c>
      <c r="O144" s="116">
        <f t="shared" si="23"/>
        <v>0</v>
      </c>
      <c r="P144" s="116">
        <f t="shared" si="23"/>
        <v>0</v>
      </c>
      <c r="Q144" s="116">
        <f t="shared" si="23"/>
        <v>2.7029189988858944</v>
      </c>
      <c r="R144" s="116">
        <f t="shared" si="23"/>
        <v>0</v>
      </c>
      <c r="S144" s="116">
        <f t="shared" si="23"/>
        <v>0</v>
      </c>
      <c r="T144" s="116">
        <f t="shared" si="23"/>
        <v>0.64988216366655971</v>
      </c>
      <c r="U144" s="116">
        <f t="shared" si="23"/>
        <v>0</v>
      </c>
      <c r="V144" s="116">
        <f t="shared" si="23"/>
        <v>0</v>
      </c>
      <c r="W144" s="116">
        <f t="shared" si="23"/>
        <v>0</v>
      </c>
      <c r="X144" s="116">
        <f t="shared" si="23"/>
        <v>0</v>
      </c>
      <c r="Y144" s="116">
        <f t="shared" si="23"/>
        <v>0</v>
      </c>
      <c r="Z144" s="116">
        <f t="shared" si="23"/>
        <v>0</v>
      </c>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3"/>
      <c r="AY144" s="133"/>
      <c r="AZ144" s="133"/>
      <c r="BA144" s="133"/>
      <c r="BB144" s="133"/>
      <c r="BC144" s="133"/>
      <c r="BD144" s="133"/>
      <c r="BE144" s="133"/>
      <c r="BF144" s="133"/>
      <c r="BG144" s="133"/>
      <c r="BH144" s="133"/>
      <c r="BI144" s="133"/>
      <c r="BJ144" s="133"/>
      <c r="BK144" s="133"/>
      <c r="BL144" s="133"/>
      <c r="BM144" s="133"/>
      <c r="BN144" s="133"/>
      <c r="BO144" s="133"/>
      <c r="BP144" s="133"/>
      <c r="BQ144" s="133"/>
      <c r="BR144" s="133"/>
      <c r="BS144" s="133"/>
      <c r="BT144" s="133"/>
      <c r="BU144" s="133"/>
      <c r="BV144" s="133"/>
      <c r="BW144" s="133"/>
      <c r="BX144" s="133"/>
      <c r="BY144" s="133"/>
      <c r="BZ144" s="133"/>
      <c r="CA144" s="133"/>
      <c r="CB144" s="133"/>
      <c r="CC144" s="133"/>
      <c r="CD144" s="133"/>
      <c r="CE144" s="133"/>
    </row>
    <row r="145" spans="1:83" ht="27.95" customHeight="1" x14ac:dyDescent="0.3">
      <c r="A145" s="110"/>
      <c r="B145" s="9" t="s">
        <v>164</v>
      </c>
      <c r="C145" s="9" t="s">
        <v>165</v>
      </c>
      <c r="D145" s="9" t="str">
        <f>+VLOOKUP($C145,$C$10:$D$48,2,FALSE)</f>
        <v>UVA</v>
      </c>
      <c r="E145" s="9" t="s">
        <v>118</v>
      </c>
      <c r="F145" s="118">
        <v>0</v>
      </c>
      <c r="G145" s="118">
        <v>0</v>
      </c>
      <c r="H145" s="118">
        <v>8.8682233961330805</v>
      </c>
      <c r="I145" s="118">
        <v>0</v>
      </c>
      <c r="J145" s="118">
        <v>0</v>
      </c>
      <c r="K145" s="118">
        <v>6.8671199596231727</v>
      </c>
      <c r="L145" s="118">
        <v>0</v>
      </c>
      <c r="M145" s="118">
        <v>0</v>
      </c>
      <c r="N145" s="118">
        <v>4.7802549472628435</v>
      </c>
      <c r="O145" s="118">
        <v>0</v>
      </c>
      <c r="P145" s="118">
        <v>0</v>
      </c>
      <c r="Q145" s="118">
        <v>2.7029189988858944</v>
      </c>
      <c r="R145" s="118">
        <v>0</v>
      </c>
      <c r="S145" s="118">
        <v>0</v>
      </c>
      <c r="T145" s="118">
        <v>0.64988216366655971</v>
      </c>
      <c r="U145" s="118">
        <v>0</v>
      </c>
      <c r="V145" s="118">
        <v>0</v>
      </c>
      <c r="W145" s="118">
        <v>0</v>
      </c>
      <c r="X145" s="118">
        <v>0</v>
      </c>
      <c r="Y145" s="118">
        <v>0</v>
      </c>
      <c r="Z145" s="118">
        <v>0</v>
      </c>
      <c r="AD145" s="123"/>
      <c r="AE145" s="123"/>
      <c r="AF145" s="123"/>
      <c r="AG145" s="123"/>
      <c r="AH145" s="123"/>
      <c r="AI145" s="123"/>
      <c r="AJ145" s="123"/>
      <c r="AK145" s="123"/>
      <c r="AL145" s="123"/>
      <c r="AM145" s="123"/>
      <c r="AN145" s="123"/>
      <c r="AO145" s="123"/>
      <c r="AP145" s="123"/>
      <c r="AQ145" s="123"/>
      <c r="AR145" s="123"/>
      <c r="AS145" s="123"/>
      <c r="AT145" s="123"/>
      <c r="AU145" s="123"/>
      <c r="AV145" s="123"/>
      <c r="AW145" s="123"/>
      <c r="AX145" s="123"/>
      <c r="AY145" s="123"/>
      <c r="AZ145" s="123"/>
      <c r="BA145" s="123"/>
      <c r="BB145" s="123"/>
      <c r="BC145" s="123"/>
      <c r="BD145" s="123"/>
      <c r="BE145" s="123"/>
      <c r="BF145" s="123"/>
      <c r="BG145" s="123"/>
      <c r="BH145" s="123"/>
      <c r="BI145" s="123"/>
      <c r="BJ145" s="123"/>
      <c r="BK145" s="123"/>
      <c r="BL145" s="123"/>
      <c r="BM145" s="123"/>
      <c r="BN145" s="123"/>
      <c r="BO145" s="123"/>
      <c r="BP145" s="123"/>
      <c r="BQ145" s="123"/>
      <c r="BR145" s="123"/>
      <c r="BS145" s="123"/>
      <c r="BT145" s="123"/>
      <c r="BU145" s="123"/>
      <c r="BV145" s="123"/>
      <c r="BW145" s="123"/>
      <c r="BX145" s="123"/>
      <c r="BY145" s="123"/>
      <c r="BZ145" s="123"/>
      <c r="CA145" s="123"/>
      <c r="CB145" s="123"/>
      <c r="CC145" s="123"/>
      <c r="CD145" s="123"/>
      <c r="CE145" s="123"/>
    </row>
    <row r="146" spans="1:83" ht="27.95" customHeight="1" x14ac:dyDescent="0.3">
      <c r="A146" s="110"/>
      <c r="B146" s="22" t="s">
        <v>123</v>
      </c>
      <c r="C146" s="22"/>
      <c r="D146" s="22"/>
      <c r="E146" s="22"/>
      <c r="F146" s="116">
        <f t="shared" ref="F146:Z146" si="24">+SUM(F147:F147)</f>
        <v>0</v>
      </c>
      <c r="G146" s="116">
        <f t="shared" si="24"/>
        <v>8.5535999999999997E-3</v>
      </c>
      <c r="H146" s="116">
        <f t="shared" si="24"/>
        <v>0</v>
      </c>
      <c r="I146" s="116">
        <f t="shared" si="24"/>
        <v>0</v>
      </c>
      <c r="J146" s="116">
        <f t="shared" si="24"/>
        <v>0</v>
      </c>
      <c r="K146" s="116">
        <f t="shared" si="24"/>
        <v>0</v>
      </c>
      <c r="L146" s="116">
        <f t="shared" si="24"/>
        <v>0</v>
      </c>
      <c r="M146" s="116">
        <f t="shared" si="24"/>
        <v>0</v>
      </c>
      <c r="N146" s="116">
        <f t="shared" si="24"/>
        <v>0</v>
      </c>
      <c r="O146" s="116">
        <f t="shared" si="24"/>
        <v>0</v>
      </c>
      <c r="P146" s="116">
        <f t="shared" si="24"/>
        <v>0</v>
      </c>
      <c r="Q146" s="116">
        <f t="shared" si="24"/>
        <v>0</v>
      </c>
      <c r="R146" s="116">
        <f t="shared" si="24"/>
        <v>0</v>
      </c>
      <c r="S146" s="116">
        <f t="shared" si="24"/>
        <v>0</v>
      </c>
      <c r="T146" s="116">
        <f t="shared" si="24"/>
        <v>0</v>
      </c>
      <c r="U146" s="116">
        <f t="shared" si="24"/>
        <v>0</v>
      </c>
      <c r="V146" s="116">
        <f t="shared" si="24"/>
        <v>0</v>
      </c>
      <c r="W146" s="116">
        <f t="shared" si="24"/>
        <v>0</v>
      </c>
      <c r="X146" s="116">
        <f t="shared" si="24"/>
        <v>0</v>
      </c>
      <c r="Y146" s="116">
        <f t="shared" si="24"/>
        <v>0</v>
      </c>
      <c r="Z146" s="116">
        <f t="shared" si="24"/>
        <v>0</v>
      </c>
      <c r="AD146" s="133"/>
      <c r="AE146" s="133"/>
      <c r="AF146" s="133"/>
      <c r="AG146" s="133"/>
      <c r="AH146" s="133"/>
      <c r="AI146" s="133"/>
      <c r="AJ146" s="133"/>
      <c r="AK146" s="133"/>
      <c r="AL146" s="133"/>
      <c r="AM146" s="133"/>
      <c r="AN146" s="133"/>
      <c r="AO146" s="133"/>
      <c r="AP146" s="133"/>
      <c r="AQ146" s="133"/>
      <c r="AR146" s="133"/>
      <c r="AS146" s="133"/>
      <c r="AT146" s="133"/>
      <c r="AU146" s="133"/>
      <c r="AV146" s="133"/>
      <c r="AW146" s="133"/>
      <c r="AX146" s="133"/>
      <c r="AY146" s="133"/>
      <c r="AZ146" s="133"/>
      <c r="BA146" s="133"/>
      <c r="BB146" s="133"/>
      <c r="BC146" s="133"/>
      <c r="BD146" s="133"/>
      <c r="BE146" s="133"/>
      <c r="BF146" s="133"/>
      <c r="BG146" s="133"/>
      <c r="BH146" s="133"/>
      <c r="BI146" s="133"/>
      <c r="BJ146" s="133"/>
      <c r="BK146" s="133"/>
      <c r="BL146" s="133"/>
      <c r="BM146" s="133"/>
      <c r="BN146" s="133"/>
      <c r="BO146" s="133"/>
      <c r="BP146" s="133"/>
      <c r="BQ146" s="133"/>
      <c r="BR146" s="133"/>
      <c r="BS146" s="133"/>
      <c r="BT146" s="133"/>
      <c r="BU146" s="133"/>
      <c r="BV146" s="133"/>
      <c r="BW146" s="133"/>
      <c r="BX146" s="133"/>
      <c r="BY146" s="133"/>
      <c r="BZ146" s="133"/>
      <c r="CA146" s="133"/>
      <c r="CB146" s="133"/>
      <c r="CC146" s="133"/>
      <c r="CD146" s="133"/>
      <c r="CE146" s="133"/>
    </row>
    <row r="147" spans="1:83" ht="27.95" customHeight="1" x14ac:dyDescent="0.3">
      <c r="A147" s="110"/>
      <c r="B147" s="9" t="s">
        <v>29</v>
      </c>
      <c r="C147" s="9" t="s">
        <v>30</v>
      </c>
      <c r="D147" s="9" t="str">
        <f>+VLOOKUP($C147,$C$10:$D$48,2,FALSE)</f>
        <v>USD</v>
      </c>
      <c r="E147" s="9" t="s">
        <v>119</v>
      </c>
      <c r="F147" s="118">
        <v>0</v>
      </c>
      <c r="G147" s="118">
        <v>8.5535999999999997E-3</v>
      </c>
      <c r="H147" s="118">
        <v>0</v>
      </c>
      <c r="I147" s="118">
        <v>0</v>
      </c>
      <c r="J147" s="118">
        <v>0</v>
      </c>
      <c r="K147" s="118">
        <v>0</v>
      </c>
      <c r="L147" s="118">
        <v>0</v>
      </c>
      <c r="M147" s="118">
        <v>0</v>
      </c>
      <c r="N147" s="118">
        <v>0</v>
      </c>
      <c r="O147" s="118">
        <v>0</v>
      </c>
      <c r="P147" s="118">
        <v>0</v>
      </c>
      <c r="Q147" s="118">
        <v>0</v>
      </c>
      <c r="R147" s="118">
        <v>0</v>
      </c>
      <c r="S147" s="118">
        <v>0</v>
      </c>
      <c r="T147" s="118">
        <v>0</v>
      </c>
      <c r="U147" s="118">
        <v>0</v>
      </c>
      <c r="V147" s="118">
        <v>0</v>
      </c>
      <c r="W147" s="118">
        <v>0</v>
      </c>
      <c r="X147" s="118">
        <v>0</v>
      </c>
      <c r="Y147" s="118">
        <v>0</v>
      </c>
      <c r="Z147" s="118">
        <v>0</v>
      </c>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23"/>
      <c r="AY147" s="123"/>
      <c r="AZ147" s="123"/>
      <c r="BA147" s="123"/>
      <c r="BB147" s="123"/>
      <c r="BC147" s="123"/>
      <c r="BD147" s="123"/>
      <c r="BE147" s="123"/>
      <c r="BF147" s="123"/>
      <c r="BG147" s="123"/>
      <c r="BH147" s="123"/>
      <c r="BI147" s="123"/>
      <c r="BJ147" s="123"/>
      <c r="BK147" s="123"/>
      <c r="BL147" s="123"/>
      <c r="BM147" s="123"/>
      <c r="BN147" s="123"/>
      <c r="BO147" s="123"/>
      <c r="BP147" s="123"/>
      <c r="BQ147" s="123"/>
      <c r="BR147" s="123"/>
      <c r="BS147" s="123"/>
      <c r="BT147" s="123"/>
      <c r="BU147" s="123"/>
      <c r="BV147" s="123"/>
      <c r="BW147" s="123"/>
      <c r="BX147" s="123"/>
      <c r="BY147" s="123"/>
      <c r="BZ147" s="123"/>
      <c r="CA147" s="123"/>
      <c r="CB147" s="123"/>
      <c r="CC147" s="123"/>
      <c r="CD147" s="123"/>
      <c r="CE147" s="123"/>
    </row>
    <row r="148" spans="1:83" ht="27.95" customHeight="1" x14ac:dyDescent="0.3">
      <c r="A148" s="110"/>
      <c r="B148" s="22" t="s">
        <v>31</v>
      </c>
      <c r="C148" s="22"/>
      <c r="D148" s="22"/>
      <c r="E148" s="22"/>
      <c r="F148" s="116">
        <f t="shared" ref="F148:Z148" si="25">+SUM(F149,F161)</f>
        <v>0</v>
      </c>
      <c r="G148" s="116">
        <f t="shared" si="25"/>
        <v>3.2642079140927596</v>
      </c>
      <c r="H148" s="116">
        <f t="shared" si="25"/>
        <v>0</v>
      </c>
      <c r="I148" s="116">
        <f t="shared" si="25"/>
        <v>0</v>
      </c>
      <c r="J148" s="116">
        <f t="shared" si="25"/>
        <v>2.7702368621258753</v>
      </c>
      <c r="K148" s="116">
        <f t="shared" si="25"/>
        <v>0</v>
      </c>
      <c r="L148" s="116">
        <f t="shared" si="25"/>
        <v>0</v>
      </c>
      <c r="M148" s="116">
        <f t="shared" si="25"/>
        <v>3.2237536176112118</v>
      </c>
      <c r="N148" s="116">
        <f t="shared" si="25"/>
        <v>0</v>
      </c>
      <c r="O148" s="116">
        <f t="shared" si="25"/>
        <v>0</v>
      </c>
      <c r="P148" s="116">
        <f t="shared" si="25"/>
        <v>3.8235601441539053</v>
      </c>
      <c r="Q148" s="116">
        <f t="shared" si="25"/>
        <v>0</v>
      </c>
      <c r="R148" s="116">
        <f t="shared" si="25"/>
        <v>0</v>
      </c>
      <c r="S148" s="116">
        <f t="shared" si="25"/>
        <v>5.0438061358763706</v>
      </c>
      <c r="T148" s="116">
        <f t="shared" si="25"/>
        <v>0</v>
      </c>
      <c r="U148" s="116">
        <f t="shared" si="25"/>
        <v>0</v>
      </c>
      <c r="V148" s="116">
        <f t="shared" si="25"/>
        <v>4.6203924260132609</v>
      </c>
      <c r="W148" s="116">
        <f t="shared" si="25"/>
        <v>0</v>
      </c>
      <c r="X148" s="116">
        <f t="shared" si="25"/>
        <v>0</v>
      </c>
      <c r="Y148" s="116">
        <f t="shared" si="25"/>
        <v>1.3469461841370818</v>
      </c>
      <c r="Z148" s="116">
        <f t="shared" si="25"/>
        <v>0</v>
      </c>
      <c r="AD148" s="133"/>
      <c r="AE148" s="133"/>
      <c r="AF148" s="133"/>
      <c r="AG148" s="133"/>
      <c r="AH148" s="133"/>
      <c r="AI148" s="133"/>
      <c r="AJ148" s="133"/>
      <c r="AK148" s="133"/>
      <c r="AL148" s="133"/>
      <c r="AM148" s="133"/>
      <c r="AN148" s="133"/>
      <c r="AO148" s="133"/>
      <c r="AP148" s="133"/>
      <c r="AQ148" s="133"/>
      <c r="AR148" s="133"/>
      <c r="AS148" s="133"/>
      <c r="AT148" s="133"/>
      <c r="AU148" s="133"/>
      <c r="AV148" s="133"/>
      <c r="AW148" s="133"/>
      <c r="AX148" s="133"/>
      <c r="AY148" s="133"/>
      <c r="AZ148" s="133"/>
      <c r="BA148" s="133"/>
      <c r="BB148" s="133"/>
      <c r="BC148" s="133"/>
      <c r="BD148" s="133"/>
      <c r="BE148" s="133"/>
      <c r="BF148" s="133"/>
      <c r="BG148" s="133"/>
      <c r="BH148" s="133"/>
      <c r="BI148" s="133"/>
      <c r="BJ148" s="133"/>
      <c r="BK148" s="133"/>
      <c r="BL148" s="133"/>
      <c r="BM148" s="133"/>
      <c r="BN148" s="133"/>
      <c r="BO148" s="133"/>
      <c r="BP148" s="133"/>
      <c r="BQ148" s="133"/>
      <c r="BR148" s="133"/>
      <c r="BS148" s="133"/>
      <c r="BT148" s="133"/>
      <c r="BU148" s="133"/>
      <c r="BV148" s="133"/>
      <c r="BW148" s="133"/>
      <c r="BX148" s="133"/>
      <c r="BY148" s="133"/>
      <c r="BZ148" s="133"/>
      <c r="CA148" s="133"/>
      <c r="CB148" s="133"/>
      <c r="CC148" s="133"/>
      <c r="CD148" s="133"/>
      <c r="CE148" s="133"/>
    </row>
    <row r="149" spans="1:83" ht="27.95" customHeight="1" x14ac:dyDescent="0.3">
      <c r="A149" s="110"/>
      <c r="B149" s="23" t="s">
        <v>32</v>
      </c>
      <c r="C149" s="23"/>
      <c r="D149" s="23"/>
      <c r="E149" s="23"/>
      <c r="F149" s="122">
        <f t="shared" ref="F149:Z149" si="26">+SUM(F150:F160)</f>
        <v>0</v>
      </c>
      <c r="G149" s="122">
        <f t="shared" si="26"/>
        <v>2.5940453652924487</v>
      </c>
      <c r="H149" s="122">
        <f t="shared" si="26"/>
        <v>0</v>
      </c>
      <c r="I149" s="122">
        <f t="shared" si="26"/>
        <v>0</v>
      </c>
      <c r="J149" s="122">
        <f t="shared" si="26"/>
        <v>2.2419841364582207</v>
      </c>
      <c r="K149" s="122">
        <f t="shared" si="26"/>
        <v>0</v>
      </c>
      <c r="L149" s="122">
        <f t="shared" si="26"/>
        <v>0</v>
      </c>
      <c r="M149" s="122">
        <f t="shared" si="26"/>
        <v>2.6086585366306223</v>
      </c>
      <c r="N149" s="122">
        <f t="shared" si="26"/>
        <v>0</v>
      </c>
      <c r="O149" s="122">
        <f t="shared" si="26"/>
        <v>0</v>
      </c>
      <c r="P149" s="122">
        <f t="shared" si="26"/>
        <v>3.1183336179291055</v>
      </c>
      <c r="Q149" s="122">
        <f t="shared" si="26"/>
        <v>0</v>
      </c>
      <c r="R149" s="122">
        <f t="shared" si="26"/>
        <v>0</v>
      </c>
      <c r="S149" s="122">
        <f t="shared" si="26"/>
        <v>4.0408698435919543</v>
      </c>
      <c r="T149" s="122">
        <f t="shared" si="26"/>
        <v>0</v>
      </c>
      <c r="U149" s="122">
        <f t="shared" si="26"/>
        <v>0</v>
      </c>
      <c r="V149" s="122">
        <f t="shared" si="26"/>
        <v>3.6362051741631158</v>
      </c>
      <c r="W149" s="122">
        <f t="shared" si="26"/>
        <v>0</v>
      </c>
      <c r="X149" s="122">
        <f t="shared" si="26"/>
        <v>0</v>
      </c>
      <c r="Y149" s="122">
        <f t="shared" si="26"/>
        <v>1.0251235098000959</v>
      </c>
      <c r="Z149" s="122">
        <f t="shared" si="26"/>
        <v>0</v>
      </c>
      <c r="AD149" s="138"/>
      <c r="AE149" s="138"/>
      <c r="AF149" s="138"/>
      <c r="AG149" s="138"/>
      <c r="AH149" s="138"/>
      <c r="AI149" s="138"/>
      <c r="AJ149" s="138"/>
      <c r="AK149" s="138"/>
      <c r="AL149" s="138"/>
      <c r="AM149" s="138"/>
      <c r="AN149" s="138"/>
      <c r="AO149" s="138"/>
      <c r="AP149" s="138"/>
      <c r="AQ149" s="138"/>
      <c r="AR149" s="138"/>
      <c r="AS149" s="138"/>
      <c r="AT149" s="138"/>
      <c r="AU149" s="138"/>
      <c r="AV149" s="138"/>
      <c r="AW149" s="138"/>
      <c r="AX149" s="138"/>
      <c r="AY149" s="138"/>
      <c r="AZ149" s="138"/>
      <c r="BA149" s="138"/>
      <c r="BB149" s="138"/>
      <c r="BC149" s="138"/>
      <c r="BD149" s="138"/>
      <c r="BE149" s="138"/>
      <c r="BF149" s="138"/>
      <c r="BG149" s="138"/>
      <c r="BH149" s="138"/>
      <c r="BI149" s="138"/>
      <c r="BJ149" s="138"/>
      <c r="BK149" s="138"/>
      <c r="BL149" s="138"/>
      <c r="BM149" s="138"/>
      <c r="BN149" s="138"/>
      <c r="BO149" s="138"/>
      <c r="BP149" s="138"/>
      <c r="BQ149" s="138"/>
      <c r="BR149" s="138"/>
      <c r="BS149" s="138"/>
      <c r="BT149" s="138"/>
      <c r="BU149" s="138"/>
      <c r="BV149" s="138"/>
      <c r="BW149" s="138"/>
      <c r="BX149" s="138"/>
      <c r="BY149" s="138"/>
      <c r="BZ149" s="138"/>
      <c r="CA149" s="138"/>
      <c r="CB149" s="138"/>
      <c r="CC149" s="138"/>
      <c r="CD149" s="138"/>
      <c r="CE149" s="138"/>
    </row>
    <row r="150" spans="1:83" ht="27.95" customHeight="1" x14ac:dyDescent="0.3">
      <c r="A150" s="110"/>
      <c r="B150" s="9" t="s">
        <v>33</v>
      </c>
      <c r="C150" s="9" t="s">
        <v>34</v>
      </c>
      <c r="D150" s="9" t="str">
        <f t="shared" ref="D150:D160" si="27">+VLOOKUP($C150,$C$10:$D$48,2,FALSE)</f>
        <v>USD</v>
      </c>
      <c r="E150" s="9" t="s">
        <v>120</v>
      </c>
      <c r="F150" s="118">
        <v>0</v>
      </c>
      <c r="G150" s="118">
        <v>0.81439765390014685</v>
      </c>
      <c r="H150" s="118">
        <v>0</v>
      </c>
      <c r="I150" s="118">
        <v>0</v>
      </c>
      <c r="J150" s="118">
        <v>0.5585167008294325</v>
      </c>
      <c r="K150" s="118">
        <v>0</v>
      </c>
      <c r="L150" s="118">
        <v>0</v>
      </c>
      <c r="M150" s="118">
        <v>0.71265177604899566</v>
      </c>
      <c r="N150" s="118">
        <v>0</v>
      </c>
      <c r="O150" s="118">
        <v>0</v>
      </c>
      <c r="P150" s="118">
        <v>0.95787064567407387</v>
      </c>
      <c r="Q150" s="118">
        <v>0</v>
      </c>
      <c r="R150" s="118">
        <v>0</v>
      </c>
      <c r="S150" s="118">
        <v>1.2416820725396862</v>
      </c>
      <c r="T150" s="118">
        <v>0</v>
      </c>
      <c r="U150" s="118">
        <v>0</v>
      </c>
      <c r="V150" s="118">
        <v>1.1402550290484397</v>
      </c>
      <c r="W150" s="118">
        <v>0</v>
      </c>
      <c r="X150" s="118">
        <v>0</v>
      </c>
      <c r="Y150" s="118">
        <v>0.30959305299978457</v>
      </c>
      <c r="Z150" s="118">
        <v>0</v>
      </c>
      <c r="AD150" s="123"/>
      <c r="AE150" s="123"/>
      <c r="AF150" s="123"/>
      <c r="AG150" s="123"/>
      <c r="AH150" s="123"/>
      <c r="AI150" s="123"/>
      <c r="AJ150" s="123"/>
      <c r="AK150" s="123"/>
      <c r="AL150" s="123"/>
      <c r="AM150" s="123"/>
      <c r="AN150" s="123"/>
      <c r="AO150" s="123"/>
      <c r="AP150" s="123"/>
      <c r="AQ150" s="123"/>
      <c r="AR150" s="123"/>
      <c r="AS150" s="123"/>
      <c r="AT150" s="123"/>
      <c r="AU150" s="123"/>
      <c r="AV150" s="123"/>
      <c r="AW150" s="123"/>
      <c r="AX150" s="123"/>
      <c r="AY150" s="123"/>
      <c r="AZ150" s="123"/>
      <c r="BA150" s="123"/>
      <c r="BB150" s="123"/>
      <c r="BC150" s="123"/>
      <c r="BD150" s="123"/>
      <c r="BE150" s="123"/>
      <c r="BF150" s="123"/>
      <c r="BG150" s="123"/>
      <c r="BH150" s="123"/>
      <c r="BI150" s="123"/>
      <c r="BJ150" s="123"/>
      <c r="BK150" s="123"/>
      <c r="BL150" s="123"/>
      <c r="BM150" s="123"/>
      <c r="BN150" s="123"/>
      <c r="BO150" s="123"/>
      <c r="BP150" s="123"/>
      <c r="BQ150" s="123"/>
      <c r="BR150" s="123"/>
      <c r="BS150" s="123"/>
      <c r="BT150" s="123"/>
      <c r="BU150" s="123"/>
      <c r="BV150" s="123"/>
      <c r="BW150" s="123"/>
      <c r="BX150" s="123"/>
      <c r="BY150" s="123"/>
      <c r="BZ150" s="123"/>
      <c r="CA150" s="123"/>
      <c r="CB150" s="123"/>
      <c r="CC150" s="123"/>
      <c r="CD150" s="123"/>
      <c r="CE150" s="123"/>
    </row>
    <row r="151" spans="1:83" ht="27.95" customHeight="1" x14ac:dyDescent="0.3">
      <c r="A151" s="110"/>
      <c r="B151" s="9" t="s">
        <v>39</v>
      </c>
      <c r="C151" s="9" t="s">
        <v>40</v>
      </c>
      <c r="D151" s="9" t="str">
        <f t="shared" si="27"/>
        <v>USD</v>
      </c>
      <c r="E151" s="9" t="s">
        <v>120</v>
      </c>
      <c r="F151" s="118">
        <v>0</v>
      </c>
      <c r="G151" s="118">
        <v>0.36234270083045994</v>
      </c>
      <c r="H151" s="118">
        <v>0</v>
      </c>
      <c r="I151" s="118">
        <v>0</v>
      </c>
      <c r="J151" s="118">
        <v>0.44420340608969622</v>
      </c>
      <c r="K151" s="118">
        <v>0</v>
      </c>
      <c r="L151" s="118">
        <v>0</v>
      </c>
      <c r="M151" s="118">
        <v>0.5596633879966102</v>
      </c>
      <c r="N151" s="118">
        <v>0</v>
      </c>
      <c r="O151" s="118">
        <v>0</v>
      </c>
      <c r="P151" s="118">
        <v>0.69522901524135272</v>
      </c>
      <c r="Q151" s="118">
        <v>0</v>
      </c>
      <c r="R151" s="118">
        <v>0</v>
      </c>
      <c r="S151" s="118">
        <v>1.0628739459307859</v>
      </c>
      <c r="T151" s="118">
        <v>0</v>
      </c>
      <c r="U151" s="118">
        <v>0</v>
      </c>
      <c r="V151" s="118">
        <v>1.0434833165699446</v>
      </c>
      <c r="W151" s="118">
        <v>0</v>
      </c>
      <c r="X151" s="118">
        <v>0</v>
      </c>
      <c r="Y151" s="118">
        <v>0.38477026433434258</v>
      </c>
      <c r="Z151" s="118">
        <v>0</v>
      </c>
      <c r="AD151" s="123"/>
      <c r="AE151" s="123"/>
      <c r="AF151" s="123"/>
      <c r="AG151" s="123"/>
      <c r="AH151" s="123"/>
      <c r="AI151" s="123"/>
      <c r="AJ151" s="123"/>
      <c r="AK151" s="123"/>
      <c r="AL151" s="123"/>
      <c r="AM151" s="123"/>
      <c r="AN151" s="123"/>
      <c r="AO151" s="123"/>
      <c r="AP151" s="123"/>
      <c r="AQ151" s="123"/>
      <c r="AR151" s="123"/>
      <c r="AS151" s="123"/>
      <c r="AT151" s="123"/>
      <c r="AU151" s="123"/>
      <c r="AV151" s="123"/>
      <c r="AW151" s="123"/>
      <c r="AX151" s="123"/>
      <c r="AY151" s="123"/>
      <c r="AZ151" s="123"/>
      <c r="BA151" s="123"/>
      <c r="BB151" s="123"/>
      <c r="BC151" s="123"/>
      <c r="BD151" s="123"/>
      <c r="BE151" s="123"/>
      <c r="BF151" s="123"/>
      <c r="BG151" s="123"/>
      <c r="BH151" s="123"/>
      <c r="BI151" s="123"/>
      <c r="BJ151" s="123"/>
      <c r="BK151" s="123"/>
      <c r="BL151" s="123"/>
      <c r="BM151" s="123"/>
      <c r="BN151" s="123"/>
      <c r="BO151" s="123"/>
      <c r="BP151" s="123"/>
      <c r="BQ151" s="123"/>
      <c r="BR151" s="123"/>
      <c r="BS151" s="123"/>
      <c r="BT151" s="123"/>
      <c r="BU151" s="123"/>
      <c r="BV151" s="123"/>
      <c r="BW151" s="123"/>
      <c r="BX151" s="123"/>
      <c r="BY151" s="123"/>
      <c r="BZ151" s="123"/>
      <c r="CA151" s="123"/>
      <c r="CB151" s="123"/>
      <c r="CC151" s="123"/>
      <c r="CD151" s="123"/>
      <c r="CE151" s="123"/>
    </row>
    <row r="152" spans="1:83" ht="27.95" customHeight="1" x14ac:dyDescent="0.3">
      <c r="A152" s="110"/>
      <c r="B152" s="9" t="s">
        <v>35</v>
      </c>
      <c r="C152" s="9" t="s">
        <v>36</v>
      </c>
      <c r="D152" s="9" t="str">
        <f t="shared" si="27"/>
        <v>USD</v>
      </c>
      <c r="E152" s="9" t="s">
        <v>120</v>
      </c>
      <c r="F152" s="118">
        <v>0</v>
      </c>
      <c r="G152" s="118">
        <v>0.89921993000000011</v>
      </c>
      <c r="H152" s="118">
        <v>0</v>
      </c>
      <c r="I152" s="118">
        <v>0</v>
      </c>
      <c r="J152" s="118">
        <v>0.72327286000000002</v>
      </c>
      <c r="K152" s="118">
        <v>0</v>
      </c>
      <c r="L152" s="118">
        <v>0</v>
      </c>
      <c r="M152" s="118">
        <v>0.79279100999999996</v>
      </c>
      <c r="N152" s="118">
        <v>0</v>
      </c>
      <c r="O152" s="118">
        <v>0</v>
      </c>
      <c r="P152" s="118">
        <v>0.90116540999999994</v>
      </c>
      <c r="Q152" s="118">
        <v>0</v>
      </c>
      <c r="R152" s="118">
        <v>0</v>
      </c>
      <c r="S152" s="118">
        <v>1.1103489600000001</v>
      </c>
      <c r="T152" s="118">
        <v>0</v>
      </c>
      <c r="U152" s="118">
        <v>0</v>
      </c>
      <c r="V152" s="118">
        <v>0.98950974000000003</v>
      </c>
      <c r="W152" s="118">
        <v>0</v>
      </c>
      <c r="X152" s="118">
        <v>0</v>
      </c>
      <c r="Y152" s="118">
        <v>0.17262611344686024</v>
      </c>
      <c r="Z152" s="118">
        <v>0</v>
      </c>
      <c r="AD152" s="123"/>
      <c r="AE152" s="123"/>
      <c r="AF152" s="123"/>
      <c r="AG152" s="123"/>
      <c r="AH152" s="123"/>
      <c r="AI152" s="123"/>
      <c r="AJ152" s="123"/>
      <c r="AK152" s="123"/>
      <c r="AL152" s="123"/>
      <c r="AM152" s="123"/>
      <c r="AN152" s="123"/>
      <c r="AO152" s="123"/>
      <c r="AP152" s="123"/>
      <c r="AQ152" s="123"/>
      <c r="AR152" s="123"/>
      <c r="AS152" s="123"/>
      <c r="AT152" s="123"/>
      <c r="AU152" s="123"/>
      <c r="AV152" s="123"/>
      <c r="AW152" s="123"/>
      <c r="AX152" s="123"/>
      <c r="AY152" s="123"/>
      <c r="AZ152" s="123"/>
      <c r="BA152" s="123"/>
      <c r="BB152" s="123"/>
      <c r="BC152" s="123"/>
      <c r="BD152" s="123"/>
      <c r="BE152" s="123"/>
      <c r="BF152" s="123"/>
      <c r="BG152" s="123"/>
      <c r="BH152" s="123"/>
      <c r="BI152" s="123"/>
      <c r="BJ152" s="123"/>
      <c r="BK152" s="123"/>
      <c r="BL152" s="123"/>
      <c r="BM152" s="123"/>
      <c r="BN152" s="123"/>
      <c r="BO152" s="123"/>
      <c r="BP152" s="123"/>
      <c r="BQ152" s="123"/>
      <c r="BR152" s="123"/>
      <c r="BS152" s="123"/>
      <c r="BT152" s="123"/>
      <c r="BU152" s="123"/>
      <c r="BV152" s="123"/>
      <c r="BW152" s="123"/>
      <c r="BX152" s="123"/>
      <c r="BY152" s="123"/>
      <c r="BZ152" s="123"/>
      <c r="CA152" s="123"/>
      <c r="CB152" s="123"/>
      <c r="CC152" s="123"/>
      <c r="CD152" s="123"/>
      <c r="CE152" s="123"/>
    </row>
    <row r="153" spans="1:83" ht="27.95" customHeight="1" x14ac:dyDescent="0.3">
      <c r="A153" s="110"/>
      <c r="B153" s="9" t="s">
        <v>37</v>
      </c>
      <c r="C153" s="9" t="s">
        <v>38</v>
      </c>
      <c r="D153" s="9" t="str">
        <f t="shared" si="27"/>
        <v>USD</v>
      </c>
      <c r="E153" s="9" t="s">
        <v>120</v>
      </c>
      <c r="F153" s="118">
        <v>0</v>
      </c>
      <c r="G153" s="118">
        <v>0.22982230299024009</v>
      </c>
      <c r="H153" s="118">
        <v>0</v>
      </c>
      <c r="I153" s="118">
        <v>0</v>
      </c>
      <c r="J153" s="118">
        <v>0.22630049463427587</v>
      </c>
      <c r="K153" s="118">
        <v>0</v>
      </c>
      <c r="L153" s="118">
        <v>0</v>
      </c>
      <c r="M153" s="118">
        <v>0.22082517057388917</v>
      </c>
      <c r="N153" s="118">
        <v>0</v>
      </c>
      <c r="O153" s="118">
        <v>0</v>
      </c>
      <c r="P153" s="118">
        <v>0.1842614022110898</v>
      </c>
      <c r="Q153" s="118">
        <v>0</v>
      </c>
      <c r="R153" s="118">
        <v>0</v>
      </c>
      <c r="S153" s="118">
        <v>0.1286107315729525</v>
      </c>
      <c r="T153" s="118">
        <v>0</v>
      </c>
      <c r="U153" s="118">
        <v>0</v>
      </c>
      <c r="V153" s="118">
        <v>0</v>
      </c>
      <c r="W153" s="118">
        <v>0</v>
      </c>
      <c r="X153" s="118">
        <v>0</v>
      </c>
      <c r="Y153" s="118">
        <v>0</v>
      </c>
      <c r="Z153" s="118">
        <v>0</v>
      </c>
      <c r="AD153" s="123"/>
      <c r="AE153" s="123"/>
      <c r="AF153" s="123"/>
      <c r="AG153" s="123"/>
      <c r="AH153" s="123"/>
      <c r="AI153" s="123"/>
      <c r="AJ153" s="123"/>
      <c r="AK153" s="123"/>
      <c r="AL153" s="123"/>
      <c r="AM153" s="123"/>
      <c r="AN153" s="123"/>
      <c r="AO153" s="123"/>
      <c r="AP153" s="123"/>
      <c r="AQ153" s="123"/>
      <c r="AR153" s="123"/>
      <c r="AS153" s="123"/>
      <c r="AT153" s="123"/>
      <c r="AU153" s="123"/>
      <c r="AV153" s="123"/>
      <c r="AW153" s="123"/>
      <c r="AX153" s="123"/>
      <c r="AY153" s="123"/>
      <c r="AZ153" s="123"/>
      <c r="BA153" s="123"/>
      <c r="BB153" s="123"/>
      <c r="BC153" s="123"/>
      <c r="BD153" s="123"/>
      <c r="BE153" s="123"/>
      <c r="BF153" s="123"/>
      <c r="BG153" s="123"/>
      <c r="BH153" s="123"/>
      <c r="BI153" s="123"/>
      <c r="BJ153" s="123"/>
      <c r="BK153" s="123"/>
      <c r="BL153" s="123"/>
      <c r="BM153" s="123"/>
      <c r="BN153" s="123"/>
      <c r="BO153" s="123"/>
      <c r="BP153" s="123"/>
      <c r="BQ153" s="123"/>
      <c r="BR153" s="123"/>
      <c r="BS153" s="123"/>
      <c r="BT153" s="123"/>
      <c r="BU153" s="123"/>
      <c r="BV153" s="123"/>
      <c r="BW153" s="123"/>
      <c r="BX153" s="123"/>
      <c r="BY153" s="123"/>
      <c r="BZ153" s="123"/>
      <c r="CA153" s="123"/>
      <c r="CB153" s="123"/>
      <c r="CC153" s="123"/>
      <c r="CD153" s="123"/>
      <c r="CE153" s="123"/>
    </row>
    <row r="154" spans="1:83" ht="27.95" customHeight="1" x14ac:dyDescent="0.3">
      <c r="A154" s="110"/>
      <c r="B154" s="9" t="s">
        <v>43</v>
      </c>
      <c r="C154" s="9" t="s">
        <v>44</v>
      </c>
      <c r="D154" s="9" t="str">
        <f t="shared" si="27"/>
        <v>USD</v>
      </c>
      <c r="E154" s="9" t="s">
        <v>120</v>
      </c>
      <c r="F154" s="118">
        <v>0</v>
      </c>
      <c r="G154" s="118">
        <v>0.10167033723796545</v>
      </c>
      <c r="H154" s="118">
        <v>0</v>
      </c>
      <c r="I154" s="118">
        <v>0</v>
      </c>
      <c r="J154" s="118">
        <v>0.11130246394922413</v>
      </c>
      <c r="K154" s="118">
        <v>0</v>
      </c>
      <c r="L154" s="118">
        <v>0</v>
      </c>
      <c r="M154" s="118">
        <v>0.14470544305390209</v>
      </c>
      <c r="N154" s="118">
        <v>0</v>
      </c>
      <c r="O154" s="118">
        <v>0</v>
      </c>
      <c r="P154" s="118">
        <v>0.18805472367903242</v>
      </c>
      <c r="Q154" s="118">
        <v>0</v>
      </c>
      <c r="R154" s="118">
        <v>0</v>
      </c>
      <c r="S154" s="118">
        <v>0.27335894414994999</v>
      </c>
      <c r="T154" s="118">
        <v>0</v>
      </c>
      <c r="U154" s="118">
        <v>0</v>
      </c>
      <c r="V154" s="118">
        <v>0.26218764054794841</v>
      </c>
      <c r="W154" s="118">
        <v>0</v>
      </c>
      <c r="X154" s="118">
        <v>0</v>
      </c>
      <c r="Y154" s="118">
        <v>0.11122799453358599</v>
      </c>
      <c r="Z154" s="118">
        <v>0</v>
      </c>
      <c r="AD154" s="123"/>
      <c r="AE154" s="123"/>
      <c r="AF154" s="123"/>
      <c r="AG154" s="123"/>
      <c r="AH154" s="123"/>
      <c r="AI154" s="123"/>
      <c r="AJ154" s="123"/>
      <c r="AK154" s="123"/>
      <c r="AL154" s="123"/>
      <c r="AM154" s="123"/>
      <c r="AN154" s="123"/>
      <c r="AO154" s="123"/>
      <c r="AP154" s="123"/>
      <c r="AQ154" s="123"/>
      <c r="AR154" s="123"/>
      <c r="AS154" s="123"/>
      <c r="AT154" s="123"/>
      <c r="AU154" s="123"/>
      <c r="AV154" s="123"/>
      <c r="AW154" s="123"/>
      <c r="AX154" s="123"/>
      <c r="AY154" s="123"/>
      <c r="AZ154" s="123"/>
      <c r="BA154" s="123"/>
      <c r="BB154" s="123"/>
      <c r="BC154" s="123"/>
      <c r="BD154" s="123"/>
      <c r="BE154" s="123"/>
      <c r="BF154" s="123"/>
      <c r="BG154" s="123"/>
      <c r="BH154" s="123"/>
      <c r="BI154" s="123"/>
      <c r="BJ154" s="123"/>
      <c r="BK154" s="123"/>
      <c r="BL154" s="123"/>
      <c r="BM154" s="123"/>
      <c r="BN154" s="123"/>
      <c r="BO154" s="123"/>
      <c r="BP154" s="123"/>
      <c r="BQ154" s="123"/>
      <c r="BR154" s="123"/>
      <c r="BS154" s="123"/>
      <c r="BT154" s="123"/>
      <c r="BU154" s="123"/>
      <c r="BV154" s="123"/>
      <c r="BW154" s="123"/>
      <c r="BX154" s="123"/>
      <c r="BY154" s="123"/>
      <c r="BZ154" s="123"/>
      <c r="CA154" s="123"/>
      <c r="CB154" s="123"/>
      <c r="CC154" s="123"/>
      <c r="CD154" s="123"/>
      <c r="CE154" s="123"/>
    </row>
    <row r="155" spans="1:83" ht="27.95" customHeight="1" x14ac:dyDescent="0.3">
      <c r="A155" s="110"/>
      <c r="B155" s="9" t="s">
        <v>41</v>
      </c>
      <c r="C155" s="9" t="s">
        <v>42</v>
      </c>
      <c r="D155" s="9" t="str">
        <f t="shared" si="27"/>
        <v>USD</v>
      </c>
      <c r="E155" s="9" t="s">
        <v>120</v>
      </c>
      <c r="F155" s="118">
        <v>0</v>
      </c>
      <c r="G155" s="118">
        <v>0.11533211761718906</v>
      </c>
      <c r="H155" s="118">
        <v>0</v>
      </c>
      <c r="I155" s="118">
        <v>0</v>
      </c>
      <c r="J155" s="118">
        <v>0.11571873346726588</v>
      </c>
      <c r="K155" s="118">
        <v>0</v>
      </c>
      <c r="L155" s="118">
        <v>0</v>
      </c>
      <c r="M155" s="118">
        <v>0.12672448562960414</v>
      </c>
      <c r="N155" s="118">
        <v>0</v>
      </c>
      <c r="O155" s="118">
        <v>0</v>
      </c>
      <c r="P155" s="118">
        <v>0.1454796631156125</v>
      </c>
      <c r="Q155" s="118">
        <v>0</v>
      </c>
      <c r="R155" s="118">
        <v>0</v>
      </c>
      <c r="S155" s="118">
        <v>0.17410687443967487</v>
      </c>
      <c r="T155" s="118">
        <v>0</v>
      </c>
      <c r="U155" s="118">
        <v>0</v>
      </c>
      <c r="V155" s="118">
        <v>0.15320101892828955</v>
      </c>
      <c r="W155" s="118">
        <v>0</v>
      </c>
      <c r="X155" s="118">
        <v>0</v>
      </c>
      <c r="Y155" s="118">
        <v>2.4600488423117552E-2</v>
      </c>
      <c r="Z155" s="118">
        <v>0</v>
      </c>
      <c r="AD155" s="123"/>
      <c r="AE155" s="123"/>
      <c r="AF155" s="123"/>
      <c r="AG155" s="123"/>
      <c r="AH155" s="123"/>
      <c r="AI155" s="123"/>
      <c r="AJ155" s="123"/>
      <c r="AK155" s="123"/>
      <c r="AL155" s="123"/>
      <c r="AM155" s="123"/>
      <c r="AN155" s="123"/>
      <c r="AO155" s="123"/>
      <c r="AP155" s="123"/>
      <c r="AQ155" s="123"/>
      <c r="AR155" s="123"/>
      <c r="AS155" s="123"/>
      <c r="AT155" s="123"/>
      <c r="AU155" s="123"/>
      <c r="AV155" s="123"/>
      <c r="AW155" s="123"/>
      <c r="AX155" s="123"/>
      <c r="AY155" s="123"/>
      <c r="AZ155" s="123"/>
      <c r="BA155" s="123"/>
      <c r="BB155" s="123"/>
      <c r="BC155" s="123"/>
      <c r="BD155" s="123"/>
      <c r="BE155" s="123"/>
      <c r="BF155" s="123"/>
      <c r="BG155" s="123"/>
      <c r="BH155" s="123"/>
      <c r="BI155" s="123"/>
      <c r="BJ155" s="123"/>
      <c r="BK155" s="123"/>
      <c r="BL155" s="123"/>
      <c r="BM155" s="123"/>
      <c r="BN155" s="123"/>
      <c r="BO155" s="123"/>
      <c r="BP155" s="123"/>
      <c r="BQ155" s="123"/>
      <c r="BR155" s="123"/>
      <c r="BS155" s="123"/>
      <c r="BT155" s="123"/>
      <c r="BU155" s="123"/>
      <c r="BV155" s="123"/>
      <c r="BW155" s="123"/>
      <c r="BX155" s="123"/>
      <c r="BY155" s="123"/>
      <c r="BZ155" s="123"/>
      <c r="CA155" s="123"/>
      <c r="CB155" s="123"/>
      <c r="CC155" s="123"/>
      <c r="CD155" s="123"/>
      <c r="CE155" s="123"/>
    </row>
    <row r="156" spans="1:83" ht="27.95" customHeight="1" x14ac:dyDescent="0.3">
      <c r="A156" s="110"/>
      <c r="B156" s="9" t="s">
        <v>167</v>
      </c>
      <c r="C156" s="9" t="s">
        <v>168</v>
      </c>
      <c r="D156" s="9" t="str">
        <f t="shared" si="27"/>
        <v>USD</v>
      </c>
      <c r="E156" s="9" t="s">
        <v>120</v>
      </c>
      <c r="F156" s="118">
        <v>0</v>
      </c>
      <c r="G156" s="118">
        <v>7.7122679452054799E-3</v>
      </c>
      <c r="H156" s="118">
        <v>0</v>
      </c>
      <c r="I156" s="118">
        <v>0</v>
      </c>
      <c r="J156" s="118">
        <v>1.6285478356164382E-2</v>
      </c>
      <c r="K156" s="118">
        <v>0</v>
      </c>
      <c r="L156" s="118">
        <v>0</v>
      </c>
      <c r="M156" s="118">
        <v>2.215901917808219E-2</v>
      </c>
      <c r="N156" s="118">
        <v>0</v>
      </c>
      <c r="O156" s="118">
        <v>0</v>
      </c>
      <c r="P156" s="118">
        <v>3.1357437808219174E-2</v>
      </c>
      <c r="Q156" s="118">
        <v>0</v>
      </c>
      <c r="R156" s="118">
        <v>0</v>
      </c>
      <c r="S156" s="118">
        <v>4.5316594958904097E-2</v>
      </c>
      <c r="T156" s="118">
        <v>0</v>
      </c>
      <c r="U156" s="118">
        <v>0</v>
      </c>
      <c r="V156" s="118">
        <v>4.3484359068493142E-2</v>
      </c>
      <c r="W156" s="118">
        <v>0</v>
      </c>
      <c r="X156" s="118">
        <v>0</v>
      </c>
      <c r="Y156" s="118">
        <v>2.1465755506849288E-2</v>
      </c>
      <c r="Z156" s="118">
        <v>0</v>
      </c>
      <c r="AD156" s="123"/>
      <c r="AE156" s="123"/>
      <c r="AF156" s="123"/>
      <c r="AG156" s="123"/>
      <c r="AH156" s="123"/>
      <c r="AI156" s="123"/>
      <c r="AJ156" s="123"/>
      <c r="AK156" s="123"/>
      <c r="AL156" s="123"/>
      <c r="AM156" s="123"/>
      <c r="AN156" s="123"/>
      <c r="AO156" s="123"/>
      <c r="AP156" s="123"/>
      <c r="AQ156" s="123"/>
      <c r="AR156" s="123"/>
      <c r="AS156" s="123"/>
      <c r="AT156" s="123"/>
      <c r="AU156" s="123"/>
      <c r="AV156" s="123"/>
      <c r="AW156" s="123"/>
      <c r="AX156" s="123"/>
      <c r="AY156" s="123"/>
      <c r="AZ156" s="123"/>
      <c r="BA156" s="123"/>
      <c r="BB156" s="123"/>
      <c r="BC156" s="123"/>
      <c r="BD156" s="123"/>
      <c r="BE156" s="123"/>
      <c r="BF156" s="123"/>
      <c r="BG156" s="123"/>
      <c r="BH156" s="123"/>
      <c r="BI156" s="123"/>
      <c r="BJ156" s="123"/>
      <c r="BK156" s="123"/>
      <c r="BL156" s="123"/>
      <c r="BM156" s="123"/>
      <c r="BN156" s="123"/>
      <c r="BO156" s="123"/>
      <c r="BP156" s="123"/>
      <c r="BQ156" s="123"/>
      <c r="BR156" s="123"/>
      <c r="BS156" s="123"/>
      <c r="BT156" s="123"/>
      <c r="BU156" s="123"/>
      <c r="BV156" s="123"/>
      <c r="BW156" s="123"/>
      <c r="BX156" s="123"/>
      <c r="BY156" s="123"/>
      <c r="BZ156" s="123"/>
      <c r="CA156" s="123"/>
      <c r="CB156" s="123"/>
      <c r="CC156" s="123"/>
      <c r="CD156" s="123"/>
      <c r="CE156" s="123"/>
    </row>
    <row r="157" spans="1:83" ht="27.95" customHeight="1" x14ac:dyDescent="0.3">
      <c r="A157" s="110"/>
      <c r="B157" s="9" t="s">
        <v>45</v>
      </c>
      <c r="C157" s="9" t="s">
        <v>46</v>
      </c>
      <c r="D157" s="9" t="str">
        <f t="shared" si="27"/>
        <v>USD</v>
      </c>
      <c r="E157" s="9" t="s">
        <v>120</v>
      </c>
      <c r="F157" s="118">
        <v>0</v>
      </c>
      <c r="G157" s="118">
        <v>4.9136252356691348E-2</v>
      </c>
      <c r="H157" s="118">
        <v>0</v>
      </c>
      <c r="I157" s="118">
        <v>0</v>
      </c>
      <c r="J157" s="118">
        <v>3.6030853253115572E-2</v>
      </c>
      <c r="K157" s="118">
        <v>0</v>
      </c>
      <c r="L157" s="118">
        <v>0</v>
      </c>
      <c r="M157" s="118">
        <v>2.2925454149539802E-2</v>
      </c>
      <c r="N157" s="118">
        <v>0</v>
      </c>
      <c r="O157" s="118">
        <v>0</v>
      </c>
      <c r="P157" s="118">
        <v>9.8559601997246123E-3</v>
      </c>
      <c r="Q157" s="118">
        <v>0</v>
      </c>
      <c r="R157" s="118">
        <v>0</v>
      </c>
      <c r="S157" s="118">
        <v>0</v>
      </c>
      <c r="T157" s="118">
        <v>0</v>
      </c>
      <c r="U157" s="118">
        <v>0</v>
      </c>
      <c r="V157" s="118">
        <v>0</v>
      </c>
      <c r="W157" s="118">
        <v>0</v>
      </c>
      <c r="X157" s="118">
        <v>0</v>
      </c>
      <c r="Y157" s="118">
        <v>0</v>
      </c>
      <c r="Z157" s="118">
        <v>0</v>
      </c>
      <c r="AD157" s="123"/>
      <c r="AE157" s="123"/>
      <c r="AF157" s="123"/>
      <c r="AG157" s="123"/>
      <c r="AH157" s="123"/>
      <c r="AI157" s="123"/>
      <c r="AJ157" s="123"/>
      <c r="AK157" s="123"/>
      <c r="AL157" s="123"/>
      <c r="AM157" s="123"/>
      <c r="AN157" s="123"/>
      <c r="AO157" s="123"/>
      <c r="AP157" s="123"/>
      <c r="AQ157" s="123"/>
      <c r="AR157" s="123"/>
      <c r="AS157" s="123"/>
      <c r="AT157" s="123"/>
      <c r="AU157" s="123"/>
      <c r="AV157" s="123"/>
      <c r="AW157" s="123"/>
      <c r="AX157" s="123"/>
      <c r="AY157" s="123"/>
      <c r="AZ157" s="123"/>
      <c r="BA157" s="123"/>
      <c r="BB157" s="123"/>
      <c r="BC157" s="123"/>
      <c r="BD157" s="123"/>
      <c r="BE157" s="123"/>
      <c r="BF157" s="123"/>
      <c r="BG157" s="123"/>
      <c r="BH157" s="123"/>
      <c r="BI157" s="123"/>
      <c r="BJ157" s="123"/>
      <c r="BK157" s="123"/>
      <c r="BL157" s="123"/>
      <c r="BM157" s="123"/>
      <c r="BN157" s="123"/>
      <c r="BO157" s="123"/>
      <c r="BP157" s="123"/>
      <c r="BQ157" s="123"/>
      <c r="BR157" s="123"/>
      <c r="BS157" s="123"/>
      <c r="BT157" s="123"/>
      <c r="BU157" s="123"/>
      <c r="BV157" s="123"/>
      <c r="BW157" s="123"/>
      <c r="BX157" s="123"/>
      <c r="BY157" s="123"/>
      <c r="BZ157" s="123"/>
      <c r="CA157" s="123"/>
      <c r="CB157" s="123"/>
      <c r="CC157" s="123"/>
      <c r="CD157" s="123"/>
      <c r="CE157" s="123"/>
    </row>
    <row r="158" spans="1:83" ht="27.95" customHeight="1" x14ac:dyDescent="0.3">
      <c r="A158" s="110"/>
      <c r="B158" s="9" t="s">
        <v>47</v>
      </c>
      <c r="C158" s="9" t="s">
        <v>48</v>
      </c>
      <c r="D158" s="9" t="str">
        <f t="shared" si="27"/>
        <v>USD</v>
      </c>
      <c r="E158" s="9" t="s">
        <v>120</v>
      </c>
      <c r="F158" s="118">
        <v>0</v>
      </c>
      <c r="G158" s="118">
        <v>3.2001999999999998E-3</v>
      </c>
      <c r="H158" s="118">
        <v>0</v>
      </c>
      <c r="I158" s="118">
        <v>0</v>
      </c>
      <c r="J158" s="118">
        <v>6.0346599999999999E-3</v>
      </c>
      <c r="K158" s="118">
        <v>0</v>
      </c>
      <c r="L158" s="118">
        <v>0</v>
      </c>
      <c r="M158" s="118">
        <v>5.5470099999999998E-3</v>
      </c>
      <c r="N158" s="118">
        <v>0</v>
      </c>
      <c r="O158" s="118">
        <v>0</v>
      </c>
      <c r="P158" s="118">
        <v>5.0593599999999997E-3</v>
      </c>
      <c r="Q158" s="118">
        <v>0</v>
      </c>
      <c r="R158" s="118">
        <v>0</v>
      </c>
      <c r="S158" s="118">
        <v>4.5717199999999996E-3</v>
      </c>
      <c r="T158" s="118">
        <v>0</v>
      </c>
      <c r="U158" s="118">
        <v>0</v>
      </c>
      <c r="V158" s="118">
        <v>4.0840699999999995E-3</v>
      </c>
      <c r="W158" s="118">
        <v>0</v>
      </c>
      <c r="X158" s="118">
        <v>0</v>
      </c>
      <c r="Y158" s="118">
        <v>8.3984055555555545E-4</v>
      </c>
      <c r="Z158" s="118">
        <v>0</v>
      </c>
      <c r="AD158" s="123"/>
      <c r="AE158" s="123"/>
      <c r="AF158" s="123"/>
      <c r="AG158" s="123"/>
      <c r="AH158" s="123"/>
      <c r="AI158" s="123"/>
      <c r="AJ158" s="123"/>
      <c r="AK158" s="123"/>
      <c r="AL158" s="123"/>
      <c r="AM158" s="123"/>
      <c r="AN158" s="123"/>
      <c r="AO158" s="123"/>
      <c r="AP158" s="123"/>
      <c r="AQ158" s="123"/>
      <c r="AR158" s="123"/>
      <c r="AS158" s="123"/>
      <c r="AT158" s="123"/>
      <c r="AU158" s="123"/>
      <c r="AV158" s="123"/>
      <c r="AW158" s="123"/>
      <c r="AX158" s="123"/>
      <c r="AY158" s="123"/>
      <c r="AZ158" s="123"/>
      <c r="BA158" s="123"/>
      <c r="BB158" s="123"/>
      <c r="BC158" s="123"/>
      <c r="BD158" s="123"/>
      <c r="BE158" s="123"/>
      <c r="BF158" s="123"/>
      <c r="BG158" s="123"/>
      <c r="BH158" s="123"/>
      <c r="BI158" s="123"/>
      <c r="BJ158" s="123"/>
      <c r="BK158" s="123"/>
      <c r="BL158" s="123"/>
      <c r="BM158" s="123"/>
      <c r="BN158" s="123"/>
      <c r="BO158" s="123"/>
      <c r="BP158" s="123"/>
      <c r="BQ158" s="123"/>
      <c r="BR158" s="123"/>
      <c r="BS158" s="123"/>
      <c r="BT158" s="123"/>
      <c r="BU158" s="123"/>
      <c r="BV158" s="123"/>
      <c r="BW158" s="123"/>
      <c r="BX158" s="123"/>
      <c r="BY158" s="123"/>
      <c r="BZ158" s="123"/>
      <c r="CA158" s="123"/>
      <c r="CB158" s="123"/>
      <c r="CC158" s="123"/>
      <c r="CD158" s="123"/>
      <c r="CE158" s="123"/>
    </row>
    <row r="159" spans="1:83" ht="27.95" customHeight="1" x14ac:dyDescent="0.3">
      <c r="A159" s="110"/>
      <c r="B159" s="9" t="s">
        <v>51</v>
      </c>
      <c r="C159" s="9" t="s">
        <v>52</v>
      </c>
      <c r="D159" s="9" t="str">
        <f t="shared" si="27"/>
        <v>USD</v>
      </c>
      <c r="E159" s="9" t="s">
        <v>120</v>
      </c>
      <c r="F159" s="118">
        <v>0</v>
      </c>
      <c r="G159" s="118">
        <v>1.8863700000000001E-3</v>
      </c>
      <c r="H159" s="118">
        <v>0</v>
      </c>
      <c r="I159" s="118">
        <v>0</v>
      </c>
      <c r="J159" s="118">
        <v>2.4411900000000002E-3</v>
      </c>
      <c r="K159" s="118">
        <v>0</v>
      </c>
      <c r="L159" s="118">
        <v>0</v>
      </c>
      <c r="M159" s="118">
        <v>6.6577999999999993E-4</v>
      </c>
      <c r="N159" s="118">
        <v>0</v>
      </c>
      <c r="O159" s="118">
        <v>0</v>
      </c>
      <c r="P159" s="118">
        <v>0</v>
      </c>
      <c r="Q159" s="118">
        <v>0</v>
      </c>
      <c r="R159" s="118">
        <v>0</v>
      </c>
      <c r="S159" s="118">
        <v>0</v>
      </c>
      <c r="T159" s="118">
        <v>0</v>
      </c>
      <c r="U159" s="118">
        <v>0</v>
      </c>
      <c r="V159" s="118">
        <v>0</v>
      </c>
      <c r="W159" s="118">
        <v>0</v>
      </c>
      <c r="X159" s="118">
        <v>0</v>
      </c>
      <c r="Y159" s="118">
        <v>0</v>
      </c>
      <c r="Z159" s="118">
        <v>0</v>
      </c>
      <c r="AD159" s="123"/>
      <c r="AE159" s="123"/>
      <c r="AF159" s="123"/>
      <c r="AG159" s="123"/>
      <c r="AH159" s="123"/>
      <c r="AI159" s="123"/>
      <c r="AJ159" s="123"/>
      <c r="AK159" s="123"/>
      <c r="AL159" s="123"/>
      <c r="AM159" s="123"/>
      <c r="AN159" s="123"/>
      <c r="AO159" s="123"/>
      <c r="AP159" s="123"/>
      <c r="AQ159" s="123"/>
      <c r="AR159" s="123"/>
      <c r="AS159" s="123"/>
      <c r="AT159" s="123"/>
      <c r="AU159" s="123"/>
      <c r="AV159" s="123"/>
      <c r="AW159" s="123"/>
      <c r="AX159" s="123"/>
      <c r="AY159" s="123"/>
      <c r="AZ159" s="123"/>
      <c r="BA159" s="123"/>
      <c r="BB159" s="123"/>
      <c r="BC159" s="123"/>
      <c r="BD159" s="123"/>
      <c r="BE159" s="123"/>
      <c r="BF159" s="123"/>
      <c r="BG159" s="123"/>
      <c r="BH159" s="123"/>
      <c r="BI159" s="123"/>
      <c r="BJ159" s="123"/>
      <c r="BK159" s="123"/>
      <c r="BL159" s="123"/>
      <c r="BM159" s="123"/>
      <c r="BN159" s="123"/>
      <c r="BO159" s="123"/>
      <c r="BP159" s="123"/>
      <c r="BQ159" s="123"/>
      <c r="BR159" s="123"/>
      <c r="BS159" s="123"/>
      <c r="BT159" s="123"/>
      <c r="BU159" s="123"/>
      <c r="BV159" s="123"/>
      <c r="BW159" s="123"/>
      <c r="BX159" s="123"/>
      <c r="BY159" s="123"/>
      <c r="BZ159" s="123"/>
      <c r="CA159" s="123"/>
      <c r="CB159" s="123"/>
      <c r="CC159" s="123"/>
      <c r="CD159" s="123"/>
      <c r="CE159" s="123"/>
    </row>
    <row r="160" spans="1:83" ht="27.95" customHeight="1" x14ac:dyDescent="0.3">
      <c r="A160" s="110"/>
      <c r="B160" s="9" t="s">
        <v>49</v>
      </c>
      <c r="C160" s="9" t="s">
        <v>50</v>
      </c>
      <c r="D160" s="9" t="str">
        <f t="shared" si="27"/>
        <v>USD</v>
      </c>
      <c r="E160" s="9" t="s">
        <v>120</v>
      </c>
      <c r="F160" s="118">
        <v>0</v>
      </c>
      <c r="G160" s="118">
        <v>9.3252324145508929E-3</v>
      </c>
      <c r="H160" s="118">
        <v>0</v>
      </c>
      <c r="I160" s="118">
        <v>0</v>
      </c>
      <c r="J160" s="118">
        <v>1.8772958790465916E-3</v>
      </c>
      <c r="K160" s="118">
        <v>0</v>
      </c>
      <c r="L160" s="118">
        <v>0</v>
      </c>
      <c r="M160" s="118">
        <v>0</v>
      </c>
      <c r="N160" s="118">
        <v>0</v>
      </c>
      <c r="O160" s="118">
        <v>0</v>
      </c>
      <c r="P160" s="118">
        <v>0</v>
      </c>
      <c r="Q160" s="118">
        <v>0</v>
      </c>
      <c r="R160" s="118">
        <v>0</v>
      </c>
      <c r="S160" s="118">
        <v>0</v>
      </c>
      <c r="T160" s="118">
        <v>0</v>
      </c>
      <c r="U160" s="118">
        <v>0</v>
      </c>
      <c r="V160" s="118">
        <v>0</v>
      </c>
      <c r="W160" s="118">
        <v>0</v>
      </c>
      <c r="X160" s="118">
        <v>0</v>
      </c>
      <c r="Y160" s="118">
        <v>0</v>
      </c>
      <c r="Z160" s="118">
        <v>0</v>
      </c>
      <c r="AD160" s="123"/>
      <c r="AE160" s="123"/>
      <c r="AF160" s="123"/>
      <c r="AG160" s="123"/>
      <c r="AH160" s="123"/>
      <c r="AI160" s="123"/>
      <c r="AJ160" s="123"/>
      <c r="AK160" s="123"/>
      <c r="AL160" s="123"/>
      <c r="AM160" s="123"/>
      <c r="AN160" s="123"/>
      <c r="AO160" s="123"/>
      <c r="AP160" s="123"/>
      <c r="AQ160" s="123"/>
      <c r="AR160" s="123"/>
      <c r="AS160" s="123"/>
      <c r="AT160" s="123"/>
      <c r="AU160" s="123"/>
      <c r="AV160" s="123"/>
      <c r="AW160" s="123"/>
      <c r="AX160" s="123"/>
      <c r="AY160" s="123"/>
      <c r="AZ160" s="123"/>
      <c r="BA160" s="123"/>
      <c r="BB160" s="123"/>
      <c r="BC160" s="123"/>
      <c r="BD160" s="123"/>
      <c r="BE160" s="123"/>
      <c r="BF160" s="123"/>
      <c r="BG160" s="123"/>
      <c r="BH160" s="123"/>
      <c r="BI160" s="123"/>
      <c r="BJ160" s="123"/>
      <c r="BK160" s="123"/>
      <c r="BL160" s="123"/>
      <c r="BM160" s="123"/>
      <c r="BN160" s="123"/>
      <c r="BO160" s="123"/>
      <c r="BP160" s="123"/>
      <c r="BQ160" s="123"/>
      <c r="BR160" s="123"/>
      <c r="BS160" s="123"/>
      <c r="BT160" s="123"/>
      <c r="BU160" s="123"/>
      <c r="BV160" s="123"/>
      <c r="BW160" s="123"/>
      <c r="BX160" s="123"/>
      <c r="BY160" s="123"/>
      <c r="BZ160" s="123"/>
      <c r="CA160" s="123"/>
      <c r="CB160" s="123"/>
      <c r="CC160" s="123"/>
      <c r="CD160" s="123"/>
      <c r="CE160" s="123"/>
    </row>
    <row r="161" spans="1:85" ht="27.95" customHeight="1" x14ac:dyDescent="0.3">
      <c r="A161" s="110"/>
      <c r="B161" s="23" t="s">
        <v>53</v>
      </c>
      <c r="C161" s="23"/>
      <c r="D161" s="23"/>
      <c r="E161" s="23"/>
      <c r="F161" s="122">
        <f t="shared" ref="F161:Z161" si="28">+SUM(F162:F163)</f>
        <v>0</v>
      </c>
      <c r="G161" s="122">
        <f t="shared" si="28"/>
        <v>0.67016254880031101</v>
      </c>
      <c r="H161" s="122">
        <f t="shared" si="28"/>
        <v>0</v>
      </c>
      <c r="I161" s="122">
        <f t="shared" si="28"/>
        <v>0</v>
      </c>
      <c r="J161" s="122">
        <f t="shared" si="28"/>
        <v>0.52825272566765435</v>
      </c>
      <c r="K161" s="122">
        <f t="shared" si="28"/>
        <v>0</v>
      </c>
      <c r="L161" s="122">
        <f t="shared" si="28"/>
        <v>0</v>
      </c>
      <c r="M161" s="122">
        <f t="shared" si="28"/>
        <v>0.61509508098058951</v>
      </c>
      <c r="N161" s="122">
        <f t="shared" si="28"/>
        <v>0</v>
      </c>
      <c r="O161" s="122">
        <f t="shared" si="28"/>
        <v>0</v>
      </c>
      <c r="P161" s="122">
        <f t="shared" si="28"/>
        <v>0.70522652622480009</v>
      </c>
      <c r="Q161" s="122">
        <f t="shared" si="28"/>
        <v>0</v>
      </c>
      <c r="R161" s="122">
        <f t="shared" si="28"/>
        <v>0</v>
      </c>
      <c r="S161" s="122">
        <f t="shared" si="28"/>
        <v>1.0029362922844163</v>
      </c>
      <c r="T161" s="122">
        <f t="shared" si="28"/>
        <v>0</v>
      </c>
      <c r="U161" s="122">
        <f t="shared" si="28"/>
        <v>0</v>
      </c>
      <c r="V161" s="122">
        <f t="shared" si="28"/>
        <v>0.98418725185014466</v>
      </c>
      <c r="W161" s="122">
        <f t="shared" si="28"/>
        <v>0</v>
      </c>
      <c r="X161" s="122">
        <f t="shared" si="28"/>
        <v>0</v>
      </c>
      <c r="Y161" s="122">
        <f t="shared" si="28"/>
        <v>0.32182267433698591</v>
      </c>
      <c r="Z161" s="122">
        <f t="shared" si="28"/>
        <v>0</v>
      </c>
      <c r="AD161" s="138"/>
      <c r="AE161" s="138"/>
      <c r="AF161" s="138"/>
      <c r="AG161" s="138"/>
      <c r="AH161" s="138"/>
      <c r="AI161" s="138"/>
      <c r="AJ161" s="138"/>
      <c r="AK161" s="138"/>
      <c r="AL161" s="138"/>
      <c r="AM161" s="138"/>
      <c r="AN161" s="138"/>
      <c r="AO161" s="138"/>
      <c r="AP161" s="138"/>
      <c r="AQ161" s="138"/>
      <c r="AR161" s="138"/>
      <c r="AS161" s="138"/>
      <c r="AT161" s="138"/>
      <c r="AU161" s="138"/>
      <c r="AV161" s="138"/>
      <c r="AW161" s="138"/>
      <c r="AX161" s="138"/>
      <c r="AY161" s="138"/>
      <c r="AZ161" s="138"/>
      <c r="BA161" s="138"/>
      <c r="BB161" s="138"/>
      <c r="BC161" s="138"/>
      <c r="BD161" s="138"/>
      <c r="BE161" s="138"/>
      <c r="BF161" s="138"/>
      <c r="BG161" s="138"/>
      <c r="BH161" s="138"/>
      <c r="BI161" s="138"/>
      <c r="BJ161" s="138"/>
      <c r="BK161" s="138"/>
      <c r="BL161" s="138"/>
      <c r="BM161" s="138"/>
      <c r="BN161" s="138"/>
      <c r="BO161" s="138"/>
      <c r="BP161" s="138"/>
      <c r="BQ161" s="138"/>
      <c r="BR161" s="138"/>
      <c r="BS161" s="138"/>
      <c r="BT161" s="138"/>
      <c r="BU161" s="138"/>
      <c r="BV161" s="138"/>
      <c r="BW161" s="138"/>
      <c r="BX161" s="138"/>
      <c r="BY161" s="138"/>
      <c r="BZ161" s="138"/>
      <c r="CA161" s="138"/>
      <c r="CB161" s="138"/>
      <c r="CC161" s="138"/>
      <c r="CD161" s="138"/>
      <c r="CE161" s="138"/>
    </row>
    <row r="162" spans="1:85" ht="27.95" customHeight="1" x14ac:dyDescent="0.3">
      <c r="A162" s="110"/>
      <c r="B162" s="9" t="s">
        <v>54</v>
      </c>
      <c r="C162" s="9" t="s">
        <v>55</v>
      </c>
      <c r="D162" s="9" t="str">
        <f>+VLOOKUP($C162,$C$10:$D$48,2,FALSE)</f>
        <v>USD</v>
      </c>
      <c r="E162" s="9" t="s">
        <v>120</v>
      </c>
      <c r="F162" s="118">
        <v>0</v>
      </c>
      <c r="G162" s="118">
        <v>0.65595951451161638</v>
      </c>
      <c r="H162" s="118">
        <v>0</v>
      </c>
      <c r="I162" s="118">
        <v>0</v>
      </c>
      <c r="J162" s="118">
        <v>0.526979256918926</v>
      </c>
      <c r="K162" s="118">
        <v>0</v>
      </c>
      <c r="L162" s="118">
        <v>0</v>
      </c>
      <c r="M162" s="118">
        <v>0.61509508098058951</v>
      </c>
      <c r="N162" s="118">
        <v>0</v>
      </c>
      <c r="O162" s="118">
        <v>0</v>
      </c>
      <c r="P162" s="118">
        <v>0.70522652622480009</v>
      </c>
      <c r="Q162" s="118">
        <v>0</v>
      </c>
      <c r="R162" s="118">
        <v>0</v>
      </c>
      <c r="S162" s="118">
        <v>1.0029362922844163</v>
      </c>
      <c r="T162" s="118">
        <v>0</v>
      </c>
      <c r="U162" s="118">
        <v>0</v>
      </c>
      <c r="V162" s="118">
        <v>0.98418725185014466</v>
      </c>
      <c r="W162" s="118">
        <v>0</v>
      </c>
      <c r="X162" s="118">
        <v>0</v>
      </c>
      <c r="Y162" s="118">
        <v>0.32182267433698591</v>
      </c>
      <c r="Z162" s="118">
        <v>0</v>
      </c>
      <c r="AD162" s="123"/>
      <c r="AE162" s="123"/>
      <c r="AF162" s="123"/>
      <c r="AG162" s="123"/>
      <c r="AH162" s="123"/>
      <c r="AI162" s="123"/>
      <c r="AJ162" s="123"/>
      <c r="AK162" s="123"/>
      <c r="AL162" s="123"/>
      <c r="AM162" s="123"/>
      <c r="AN162" s="123"/>
      <c r="AO162" s="123"/>
      <c r="AP162" s="123"/>
      <c r="AQ162" s="123"/>
      <c r="AR162" s="123"/>
      <c r="AS162" s="123"/>
      <c r="AT162" s="123"/>
      <c r="AU162" s="123"/>
      <c r="AV162" s="123"/>
      <c r="AW162" s="123"/>
      <c r="AX162" s="123"/>
      <c r="AY162" s="123"/>
      <c r="AZ162" s="123"/>
      <c r="BA162" s="123"/>
      <c r="BB162" s="123"/>
      <c r="BC162" s="123"/>
      <c r="BD162" s="123"/>
      <c r="BE162" s="123"/>
      <c r="BF162" s="123"/>
      <c r="BG162" s="123"/>
      <c r="BH162" s="123"/>
      <c r="BI162" s="123"/>
      <c r="BJ162" s="123"/>
      <c r="BK162" s="123"/>
      <c r="BL162" s="123"/>
      <c r="BM162" s="123"/>
      <c r="BN162" s="123"/>
      <c r="BO162" s="123"/>
      <c r="BP162" s="123"/>
      <c r="BQ162" s="123"/>
      <c r="BR162" s="123"/>
      <c r="BS162" s="123"/>
      <c r="BT162" s="123"/>
      <c r="BU162" s="123"/>
      <c r="BV162" s="123"/>
      <c r="BW162" s="123"/>
      <c r="BX162" s="123"/>
      <c r="BY162" s="123"/>
      <c r="BZ162" s="123"/>
      <c r="CA162" s="123"/>
      <c r="CB162" s="123"/>
      <c r="CC162" s="123"/>
      <c r="CD162" s="123"/>
      <c r="CE162" s="123"/>
    </row>
    <row r="163" spans="1:85" ht="27.95" customHeight="1" x14ac:dyDescent="0.3">
      <c r="A163" s="110"/>
      <c r="B163" s="9" t="s">
        <v>56</v>
      </c>
      <c r="C163" s="9" t="s">
        <v>57</v>
      </c>
      <c r="D163" s="9" t="str">
        <f>+VLOOKUP($C163,$C$10:$D$48,2,FALSE)</f>
        <v>USD</v>
      </c>
      <c r="E163" s="9" t="s">
        <v>120</v>
      </c>
      <c r="F163" s="118">
        <v>0</v>
      </c>
      <c r="G163" s="118">
        <v>1.4203034288694665E-2</v>
      </c>
      <c r="H163" s="118">
        <v>0</v>
      </c>
      <c r="I163" s="118">
        <v>0</v>
      </c>
      <c r="J163" s="118">
        <v>1.2734687487284096E-3</v>
      </c>
      <c r="K163" s="118">
        <v>0</v>
      </c>
      <c r="L163" s="118">
        <v>0</v>
      </c>
      <c r="M163" s="118">
        <v>0</v>
      </c>
      <c r="N163" s="118">
        <v>0</v>
      </c>
      <c r="O163" s="118">
        <v>0</v>
      </c>
      <c r="P163" s="118">
        <v>0</v>
      </c>
      <c r="Q163" s="118">
        <v>0</v>
      </c>
      <c r="R163" s="118">
        <v>0</v>
      </c>
      <c r="S163" s="118">
        <v>0</v>
      </c>
      <c r="T163" s="118">
        <v>0</v>
      </c>
      <c r="U163" s="118">
        <v>0</v>
      </c>
      <c r="V163" s="118">
        <v>0</v>
      </c>
      <c r="W163" s="118">
        <v>0</v>
      </c>
      <c r="X163" s="118">
        <v>0</v>
      </c>
      <c r="Y163" s="118">
        <v>0</v>
      </c>
      <c r="Z163" s="118">
        <v>0</v>
      </c>
      <c r="AD163" s="123"/>
      <c r="AE163" s="123"/>
      <c r="AF163" s="123"/>
      <c r="AG163" s="123"/>
      <c r="AH163" s="123"/>
      <c r="AI163" s="123"/>
      <c r="AJ163" s="123"/>
      <c r="AK163" s="123"/>
      <c r="AL163" s="123"/>
      <c r="AM163" s="123"/>
      <c r="AN163" s="123"/>
      <c r="AO163" s="123"/>
      <c r="AP163" s="123"/>
      <c r="AQ163" s="123"/>
      <c r="AR163" s="123"/>
      <c r="AS163" s="123"/>
      <c r="AT163" s="123"/>
      <c r="AU163" s="123"/>
      <c r="AV163" s="123"/>
      <c r="AW163" s="123"/>
      <c r="AX163" s="123"/>
      <c r="AY163" s="123"/>
      <c r="AZ163" s="123"/>
      <c r="BA163" s="123"/>
      <c r="BB163" s="123"/>
      <c r="BC163" s="123"/>
      <c r="BD163" s="123"/>
      <c r="BE163" s="123"/>
      <c r="BF163" s="123"/>
      <c r="BG163" s="123"/>
      <c r="BH163" s="123"/>
      <c r="BI163" s="123"/>
      <c r="BJ163" s="123"/>
      <c r="BK163" s="123"/>
      <c r="BL163" s="123"/>
      <c r="BM163" s="123"/>
      <c r="BN163" s="123"/>
      <c r="BO163" s="123"/>
      <c r="BP163" s="123"/>
      <c r="BQ163" s="123"/>
      <c r="BR163" s="123"/>
      <c r="BS163" s="123"/>
      <c r="BT163" s="123"/>
      <c r="BU163" s="123"/>
      <c r="BV163" s="123"/>
      <c r="BW163" s="123"/>
      <c r="BX163" s="123"/>
      <c r="BY163" s="123"/>
      <c r="BZ163" s="123"/>
      <c r="CA163" s="123"/>
      <c r="CB163" s="123"/>
      <c r="CC163" s="123"/>
      <c r="CD163" s="123"/>
      <c r="CE163" s="123"/>
    </row>
    <row r="164" spans="1:85" ht="27.95" customHeight="1" x14ac:dyDescent="0.3">
      <c r="A164" s="110"/>
      <c r="B164" s="22" t="s">
        <v>121</v>
      </c>
      <c r="C164" s="22"/>
      <c r="D164" s="22"/>
      <c r="E164" s="22"/>
      <c r="F164" s="116">
        <f t="shared" ref="F164:Z164" si="29">+SUM(F165:F167)</f>
        <v>740.65831759059427</v>
      </c>
      <c r="G164" s="116">
        <f t="shared" si="29"/>
        <v>19.431866666666668</v>
      </c>
      <c r="H164" s="116">
        <f t="shared" si="29"/>
        <v>0</v>
      </c>
      <c r="I164" s="116">
        <f t="shared" si="29"/>
        <v>9.1121115940737702</v>
      </c>
      <c r="J164" s="116">
        <f t="shared" si="29"/>
        <v>22.523299999999999</v>
      </c>
      <c r="K164" s="116">
        <f t="shared" si="29"/>
        <v>0</v>
      </c>
      <c r="L164" s="116">
        <f t="shared" si="29"/>
        <v>6.569565411952162</v>
      </c>
      <c r="M164" s="116">
        <f t="shared" si="29"/>
        <v>25.325973076923077</v>
      </c>
      <c r="N164" s="116">
        <f t="shared" si="29"/>
        <v>0</v>
      </c>
      <c r="O164" s="116">
        <f t="shared" si="29"/>
        <v>3.5993083808819772</v>
      </c>
      <c r="P164" s="116">
        <f t="shared" si="29"/>
        <v>24.612565384615387</v>
      </c>
      <c r="Q164" s="116">
        <f t="shared" si="29"/>
        <v>0</v>
      </c>
      <c r="R164" s="116">
        <f t="shared" si="29"/>
        <v>1.3004288755926281</v>
      </c>
      <c r="S164" s="116">
        <f t="shared" si="29"/>
        <v>19.924457692307698</v>
      </c>
      <c r="T164" s="116">
        <f t="shared" si="29"/>
        <v>0</v>
      </c>
      <c r="U164" s="116">
        <f t="shared" si="29"/>
        <v>0</v>
      </c>
      <c r="V164" s="116">
        <f t="shared" si="29"/>
        <v>15.236350000000012</v>
      </c>
      <c r="W164" s="116">
        <f t="shared" si="29"/>
        <v>0</v>
      </c>
      <c r="X164" s="116">
        <f t="shared" si="29"/>
        <v>0</v>
      </c>
      <c r="Y164" s="116">
        <f t="shared" si="29"/>
        <v>0.97668910256410391</v>
      </c>
      <c r="Z164" s="116">
        <f t="shared" si="29"/>
        <v>0</v>
      </c>
      <c r="AD164" s="133"/>
      <c r="AE164" s="133"/>
      <c r="AF164" s="133"/>
      <c r="AG164" s="133"/>
      <c r="AH164" s="133"/>
      <c r="AI164" s="133"/>
      <c r="AJ164" s="133"/>
      <c r="AK164" s="133"/>
      <c r="AL164" s="133"/>
      <c r="AM164" s="133"/>
      <c r="AN164" s="133"/>
      <c r="AO164" s="133"/>
      <c r="AP164" s="133"/>
      <c r="AQ164" s="133"/>
      <c r="AR164" s="133"/>
      <c r="AS164" s="133"/>
      <c r="AT164" s="133"/>
      <c r="AU164" s="133"/>
      <c r="AV164" s="133"/>
      <c r="AW164" s="133"/>
      <c r="AX164" s="133"/>
      <c r="AY164" s="133"/>
      <c r="AZ164" s="133"/>
      <c r="BA164" s="133"/>
      <c r="BB164" s="133"/>
      <c r="BC164" s="133"/>
      <c r="BD164" s="133"/>
      <c r="BE164" s="133"/>
      <c r="BF164" s="133"/>
      <c r="BG164" s="133"/>
      <c r="BH164" s="133"/>
      <c r="BI164" s="133"/>
      <c r="BJ164" s="133"/>
      <c r="BK164" s="133"/>
      <c r="BL164" s="133"/>
      <c r="BM164" s="133"/>
      <c r="BN164" s="133"/>
      <c r="BO164" s="133"/>
      <c r="BP164" s="133"/>
      <c r="BQ164" s="133"/>
      <c r="BR164" s="133"/>
      <c r="BS164" s="133"/>
      <c r="BT164" s="133"/>
      <c r="BU164" s="133"/>
      <c r="BV164" s="133"/>
      <c r="BW164" s="133"/>
      <c r="BX164" s="133"/>
      <c r="BY164" s="133"/>
      <c r="BZ164" s="133"/>
      <c r="CA164" s="133"/>
      <c r="CB164" s="133"/>
      <c r="CC164" s="133"/>
      <c r="CD164" s="133"/>
      <c r="CE164" s="133"/>
    </row>
    <row r="165" spans="1:85" ht="27.95" customHeight="1" x14ac:dyDescent="0.3">
      <c r="A165" s="110"/>
      <c r="B165" s="9" t="s">
        <v>162</v>
      </c>
      <c r="C165" s="9" t="s">
        <v>163</v>
      </c>
      <c r="D165" s="9" t="str">
        <f>+VLOOKUP($C165,$C$10:$D$48,2,FALSE)</f>
        <v>USD</v>
      </c>
      <c r="E165" s="9" t="s">
        <v>121</v>
      </c>
      <c r="F165" s="118">
        <v>0</v>
      </c>
      <c r="G165" s="118">
        <v>19.431866666666668</v>
      </c>
      <c r="H165" s="118">
        <v>0</v>
      </c>
      <c r="I165" s="118">
        <v>0</v>
      </c>
      <c r="J165" s="118">
        <v>22.523299999999999</v>
      </c>
      <c r="K165" s="118">
        <v>0</v>
      </c>
      <c r="L165" s="118">
        <v>0</v>
      </c>
      <c r="M165" s="118">
        <v>25.325973076923077</v>
      </c>
      <c r="N165" s="118">
        <v>0</v>
      </c>
      <c r="O165" s="118">
        <v>0</v>
      </c>
      <c r="P165" s="118">
        <v>24.612565384615387</v>
      </c>
      <c r="Q165" s="118">
        <v>0</v>
      </c>
      <c r="R165" s="118">
        <v>0</v>
      </c>
      <c r="S165" s="118">
        <v>19.924457692307698</v>
      </c>
      <c r="T165" s="118">
        <v>0</v>
      </c>
      <c r="U165" s="118">
        <v>0</v>
      </c>
      <c r="V165" s="118">
        <v>15.236350000000012</v>
      </c>
      <c r="W165" s="118">
        <v>0</v>
      </c>
      <c r="X165" s="118">
        <v>0</v>
      </c>
      <c r="Y165" s="118">
        <v>0.97668910256410391</v>
      </c>
      <c r="Z165" s="118">
        <v>0</v>
      </c>
      <c r="AD165" s="123"/>
      <c r="AE165" s="123"/>
      <c r="AF165" s="123"/>
      <c r="AG165" s="123"/>
      <c r="AH165" s="123"/>
      <c r="AI165" s="123"/>
      <c r="AJ165" s="123"/>
      <c r="AK165" s="123"/>
      <c r="AL165" s="123"/>
      <c r="AM165" s="123"/>
      <c r="AN165" s="123"/>
      <c r="AO165" s="123"/>
      <c r="AP165" s="123"/>
      <c r="AQ165" s="123"/>
      <c r="AR165" s="123"/>
      <c r="AS165" s="123"/>
      <c r="AT165" s="123"/>
      <c r="AU165" s="123"/>
      <c r="AV165" s="123"/>
      <c r="AW165" s="123"/>
      <c r="AX165" s="123"/>
      <c r="AY165" s="123"/>
      <c r="AZ165" s="123"/>
      <c r="BA165" s="123"/>
      <c r="BB165" s="123"/>
      <c r="BC165" s="123"/>
      <c r="BD165" s="123"/>
      <c r="BE165" s="123"/>
      <c r="BF165" s="123"/>
      <c r="BG165" s="123"/>
      <c r="BH165" s="123"/>
      <c r="BI165" s="123"/>
      <c r="BJ165" s="123"/>
      <c r="BK165" s="123"/>
      <c r="BL165" s="123"/>
      <c r="BM165" s="123"/>
      <c r="BN165" s="123"/>
      <c r="BO165" s="123"/>
      <c r="BP165" s="123"/>
      <c r="BQ165" s="123"/>
      <c r="BR165" s="123"/>
      <c r="BS165" s="123"/>
      <c r="BT165" s="123"/>
      <c r="BU165" s="123"/>
      <c r="BV165" s="123"/>
      <c r="BW165" s="123"/>
      <c r="BX165" s="123"/>
      <c r="BY165" s="123"/>
      <c r="BZ165" s="123"/>
      <c r="CA165" s="123"/>
      <c r="CB165" s="123"/>
      <c r="CC165" s="123"/>
      <c r="CD165" s="123"/>
      <c r="CE165" s="123"/>
    </row>
    <row r="166" spans="1:85" ht="27.95" customHeight="1" x14ac:dyDescent="0.3">
      <c r="A166" s="110"/>
      <c r="B166" s="11" t="s">
        <v>60</v>
      </c>
      <c r="C166" s="9" t="s">
        <v>61</v>
      </c>
      <c r="D166" s="9" t="str">
        <f>+VLOOKUP($C166,$C$10:$D$48,2,FALSE)</f>
        <v>Pesos</v>
      </c>
      <c r="E166" s="9" t="s">
        <v>121</v>
      </c>
      <c r="F166" s="118">
        <v>10.644252987251285</v>
      </c>
      <c r="G166" s="118">
        <v>0</v>
      </c>
      <c r="H166" s="118">
        <v>0</v>
      </c>
      <c r="I166" s="118">
        <v>9.1121115940737702</v>
      </c>
      <c r="J166" s="118">
        <v>0</v>
      </c>
      <c r="K166" s="118">
        <v>0</v>
      </c>
      <c r="L166" s="118">
        <v>6.569565411952162</v>
      </c>
      <c r="M166" s="118">
        <v>0</v>
      </c>
      <c r="N166" s="118">
        <v>0</v>
      </c>
      <c r="O166" s="118">
        <v>3.5993083808819772</v>
      </c>
      <c r="P166" s="118">
        <v>0</v>
      </c>
      <c r="Q166" s="118">
        <v>0</v>
      </c>
      <c r="R166" s="118">
        <v>1.3004288755926281</v>
      </c>
      <c r="S166" s="118">
        <v>0</v>
      </c>
      <c r="T166" s="118">
        <v>0</v>
      </c>
      <c r="U166" s="118">
        <v>0</v>
      </c>
      <c r="V166" s="118">
        <v>0</v>
      </c>
      <c r="W166" s="118">
        <v>0</v>
      </c>
      <c r="X166" s="118">
        <v>0</v>
      </c>
      <c r="Y166" s="118">
        <v>0</v>
      </c>
      <c r="Z166" s="118">
        <v>0</v>
      </c>
      <c r="AD166" s="123"/>
      <c r="AE166" s="123"/>
      <c r="AF166" s="123"/>
      <c r="AG166" s="123"/>
      <c r="AH166" s="123"/>
      <c r="AI166" s="123"/>
      <c r="AJ166" s="123"/>
      <c r="AK166" s="123"/>
      <c r="AL166" s="123"/>
      <c r="AM166" s="123"/>
      <c r="AN166" s="123"/>
      <c r="AO166" s="123"/>
      <c r="AP166" s="123"/>
      <c r="AQ166" s="123"/>
      <c r="AR166" s="123"/>
      <c r="AS166" s="123"/>
      <c r="AT166" s="123"/>
      <c r="AU166" s="123"/>
      <c r="AV166" s="123"/>
      <c r="AW166" s="123"/>
      <c r="AX166" s="123"/>
      <c r="AY166" s="123"/>
      <c r="AZ166" s="123"/>
      <c r="BA166" s="123"/>
      <c r="BB166" s="123"/>
      <c r="BC166" s="123"/>
      <c r="BD166" s="123"/>
      <c r="BE166" s="123"/>
      <c r="BF166" s="123"/>
      <c r="BG166" s="123"/>
      <c r="BH166" s="123"/>
      <c r="BI166" s="123"/>
      <c r="BJ166" s="123"/>
      <c r="BK166" s="123"/>
      <c r="BL166" s="123"/>
      <c r="BM166" s="123"/>
      <c r="BN166" s="123"/>
      <c r="BO166" s="123"/>
      <c r="BP166" s="123"/>
      <c r="BQ166" s="123"/>
      <c r="BR166" s="123"/>
      <c r="BS166" s="123"/>
      <c r="BT166" s="123"/>
      <c r="BU166" s="123"/>
      <c r="BV166" s="123"/>
      <c r="BW166" s="123"/>
      <c r="BX166" s="123"/>
      <c r="BY166" s="123"/>
      <c r="BZ166" s="123"/>
      <c r="CA166" s="123"/>
      <c r="CB166" s="123"/>
      <c r="CC166" s="123"/>
      <c r="CD166" s="123"/>
      <c r="CE166" s="123"/>
    </row>
    <row r="167" spans="1:85" ht="27.95" customHeight="1" x14ac:dyDescent="0.3">
      <c r="A167" s="110"/>
      <c r="B167" s="9" t="s">
        <v>58</v>
      </c>
      <c r="C167" s="9" t="s">
        <v>59</v>
      </c>
      <c r="D167" s="9" t="str">
        <f>+VLOOKUP($C167,$C$10:$D$48,2,FALSE)</f>
        <v>Pesos</v>
      </c>
      <c r="E167" s="9" t="s">
        <v>121</v>
      </c>
      <c r="F167" s="118">
        <v>730.01406460334294</v>
      </c>
      <c r="G167" s="118">
        <v>0</v>
      </c>
      <c r="H167" s="118">
        <v>0</v>
      </c>
      <c r="I167" s="118">
        <v>0</v>
      </c>
      <c r="J167" s="118">
        <v>0</v>
      </c>
      <c r="K167" s="118">
        <v>0</v>
      </c>
      <c r="L167" s="118">
        <v>0</v>
      </c>
      <c r="M167" s="118">
        <v>0</v>
      </c>
      <c r="N167" s="118">
        <v>0</v>
      </c>
      <c r="O167" s="118">
        <v>0</v>
      </c>
      <c r="P167" s="118">
        <v>0</v>
      </c>
      <c r="Q167" s="118">
        <v>0</v>
      </c>
      <c r="R167" s="118">
        <v>0</v>
      </c>
      <c r="S167" s="118">
        <v>0</v>
      </c>
      <c r="T167" s="118">
        <v>0</v>
      </c>
      <c r="U167" s="118">
        <v>0</v>
      </c>
      <c r="V167" s="118">
        <v>0</v>
      </c>
      <c r="W167" s="118">
        <v>0</v>
      </c>
      <c r="X167" s="118">
        <v>0</v>
      </c>
      <c r="Y167" s="118">
        <v>0</v>
      </c>
      <c r="Z167" s="118">
        <v>0</v>
      </c>
      <c r="AD167" s="123"/>
      <c r="AE167" s="123"/>
      <c r="AF167" s="123"/>
      <c r="AG167" s="123"/>
      <c r="AH167" s="123"/>
      <c r="AI167" s="123"/>
      <c r="AJ167" s="123"/>
      <c r="AK167" s="123"/>
      <c r="AL167" s="123"/>
      <c r="AM167" s="123"/>
      <c r="AN167" s="123"/>
      <c r="AO167" s="123"/>
      <c r="AP167" s="123"/>
      <c r="AQ167" s="123"/>
      <c r="AR167" s="123"/>
      <c r="AS167" s="123"/>
      <c r="AT167" s="123"/>
      <c r="AU167" s="123"/>
      <c r="AV167" s="123"/>
      <c r="AW167" s="123"/>
      <c r="AX167" s="123"/>
      <c r="AY167" s="123"/>
      <c r="AZ167" s="123"/>
      <c r="BA167" s="123"/>
      <c r="BB167" s="123"/>
      <c r="BC167" s="123"/>
      <c r="BD167" s="123"/>
      <c r="BE167" s="123"/>
      <c r="BF167" s="123"/>
      <c r="BG167" s="123"/>
      <c r="BH167" s="123"/>
      <c r="BI167" s="123"/>
      <c r="BJ167" s="123"/>
      <c r="BK167" s="123"/>
      <c r="BL167" s="123"/>
      <c r="BM167" s="123"/>
      <c r="BN167" s="123"/>
      <c r="BO167" s="123"/>
      <c r="BP167" s="123"/>
      <c r="BQ167" s="123"/>
      <c r="BR167" s="123"/>
      <c r="BS167" s="123"/>
      <c r="BT167" s="123"/>
      <c r="BU167" s="123"/>
      <c r="BV167" s="123"/>
      <c r="BW167" s="123"/>
      <c r="BX167" s="123"/>
      <c r="BY167" s="123"/>
      <c r="BZ167" s="123"/>
      <c r="CA167" s="123"/>
      <c r="CB167" s="123"/>
      <c r="CC167" s="123"/>
      <c r="CD167" s="123"/>
      <c r="CE167" s="123"/>
    </row>
    <row r="168" spans="1:85" ht="6.75" customHeight="1" x14ac:dyDescent="0.3">
      <c r="B168" s="25"/>
      <c r="C168" s="15"/>
      <c r="D168" s="15"/>
      <c r="F168" s="123"/>
      <c r="G168" s="123"/>
      <c r="H168" s="123"/>
      <c r="I168" s="123"/>
      <c r="J168" s="123"/>
      <c r="K168" s="123"/>
      <c r="L168" s="123"/>
      <c r="M168" s="123"/>
      <c r="N168" s="123"/>
      <c r="O168" s="120"/>
      <c r="P168" s="120"/>
      <c r="Q168" s="120"/>
      <c r="R168" s="120"/>
      <c r="S168" s="120"/>
      <c r="T168" s="120"/>
      <c r="U168" s="120"/>
      <c r="V168" s="120"/>
      <c r="W168" s="120"/>
      <c r="X168" s="121"/>
      <c r="Y168" s="121"/>
      <c r="Z168" s="121"/>
      <c r="AD168" s="124"/>
      <c r="AE168" s="124"/>
      <c r="AF168" s="124"/>
      <c r="AG168" s="124"/>
      <c r="AH168" s="124"/>
      <c r="AI168" s="124"/>
      <c r="AJ168" s="124"/>
      <c r="AK168" s="124"/>
      <c r="AL168" s="124"/>
      <c r="AM168" s="121"/>
      <c r="AN168" s="121"/>
      <c r="AO168" s="121"/>
      <c r="AP168" s="121"/>
      <c r="AQ168" s="121"/>
      <c r="AR168" s="121"/>
      <c r="AS168" s="121"/>
      <c r="AT168" s="121"/>
      <c r="AU168" s="121"/>
      <c r="AV168" s="121"/>
      <c r="AW168" s="121"/>
      <c r="AX168" s="121"/>
      <c r="AY168" s="121"/>
      <c r="AZ168" s="121"/>
      <c r="BA168" s="121"/>
      <c r="BB168" s="121"/>
      <c r="BC168" s="121"/>
      <c r="BD168" s="121"/>
      <c r="BE168" s="121"/>
      <c r="BF168" s="121"/>
      <c r="BG168" s="121"/>
      <c r="BH168" s="121"/>
      <c r="BI168" s="121"/>
      <c r="BJ168" s="121"/>
      <c r="BK168" s="121"/>
      <c r="BL168" s="121"/>
      <c r="BM168" s="121"/>
      <c r="BN168" s="121"/>
      <c r="BO168" s="121"/>
      <c r="BP168" s="121"/>
      <c r="BQ168" s="121"/>
      <c r="BR168" s="121"/>
      <c r="BS168" s="121"/>
      <c r="BT168" s="121"/>
      <c r="BU168" s="121"/>
      <c r="BV168" s="121"/>
      <c r="BW168" s="121"/>
      <c r="BX168" s="121"/>
      <c r="BY168" s="121"/>
      <c r="BZ168" s="121"/>
      <c r="CA168" s="121"/>
      <c r="CB168" s="121"/>
      <c r="CC168" s="121"/>
      <c r="CD168" s="121"/>
      <c r="CE168" s="121"/>
    </row>
    <row r="169" spans="1:85" ht="29.25" customHeight="1" x14ac:dyDescent="0.3">
      <c r="B169" s="169" t="s">
        <v>62</v>
      </c>
      <c r="C169" s="170"/>
      <c r="D169" s="170"/>
      <c r="E169" s="171"/>
      <c r="F169" s="116">
        <f t="shared" ref="F169:Z169" si="30">+SUM(F128,F144,F146,F148,F164)</f>
        <v>3200.5903713664566</v>
      </c>
      <c r="G169" s="116">
        <f t="shared" si="30"/>
        <v>22.704628180759428</v>
      </c>
      <c r="H169" s="116">
        <f t="shared" si="30"/>
        <v>8.8682233961330805</v>
      </c>
      <c r="I169" s="116">
        <f t="shared" si="30"/>
        <v>2420.2674744232286</v>
      </c>
      <c r="J169" s="116">
        <f t="shared" si="30"/>
        <v>25.293536862125876</v>
      </c>
      <c r="K169" s="116">
        <f t="shared" si="30"/>
        <v>6.8671199596231727</v>
      </c>
      <c r="L169" s="116">
        <f t="shared" si="30"/>
        <v>769.93444949876869</v>
      </c>
      <c r="M169" s="116">
        <f t="shared" si="30"/>
        <v>28.549726694534289</v>
      </c>
      <c r="N169" s="116">
        <f t="shared" si="30"/>
        <v>4.7802549472628435</v>
      </c>
      <c r="O169" s="116">
        <f t="shared" si="30"/>
        <v>33.475082099031546</v>
      </c>
      <c r="P169" s="116">
        <f t="shared" si="30"/>
        <v>28.436125528769292</v>
      </c>
      <c r="Q169" s="116">
        <f t="shared" si="30"/>
        <v>2.7029189988858944</v>
      </c>
      <c r="R169" s="116">
        <f t="shared" si="30"/>
        <v>14.465230045317155</v>
      </c>
      <c r="S169" s="116">
        <f t="shared" si="30"/>
        <v>24.968263828184067</v>
      </c>
      <c r="T169" s="116">
        <f t="shared" si="30"/>
        <v>0.64988216366655971</v>
      </c>
      <c r="U169" s="116">
        <f t="shared" si="30"/>
        <v>2.4346968848331052</v>
      </c>
      <c r="V169" s="116">
        <f t="shared" si="30"/>
        <v>19.856742426013273</v>
      </c>
      <c r="W169" s="116">
        <f t="shared" si="30"/>
        <v>0</v>
      </c>
      <c r="X169" s="116">
        <f t="shared" si="30"/>
        <v>0</v>
      </c>
      <c r="Y169" s="116">
        <f t="shared" si="30"/>
        <v>2.3236352867011858</v>
      </c>
      <c r="Z169" s="116">
        <f t="shared" si="30"/>
        <v>0</v>
      </c>
      <c r="AD169" s="133"/>
      <c r="AE169" s="133"/>
      <c r="AF169" s="133"/>
      <c r="AG169" s="133"/>
      <c r="AH169" s="133"/>
      <c r="AI169" s="133"/>
      <c r="AJ169" s="133"/>
      <c r="AK169" s="133"/>
      <c r="AL169" s="133"/>
      <c r="AM169" s="133"/>
      <c r="AN169" s="133"/>
      <c r="AO169" s="133"/>
      <c r="AP169" s="133"/>
      <c r="AQ169" s="133"/>
      <c r="AR169" s="133"/>
      <c r="AS169" s="133"/>
      <c r="AT169" s="133"/>
      <c r="AU169" s="133"/>
      <c r="AV169" s="133"/>
      <c r="AW169" s="133"/>
      <c r="AX169" s="133"/>
      <c r="AY169" s="133"/>
      <c r="AZ169" s="133"/>
      <c r="BA169" s="133"/>
      <c r="BB169" s="133"/>
      <c r="BC169" s="133"/>
      <c r="BD169" s="133"/>
      <c r="BE169" s="133"/>
      <c r="BF169" s="133"/>
      <c r="BG169" s="133"/>
      <c r="BH169" s="133"/>
      <c r="BI169" s="133"/>
      <c r="BJ169" s="133"/>
      <c r="BK169" s="133"/>
      <c r="BL169" s="133"/>
      <c r="BM169" s="133"/>
      <c r="BN169" s="133"/>
      <c r="BO169" s="133"/>
      <c r="BP169" s="133"/>
      <c r="BQ169" s="133"/>
      <c r="BR169" s="133"/>
      <c r="BS169" s="133"/>
      <c r="BT169" s="133"/>
      <c r="BU169" s="133"/>
      <c r="BV169" s="133"/>
      <c r="BW169" s="133"/>
      <c r="BX169" s="133"/>
      <c r="BY169" s="133"/>
      <c r="BZ169" s="133"/>
      <c r="CA169" s="133"/>
      <c r="CB169" s="133"/>
      <c r="CC169" s="133"/>
      <c r="CD169" s="133"/>
      <c r="CE169" s="133"/>
    </row>
    <row r="170" spans="1:85" x14ac:dyDescent="0.3">
      <c r="B170" s="164" t="s">
        <v>193</v>
      </c>
      <c r="C170" s="164"/>
      <c r="D170" s="164"/>
      <c r="E170" s="164"/>
      <c r="F170" s="164"/>
      <c r="G170" s="164"/>
      <c r="H170" s="164"/>
      <c r="I170" s="164"/>
      <c r="J170" s="164"/>
      <c r="K170" s="164"/>
      <c r="L170" s="164"/>
      <c r="M170" s="164"/>
      <c r="N170" s="164"/>
      <c r="O170" s="59"/>
      <c r="P170" s="59"/>
      <c r="Q170" s="59"/>
      <c r="R170" s="59"/>
      <c r="S170" s="59"/>
      <c r="T170" s="59"/>
      <c r="U170" s="59"/>
      <c r="V170" s="59"/>
      <c r="W170" s="59"/>
      <c r="X170" s="59"/>
      <c r="Y170" s="59"/>
      <c r="Z170" s="60"/>
    </row>
    <row r="171" spans="1:85" x14ac:dyDescent="0.3">
      <c r="CE171" s="77"/>
      <c r="CF171" s="77"/>
      <c r="CG171" s="77"/>
    </row>
    <row r="172" spans="1:85" ht="30" customHeight="1" x14ac:dyDescent="0.3">
      <c r="B172" s="24" t="s">
        <v>196</v>
      </c>
      <c r="F172" s="142"/>
      <c r="G172" s="142"/>
      <c r="H172" s="142"/>
      <c r="I172" s="142"/>
      <c r="J172" s="142"/>
      <c r="K172" s="142"/>
      <c r="L172" s="142"/>
      <c r="M172" s="142"/>
      <c r="N172" s="142"/>
      <c r="O172" s="143"/>
      <c r="P172" s="143"/>
      <c r="Q172" s="142"/>
      <c r="R172" s="142"/>
      <c r="S172" s="142"/>
      <c r="T172" s="142"/>
      <c r="U172" s="142"/>
      <c r="V172" s="142"/>
      <c r="W172" s="142"/>
      <c r="X172" s="142"/>
      <c r="Y172" s="142"/>
      <c r="Z172" s="142"/>
    </row>
    <row r="173" spans="1:85" ht="27.95" customHeight="1" x14ac:dyDescent="0.3">
      <c r="A173" s="110"/>
      <c r="B173" s="11" t="s">
        <v>197</v>
      </c>
      <c r="C173" s="9" t="s">
        <v>198</v>
      </c>
      <c r="D173" s="9" t="s">
        <v>2</v>
      </c>
      <c r="E173" s="9" t="s">
        <v>203</v>
      </c>
      <c r="F173" s="118">
        <v>357.65912639457724</v>
      </c>
      <c r="G173" s="118">
        <v>0</v>
      </c>
      <c r="H173" s="118">
        <v>0</v>
      </c>
      <c r="I173" s="118">
        <v>0</v>
      </c>
      <c r="J173" s="118">
        <v>0</v>
      </c>
      <c r="K173" s="118">
        <v>0</v>
      </c>
      <c r="L173" s="118">
        <v>0</v>
      </c>
      <c r="M173" s="118">
        <v>0</v>
      </c>
      <c r="N173" s="118">
        <v>0</v>
      </c>
      <c r="O173" s="118">
        <v>0</v>
      </c>
      <c r="P173" s="118">
        <v>0</v>
      </c>
      <c r="Q173" s="118">
        <v>0</v>
      </c>
      <c r="R173" s="118">
        <v>0</v>
      </c>
      <c r="S173" s="118">
        <v>0</v>
      </c>
      <c r="T173" s="118">
        <v>0</v>
      </c>
      <c r="U173" s="118">
        <v>0</v>
      </c>
      <c r="V173" s="118">
        <v>0</v>
      </c>
      <c r="W173" s="118">
        <v>0</v>
      </c>
      <c r="X173" s="118">
        <v>0</v>
      </c>
      <c r="Y173" s="118">
        <v>0</v>
      </c>
      <c r="Z173" s="118">
        <v>0</v>
      </c>
      <c r="AD173" s="123"/>
      <c r="AE173" s="123"/>
      <c r="AF173" s="123"/>
      <c r="AG173" s="123"/>
      <c r="AH173" s="123"/>
      <c r="AI173" s="123"/>
      <c r="AJ173" s="123"/>
      <c r="AK173" s="123"/>
      <c r="AL173" s="123"/>
      <c r="AM173" s="123"/>
      <c r="AN173" s="123"/>
      <c r="AO173" s="123"/>
      <c r="AP173" s="123"/>
      <c r="AQ173" s="123"/>
      <c r="AR173" s="123"/>
      <c r="AS173" s="123"/>
      <c r="AT173" s="123"/>
      <c r="AU173" s="123"/>
      <c r="AV173" s="123"/>
      <c r="AW173" s="123"/>
      <c r="AX173" s="123"/>
      <c r="AY173" s="123"/>
      <c r="AZ173" s="123"/>
      <c r="BA173" s="123"/>
      <c r="BB173" s="123"/>
      <c r="BC173" s="123"/>
      <c r="BD173" s="123"/>
      <c r="BE173" s="123"/>
      <c r="BF173" s="123"/>
      <c r="BG173" s="123"/>
      <c r="BH173" s="123"/>
      <c r="BI173" s="123"/>
      <c r="BJ173" s="123"/>
      <c r="BK173" s="123"/>
      <c r="BL173" s="123"/>
      <c r="BM173" s="123"/>
      <c r="BN173" s="123"/>
      <c r="BO173" s="123"/>
      <c r="BP173" s="123"/>
      <c r="BQ173" s="123"/>
      <c r="BR173" s="123"/>
      <c r="BS173" s="123"/>
      <c r="BT173" s="123"/>
      <c r="BU173" s="123"/>
      <c r="BV173" s="123"/>
      <c r="BW173" s="123"/>
      <c r="BX173" s="123"/>
      <c r="BY173" s="123"/>
      <c r="BZ173" s="123"/>
      <c r="CA173" s="123"/>
      <c r="CB173" s="123"/>
      <c r="CC173" s="123"/>
      <c r="CD173" s="123"/>
      <c r="CE173" s="123"/>
    </row>
    <row r="174" spans="1:85" ht="27.95" customHeight="1" x14ac:dyDescent="0.3">
      <c r="A174" s="110"/>
      <c r="B174" s="11" t="s">
        <v>199</v>
      </c>
      <c r="C174" s="9" t="s">
        <v>200</v>
      </c>
      <c r="D174" s="9" t="s">
        <v>2</v>
      </c>
      <c r="E174" s="9" t="s">
        <v>203</v>
      </c>
      <c r="F174" s="118">
        <v>281.64191492572223</v>
      </c>
      <c r="G174" s="118">
        <v>0</v>
      </c>
      <c r="H174" s="118">
        <v>0</v>
      </c>
      <c r="I174" s="118">
        <v>0</v>
      </c>
      <c r="J174" s="118">
        <v>0</v>
      </c>
      <c r="K174" s="118">
        <v>0</v>
      </c>
      <c r="L174" s="118">
        <v>0</v>
      </c>
      <c r="M174" s="118">
        <v>0</v>
      </c>
      <c r="N174" s="118">
        <v>0</v>
      </c>
      <c r="O174" s="118">
        <v>0</v>
      </c>
      <c r="P174" s="118">
        <v>0</v>
      </c>
      <c r="Q174" s="118">
        <v>0</v>
      </c>
      <c r="R174" s="118">
        <v>0</v>
      </c>
      <c r="S174" s="118">
        <v>0</v>
      </c>
      <c r="T174" s="118">
        <v>0</v>
      </c>
      <c r="U174" s="118">
        <v>0</v>
      </c>
      <c r="V174" s="118">
        <v>0</v>
      </c>
      <c r="W174" s="118">
        <v>0</v>
      </c>
      <c r="X174" s="118">
        <v>0</v>
      </c>
      <c r="Y174" s="118">
        <v>0</v>
      </c>
      <c r="Z174" s="118">
        <v>0</v>
      </c>
      <c r="AD174" s="123"/>
      <c r="AE174" s="123"/>
      <c r="AF174" s="123"/>
      <c r="AG174" s="123"/>
      <c r="AH174" s="123"/>
      <c r="AI174" s="123"/>
      <c r="AJ174" s="123"/>
      <c r="AK174" s="123"/>
      <c r="AL174" s="123"/>
      <c r="AM174" s="123"/>
      <c r="AN174" s="123"/>
      <c r="AO174" s="123"/>
      <c r="AP174" s="123"/>
      <c r="AQ174" s="123"/>
      <c r="AR174" s="123"/>
      <c r="AS174" s="123"/>
      <c r="AT174" s="123"/>
      <c r="AU174" s="123"/>
      <c r="AV174" s="123"/>
      <c r="AW174" s="123"/>
      <c r="AX174" s="123"/>
      <c r="AY174" s="123"/>
      <c r="AZ174" s="123"/>
      <c r="BA174" s="123"/>
      <c r="BB174" s="123"/>
      <c r="BC174" s="123"/>
      <c r="BD174" s="123"/>
      <c r="BE174" s="123"/>
      <c r="BF174" s="123"/>
      <c r="BG174" s="123"/>
      <c r="BH174" s="123"/>
      <c r="BI174" s="123"/>
      <c r="BJ174" s="123"/>
      <c r="BK174" s="123"/>
      <c r="BL174" s="123"/>
      <c r="BM174" s="123"/>
      <c r="BN174" s="123"/>
      <c r="BO174" s="123"/>
      <c r="BP174" s="123"/>
      <c r="BQ174" s="123"/>
      <c r="BR174" s="123"/>
      <c r="BS174" s="123"/>
      <c r="BT174" s="123"/>
      <c r="BU174" s="123"/>
      <c r="BV174" s="123"/>
      <c r="BW174" s="123"/>
      <c r="BX174" s="123"/>
      <c r="BY174" s="123"/>
      <c r="BZ174" s="123"/>
      <c r="CA174" s="123"/>
      <c r="CB174" s="123"/>
      <c r="CC174" s="123"/>
      <c r="CD174" s="123"/>
      <c r="CE174" s="123"/>
    </row>
    <row r="175" spans="1:85" ht="27.95" customHeight="1" x14ac:dyDescent="0.3">
      <c r="A175" s="110"/>
      <c r="B175" s="11" t="s">
        <v>201</v>
      </c>
      <c r="C175" s="9" t="s">
        <v>202</v>
      </c>
      <c r="D175" s="9" t="s">
        <v>2</v>
      </c>
      <c r="E175" s="9" t="s">
        <v>203</v>
      </c>
      <c r="F175" s="118">
        <v>1303.1793855457142</v>
      </c>
      <c r="G175" s="118">
        <v>0</v>
      </c>
      <c r="H175" s="118">
        <v>0</v>
      </c>
      <c r="I175" s="118">
        <v>1143.9267969904674</v>
      </c>
      <c r="J175" s="118">
        <v>0</v>
      </c>
      <c r="K175" s="118">
        <v>0</v>
      </c>
      <c r="L175" s="118">
        <v>0</v>
      </c>
      <c r="M175" s="118">
        <v>0</v>
      </c>
      <c r="N175" s="118">
        <v>0</v>
      </c>
      <c r="O175" s="118">
        <v>0</v>
      </c>
      <c r="P175" s="118">
        <v>0</v>
      </c>
      <c r="Q175" s="118">
        <v>0</v>
      </c>
      <c r="R175" s="118">
        <v>0</v>
      </c>
      <c r="S175" s="118">
        <v>0</v>
      </c>
      <c r="T175" s="118">
        <v>0</v>
      </c>
      <c r="U175" s="118">
        <v>0</v>
      </c>
      <c r="V175" s="118">
        <v>0</v>
      </c>
      <c r="W175" s="118">
        <v>0</v>
      </c>
      <c r="X175" s="118">
        <v>0</v>
      </c>
      <c r="Y175" s="118">
        <v>0</v>
      </c>
      <c r="Z175" s="118">
        <v>0</v>
      </c>
      <c r="AD175" s="123"/>
      <c r="AE175" s="123"/>
      <c r="AF175" s="123"/>
      <c r="AG175" s="123"/>
      <c r="AH175" s="123"/>
      <c r="AI175" s="123"/>
      <c r="AJ175" s="123"/>
      <c r="AK175" s="123"/>
      <c r="AL175" s="123"/>
      <c r="AM175" s="123"/>
      <c r="AN175" s="123"/>
      <c r="AO175" s="123"/>
      <c r="AP175" s="123"/>
      <c r="AQ175" s="123"/>
      <c r="AR175" s="123"/>
      <c r="AS175" s="123"/>
      <c r="AT175" s="123"/>
      <c r="AU175" s="123"/>
      <c r="AV175" s="123"/>
      <c r="AW175" s="123"/>
      <c r="AX175" s="123"/>
      <c r="AY175" s="123"/>
      <c r="AZ175" s="123"/>
      <c r="BA175" s="123"/>
      <c r="BB175" s="123"/>
      <c r="BC175" s="123"/>
      <c r="BD175" s="123"/>
      <c r="BE175" s="123"/>
      <c r="BF175" s="123"/>
      <c r="BG175" s="123"/>
      <c r="BH175" s="123"/>
      <c r="BI175" s="123"/>
      <c r="BJ175" s="123"/>
      <c r="BK175" s="123"/>
      <c r="BL175" s="123"/>
      <c r="BM175" s="123"/>
      <c r="BN175" s="123"/>
      <c r="BO175" s="123"/>
      <c r="BP175" s="123"/>
      <c r="BQ175" s="123"/>
      <c r="BR175" s="123"/>
      <c r="BS175" s="123"/>
      <c r="BT175" s="123"/>
      <c r="BU175" s="123"/>
      <c r="BV175" s="123"/>
      <c r="BW175" s="123"/>
      <c r="BX175" s="123"/>
      <c r="BY175" s="123"/>
      <c r="BZ175" s="123"/>
      <c r="CA175" s="123"/>
      <c r="CB175" s="123"/>
      <c r="CC175" s="123"/>
      <c r="CD175" s="123"/>
      <c r="CE175" s="123"/>
    </row>
    <row r="177" spans="6:6" x14ac:dyDescent="0.3">
      <c r="F177" s="144"/>
    </row>
  </sheetData>
  <sortState xmlns:xlrd2="http://schemas.microsoft.com/office/spreadsheetml/2017/richdata2" ref="A166:CH170">
    <sortCondition descending="1" ref="A166:A170"/>
  </sortState>
  <mergeCells count="25">
    <mergeCell ref="B170:N170"/>
    <mergeCell ref="M6:M8"/>
    <mergeCell ref="B115:Z115"/>
    <mergeCell ref="B59:N59"/>
    <mergeCell ref="B68:U68"/>
    <mergeCell ref="B123:U123"/>
    <mergeCell ref="B50:D50"/>
    <mergeCell ref="B114:E114"/>
    <mergeCell ref="B169:E169"/>
    <mergeCell ref="B60:N60"/>
    <mergeCell ref="B61:N61"/>
    <mergeCell ref="B57:D57"/>
    <mergeCell ref="B2:U2"/>
    <mergeCell ref="B6:B8"/>
    <mergeCell ref="C6:C8"/>
    <mergeCell ref="G6:G8"/>
    <mergeCell ref="D6:D8"/>
    <mergeCell ref="J6:J8"/>
    <mergeCell ref="N6:N8"/>
    <mergeCell ref="H6:H8"/>
    <mergeCell ref="I6:I8"/>
    <mergeCell ref="K6:K8"/>
    <mergeCell ref="L6:L8"/>
    <mergeCell ref="E6:E7"/>
    <mergeCell ref="F6:F7"/>
  </mergeCells>
  <hyperlinks>
    <hyperlink ref="C78" location="ANSG20!A1" display="ANSG20" xr:uid="{00000000-0004-0000-0000-000000000000}"/>
    <hyperlink ref="C80" location="ANSE21!A1" display="ANSE21" xr:uid="{00000000-0004-0000-0000-000001000000}"/>
    <hyperlink ref="C96" location="BIDF40!A1" display="BIDF40" xr:uid="{00000000-0004-0000-0000-000002000000}"/>
    <hyperlink ref="C105" location="BIDF22!A1" display="BIDF22" xr:uid="{00000000-0004-0000-0000-000003000000}"/>
    <hyperlink ref="C102" location="BIDO24!A1" display="BIDO24" xr:uid="{00000000-0004-0000-0000-000004000000}"/>
    <hyperlink ref="C100" location="BIDN32!A1" display="BIDN32" xr:uid="{00000000-0004-0000-0000-000005000000}"/>
    <hyperlink ref="C108" location="BIRJ22!A1" display="BIRJ22" xr:uid="{00000000-0004-0000-0000-000006000000}"/>
    <hyperlink ref="C107" location="BIRS38!A1" display="BIRS38" xr:uid="{00000000-0004-0000-0000-000007000000}"/>
    <hyperlink ref="C103" location="BIDS34!A1" display="BIDS34" xr:uid="{00000000-0004-0000-0000-000008000000}"/>
    <hyperlink ref="C104" location="BIDS23!A1" display="BIDS23" xr:uid="{00000000-0004-0000-0000-000009000000}"/>
    <hyperlink ref="C87" location="FFFIRF21!A1" display="FFFIRF21" xr:uid="{00000000-0004-0000-0000-00000A000000}"/>
    <hyperlink ref="C86" location="FFFIRY22!A1" display="FFFIRY22" xr:uid="{00000000-0004-0000-0000-00000B000000}"/>
    <hyperlink ref="C112" location="'PMJ21'!A1" display="PMJ21" xr:uid="{00000000-0004-0000-0000-00000C000000}"/>
    <hyperlink ref="C99" location="BIDY42!A1" display="BIDY42" xr:uid="{00000000-0004-0000-0000-00000D000000}"/>
    <hyperlink ref="C79" location="ANSE22!A1" display="ANSE22" xr:uid="{00000000-0004-0000-0000-00000E000000}"/>
    <hyperlink ref="C88" location="PROFA21!A1" display="PROFA21" xr:uid="{00000000-0004-0000-0000-00000F000000}"/>
    <hyperlink ref="C81" location="FFFIRO24!A1" display="FFFIRO24" xr:uid="{00000000-0004-0000-0000-000010000000}"/>
    <hyperlink ref="C84" location="ANSG22!A1" display="ANSG22" xr:uid="{00000000-0004-0000-0000-000011000000}"/>
    <hyperlink ref="C82" location="FFFIRF26!A1" display="FFFIRF26" xr:uid="{00000000-0004-0000-0000-000012000000}"/>
    <hyperlink ref="C77" location="ANSE23!A1" display="ANSE23" xr:uid="{00000000-0004-0000-0000-000013000000}"/>
    <hyperlink ref="C83" location="IPVO26!A1" display="IPVO26" xr:uid="{00000000-0004-0000-0000-000014000000}"/>
    <hyperlink ref="C85" location="FFFIRE26!A1" display="FFFIRE26" xr:uid="{00000000-0004-0000-0000-000015000000}"/>
    <hyperlink ref="C111" location="'PMG25'!A1" display="PMG25" xr:uid="{00000000-0004-0000-0000-000016000000}"/>
    <hyperlink ref="C74" location="FFDPO23!A1" display="FFDPO23" xr:uid="{00000000-0004-0000-0000-000017000000}"/>
    <hyperlink ref="C133" location="ANSG20!A1" display="ANSG20" xr:uid="{00000000-0004-0000-0000-000018000000}"/>
    <hyperlink ref="C135" location="ANSE21!A1" display="ANSE21" xr:uid="{00000000-0004-0000-0000-000019000000}"/>
    <hyperlink ref="C151" location="BIDF40!A1" display="BIDF40" xr:uid="{00000000-0004-0000-0000-00001A000000}"/>
    <hyperlink ref="C160" location="BIDF22!A1" display="BIDF22" xr:uid="{00000000-0004-0000-0000-00001B000000}"/>
    <hyperlink ref="C157" location="BIDO24!A1" display="BIDO24" xr:uid="{00000000-0004-0000-0000-00001C000000}"/>
    <hyperlink ref="C155" location="BIDN32!A1" display="BIDN32" xr:uid="{00000000-0004-0000-0000-00001D000000}"/>
    <hyperlink ref="C163" location="BIRJ22!A1" display="BIRJ22" xr:uid="{00000000-0004-0000-0000-00001E000000}"/>
    <hyperlink ref="C162" location="BIRS38!A1" display="BIRS38" xr:uid="{00000000-0004-0000-0000-00001F000000}"/>
    <hyperlink ref="C158" location="BIDS34!A1" display="BIDS34" xr:uid="{00000000-0004-0000-0000-000020000000}"/>
    <hyperlink ref="C159" location="BIDS23!A1" display="BIDS23" xr:uid="{00000000-0004-0000-0000-000021000000}"/>
    <hyperlink ref="C142" location="FFFIRF21!A1" display="FFFIRF21" xr:uid="{00000000-0004-0000-0000-000022000000}"/>
    <hyperlink ref="C141" location="FFFIRY22!A1" display="FFFIRY22" xr:uid="{00000000-0004-0000-0000-000023000000}"/>
    <hyperlink ref="C167" location="'PMJ21'!A1" display="PMJ21" xr:uid="{00000000-0004-0000-0000-000024000000}"/>
    <hyperlink ref="C154" location="BIDY42!A1" display="BIDY42" xr:uid="{00000000-0004-0000-0000-000025000000}"/>
    <hyperlink ref="C134" location="ANSE22!A1" display="ANSE22" xr:uid="{00000000-0004-0000-0000-000026000000}"/>
    <hyperlink ref="C143" location="PROFA21!A1" display="PROFA21" xr:uid="{00000000-0004-0000-0000-000027000000}"/>
    <hyperlink ref="C136" location="FFFIRO24!A1" display="FFFIRO24" xr:uid="{00000000-0004-0000-0000-000028000000}"/>
    <hyperlink ref="C139" location="ANSG22!A1" display="ANSG22" xr:uid="{00000000-0004-0000-0000-000029000000}"/>
    <hyperlink ref="C137" location="FFFIRF26!A1" display="FFFIRF26" xr:uid="{00000000-0004-0000-0000-00002A000000}"/>
    <hyperlink ref="C132" location="ANSE23!A1" display="ANSE23" xr:uid="{00000000-0004-0000-0000-00002B000000}"/>
    <hyperlink ref="C138" location="IPVO26!A1" display="IPVO26" xr:uid="{00000000-0004-0000-0000-00002C000000}"/>
    <hyperlink ref="C140" location="FFFIRE26!A1" display="FFFIRE26" xr:uid="{00000000-0004-0000-0000-00002D000000}"/>
    <hyperlink ref="C166" location="'PMG25'!A1" display="PMG25" xr:uid="{00000000-0004-0000-0000-00002E000000}"/>
    <hyperlink ref="C129" location="FFDPO23!A1" display="FFDPO23" xr:uid="{00000000-0004-0000-0000-00002F000000}"/>
    <hyperlink ref="C14" location="ANSG20!A1" display="ANSG20" xr:uid="{00000000-0004-0000-0000-000030000000}"/>
    <hyperlink ref="C16" location="ANSE21!A1" display="ANSE21" xr:uid="{00000000-0004-0000-0000-000031000000}"/>
    <hyperlink ref="C32" location="BIDF40!A1" display="BIDF40" xr:uid="{00000000-0004-0000-0000-000032000000}"/>
    <hyperlink ref="C41" location="BIDF22!A1" display="BIDF22" xr:uid="{00000000-0004-0000-0000-000033000000}"/>
    <hyperlink ref="C38" location="BIDO24!A1" display="BIDO24" xr:uid="{00000000-0004-0000-0000-000034000000}"/>
    <hyperlink ref="C36" location="BIDN32!A1" display="BIDN32" xr:uid="{00000000-0004-0000-0000-000035000000}"/>
    <hyperlink ref="C44" location="BIRJ22!A1" display="BIRJ22" xr:uid="{00000000-0004-0000-0000-000036000000}"/>
    <hyperlink ref="C43" location="BIRS38!A1" display="BIRS38" xr:uid="{00000000-0004-0000-0000-000037000000}"/>
    <hyperlink ref="C39" location="BIDS34!A1" display="BIDS34" xr:uid="{00000000-0004-0000-0000-000038000000}"/>
    <hyperlink ref="C40" location="BIDS23!A1" display="BIDS23" xr:uid="{00000000-0004-0000-0000-000039000000}"/>
    <hyperlink ref="C22" location="FFFIRY22!A1" display="FFFIRY22" xr:uid="{00000000-0004-0000-0000-00003A000000}"/>
    <hyperlink ref="C48" location="'PMJ21'!A1" display="PMJ21" xr:uid="{00000000-0004-0000-0000-00003B000000}"/>
    <hyperlink ref="C35" location="BIDY42!A1" display="BIDY42" xr:uid="{00000000-0004-0000-0000-00003C000000}"/>
    <hyperlink ref="C15" location="ANSE22!A1" display="ANSE22" xr:uid="{00000000-0004-0000-0000-00003D000000}"/>
    <hyperlink ref="C24" location="PROFA21!A1" display="PROFA21" xr:uid="{00000000-0004-0000-0000-00003E000000}"/>
    <hyperlink ref="C17" location="FFFIRO24!A1" display="FFFIRO24" xr:uid="{00000000-0004-0000-0000-00003F000000}"/>
    <hyperlink ref="C20" location="ANSG22!A1" display="ANSG22" xr:uid="{00000000-0004-0000-0000-000040000000}"/>
    <hyperlink ref="C18" location="FFFIRF26!A1" display="FFFIRF26" xr:uid="{00000000-0004-0000-0000-000041000000}"/>
    <hyperlink ref="C13" location="ANSE23!A1" display="ANSE23" xr:uid="{00000000-0004-0000-0000-000042000000}"/>
    <hyperlink ref="C19" location="IPVO26!A1" display="IPVO26" xr:uid="{00000000-0004-0000-0000-000043000000}"/>
    <hyperlink ref="C21" location="FFFIRE26!A1" display="FFFIRE26" xr:uid="{00000000-0004-0000-0000-000044000000}"/>
    <hyperlink ref="C47" location="'PMG25'!A1" display="PMG25" xr:uid="{00000000-0004-0000-0000-000045000000}"/>
    <hyperlink ref="C10" location="FFDPO23!A1" display="FFDPO23" xr:uid="{00000000-0004-0000-0000-000046000000}"/>
    <hyperlink ref="C12" location="GOBD23!A1" display="GOBD23" xr:uid="{00000000-0004-0000-0000-000047000000}"/>
    <hyperlink ref="C76" location="GOBD23!A1" display="GOBD23" xr:uid="{00000000-0004-0000-0000-000048000000}"/>
    <hyperlink ref="C131" location="GOBD23!A1" display="GOBD23" xr:uid="{00000000-0004-0000-0000-000049000000}"/>
    <hyperlink ref="C101" location="BIDN44!A1" display="BIDN44" xr:uid="{00000000-0004-0000-0000-00004A000000}"/>
    <hyperlink ref="C156" location="BIDN44!A1" display="BIDN44" xr:uid="{00000000-0004-0000-0000-00004B000000}"/>
  </hyperlinks>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66"/>
  <sheetViews>
    <sheetView showGridLines="0" zoomScaleNormal="100" workbookViewId="0">
      <pane xSplit="2" topLeftCell="C1" activePane="topRight" state="frozen"/>
      <selection pane="topRight"/>
    </sheetView>
  </sheetViews>
  <sheetFormatPr baseColWidth="10" defaultRowHeight="16.5" x14ac:dyDescent="0.3"/>
  <cols>
    <col min="1" max="1" width="5.28515625" style="27" customWidth="1"/>
    <col min="2" max="2" width="43.7109375" style="2" bestFit="1" customWidth="1"/>
    <col min="3" max="3" width="12.5703125" style="2" customWidth="1"/>
    <col min="4" max="4" width="30.85546875" style="2" bestFit="1" customWidth="1"/>
    <col min="5" max="5" width="13.7109375" style="1" customWidth="1"/>
    <col min="6" max="7" width="11.42578125" style="1"/>
    <col min="8" max="8" width="12.140625" style="1" bestFit="1" customWidth="1"/>
    <col min="9" max="17" width="11.7109375" style="1" bestFit="1" customWidth="1"/>
    <col min="18" max="16384" width="11.42578125" style="1"/>
  </cols>
  <sheetData>
    <row r="1" spans="1:17" ht="28.5" customHeight="1" x14ac:dyDescent="0.3">
      <c r="B1" s="156" t="s">
        <v>64</v>
      </c>
      <c r="C1" s="156"/>
      <c r="D1" s="156"/>
      <c r="E1" s="156"/>
    </row>
    <row r="2" spans="1:17" ht="17.25" x14ac:dyDescent="0.3">
      <c r="B2" s="5" t="s">
        <v>73</v>
      </c>
      <c r="E2" s="18"/>
    </row>
    <row r="4" spans="1:17" ht="30.75" customHeight="1" x14ac:dyDescent="0.3">
      <c r="B4" s="176" t="s">
        <v>210</v>
      </c>
      <c r="C4" s="176"/>
      <c r="D4" s="176"/>
    </row>
    <row r="5" spans="1:17" ht="15.75" customHeight="1" x14ac:dyDescent="0.3">
      <c r="B5" s="173" t="s">
        <v>0</v>
      </c>
      <c r="C5" s="159" t="s">
        <v>1</v>
      </c>
      <c r="D5" s="159" t="s">
        <v>124</v>
      </c>
      <c r="F5" s="6">
        <v>2021</v>
      </c>
      <c r="G5" s="6">
        <v>2021</v>
      </c>
      <c r="H5" s="6">
        <v>2021</v>
      </c>
      <c r="I5" s="6">
        <v>2021</v>
      </c>
      <c r="J5" s="6">
        <v>2021</v>
      </c>
      <c r="K5" s="6">
        <v>2021</v>
      </c>
      <c r="L5" s="6">
        <v>2021</v>
      </c>
      <c r="M5" s="6">
        <v>2021</v>
      </c>
      <c r="N5" s="6">
        <v>2021</v>
      </c>
      <c r="O5" s="6">
        <v>2021</v>
      </c>
      <c r="P5" s="6">
        <v>2021</v>
      </c>
      <c r="Q5" s="6">
        <v>2021</v>
      </c>
    </row>
    <row r="6" spans="1:17" x14ac:dyDescent="0.3">
      <c r="B6" s="174"/>
      <c r="C6" s="160"/>
      <c r="D6" s="160"/>
      <c r="F6" s="6">
        <v>1</v>
      </c>
      <c r="G6" s="6">
        <f>+F6+1</f>
        <v>2</v>
      </c>
      <c r="H6" s="6">
        <f t="shared" ref="H6:Q6" si="0">+G6+1</f>
        <v>3</v>
      </c>
      <c r="I6" s="6">
        <f t="shared" si="0"/>
        <v>4</v>
      </c>
      <c r="J6" s="6">
        <f t="shared" si="0"/>
        <v>5</v>
      </c>
      <c r="K6" s="6">
        <f t="shared" si="0"/>
        <v>6</v>
      </c>
      <c r="L6" s="6">
        <f t="shared" si="0"/>
        <v>7</v>
      </c>
      <c r="M6" s="6">
        <f t="shared" si="0"/>
        <v>8</v>
      </c>
      <c r="N6" s="6">
        <f t="shared" si="0"/>
        <v>9</v>
      </c>
      <c r="O6" s="6">
        <f t="shared" si="0"/>
        <v>10</v>
      </c>
      <c r="P6" s="6">
        <f t="shared" si="0"/>
        <v>11</v>
      </c>
      <c r="Q6" s="6">
        <f t="shared" si="0"/>
        <v>12</v>
      </c>
    </row>
    <row r="7" spans="1:17" x14ac:dyDescent="0.3">
      <c r="A7" s="28" t="s">
        <v>2</v>
      </c>
      <c r="B7" s="9" t="s">
        <v>3</v>
      </c>
      <c r="C7" s="9" t="s">
        <v>4</v>
      </c>
      <c r="D7" s="9" t="s">
        <v>117</v>
      </c>
      <c r="E7" s="7"/>
      <c r="F7" s="20">
        <v>0</v>
      </c>
      <c r="G7" s="20">
        <v>0</v>
      </c>
      <c r="H7" s="20">
        <v>0</v>
      </c>
      <c r="I7" s="20">
        <v>0</v>
      </c>
      <c r="J7" s="20">
        <v>0</v>
      </c>
      <c r="K7" s="20">
        <v>0</v>
      </c>
      <c r="L7" s="20">
        <v>0</v>
      </c>
      <c r="M7" s="20">
        <v>0</v>
      </c>
      <c r="N7" s="20">
        <v>0</v>
      </c>
      <c r="O7" s="20">
        <v>0</v>
      </c>
      <c r="P7" s="20">
        <v>0</v>
      </c>
      <c r="Q7" s="20">
        <v>0</v>
      </c>
    </row>
    <row r="8" spans="1:17" x14ac:dyDescent="0.3">
      <c r="A8" s="28" t="s">
        <v>2</v>
      </c>
      <c r="B8" s="9" t="s">
        <v>160</v>
      </c>
      <c r="C8" s="9" t="s">
        <v>161</v>
      </c>
      <c r="D8" s="9" t="s">
        <v>117</v>
      </c>
      <c r="E8" s="7"/>
      <c r="F8" s="19">
        <v>89.66804916069178</v>
      </c>
      <c r="G8" s="19">
        <v>93.03989587334766</v>
      </c>
      <c r="H8" s="19">
        <v>97.037242612029118</v>
      </c>
      <c r="I8" s="19">
        <v>101.05364702288547</v>
      </c>
      <c r="J8" s="19">
        <v>105.61829982434423</v>
      </c>
      <c r="K8" s="19">
        <v>109.45433698068832</v>
      </c>
      <c r="L8" s="19">
        <v>109.45433698068832</v>
      </c>
      <c r="M8" s="19">
        <v>109.45433698068832</v>
      </c>
      <c r="N8" s="19">
        <v>109.45433698068832</v>
      </c>
      <c r="O8" s="19">
        <v>109.45433698068832</v>
      </c>
      <c r="P8" s="19">
        <v>109.45433698068832</v>
      </c>
      <c r="Q8" s="19">
        <v>109.45433698068832</v>
      </c>
    </row>
    <row r="9" spans="1:17" x14ac:dyDescent="0.3">
      <c r="A9" s="28" t="s">
        <v>2</v>
      </c>
      <c r="B9" s="9" t="s">
        <v>153</v>
      </c>
      <c r="C9" s="9" t="s">
        <v>154</v>
      </c>
      <c r="D9" s="9" t="s">
        <v>117</v>
      </c>
      <c r="E9" s="7"/>
      <c r="F9" s="19">
        <v>62.918888268860279</v>
      </c>
      <c r="G9" s="19">
        <v>65.284868666104401</v>
      </c>
      <c r="H9" s="19">
        <v>68.089754187504212</v>
      </c>
      <c r="I9" s="19">
        <v>70.908012226288562</v>
      </c>
      <c r="J9" s="19">
        <v>74.110968934830694</v>
      </c>
      <c r="K9" s="19">
        <v>76.802665648368816</v>
      </c>
      <c r="L9" s="19">
        <v>76.802665648368816</v>
      </c>
      <c r="M9" s="19">
        <v>76.802665648368816</v>
      </c>
      <c r="N9" s="19">
        <v>76.802665648368816</v>
      </c>
      <c r="O9" s="19">
        <v>76.802665648368816</v>
      </c>
      <c r="P9" s="19">
        <v>76.802665648368816</v>
      </c>
      <c r="Q9" s="19">
        <v>76.802665648368816</v>
      </c>
    </row>
    <row r="10" spans="1:17" x14ac:dyDescent="0.3">
      <c r="A10" s="28" t="s">
        <v>2</v>
      </c>
      <c r="B10" s="9" t="s">
        <v>5</v>
      </c>
      <c r="C10" s="9" t="s">
        <v>6</v>
      </c>
      <c r="D10" s="9" t="s">
        <v>117</v>
      </c>
      <c r="E10" s="7"/>
      <c r="F10" s="20">
        <v>0</v>
      </c>
      <c r="G10" s="20">
        <v>0</v>
      </c>
      <c r="H10" s="20">
        <v>0</v>
      </c>
      <c r="I10" s="20">
        <v>0</v>
      </c>
      <c r="J10" s="20">
        <v>0</v>
      </c>
      <c r="K10" s="20">
        <v>0</v>
      </c>
      <c r="L10" s="20">
        <v>0</v>
      </c>
      <c r="M10" s="20">
        <v>0</v>
      </c>
      <c r="N10" s="20">
        <v>0</v>
      </c>
      <c r="O10" s="20">
        <v>0</v>
      </c>
      <c r="P10" s="20">
        <v>0</v>
      </c>
      <c r="Q10" s="20">
        <v>0</v>
      </c>
    </row>
    <row r="11" spans="1:17" x14ac:dyDescent="0.3">
      <c r="A11" s="28" t="s">
        <v>2</v>
      </c>
      <c r="B11" s="9" t="s">
        <v>7</v>
      </c>
      <c r="C11" s="9" t="s">
        <v>8</v>
      </c>
      <c r="D11" s="9" t="s">
        <v>117</v>
      </c>
      <c r="E11" s="7"/>
      <c r="F11" s="20">
        <v>0</v>
      </c>
      <c r="G11" s="20">
        <v>0</v>
      </c>
      <c r="H11" s="20">
        <v>0</v>
      </c>
      <c r="I11" s="20">
        <v>0</v>
      </c>
      <c r="J11" s="20">
        <v>0</v>
      </c>
      <c r="K11" s="20">
        <v>0</v>
      </c>
      <c r="L11" s="20">
        <v>0</v>
      </c>
      <c r="M11" s="20">
        <v>1284.1484439999999</v>
      </c>
      <c r="N11" s="20">
        <v>0</v>
      </c>
      <c r="O11" s="20">
        <v>0</v>
      </c>
      <c r="P11" s="20">
        <v>0</v>
      </c>
      <c r="Q11" s="20">
        <v>0</v>
      </c>
    </row>
    <row r="12" spans="1:17" x14ac:dyDescent="0.3">
      <c r="A12" s="28" t="s">
        <v>2</v>
      </c>
      <c r="B12" s="9" t="s">
        <v>9</v>
      </c>
      <c r="C12" s="9" t="s">
        <v>10</v>
      </c>
      <c r="D12" s="9" t="s">
        <v>117</v>
      </c>
      <c r="E12" s="7"/>
      <c r="F12" s="20">
        <v>0</v>
      </c>
      <c r="G12" s="20">
        <v>0</v>
      </c>
      <c r="H12" s="20">
        <v>0</v>
      </c>
      <c r="I12" s="20">
        <v>0</v>
      </c>
      <c r="J12" s="20">
        <v>0</v>
      </c>
      <c r="K12" s="20">
        <v>0</v>
      </c>
      <c r="L12" s="20">
        <v>0</v>
      </c>
      <c r="M12" s="20">
        <v>0</v>
      </c>
      <c r="N12" s="20">
        <v>0</v>
      </c>
      <c r="O12" s="20">
        <v>0</v>
      </c>
      <c r="P12" s="20">
        <v>0</v>
      </c>
      <c r="Q12" s="20">
        <v>0</v>
      </c>
    </row>
    <row r="13" spans="1:17" x14ac:dyDescent="0.3">
      <c r="A13" s="28" t="s">
        <v>2</v>
      </c>
      <c r="B13" s="9" t="s">
        <v>11</v>
      </c>
      <c r="C13" s="9" t="s">
        <v>12</v>
      </c>
      <c r="D13" s="9" t="s">
        <v>117</v>
      </c>
      <c r="E13" s="7"/>
      <c r="F13" s="20">
        <v>0</v>
      </c>
      <c r="G13" s="20">
        <v>0</v>
      </c>
      <c r="H13" s="20">
        <v>0</v>
      </c>
      <c r="I13" s="20">
        <v>0</v>
      </c>
      <c r="J13" s="20">
        <v>0</v>
      </c>
      <c r="K13" s="20">
        <v>0</v>
      </c>
      <c r="L13" s="20">
        <v>0</v>
      </c>
      <c r="M13" s="20">
        <v>844.60981839999999</v>
      </c>
      <c r="N13" s="20">
        <v>0</v>
      </c>
      <c r="O13" s="20">
        <v>0</v>
      </c>
      <c r="P13" s="20">
        <v>0</v>
      </c>
      <c r="Q13" s="20">
        <v>0</v>
      </c>
    </row>
    <row r="14" spans="1:17" x14ac:dyDescent="0.3">
      <c r="A14" s="28" t="s">
        <v>2</v>
      </c>
      <c r="B14" s="9" t="s">
        <v>19</v>
      </c>
      <c r="C14" s="9" t="s">
        <v>20</v>
      </c>
      <c r="D14" s="9" t="s">
        <v>117</v>
      </c>
      <c r="E14" s="7"/>
      <c r="F14" s="19">
        <v>3.4505542</v>
      </c>
      <c r="G14" s="19">
        <v>0</v>
      </c>
      <c r="H14" s="19">
        <v>0</v>
      </c>
      <c r="I14" s="19">
        <v>3.7874537999999998</v>
      </c>
      <c r="J14" s="19">
        <v>0</v>
      </c>
      <c r="K14" s="19">
        <v>0</v>
      </c>
      <c r="L14" s="19">
        <v>3.9380958599999998</v>
      </c>
      <c r="M14" s="19">
        <v>0</v>
      </c>
      <c r="N14" s="19">
        <v>0</v>
      </c>
      <c r="O14" s="19">
        <v>4.0513310300000001</v>
      </c>
      <c r="P14" s="19">
        <v>0</v>
      </c>
      <c r="Q14" s="19">
        <v>0</v>
      </c>
    </row>
    <row r="15" spans="1:17" x14ac:dyDescent="0.3">
      <c r="A15" s="28" t="s">
        <v>2</v>
      </c>
      <c r="B15" s="9" t="s">
        <v>17</v>
      </c>
      <c r="C15" s="9" t="s">
        <v>18</v>
      </c>
      <c r="D15" s="9" t="s">
        <v>117</v>
      </c>
      <c r="E15" s="7"/>
      <c r="F15" s="20">
        <v>5.8951507071289075</v>
      </c>
      <c r="G15" s="20">
        <v>5.9512037651073513</v>
      </c>
      <c r="H15" s="20">
        <v>6.007789794245407</v>
      </c>
      <c r="I15" s="20">
        <v>6.0649138622105179</v>
      </c>
      <c r="J15" s="20">
        <v>6.122581084855196</v>
      </c>
      <c r="K15" s="20">
        <v>6.1807966266751873</v>
      </c>
      <c r="L15" s="20">
        <v>6.2395657012719834</v>
      </c>
      <c r="M15" s="20">
        <v>6.2988935718197387</v>
      </c>
      <c r="N15" s="20">
        <v>6.3587855515366174</v>
      </c>
      <c r="O15" s="20">
        <v>6.4192470041606375</v>
      </c>
      <c r="P15" s="20">
        <v>6.4802833444300258</v>
      </c>
      <c r="Q15" s="20">
        <v>6.5419000385681407</v>
      </c>
    </row>
    <row r="16" spans="1:17" x14ac:dyDescent="0.3">
      <c r="A16" s="28" t="s">
        <v>2</v>
      </c>
      <c r="B16" s="9" t="s">
        <v>27</v>
      </c>
      <c r="C16" s="9" t="s">
        <v>28</v>
      </c>
      <c r="D16" s="9" t="s">
        <v>117</v>
      </c>
      <c r="E16" s="7"/>
      <c r="F16" s="20">
        <v>0.17998053</v>
      </c>
      <c r="G16" s="20">
        <v>0.18490889999999999</v>
      </c>
      <c r="H16" s="20">
        <v>0.19039170999999999</v>
      </c>
      <c r="I16" s="20">
        <v>0.19523888</v>
      </c>
      <c r="J16" s="20">
        <v>0</v>
      </c>
      <c r="K16" s="20">
        <v>0</v>
      </c>
      <c r="L16" s="20">
        <v>0</v>
      </c>
      <c r="M16" s="20">
        <v>0</v>
      </c>
      <c r="N16" s="20">
        <v>0</v>
      </c>
      <c r="O16" s="20">
        <v>0</v>
      </c>
      <c r="P16" s="20">
        <v>0</v>
      </c>
      <c r="Q16" s="20">
        <v>0</v>
      </c>
    </row>
    <row r="17" spans="1:17" x14ac:dyDescent="0.3">
      <c r="A17" s="28" t="s">
        <v>2</v>
      </c>
      <c r="B17" s="11" t="s">
        <v>60</v>
      </c>
      <c r="C17" s="9" t="s">
        <v>61</v>
      </c>
      <c r="D17" s="9" t="s">
        <v>121</v>
      </c>
      <c r="E17" s="7"/>
      <c r="F17" s="19">
        <v>0</v>
      </c>
      <c r="G17" s="19">
        <v>3.5214128711999999</v>
      </c>
      <c r="H17" s="19">
        <v>0</v>
      </c>
      <c r="I17" s="19">
        <v>0</v>
      </c>
      <c r="J17" s="19">
        <v>0</v>
      </c>
      <c r="K17" s="19">
        <v>0</v>
      </c>
      <c r="L17" s="19">
        <v>0</v>
      </c>
      <c r="M17" s="19">
        <v>3.5214128711999999</v>
      </c>
      <c r="N17" s="19">
        <v>0</v>
      </c>
      <c r="O17" s="19">
        <v>0</v>
      </c>
      <c r="P17" s="19">
        <v>0</v>
      </c>
      <c r="Q17" s="19">
        <v>0</v>
      </c>
    </row>
    <row r="18" spans="1:17" ht="18" x14ac:dyDescent="0.3">
      <c r="A18" s="28" t="s">
        <v>2</v>
      </c>
      <c r="B18" s="9" t="s">
        <v>194</v>
      </c>
      <c r="C18" s="9" t="s">
        <v>59</v>
      </c>
      <c r="D18" s="9" t="s">
        <v>121</v>
      </c>
      <c r="E18" s="7"/>
      <c r="F18" s="20">
        <v>0</v>
      </c>
      <c r="G18" s="20">
        <v>0</v>
      </c>
      <c r="H18" s="20">
        <v>0</v>
      </c>
      <c r="I18" s="20">
        <v>0</v>
      </c>
      <c r="J18" s="20">
        <v>0</v>
      </c>
      <c r="K18" s="20">
        <v>2316.8051399999999</v>
      </c>
      <c r="L18" s="20">
        <v>0</v>
      </c>
      <c r="M18" s="20">
        <v>0</v>
      </c>
      <c r="N18" s="20">
        <v>0</v>
      </c>
      <c r="O18" s="20">
        <v>0</v>
      </c>
      <c r="P18" s="20">
        <v>0</v>
      </c>
      <c r="Q18" s="20">
        <v>0</v>
      </c>
    </row>
    <row r="19" spans="1:17" x14ac:dyDescent="0.3">
      <c r="A19" s="28" t="s">
        <v>2</v>
      </c>
      <c r="B19" s="9" t="s">
        <v>13</v>
      </c>
      <c r="C19" s="9" t="s">
        <v>14</v>
      </c>
      <c r="D19" s="9" t="s">
        <v>117</v>
      </c>
      <c r="E19" s="7"/>
      <c r="F19" s="19">
        <v>11.90582928195184</v>
      </c>
      <c r="G19" s="19">
        <v>12.305330392870689</v>
      </c>
      <c r="H19" s="19">
        <v>12.68348084801543</v>
      </c>
      <c r="I19" s="19">
        <v>13.316294181665471</v>
      </c>
      <c r="J19" s="19">
        <v>13.609730744545201</v>
      </c>
      <c r="K19" s="19">
        <v>14.480751874133576</v>
      </c>
      <c r="L19" s="19">
        <v>14.480751874133576</v>
      </c>
      <c r="M19" s="19">
        <v>14.480751874133576</v>
      </c>
      <c r="N19" s="19">
        <v>14.480751874133576</v>
      </c>
      <c r="O19" s="19">
        <v>14.480751874133576</v>
      </c>
      <c r="P19" s="19">
        <v>14.480751874133576</v>
      </c>
      <c r="Q19" s="19">
        <v>14.480751874133576</v>
      </c>
    </row>
    <row r="20" spans="1:17" x14ac:dyDescent="0.3">
      <c r="A20" s="28" t="s">
        <v>2</v>
      </c>
      <c r="B20" s="9" t="s">
        <v>15</v>
      </c>
      <c r="C20" s="9" t="s">
        <v>16</v>
      </c>
      <c r="D20" s="9" t="s">
        <v>117</v>
      </c>
      <c r="E20" s="7"/>
      <c r="F20" s="19">
        <v>6.8334779136421071</v>
      </c>
      <c r="G20" s="19">
        <v>6.9234747102035925</v>
      </c>
      <c r="H20" s="19">
        <v>7.0146512199739526</v>
      </c>
      <c r="I20" s="19">
        <v>7.1070285395564152</v>
      </c>
      <c r="J20" s="19">
        <v>7.2006277155569141</v>
      </c>
      <c r="K20" s="19">
        <v>7.2954487780939781</v>
      </c>
      <c r="L20" s="19">
        <v>7.2954487780939781</v>
      </c>
      <c r="M20" s="19">
        <v>7.2954487780939772</v>
      </c>
      <c r="N20" s="19">
        <v>7.2954487780939772</v>
      </c>
      <c r="O20" s="19">
        <v>7.2954487780939772</v>
      </c>
      <c r="P20" s="19">
        <v>7.2954487780939772</v>
      </c>
      <c r="Q20" s="19">
        <v>7.2954487780939763</v>
      </c>
    </row>
    <row r="21" spans="1:17" x14ac:dyDescent="0.3">
      <c r="A21" s="28" t="s">
        <v>2</v>
      </c>
      <c r="B21" s="9" t="s">
        <v>23</v>
      </c>
      <c r="C21" s="9" t="s">
        <v>24</v>
      </c>
      <c r="D21" s="9" t="s">
        <v>117</v>
      </c>
      <c r="E21" s="7"/>
      <c r="F21" s="19">
        <v>0.73816050209856032</v>
      </c>
      <c r="G21" s="19">
        <v>0.74788207325027689</v>
      </c>
      <c r="H21" s="19">
        <v>0.75773106057862682</v>
      </c>
      <c r="I21" s="19">
        <v>0.76770976970099658</v>
      </c>
      <c r="J21" s="19">
        <v>0.7778204663482835</v>
      </c>
      <c r="K21" s="19">
        <v>0.78806315052048725</v>
      </c>
      <c r="L21" s="19">
        <v>0.78806315052048725</v>
      </c>
      <c r="M21" s="19">
        <v>0.78806315052048725</v>
      </c>
      <c r="N21" s="19">
        <v>0.78806315052048725</v>
      </c>
      <c r="O21" s="19">
        <v>0.78806315052048725</v>
      </c>
      <c r="P21" s="19">
        <v>0.78806315052048725</v>
      </c>
      <c r="Q21" s="19">
        <v>0.78806315052048725</v>
      </c>
    </row>
    <row r="22" spans="1:17" x14ac:dyDescent="0.3">
      <c r="A22" s="28" t="s">
        <v>2</v>
      </c>
      <c r="B22" s="9" t="s">
        <v>25</v>
      </c>
      <c r="C22" s="9" t="s">
        <v>26</v>
      </c>
      <c r="D22" s="9" t="s">
        <v>117</v>
      </c>
      <c r="E22" s="7"/>
      <c r="F22" s="19">
        <v>2.5697780059681725</v>
      </c>
      <c r="G22" s="19">
        <v>2.0182933589504808</v>
      </c>
      <c r="H22" s="19">
        <v>0.83438804</v>
      </c>
      <c r="I22" s="19">
        <v>0.37259160999999996</v>
      </c>
      <c r="J22" s="19">
        <v>0.38080201000000002</v>
      </c>
      <c r="K22" s="19">
        <v>0.40517329000000002</v>
      </c>
      <c r="L22" s="19">
        <v>3.928454E-2</v>
      </c>
      <c r="M22" s="19">
        <v>3.928454E-2</v>
      </c>
      <c r="N22" s="19">
        <v>3.928454E-2</v>
      </c>
      <c r="O22" s="19">
        <v>3.928454E-2</v>
      </c>
      <c r="P22" s="19">
        <v>3.928454E-2</v>
      </c>
      <c r="Q22" s="19">
        <v>3.928454E-2</v>
      </c>
    </row>
    <row r="23" spans="1:17" x14ac:dyDescent="0.3">
      <c r="A23" s="28" t="s">
        <v>2</v>
      </c>
      <c r="B23" s="9" t="s">
        <v>21</v>
      </c>
      <c r="C23" s="9" t="s">
        <v>22</v>
      </c>
      <c r="D23" s="9" t="s">
        <v>117</v>
      </c>
      <c r="E23" s="7"/>
      <c r="F23" s="19">
        <v>2.2773539199999999</v>
      </c>
      <c r="G23" s="19">
        <v>2.3537707299999999</v>
      </c>
      <c r="H23" s="19">
        <v>0</v>
      </c>
      <c r="I23" s="19">
        <v>0</v>
      </c>
      <c r="J23" s="19">
        <v>0</v>
      </c>
      <c r="K23" s="19">
        <v>0</v>
      </c>
      <c r="L23" s="19">
        <v>0</v>
      </c>
      <c r="M23" s="19">
        <v>0</v>
      </c>
      <c r="N23" s="19">
        <v>0</v>
      </c>
      <c r="O23" s="19">
        <v>0</v>
      </c>
      <c r="P23" s="19">
        <v>0</v>
      </c>
      <c r="Q23" s="19">
        <v>0</v>
      </c>
    </row>
    <row r="24" spans="1:17" customFormat="1" ht="6.75" customHeight="1" x14ac:dyDescent="0.3">
      <c r="B24" s="25"/>
      <c r="C24" s="15"/>
      <c r="D24" s="15"/>
      <c r="E24" s="74"/>
    </row>
    <row r="25" spans="1:17" ht="28.5" customHeight="1" x14ac:dyDescent="0.3">
      <c r="B25" s="172" t="s">
        <v>63</v>
      </c>
      <c r="C25" s="172"/>
      <c r="D25" s="172"/>
      <c r="E25" s="7"/>
      <c r="F25" s="102">
        <f t="shared" ref="F25:Q25" si="1">+SUM(F7:F23)</f>
        <v>186.43722249034164</v>
      </c>
      <c r="G25" s="102">
        <f t="shared" si="1"/>
        <v>192.33104134103448</v>
      </c>
      <c r="H25" s="102">
        <f t="shared" si="1"/>
        <v>192.61542947234676</v>
      </c>
      <c r="I25" s="102">
        <f t="shared" si="1"/>
        <v>203.57288989230744</v>
      </c>
      <c r="J25" s="102">
        <f t="shared" si="1"/>
        <v>207.82083078048055</v>
      </c>
      <c r="K25" s="102">
        <f t="shared" si="1"/>
        <v>2532.2123763484806</v>
      </c>
      <c r="L25" s="102">
        <f t="shared" si="1"/>
        <v>219.03821253307714</v>
      </c>
      <c r="M25" s="102">
        <f t="shared" si="1"/>
        <v>2347.4391198148251</v>
      </c>
      <c r="N25" s="102">
        <f t="shared" si="1"/>
        <v>215.21933652334178</v>
      </c>
      <c r="O25" s="102">
        <f t="shared" si="1"/>
        <v>219.33112900596581</v>
      </c>
      <c r="P25" s="102">
        <f t="shared" si="1"/>
        <v>215.3408343162352</v>
      </c>
      <c r="Q25" s="102">
        <f t="shared" si="1"/>
        <v>215.40245101037331</v>
      </c>
    </row>
    <row r="26" spans="1:17" x14ac:dyDescent="0.3">
      <c r="B26" s="175" t="s">
        <v>212</v>
      </c>
      <c r="C26" s="175"/>
      <c r="D26" s="175"/>
      <c r="E26" s="7"/>
      <c r="F26" s="7"/>
      <c r="G26" s="7"/>
      <c r="H26" s="7"/>
      <c r="I26" s="7"/>
      <c r="J26" s="7"/>
      <c r="K26" s="7"/>
      <c r="L26" s="7"/>
      <c r="M26" s="7"/>
      <c r="N26" s="7"/>
      <c r="O26" s="7"/>
      <c r="P26" s="7"/>
      <c r="Q26" s="7"/>
    </row>
    <row r="27" spans="1:17" x14ac:dyDescent="0.3">
      <c r="B27" s="175"/>
      <c r="C27" s="175"/>
      <c r="D27" s="175"/>
      <c r="E27" s="7"/>
    </row>
    <row r="28" spans="1:17" ht="22.5" customHeight="1" x14ac:dyDescent="0.3">
      <c r="B28" s="175" t="s">
        <v>207</v>
      </c>
      <c r="C28" s="175"/>
      <c r="D28" s="175"/>
      <c r="E28" s="7"/>
    </row>
    <row r="29" spans="1:17" x14ac:dyDescent="0.3">
      <c r="B29" s="175"/>
      <c r="C29" s="175"/>
      <c r="D29" s="175"/>
      <c r="E29" s="7"/>
    </row>
    <row r="30" spans="1:17" ht="25.5" customHeight="1" x14ac:dyDescent="0.3">
      <c r="B30" s="24" t="s">
        <v>196</v>
      </c>
      <c r="C30"/>
      <c r="D30"/>
      <c r="E30" s="7"/>
    </row>
    <row r="31" spans="1:17" x14ac:dyDescent="0.3">
      <c r="A31" s="28"/>
      <c r="B31" s="9" t="s">
        <v>197</v>
      </c>
      <c r="C31" s="9" t="s">
        <v>198</v>
      </c>
      <c r="D31" s="9" t="s">
        <v>203</v>
      </c>
      <c r="E31" s="7"/>
      <c r="F31" s="19">
        <v>0</v>
      </c>
      <c r="G31" s="19">
        <v>0</v>
      </c>
      <c r="H31" s="19">
        <v>1549.8907380000001</v>
      </c>
      <c r="I31" s="19">
        <v>0</v>
      </c>
      <c r="J31" s="19">
        <v>0</v>
      </c>
      <c r="K31" s="19">
        <v>0</v>
      </c>
      <c r="L31" s="19">
        <v>0</v>
      </c>
      <c r="M31" s="19">
        <v>0</v>
      </c>
      <c r="N31" s="19">
        <v>0</v>
      </c>
      <c r="O31" s="19">
        <v>0</v>
      </c>
      <c r="P31" s="19">
        <v>0</v>
      </c>
      <c r="Q31" s="19">
        <v>0</v>
      </c>
    </row>
    <row r="32" spans="1:17" ht="18" x14ac:dyDescent="0.3">
      <c r="A32" s="28"/>
      <c r="B32" s="9" t="s">
        <v>211</v>
      </c>
      <c r="C32" s="9" t="s">
        <v>200</v>
      </c>
      <c r="D32" s="9" t="s">
        <v>203</v>
      </c>
      <c r="E32" s="7"/>
      <c r="F32" s="19">
        <v>0</v>
      </c>
      <c r="G32" s="19">
        <v>0</v>
      </c>
      <c r="H32" s="19">
        <v>0</v>
      </c>
      <c r="I32" s="19">
        <v>0</v>
      </c>
      <c r="J32" s="19">
        <v>0</v>
      </c>
      <c r="K32" s="19">
        <v>1041.987697</v>
      </c>
      <c r="L32" s="19">
        <v>0</v>
      </c>
      <c r="M32" s="19">
        <v>0</v>
      </c>
      <c r="N32" s="19">
        <v>0</v>
      </c>
      <c r="O32" s="19">
        <v>0</v>
      </c>
      <c r="P32" s="19">
        <v>0</v>
      </c>
      <c r="Q32" s="19">
        <v>0</v>
      </c>
    </row>
    <row r="33" spans="1:17" x14ac:dyDescent="0.3">
      <c r="A33" s="28"/>
      <c r="B33" s="9" t="s">
        <v>201</v>
      </c>
      <c r="C33" s="9" t="s">
        <v>202</v>
      </c>
      <c r="D33" s="9" t="s">
        <v>203</v>
      </c>
      <c r="E33" s="7"/>
      <c r="F33" s="19">
        <v>0</v>
      </c>
      <c r="G33" s="19">
        <v>0</v>
      </c>
      <c r="H33" s="19">
        <v>0</v>
      </c>
      <c r="I33" s="19">
        <v>0</v>
      </c>
      <c r="J33" s="19">
        <v>0</v>
      </c>
      <c r="K33" s="19">
        <v>0</v>
      </c>
      <c r="L33" s="19">
        <v>0</v>
      </c>
      <c r="M33" s="19">
        <v>0</v>
      </c>
      <c r="N33" s="19">
        <v>0</v>
      </c>
      <c r="O33" s="19">
        <v>0</v>
      </c>
      <c r="P33" s="19">
        <v>0</v>
      </c>
      <c r="Q33" s="19">
        <v>0</v>
      </c>
    </row>
    <row r="34" spans="1:17" ht="20.25" customHeight="1" x14ac:dyDescent="0.3">
      <c r="B34" s="177" t="s">
        <v>208</v>
      </c>
      <c r="C34" s="177"/>
      <c r="D34" s="177"/>
      <c r="E34" s="7"/>
    </row>
    <row r="35" spans="1:17" ht="24.75" customHeight="1" x14ac:dyDescent="0.3">
      <c r="B35" s="175"/>
      <c r="C35" s="175"/>
      <c r="D35" s="175"/>
      <c r="E35" s="7"/>
    </row>
    <row r="36" spans="1:17" x14ac:dyDescent="0.3">
      <c r="B36" s="3"/>
      <c r="C36" s="3"/>
      <c r="D36" s="3"/>
      <c r="E36" s="7"/>
    </row>
    <row r="37" spans="1:17" ht="30.75" customHeight="1" x14ac:dyDescent="0.3">
      <c r="B37" s="176" t="s">
        <v>127</v>
      </c>
      <c r="C37" s="176"/>
      <c r="D37" s="176"/>
      <c r="E37" s="7"/>
    </row>
    <row r="38" spans="1:17" ht="16.5" customHeight="1" x14ac:dyDescent="0.3">
      <c r="B38" s="173" t="s">
        <v>0</v>
      </c>
      <c r="C38" s="159" t="s">
        <v>1</v>
      </c>
      <c r="D38" s="159" t="s">
        <v>124</v>
      </c>
      <c r="E38" s="7"/>
      <c r="F38" s="6">
        <v>2021</v>
      </c>
      <c r="G38" s="6">
        <v>2021</v>
      </c>
      <c r="H38" s="6">
        <v>2021</v>
      </c>
      <c r="I38" s="6">
        <v>2021</v>
      </c>
      <c r="J38" s="6">
        <v>2021</v>
      </c>
      <c r="K38" s="6">
        <v>2021</v>
      </c>
      <c r="L38" s="6">
        <v>2021</v>
      </c>
      <c r="M38" s="6">
        <v>2021</v>
      </c>
      <c r="N38" s="6">
        <v>2021</v>
      </c>
      <c r="O38" s="6">
        <v>2021</v>
      </c>
      <c r="P38" s="6">
        <v>2021</v>
      </c>
      <c r="Q38" s="6">
        <v>2021</v>
      </c>
    </row>
    <row r="39" spans="1:17" x14ac:dyDescent="0.3">
      <c r="B39" s="174"/>
      <c r="C39" s="160"/>
      <c r="D39" s="160"/>
      <c r="E39" s="7"/>
      <c r="F39" s="6">
        <v>1</v>
      </c>
      <c r="G39" s="6">
        <f>+F39+1</f>
        <v>2</v>
      </c>
      <c r="H39" s="6">
        <f t="shared" ref="H39:Q39" si="2">+G39+1</f>
        <v>3</v>
      </c>
      <c r="I39" s="6">
        <f t="shared" si="2"/>
        <v>4</v>
      </c>
      <c r="J39" s="6">
        <f t="shared" si="2"/>
        <v>5</v>
      </c>
      <c r="K39" s="6">
        <f t="shared" si="2"/>
        <v>6</v>
      </c>
      <c r="L39" s="6">
        <f t="shared" si="2"/>
        <v>7</v>
      </c>
      <c r="M39" s="6">
        <f t="shared" si="2"/>
        <v>8</v>
      </c>
      <c r="N39" s="6">
        <f t="shared" si="2"/>
        <v>9</v>
      </c>
      <c r="O39" s="6">
        <f t="shared" si="2"/>
        <v>10</v>
      </c>
      <c r="P39" s="6">
        <f t="shared" si="2"/>
        <v>11</v>
      </c>
      <c r="Q39" s="6">
        <f t="shared" si="2"/>
        <v>12</v>
      </c>
    </row>
    <row r="40" spans="1:17" x14ac:dyDescent="0.3">
      <c r="A40" s="28" t="s">
        <v>67</v>
      </c>
      <c r="B40" s="9" t="s">
        <v>29</v>
      </c>
      <c r="C40" s="9" t="s">
        <v>30</v>
      </c>
      <c r="D40" s="9" t="s">
        <v>119</v>
      </c>
      <c r="E40" s="7"/>
      <c r="F40" s="19">
        <v>0.13066666999999998</v>
      </c>
      <c r="G40" s="19">
        <v>0.13066666999999998</v>
      </c>
      <c r="H40" s="19">
        <v>0.13066666999999998</v>
      </c>
      <c r="I40" s="19">
        <v>0.13066666999999998</v>
      </c>
      <c r="J40" s="19">
        <v>0.13066666999999998</v>
      </c>
      <c r="K40" s="19">
        <v>0.13066666999999998</v>
      </c>
      <c r="L40" s="19">
        <v>0</v>
      </c>
      <c r="M40" s="19">
        <v>0</v>
      </c>
      <c r="N40" s="19">
        <v>0</v>
      </c>
      <c r="O40" s="19">
        <v>0</v>
      </c>
      <c r="P40" s="19">
        <v>0</v>
      </c>
      <c r="Q40" s="19">
        <v>0</v>
      </c>
    </row>
    <row r="41" spans="1:17" x14ac:dyDescent="0.3">
      <c r="A41" s="28" t="s">
        <v>67</v>
      </c>
      <c r="B41" s="9" t="s">
        <v>33</v>
      </c>
      <c r="C41" s="9" t="s">
        <v>34</v>
      </c>
      <c r="D41" s="9" t="s">
        <v>120</v>
      </c>
      <c r="E41" s="7"/>
      <c r="F41" s="19">
        <v>0</v>
      </c>
      <c r="G41" s="19">
        <v>0</v>
      </c>
      <c r="H41" s="19">
        <v>0</v>
      </c>
      <c r="I41" s="19">
        <v>0</v>
      </c>
      <c r="J41" s="19">
        <v>0</v>
      </c>
      <c r="K41" s="19">
        <v>1.4257660471664431</v>
      </c>
      <c r="L41" s="19">
        <v>0</v>
      </c>
      <c r="M41" s="19">
        <v>0</v>
      </c>
      <c r="N41" s="19">
        <v>0</v>
      </c>
      <c r="O41" s="19">
        <v>0</v>
      </c>
      <c r="P41" s="19">
        <v>0</v>
      </c>
      <c r="Q41" s="19">
        <v>1.4257660471664431</v>
      </c>
    </row>
    <row r="42" spans="1:17" x14ac:dyDescent="0.3">
      <c r="A42" s="28" t="s">
        <v>67</v>
      </c>
      <c r="B42" s="9" t="s">
        <v>39</v>
      </c>
      <c r="C42" s="9" t="s">
        <v>40</v>
      </c>
      <c r="D42" s="9" t="s">
        <v>120</v>
      </c>
      <c r="E42" s="7"/>
      <c r="F42" s="19">
        <v>0</v>
      </c>
      <c r="G42" s="19">
        <v>0.87882745900000003</v>
      </c>
      <c r="H42" s="19">
        <v>0</v>
      </c>
      <c r="I42" s="19">
        <v>0</v>
      </c>
      <c r="J42" s="19">
        <v>0</v>
      </c>
      <c r="K42" s="19">
        <v>0</v>
      </c>
      <c r="L42" s="19">
        <v>0</v>
      </c>
      <c r="M42" s="19">
        <v>0.98409061689473676</v>
      </c>
      <c r="N42" s="19">
        <v>0</v>
      </c>
      <c r="O42" s="19">
        <v>0</v>
      </c>
      <c r="P42" s="19">
        <v>0</v>
      </c>
      <c r="Q42" s="19">
        <v>0</v>
      </c>
    </row>
    <row r="43" spans="1:17" x14ac:dyDescent="0.3">
      <c r="A43" s="28" t="s">
        <v>67</v>
      </c>
      <c r="B43" s="9" t="s">
        <v>35</v>
      </c>
      <c r="C43" s="9" t="s">
        <v>36</v>
      </c>
      <c r="D43" s="9" t="s">
        <v>120</v>
      </c>
      <c r="E43" s="7"/>
      <c r="F43" s="19">
        <v>0</v>
      </c>
      <c r="G43" s="19">
        <v>0</v>
      </c>
      <c r="H43" s="19">
        <v>0</v>
      </c>
      <c r="I43" s="19">
        <v>1.4459427600000001</v>
      </c>
      <c r="J43" s="19">
        <v>0</v>
      </c>
      <c r="K43" s="19">
        <v>0</v>
      </c>
      <c r="L43" s="19">
        <v>0</v>
      </c>
      <c r="M43" s="19">
        <v>0</v>
      </c>
      <c r="N43" s="19">
        <v>0</v>
      </c>
      <c r="O43" s="19">
        <v>1.445942759999999</v>
      </c>
      <c r="P43" s="19">
        <v>0</v>
      </c>
      <c r="Q43" s="19">
        <v>0</v>
      </c>
    </row>
    <row r="44" spans="1:17" x14ac:dyDescent="0.3">
      <c r="A44" s="28" t="s">
        <v>67</v>
      </c>
      <c r="B44" s="9" t="s">
        <v>37</v>
      </c>
      <c r="C44" s="9" t="s">
        <v>38</v>
      </c>
      <c r="D44" s="9" t="s">
        <v>120</v>
      </c>
      <c r="E44" s="7"/>
      <c r="F44" s="19">
        <v>0</v>
      </c>
      <c r="G44" s="19">
        <v>2.4354049257142849</v>
      </c>
      <c r="H44" s="19">
        <v>0</v>
      </c>
      <c r="I44" s="19">
        <v>0</v>
      </c>
      <c r="J44" s="19">
        <v>0</v>
      </c>
      <c r="K44" s="19">
        <v>0</v>
      </c>
      <c r="L44" s="19">
        <v>0</v>
      </c>
      <c r="M44" s="19">
        <v>2.4354049257142849</v>
      </c>
      <c r="N44" s="19">
        <v>0</v>
      </c>
      <c r="O44" s="19">
        <v>0</v>
      </c>
      <c r="P44" s="19">
        <v>0</v>
      </c>
      <c r="Q44" s="19">
        <v>0</v>
      </c>
    </row>
    <row r="45" spans="1:17" x14ac:dyDescent="0.3">
      <c r="A45" s="28" t="s">
        <v>67</v>
      </c>
      <c r="B45" s="9" t="s">
        <v>43</v>
      </c>
      <c r="C45" s="9" t="s">
        <v>44</v>
      </c>
      <c r="D45" s="9" t="s">
        <v>120</v>
      </c>
      <c r="E45" s="7"/>
      <c r="F45" s="19">
        <v>0</v>
      </c>
      <c r="G45" s="19">
        <v>0</v>
      </c>
      <c r="H45" s="19">
        <v>0</v>
      </c>
      <c r="I45" s="19">
        <v>0</v>
      </c>
      <c r="J45" s="19">
        <v>0</v>
      </c>
      <c r="K45" s="19">
        <v>0</v>
      </c>
      <c r="L45" s="19">
        <v>0</v>
      </c>
      <c r="M45" s="19">
        <v>0</v>
      </c>
      <c r="N45" s="19">
        <v>0</v>
      </c>
      <c r="O45" s="19">
        <v>0</v>
      </c>
      <c r="P45" s="19">
        <v>0</v>
      </c>
      <c r="Q45" s="19">
        <v>0</v>
      </c>
    </row>
    <row r="46" spans="1:17" x14ac:dyDescent="0.3">
      <c r="A46" s="28" t="s">
        <v>67</v>
      </c>
      <c r="B46" s="9" t="s">
        <v>41</v>
      </c>
      <c r="C46" s="9" t="s">
        <v>42</v>
      </c>
      <c r="D46" s="9" t="s">
        <v>120</v>
      </c>
      <c r="E46" s="7"/>
      <c r="F46" s="19">
        <v>0</v>
      </c>
      <c r="G46" s="19">
        <v>0</v>
      </c>
      <c r="H46" s="19">
        <v>0</v>
      </c>
      <c r="I46" s="19">
        <v>0</v>
      </c>
      <c r="J46" s="19">
        <v>0.19690853</v>
      </c>
      <c r="K46" s="19">
        <v>0</v>
      </c>
      <c r="L46" s="19">
        <v>0</v>
      </c>
      <c r="M46" s="19">
        <v>0</v>
      </c>
      <c r="N46" s="19">
        <v>0</v>
      </c>
      <c r="O46" s="19">
        <v>0</v>
      </c>
      <c r="P46" s="19">
        <v>0.240501678695652</v>
      </c>
      <c r="Q46" s="19">
        <v>0</v>
      </c>
    </row>
    <row r="47" spans="1:17" x14ac:dyDescent="0.3">
      <c r="A47" s="28" t="s">
        <v>67</v>
      </c>
      <c r="B47" s="9" t="s">
        <v>167</v>
      </c>
      <c r="C47" s="9" t="s">
        <v>168</v>
      </c>
      <c r="D47" s="9" t="s">
        <v>120</v>
      </c>
      <c r="E47" s="7"/>
      <c r="F47" s="19">
        <v>0</v>
      </c>
      <c r="G47" s="19">
        <v>0</v>
      </c>
      <c r="H47" s="19">
        <v>0</v>
      </c>
      <c r="I47" s="19">
        <v>0</v>
      </c>
      <c r="J47" s="19">
        <v>0</v>
      </c>
      <c r="K47" s="19">
        <v>0</v>
      </c>
      <c r="L47" s="19">
        <v>0</v>
      </c>
      <c r="M47" s="19">
        <v>0</v>
      </c>
      <c r="N47" s="19">
        <v>0</v>
      </c>
      <c r="O47" s="19">
        <v>0</v>
      </c>
      <c r="P47" s="19">
        <v>0</v>
      </c>
      <c r="Q47" s="19">
        <v>0</v>
      </c>
    </row>
    <row r="48" spans="1:17" x14ac:dyDescent="0.3">
      <c r="A48" s="28" t="s">
        <v>67</v>
      </c>
      <c r="B48" s="9" t="s">
        <v>45</v>
      </c>
      <c r="C48" s="9" t="s">
        <v>46</v>
      </c>
      <c r="D48" s="9" t="s">
        <v>120</v>
      </c>
      <c r="E48" s="7"/>
      <c r="F48" s="19">
        <v>0</v>
      </c>
      <c r="G48" s="19">
        <v>0</v>
      </c>
      <c r="H48" s="19">
        <v>0</v>
      </c>
      <c r="I48" s="19">
        <v>0.12026002000000001</v>
      </c>
      <c r="J48" s="19">
        <v>0</v>
      </c>
      <c r="K48" s="19">
        <v>0</v>
      </c>
      <c r="L48" s="19">
        <v>0</v>
      </c>
      <c r="M48" s="19">
        <v>0</v>
      </c>
      <c r="N48" s="19">
        <v>0</v>
      </c>
      <c r="O48" s="19">
        <v>0.12026002000000001</v>
      </c>
      <c r="P48" s="19">
        <v>0</v>
      </c>
      <c r="Q48" s="19">
        <v>0</v>
      </c>
    </row>
    <row r="49" spans="1:17" x14ac:dyDescent="0.3">
      <c r="A49" s="28" t="s">
        <v>67</v>
      </c>
      <c r="B49" s="9" t="s">
        <v>47</v>
      </c>
      <c r="C49" s="9" t="s">
        <v>48</v>
      </c>
      <c r="D49" s="9" t="s">
        <v>120</v>
      </c>
      <c r="E49" s="7"/>
      <c r="F49" s="19">
        <v>0</v>
      </c>
      <c r="G49" s="19">
        <v>0</v>
      </c>
      <c r="H49" s="19">
        <v>0</v>
      </c>
      <c r="I49" s="19">
        <v>0</v>
      </c>
      <c r="J49" s="19">
        <v>0</v>
      </c>
      <c r="K49" s="19">
        <v>0</v>
      </c>
      <c r="L49" s="19">
        <v>0</v>
      </c>
      <c r="M49" s="19">
        <v>0</v>
      </c>
      <c r="N49" s="19">
        <v>1.0419863018867926E-2</v>
      </c>
      <c r="O49" s="19">
        <v>0</v>
      </c>
      <c r="P49" s="19">
        <v>0</v>
      </c>
      <c r="Q49" s="19">
        <v>1.0419863018867926E-2</v>
      </c>
    </row>
    <row r="50" spans="1:17" x14ac:dyDescent="0.3">
      <c r="A50" s="28" t="s">
        <v>67</v>
      </c>
      <c r="B50" s="9" t="s">
        <v>51</v>
      </c>
      <c r="C50" s="9" t="s">
        <v>52</v>
      </c>
      <c r="D50" s="9" t="s">
        <v>120</v>
      </c>
      <c r="E50" s="7"/>
      <c r="F50" s="19">
        <v>0</v>
      </c>
      <c r="G50" s="19">
        <v>0</v>
      </c>
      <c r="H50" s="19">
        <v>0</v>
      </c>
      <c r="I50" s="19">
        <v>0</v>
      </c>
      <c r="J50" s="19">
        <v>0</v>
      </c>
      <c r="K50" s="19">
        <v>0</v>
      </c>
      <c r="L50" s="19">
        <v>0</v>
      </c>
      <c r="M50" s="19">
        <v>0</v>
      </c>
      <c r="N50" s="19">
        <v>3.7936082222222223E-2</v>
      </c>
      <c r="O50" s="19">
        <v>0</v>
      </c>
      <c r="P50" s="19">
        <v>0</v>
      </c>
      <c r="Q50" s="19">
        <v>3.7936082222222223E-2</v>
      </c>
    </row>
    <row r="51" spans="1:17" x14ac:dyDescent="0.3">
      <c r="A51" s="28" t="s">
        <v>67</v>
      </c>
      <c r="B51" s="9" t="s">
        <v>49</v>
      </c>
      <c r="C51" s="9" t="s">
        <v>50</v>
      </c>
      <c r="D51" s="9" t="s">
        <v>120</v>
      </c>
      <c r="E51" s="7"/>
      <c r="F51" s="19">
        <v>0</v>
      </c>
      <c r="G51" s="19">
        <v>6.9090740000000012E-2</v>
      </c>
      <c r="H51" s="19">
        <v>0</v>
      </c>
      <c r="I51" s="19">
        <v>0</v>
      </c>
      <c r="J51" s="19">
        <v>0</v>
      </c>
      <c r="K51" s="19">
        <v>0</v>
      </c>
      <c r="L51" s="19">
        <v>0</v>
      </c>
      <c r="M51" s="19">
        <v>6.9090750000000006E-2</v>
      </c>
      <c r="N51" s="19">
        <v>0</v>
      </c>
      <c r="O51" s="19">
        <v>0</v>
      </c>
      <c r="P51" s="19">
        <v>0</v>
      </c>
      <c r="Q51" s="19">
        <v>0</v>
      </c>
    </row>
    <row r="52" spans="1:17" x14ac:dyDescent="0.3">
      <c r="A52" s="28" t="s">
        <v>67</v>
      </c>
      <c r="B52" s="9" t="s">
        <v>54</v>
      </c>
      <c r="C52" s="9" t="s">
        <v>55</v>
      </c>
      <c r="D52" s="9" t="s">
        <v>120</v>
      </c>
      <c r="E52" s="7"/>
      <c r="F52" s="19">
        <v>0</v>
      </c>
      <c r="G52" s="19">
        <v>0</v>
      </c>
      <c r="H52" s="19">
        <v>0.89227884999999996</v>
      </c>
      <c r="I52" s="19">
        <v>0</v>
      </c>
      <c r="J52" s="19">
        <v>0</v>
      </c>
      <c r="K52" s="19">
        <v>0</v>
      </c>
      <c r="L52" s="19">
        <v>0</v>
      </c>
      <c r="M52" s="19">
        <v>0</v>
      </c>
      <c r="N52" s="19">
        <v>0.89227885142857055</v>
      </c>
      <c r="O52" s="19">
        <v>0</v>
      </c>
      <c r="P52" s="19">
        <v>0</v>
      </c>
      <c r="Q52" s="19">
        <v>0</v>
      </c>
    </row>
    <row r="53" spans="1:17" x14ac:dyDescent="0.3">
      <c r="A53" s="28" t="s">
        <v>67</v>
      </c>
      <c r="B53" s="9" t="s">
        <v>56</v>
      </c>
      <c r="C53" s="9" t="s">
        <v>57</v>
      </c>
      <c r="D53" s="9" t="s">
        <v>120</v>
      </c>
      <c r="E53" s="7"/>
      <c r="F53" s="19">
        <v>0</v>
      </c>
      <c r="G53" s="19">
        <v>0</v>
      </c>
      <c r="H53" s="19">
        <v>0</v>
      </c>
      <c r="I53" s="19">
        <v>0</v>
      </c>
      <c r="J53" s="19">
        <v>0</v>
      </c>
      <c r="K53" s="19">
        <v>0.21524922428571433</v>
      </c>
      <c r="L53" s="19">
        <v>0</v>
      </c>
      <c r="M53" s="19">
        <v>0</v>
      </c>
      <c r="N53" s="19">
        <v>0</v>
      </c>
      <c r="O53" s="19">
        <v>0</v>
      </c>
      <c r="P53" s="19">
        <v>0</v>
      </c>
      <c r="Q53" s="19">
        <v>0.21524922428571433</v>
      </c>
    </row>
    <row r="54" spans="1:17" x14ac:dyDescent="0.3">
      <c r="A54" s="28" t="s">
        <v>67</v>
      </c>
      <c r="B54" s="9" t="s">
        <v>166</v>
      </c>
      <c r="C54" s="9" t="s">
        <v>163</v>
      </c>
      <c r="D54" s="9" t="s">
        <v>121</v>
      </c>
      <c r="E54" s="7"/>
      <c r="F54" s="19">
        <v>0</v>
      </c>
      <c r="G54" s="19">
        <v>0</v>
      </c>
      <c r="H54" s="19">
        <v>0</v>
      </c>
      <c r="I54" s="19">
        <v>0</v>
      </c>
      <c r="J54" s="19">
        <v>0</v>
      </c>
      <c r="K54" s="19">
        <v>0</v>
      </c>
      <c r="L54" s="19">
        <v>0</v>
      </c>
      <c r="M54" s="19">
        <v>0</v>
      </c>
      <c r="N54" s="19">
        <v>0</v>
      </c>
      <c r="O54" s="19">
        <v>0</v>
      </c>
      <c r="P54" s="19">
        <v>0</v>
      </c>
      <c r="Q54" s="19">
        <v>0</v>
      </c>
    </row>
    <row r="55" spans="1:17" customFormat="1" ht="6.75" customHeight="1" x14ac:dyDescent="0.3">
      <c r="B55" s="25"/>
      <c r="C55" s="15"/>
      <c r="D55" s="15"/>
      <c r="E55" s="74"/>
    </row>
    <row r="56" spans="1:17" ht="28.5" customHeight="1" x14ac:dyDescent="0.3">
      <c r="B56" s="172" t="s">
        <v>151</v>
      </c>
      <c r="C56" s="172"/>
      <c r="D56" s="172"/>
      <c r="E56" s="103"/>
      <c r="F56" s="102">
        <f t="shared" ref="F56:Q56" si="3">+SUM(F40:F54)</f>
        <v>0.13066666999999998</v>
      </c>
      <c r="G56" s="102">
        <f t="shared" si="3"/>
        <v>3.5139897947142851</v>
      </c>
      <c r="H56" s="102">
        <f t="shared" si="3"/>
        <v>1.0229455199999999</v>
      </c>
      <c r="I56" s="102">
        <f t="shared" si="3"/>
        <v>1.6968694499999999</v>
      </c>
      <c r="J56" s="102">
        <f t="shared" si="3"/>
        <v>0.32757519999999996</v>
      </c>
      <c r="K56" s="102">
        <f t="shared" si="3"/>
        <v>1.7716819414521574</v>
      </c>
      <c r="L56" s="102">
        <f t="shared" si="3"/>
        <v>0</v>
      </c>
      <c r="M56" s="102">
        <f t="shared" si="3"/>
        <v>3.4885862926090216</v>
      </c>
      <c r="N56" s="102">
        <f t="shared" si="3"/>
        <v>0.94063479666966066</v>
      </c>
      <c r="O56" s="102">
        <f t="shared" si="3"/>
        <v>1.5662027799999989</v>
      </c>
      <c r="P56" s="102">
        <f t="shared" si="3"/>
        <v>0.240501678695652</v>
      </c>
      <c r="Q56" s="102">
        <f t="shared" si="3"/>
        <v>1.6893712166932475</v>
      </c>
    </row>
    <row r="57" spans="1:17" x14ac:dyDescent="0.3">
      <c r="B57" s="4"/>
      <c r="C57" s="4"/>
      <c r="D57" s="4"/>
      <c r="E57" s="7"/>
    </row>
    <row r="58" spans="1:17" x14ac:dyDescent="0.3">
      <c r="B58" s="4"/>
      <c r="C58" s="4"/>
      <c r="D58" s="4"/>
      <c r="E58" s="7"/>
      <c r="F58" s="107"/>
      <c r="G58" s="107"/>
      <c r="H58" s="107"/>
      <c r="I58" s="107"/>
      <c r="J58" s="107"/>
      <c r="K58" s="107"/>
      <c r="L58" s="107"/>
      <c r="M58" s="107"/>
      <c r="N58" s="107"/>
      <c r="O58" s="107"/>
      <c r="P58" s="107"/>
      <c r="Q58" s="107"/>
    </row>
    <row r="59" spans="1:17" ht="30.75" customHeight="1" x14ac:dyDescent="0.3">
      <c r="B59" s="176" t="s">
        <v>65</v>
      </c>
      <c r="C59" s="176"/>
      <c r="D59" s="176"/>
      <c r="E59" s="7"/>
      <c r="F59" s="7"/>
      <c r="G59" s="7"/>
      <c r="H59" s="7"/>
      <c r="I59" s="7"/>
      <c r="J59" s="7"/>
      <c r="K59" s="7"/>
      <c r="L59" s="7"/>
      <c r="M59" s="7"/>
      <c r="N59" s="7"/>
      <c r="O59" s="7"/>
      <c r="P59" s="7"/>
      <c r="Q59" s="7"/>
    </row>
    <row r="60" spans="1:17" ht="16.5" customHeight="1" x14ac:dyDescent="0.3">
      <c r="B60" s="173" t="s">
        <v>0</v>
      </c>
      <c r="C60" s="159" t="s">
        <v>1</v>
      </c>
      <c r="D60" s="159" t="s">
        <v>124</v>
      </c>
      <c r="E60" s="7"/>
      <c r="F60" s="6">
        <v>2021</v>
      </c>
      <c r="G60" s="6">
        <v>2021</v>
      </c>
      <c r="H60" s="6">
        <v>2021</v>
      </c>
      <c r="I60" s="6">
        <v>2021</v>
      </c>
      <c r="J60" s="6">
        <v>2021</v>
      </c>
      <c r="K60" s="6">
        <v>2021</v>
      </c>
      <c r="L60" s="6">
        <v>2021</v>
      </c>
      <c r="M60" s="6">
        <v>2021</v>
      </c>
      <c r="N60" s="6">
        <v>2021</v>
      </c>
      <c r="O60" s="6">
        <v>2021</v>
      </c>
      <c r="P60" s="6">
        <v>2021</v>
      </c>
      <c r="Q60" s="6">
        <v>2021</v>
      </c>
    </row>
    <row r="61" spans="1:17" x14ac:dyDescent="0.3">
      <c r="B61" s="174"/>
      <c r="C61" s="160"/>
      <c r="D61" s="160"/>
      <c r="E61" s="7"/>
      <c r="F61" s="6">
        <v>1</v>
      </c>
      <c r="G61" s="6">
        <f>+F61+1</f>
        <v>2</v>
      </c>
      <c r="H61" s="6">
        <f t="shared" ref="H61" si="4">+G61+1</f>
        <v>3</v>
      </c>
      <c r="I61" s="6">
        <f t="shared" ref="I61" si="5">+H61+1</f>
        <v>4</v>
      </c>
      <c r="J61" s="6">
        <f t="shared" ref="J61" si="6">+I61+1</f>
        <v>5</v>
      </c>
      <c r="K61" s="6">
        <f t="shared" ref="K61" si="7">+J61+1</f>
        <v>6</v>
      </c>
      <c r="L61" s="6">
        <f t="shared" ref="L61" si="8">+K61+1</f>
        <v>7</v>
      </c>
      <c r="M61" s="6">
        <f t="shared" ref="M61" si="9">+L61+1</f>
        <v>8</v>
      </c>
      <c r="N61" s="6">
        <f t="shared" ref="N61" si="10">+M61+1</f>
        <v>9</v>
      </c>
      <c r="O61" s="6">
        <f t="shared" ref="O61" si="11">+N61+1</f>
        <v>10</v>
      </c>
      <c r="P61" s="6">
        <f t="shared" ref="P61" si="12">+O61+1</f>
        <v>11</v>
      </c>
      <c r="Q61" s="6">
        <f t="shared" ref="Q61" si="13">+P61+1</f>
        <v>12</v>
      </c>
    </row>
    <row r="62" spans="1:17" x14ac:dyDescent="0.3">
      <c r="A62" s="28" t="s">
        <v>68</v>
      </c>
      <c r="B62" s="9" t="s">
        <v>164</v>
      </c>
      <c r="C62" s="9" t="s">
        <v>165</v>
      </c>
      <c r="D62" s="9" t="s">
        <v>118</v>
      </c>
      <c r="E62" s="7"/>
      <c r="F62" s="19">
        <v>0</v>
      </c>
      <c r="G62" s="19">
        <v>0</v>
      </c>
      <c r="H62" s="19">
        <v>0</v>
      </c>
      <c r="I62" s="19">
        <v>3.4781083539338891</v>
      </c>
      <c r="J62" s="19">
        <v>3.4781083539338891</v>
      </c>
      <c r="K62" s="19">
        <v>3.4781083539338891</v>
      </c>
      <c r="L62" s="19">
        <v>3.4781083539338891</v>
      </c>
      <c r="M62" s="19">
        <v>3.4781083539338891</v>
      </c>
      <c r="N62" s="19">
        <v>3.4781083539338891</v>
      </c>
      <c r="O62" s="19">
        <v>3.4781083539338891</v>
      </c>
      <c r="P62" s="19">
        <v>3.4781083539338891</v>
      </c>
      <c r="Q62" s="19">
        <v>3.4781083539338891</v>
      </c>
    </row>
    <row r="63" spans="1:17" customFormat="1" ht="6.75" customHeight="1" x14ac:dyDescent="0.3">
      <c r="B63" s="25"/>
      <c r="C63" s="15"/>
      <c r="D63" s="15"/>
      <c r="E63" s="26"/>
    </row>
    <row r="64" spans="1:17" ht="28.5" customHeight="1" x14ac:dyDescent="0.3">
      <c r="B64" s="172" t="s">
        <v>152</v>
      </c>
      <c r="C64" s="172"/>
      <c r="D64" s="172"/>
      <c r="E64" s="3"/>
      <c r="F64" s="102">
        <f t="shared" ref="F64:Q64" si="14">+SUM(F62:F62)</f>
        <v>0</v>
      </c>
      <c r="G64" s="102">
        <f t="shared" si="14"/>
        <v>0</v>
      </c>
      <c r="H64" s="102">
        <f t="shared" si="14"/>
        <v>0</v>
      </c>
      <c r="I64" s="102">
        <f t="shared" si="14"/>
        <v>3.4781083539338891</v>
      </c>
      <c r="J64" s="102">
        <f t="shared" si="14"/>
        <v>3.4781083539338891</v>
      </c>
      <c r="K64" s="102">
        <f t="shared" si="14"/>
        <v>3.4781083539338891</v>
      </c>
      <c r="L64" s="102">
        <f t="shared" si="14"/>
        <v>3.4781083539338891</v>
      </c>
      <c r="M64" s="102">
        <f t="shared" si="14"/>
        <v>3.4781083539338891</v>
      </c>
      <c r="N64" s="102">
        <f t="shared" si="14"/>
        <v>3.4781083539338891</v>
      </c>
      <c r="O64" s="102">
        <f t="shared" si="14"/>
        <v>3.4781083539338891</v>
      </c>
      <c r="P64" s="102">
        <f t="shared" si="14"/>
        <v>3.4781083539338891</v>
      </c>
      <c r="Q64" s="102">
        <f t="shared" si="14"/>
        <v>3.4781083539338891</v>
      </c>
    </row>
    <row r="65" spans="2:4" x14ac:dyDescent="0.3">
      <c r="B65" s="4"/>
      <c r="C65" s="4"/>
      <c r="D65" s="4"/>
    </row>
    <row r="66" spans="2:4" x14ac:dyDescent="0.3">
      <c r="B66" s="4"/>
      <c r="C66" s="4"/>
      <c r="D66" s="4"/>
    </row>
  </sheetData>
  <mergeCells count="19">
    <mergeCell ref="B1:E1"/>
    <mergeCell ref="D5:D6"/>
    <mergeCell ref="D38:D39"/>
    <mergeCell ref="B4:D4"/>
    <mergeCell ref="B37:D37"/>
    <mergeCell ref="B5:B6"/>
    <mergeCell ref="C5:C6"/>
    <mergeCell ref="B34:D35"/>
    <mergeCell ref="B28:D29"/>
    <mergeCell ref="B64:D64"/>
    <mergeCell ref="B56:D56"/>
    <mergeCell ref="B25:D25"/>
    <mergeCell ref="B60:B61"/>
    <mergeCell ref="C60:C61"/>
    <mergeCell ref="B38:B39"/>
    <mergeCell ref="C38:C39"/>
    <mergeCell ref="B26:D27"/>
    <mergeCell ref="D60:D61"/>
    <mergeCell ref="B59:D59"/>
  </mergeCells>
  <hyperlinks>
    <hyperlink ref="C11" location="ANSG20!A1" display="ANSG20" xr:uid="{00000000-0004-0000-0100-000000000000}"/>
    <hyperlink ref="C13" location="ANSE21!A1" display="ANSE21" xr:uid="{00000000-0004-0000-0100-000001000000}"/>
    <hyperlink ref="C12" location="ANSE22!A1" display="ANSE22" xr:uid="{00000000-0004-0000-0100-000002000000}"/>
    <hyperlink ref="C10" location="ANSE23!A1" display="ANSE23" xr:uid="{00000000-0004-0000-0100-000003000000}"/>
    <hyperlink ref="C7" location="FFDPO23!A1" display="FFDPO23" xr:uid="{00000000-0004-0000-0100-000004000000}"/>
    <hyperlink ref="C15" location="ANSG22!A1" display="ANSG22" xr:uid="{00000000-0004-0000-0100-000005000000}"/>
    <hyperlink ref="C14" location="IPVO26!A1" display="IPVO26" xr:uid="{00000000-0004-0000-0100-000006000000}"/>
    <hyperlink ref="C16" location="PROFA21!A1" display="PROFA21" xr:uid="{00000000-0004-0000-0100-000007000000}"/>
    <hyperlink ref="C18" location="'PMJ21'!A1" display="PMJ21" xr:uid="{00000000-0004-0000-0100-000008000000}"/>
    <hyperlink ref="C17" location="'PMG25'!A1" display="PMG25" xr:uid="{00000000-0004-0000-0100-000009000000}"/>
    <hyperlink ref="C42" location="BIDF40!A1" display="BIDF40" xr:uid="{00000000-0004-0000-0100-00000A000000}"/>
    <hyperlink ref="C51" location="BIDF22!A1" display="BIDF22" xr:uid="{00000000-0004-0000-0100-00000B000000}"/>
    <hyperlink ref="C48" location="BIDO24!A1" display="BIDO24" xr:uid="{00000000-0004-0000-0100-00000C000000}"/>
    <hyperlink ref="C46" location="BIDN32!A1" display="BIDN32" xr:uid="{00000000-0004-0000-0100-00000D000000}"/>
    <hyperlink ref="C49" location="BIDS34!A1" display="BIDS34" xr:uid="{00000000-0004-0000-0100-00000E000000}"/>
    <hyperlink ref="C50" location="BIDS23!A1" display="BIDS23" xr:uid="{00000000-0004-0000-0100-00000F000000}"/>
    <hyperlink ref="C45" location="BIDY42!A1" display="BIDY42" xr:uid="{00000000-0004-0000-0100-000010000000}"/>
    <hyperlink ref="C53" location="BIRJ22!A1" display="BIRJ22" xr:uid="{00000000-0004-0000-0100-000011000000}"/>
    <hyperlink ref="C52" location="BIRS38!A1" display="BIRS38" xr:uid="{00000000-0004-0000-0100-000012000000}"/>
    <hyperlink ref="C19" location="FFFIRO24!A1" display="FFFIRO24" xr:uid="{00000000-0004-0000-0100-000013000000}"/>
    <hyperlink ref="C20" location="FFFIRF26!A1" display="FFFIRF26" xr:uid="{00000000-0004-0000-0100-000014000000}"/>
    <hyperlink ref="C23" location="FFFIRF21!A1" display="FFFIRF21" xr:uid="{00000000-0004-0000-0100-000015000000}"/>
    <hyperlink ref="C22" location="FFFIRY22!A1" display="FFFIRY22" xr:uid="{00000000-0004-0000-0100-000016000000}"/>
    <hyperlink ref="C21" location="FFFIRE26!A1" display="FFFIRE26" xr:uid="{00000000-0004-0000-0100-000017000000}"/>
    <hyperlink ref="C9" location="GOBD23!A1" display="GOBD23" xr:uid="{00000000-0004-0000-0100-000018000000}"/>
  </hyperlinks>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63"/>
  <sheetViews>
    <sheetView showGridLines="0" zoomScaleNormal="100" workbookViewId="0">
      <pane xSplit="2" topLeftCell="C1" activePane="topRight" state="frozen"/>
      <selection pane="topRight"/>
    </sheetView>
  </sheetViews>
  <sheetFormatPr baseColWidth="10" defaultRowHeight="16.5" x14ac:dyDescent="0.3"/>
  <cols>
    <col min="1" max="1" width="5.28515625" style="27" customWidth="1"/>
    <col min="2" max="2" width="43.7109375" style="2" bestFit="1" customWidth="1"/>
    <col min="3" max="3" width="12.5703125" style="2" customWidth="1"/>
    <col min="4" max="4" width="30.85546875" style="2" customWidth="1"/>
    <col min="5" max="5" width="13.7109375" style="1" customWidth="1"/>
    <col min="6" max="10" width="11.42578125" style="1"/>
    <col min="11" max="11" width="12.140625" style="1" bestFit="1" customWidth="1"/>
    <col min="12" max="16384" width="11.42578125" style="1"/>
  </cols>
  <sheetData>
    <row r="1" spans="1:17" ht="28.5" customHeight="1" x14ac:dyDescent="0.3">
      <c r="B1" s="156" t="s">
        <v>66</v>
      </c>
      <c r="C1" s="156"/>
      <c r="D1" s="156"/>
      <c r="E1" s="156"/>
    </row>
    <row r="2" spans="1:17" ht="17.25" x14ac:dyDescent="0.3">
      <c r="B2" s="5" t="s">
        <v>73</v>
      </c>
    </row>
    <row r="4" spans="1:17" ht="30.75" customHeight="1" x14ac:dyDescent="0.3">
      <c r="B4" s="182" t="s">
        <v>210</v>
      </c>
      <c r="C4" s="182"/>
      <c r="D4" s="182"/>
    </row>
    <row r="5" spans="1:17" ht="15.75" customHeight="1" x14ac:dyDescent="0.3">
      <c r="B5" s="178" t="s">
        <v>0</v>
      </c>
      <c r="C5" s="180" t="s">
        <v>1</v>
      </c>
      <c r="D5" s="159" t="s">
        <v>124</v>
      </c>
      <c r="F5" s="6">
        <v>2021</v>
      </c>
      <c r="G5" s="6">
        <v>2021</v>
      </c>
      <c r="H5" s="6">
        <v>2021</v>
      </c>
      <c r="I5" s="6">
        <v>2021</v>
      </c>
      <c r="J5" s="6">
        <v>2021</v>
      </c>
      <c r="K5" s="6">
        <v>2021</v>
      </c>
      <c r="L5" s="6">
        <v>2021</v>
      </c>
      <c r="M5" s="6">
        <v>2021</v>
      </c>
      <c r="N5" s="6">
        <v>2021</v>
      </c>
      <c r="O5" s="6">
        <v>2021</v>
      </c>
      <c r="P5" s="6">
        <v>2021</v>
      </c>
      <c r="Q5" s="6">
        <v>2021</v>
      </c>
    </row>
    <row r="6" spans="1:17" x14ac:dyDescent="0.3">
      <c r="B6" s="179"/>
      <c r="C6" s="181"/>
      <c r="D6" s="160"/>
      <c r="F6" s="6">
        <v>1</v>
      </c>
      <c r="G6" s="6">
        <f>+F6+1</f>
        <v>2</v>
      </c>
      <c r="H6" s="6">
        <f t="shared" ref="H6:Q6" si="0">+G6+1</f>
        <v>3</v>
      </c>
      <c r="I6" s="6">
        <f t="shared" si="0"/>
        <v>4</v>
      </c>
      <c r="J6" s="6">
        <f t="shared" si="0"/>
        <v>5</v>
      </c>
      <c r="K6" s="6">
        <f t="shared" si="0"/>
        <v>6</v>
      </c>
      <c r="L6" s="6">
        <f t="shared" si="0"/>
        <v>7</v>
      </c>
      <c r="M6" s="6">
        <f t="shared" si="0"/>
        <v>8</v>
      </c>
      <c r="N6" s="6">
        <f t="shared" si="0"/>
        <v>9</v>
      </c>
      <c r="O6" s="6">
        <f t="shared" si="0"/>
        <v>10</v>
      </c>
      <c r="P6" s="6">
        <f t="shared" si="0"/>
        <v>11</v>
      </c>
      <c r="Q6" s="6">
        <f t="shared" si="0"/>
        <v>12</v>
      </c>
    </row>
    <row r="7" spans="1:17" x14ac:dyDescent="0.3">
      <c r="A7" s="28" t="s">
        <v>2</v>
      </c>
      <c r="B7" s="9" t="s">
        <v>3</v>
      </c>
      <c r="C7" s="9" t="s">
        <v>4</v>
      </c>
      <c r="D7" s="9" t="s">
        <v>117</v>
      </c>
      <c r="E7" s="107"/>
      <c r="F7" s="21">
        <v>0</v>
      </c>
      <c r="G7" s="21">
        <v>0</v>
      </c>
      <c r="H7" s="21">
        <v>0</v>
      </c>
      <c r="I7" s="21">
        <v>0</v>
      </c>
      <c r="J7" s="21">
        <v>199.96800319341594</v>
      </c>
      <c r="K7" s="21">
        <v>193.51742244524121</v>
      </c>
      <c r="L7" s="21">
        <v>199.96800319341594</v>
      </c>
      <c r="M7" s="21">
        <v>199.96800319341594</v>
      </c>
      <c r="N7" s="21">
        <v>193.51742244524121</v>
      </c>
      <c r="O7" s="21">
        <v>199.96800319341594</v>
      </c>
      <c r="P7" s="21">
        <v>193.51742244524121</v>
      </c>
      <c r="Q7" s="21">
        <v>199.96800319341594</v>
      </c>
    </row>
    <row r="8" spans="1:17" x14ac:dyDescent="0.3">
      <c r="A8" s="28" t="s">
        <v>2</v>
      </c>
      <c r="B8" s="9" t="s">
        <v>160</v>
      </c>
      <c r="C8" s="9" t="s">
        <v>161</v>
      </c>
      <c r="D8" s="9" t="s">
        <v>117</v>
      </c>
      <c r="E8" s="107"/>
      <c r="F8" s="21">
        <v>0.25647518718838969</v>
      </c>
      <c r="G8" s="21">
        <v>0.24980574782433079</v>
      </c>
      <c r="H8" s="21">
        <v>0.29828982523478542</v>
      </c>
      <c r="I8" s="21">
        <v>0.27409071384289485</v>
      </c>
      <c r="J8" s="21">
        <v>0.28705028335821775</v>
      </c>
      <c r="K8" s="21">
        <v>0.27888365312887703</v>
      </c>
      <c r="L8" s="21">
        <v>0.27888365312887703</v>
      </c>
      <c r="M8" s="21">
        <v>0.26958753135791452</v>
      </c>
      <c r="N8" s="21">
        <v>0.25189491250350188</v>
      </c>
      <c r="O8" s="21">
        <v>0.2509952878159894</v>
      </c>
      <c r="P8" s="21">
        <v>0.23390241875325171</v>
      </c>
      <c r="Q8" s="21">
        <v>0.23240304427406422</v>
      </c>
    </row>
    <row r="9" spans="1:17" x14ac:dyDescent="0.3">
      <c r="A9" s="28" t="s">
        <v>2</v>
      </c>
      <c r="B9" s="9" t="s">
        <v>153</v>
      </c>
      <c r="C9" s="9" t="s">
        <v>154</v>
      </c>
      <c r="D9" s="9" t="s">
        <v>117</v>
      </c>
      <c r="E9" s="107"/>
      <c r="F9" s="21">
        <v>0.17996525850052095</v>
      </c>
      <c r="G9" s="21">
        <v>0.17528540080214336</v>
      </c>
      <c r="H9" s="21">
        <v>0.20930603889967053</v>
      </c>
      <c r="I9" s="21">
        <v>0.19232584138089223</v>
      </c>
      <c r="J9" s="21">
        <v>0.20141940050233437</v>
      </c>
      <c r="K9" s="21">
        <v>0.19568898370680271</v>
      </c>
      <c r="L9" s="21">
        <v>0.19568898370680274</v>
      </c>
      <c r="M9" s="21">
        <v>0.18916601758324261</v>
      </c>
      <c r="N9" s="21">
        <v>0.17675134012227345</v>
      </c>
      <c r="O9" s="21">
        <v>0.17612008533612244</v>
      </c>
      <c r="P9" s="21">
        <v>0.16412624439925388</v>
      </c>
      <c r="Q9" s="21">
        <v>0.16307415308900228</v>
      </c>
    </row>
    <row r="10" spans="1:17" x14ac:dyDescent="0.3">
      <c r="A10" s="28" t="s">
        <v>2</v>
      </c>
      <c r="B10" s="9" t="s">
        <v>5</v>
      </c>
      <c r="C10" s="9" t="s">
        <v>6</v>
      </c>
      <c r="D10" s="9" t="s">
        <v>117</v>
      </c>
      <c r="E10" s="107"/>
      <c r="F10" s="21">
        <v>114.90839568000001</v>
      </c>
      <c r="G10" s="21">
        <v>0</v>
      </c>
      <c r="H10" s="21">
        <v>0</v>
      </c>
      <c r="I10" s="21">
        <v>0</v>
      </c>
      <c r="J10" s="21">
        <v>0</v>
      </c>
      <c r="K10" s="21">
        <v>0</v>
      </c>
      <c r="L10" s="21">
        <v>114.90839568000001</v>
      </c>
      <c r="M10" s="21">
        <v>0</v>
      </c>
      <c r="N10" s="21">
        <v>0</v>
      </c>
      <c r="O10" s="21">
        <v>0</v>
      </c>
      <c r="P10" s="21">
        <v>0</v>
      </c>
      <c r="Q10" s="21">
        <v>0</v>
      </c>
    </row>
    <row r="11" spans="1:17" x14ac:dyDescent="0.3">
      <c r="A11" s="28" t="s">
        <v>2</v>
      </c>
      <c r="B11" s="9" t="s">
        <v>7</v>
      </c>
      <c r="C11" s="9" t="s">
        <v>8</v>
      </c>
      <c r="D11" s="9" t="s">
        <v>117</v>
      </c>
      <c r="E11" s="107"/>
      <c r="F11" s="21">
        <v>0</v>
      </c>
      <c r="G11" s="21">
        <v>0</v>
      </c>
      <c r="H11" s="21">
        <v>0</v>
      </c>
      <c r="I11" s="21">
        <v>0</v>
      </c>
      <c r="J11" s="21">
        <v>0</v>
      </c>
      <c r="K11" s="21">
        <v>0</v>
      </c>
      <c r="L11" s="21">
        <v>0</v>
      </c>
      <c r="M11" s="21">
        <v>283.19639794081792</v>
      </c>
      <c r="N11" s="21">
        <v>0</v>
      </c>
      <c r="O11" s="21">
        <v>0</v>
      </c>
      <c r="P11" s="21">
        <v>0</v>
      </c>
      <c r="Q11" s="21">
        <v>0</v>
      </c>
    </row>
    <row r="12" spans="1:17" x14ac:dyDescent="0.3">
      <c r="A12" s="28" t="s">
        <v>2</v>
      </c>
      <c r="B12" s="9" t="s">
        <v>9</v>
      </c>
      <c r="C12" s="9" t="s">
        <v>10</v>
      </c>
      <c r="D12" s="9" t="s">
        <v>117</v>
      </c>
      <c r="E12" s="107"/>
      <c r="F12" s="21">
        <v>56.857561740000001</v>
      </c>
      <c r="G12" s="21">
        <v>0</v>
      </c>
      <c r="H12" s="21">
        <v>0</v>
      </c>
      <c r="I12" s="21">
        <v>0</v>
      </c>
      <c r="J12" s="21">
        <v>0</v>
      </c>
      <c r="K12" s="21">
        <v>0</v>
      </c>
      <c r="L12" s="21">
        <v>56.857561740000001</v>
      </c>
      <c r="M12" s="21">
        <v>0</v>
      </c>
      <c r="N12" s="21">
        <v>0</v>
      </c>
      <c r="O12" s="21">
        <v>0</v>
      </c>
      <c r="P12" s="21">
        <v>0</v>
      </c>
      <c r="Q12" s="21">
        <v>0</v>
      </c>
    </row>
    <row r="13" spans="1:17" x14ac:dyDescent="0.3">
      <c r="A13" s="28" t="s">
        <v>2</v>
      </c>
      <c r="B13" s="9" t="s">
        <v>11</v>
      </c>
      <c r="C13" s="9" t="s">
        <v>12</v>
      </c>
      <c r="D13" s="9" t="s">
        <v>117</v>
      </c>
      <c r="E13" s="107"/>
      <c r="F13" s="21">
        <v>0</v>
      </c>
      <c r="G13" s="21">
        <v>0</v>
      </c>
      <c r="H13" s="21">
        <v>0</v>
      </c>
      <c r="I13" s="21">
        <v>0</v>
      </c>
      <c r="J13" s="21">
        <v>0</v>
      </c>
      <c r="K13" s="21">
        <v>0</v>
      </c>
      <c r="L13" s="21">
        <v>0</v>
      </c>
      <c r="M13" s="21">
        <v>148.36763169939769</v>
      </c>
      <c r="N13" s="21">
        <v>0</v>
      </c>
      <c r="O13" s="21">
        <v>0</v>
      </c>
      <c r="P13" s="21">
        <v>0</v>
      </c>
      <c r="Q13" s="21">
        <v>0</v>
      </c>
    </row>
    <row r="14" spans="1:17" x14ac:dyDescent="0.3">
      <c r="A14" s="28" t="s">
        <v>2</v>
      </c>
      <c r="B14" s="9" t="s">
        <v>19</v>
      </c>
      <c r="C14" s="9" t="s">
        <v>20</v>
      </c>
      <c r="D14" s="9" t="s">
        <v>117</v>
      </c>
      <c r="E14" s="107"/>
      <c r="F14" s="21">
        <v>8.7873569099999997</v>
      </c>
      <c r="G14" s="21">
        <v>0</v>
      </c>
      <c r="H14" s="21">
        <v>0</v>
      </c>
      <c r="I14" s="21">
        <v>9.3066373999999996</v>
      </c>
      <c r="J14" s="21">
        <v>0</v>
      </c>
      <c r="K14" s="21">
        <v>0</v>
      </c>
      <c r="L14" s="21">
        <v>9.426557390000001</v>
      </c>
      <c r="M14" s="21">
        <v>0</v>
      </c>
      <c r="N14" s="21">
        <v>0</v>
      </c>
      <c r="O14" s="21">
        <v>9.1499419499999988</v>
      </c>
      <c r="P14" s="21">
        <v>0</v>
      </c>
      <c r="Q14" s="21">
        <v>0</v>
      </c>
    </row>
    <row r="15" spans="1:17" x14ac:dyDescent="0.3">
      <c r="A15" s="28" t="s">
        <v>2</v>
      </c>
      <c r="B15" s="9" t="s">
        <v>17</v>
      </c>
      <c r="C15" s="9" t="s">
        <v>18</v>
      </c>
      <c r="D15" s="9" t="s">
        <v>117</v>
      </c>
      <c r="E15" s="107"/>
      <c r="F15" s="21">
        <v>1.228343552871092</v>
      </c>
      <c r="G15" s="21">
        <v>1.1722904948926482</v>
      </c>
      <c r="H15" s="21">
        <v>1.1157044657545923</v>
      </c>
      <c r="I15" s="21">
        <v>1.0585803977894823</v>
      </c>
      <c r="J15" s="21">
        <v>1.0009131751448039</v>
      </c>
      <c r="K15" s="21">
        <v>0.94269763332481249</v>
      </c>
      <c r="L15" s="21">
        <v>0.88392855872801623</v>
      </c>
      <c r="M15" s="21">
        <v>0.82460068818026167</v>
      </c>
      <c r="N15" s="21">
        <v>0.76470870846338235</v>
      </c>
      <c r="O15" s="21">
        <v>0.70424725583936165</v>
      </c>
      <c r="P15" s="21">
        <v>0.64321091556997445</v>
      </c>
      <c r="Q15" s="21">
        <v>0.5815942214318589</v>
      </c>
    </row>
    <row r="16" spans="1:17" x14ac:dyDescent="0.3">
      <c r="A16" s="28" t="s">
        <v>2</v>
      </c>
      <c r="B16" s="9" t="s">
        <v>27</v>
      </c>
      <c r="C16" s="9" t="s">
        <v>28</v>
      </c>
      <c r="D16" s="9" t="s">
        <v>117</v>
      </c>
      <c r="E16" s="107"/>
      <c r="F16" s="21">
        <v>2.0875770000000002E-2</v>
      </c>
      <c r="G16" s="21">
        <v>1.6111879999999999E-2</v>
      </c>
      <c r="H16" s="21">
        <v>9.8177300000000002E-3</v>
      </c>
      <c r="I16" s="21">
        <v>5.4098599999999998E-3</v>
      </c>
      <c r="J16" s="21">
        <v>0</v>
      </c>
      <c r="K16" s="21">
        <v>0</v>
      </c>
      <c r="L16" s="21">
        <v>0</v>
      </c>
      <c r="M16" s="21">
        <v>0</v>
      </c>
      <c r="N16" s="21">
        <v>0</v>
      </c>
      <c r="O16" s="21">
        <v>0</v>
      </c>
      <c r="P16" s="21">
        <v>0</v>
      </c>
      <c r="Q16" s="21">
        <v>0</v>
      </c>
    </row>
    <row r="17" spans="1:18" x14ac:dyDescent="0.3">
      <c r="A17" s="28" t="s">
        <v>2</v>
      </c>
      <c r="B17" s="11" t="s">
        <v>60</v>
      </c>
      <c r="C17" s="9" t="s">
        <v>61</v>
      </c>
      <c r="D17" s="9" t="s">
        <v>121</v>
      </c>
      <c r="E17" s="107"/>
      <c r="F17" s="21">
        <v>0</v>
      </c>
      <c r="G17" s="21">
        <v>5.2792504286607516</v>
      </c>
      <c r="H17" s="21">
        <v>0</v>
      </c>
      <c r="I17" s="21">
        <v>0</v>
      </c>
      <c r="J17" s="21">
        <v>0</v>
      </c>
      <c r="K17" s="21">
        <v>0</v>
      </c>
      <c r="L17" s="21">
        <v>0</v>
      </c>
      <c r="M17" s="21">
        <v>5.3650025585905343</v>
      </c>
      <c r="N17" s="21">
        <v>0</v>
      </c>
      <c r="O17" s="21">
        <v>0</v>
      </c>
      <c r="P17" s="21">
        <v>0</v>
      </c>
      <c r="Q17" s="21">
        <v>0</v>
      </c>
    </row>
    <row r="18" spans="1:18" x14ac:dyDescent="0.3">
      <c r="A18" s="28" t="s">
        <v>2</v>
      </c>
      <c r="B18" s="9" t="s">
        <v>58</v>
      </c>
      <c r="C18" s="9" t="s">
        <v>59</v>
      </c>
      <c r="D18" s="9" t="s">
        <v>121</v>
      </c>
      <c r="E18" s="107"/>
      <c r="F18" s="21">
        <v>0</v>
      </c>
      <c r="G18" s="21">
        <v>0</v>
      </c>
      <c r="H18" s="21">
        <v>502.29057655562497</v>
      </c>
      <c r="I18" s="21">
        <v>0</v>
      </c>
      <c r="J18" s="21">
        <v>0</v>
      </c>
      <c r="K18" s="21">
        <v>227.72348804771801</v>
      </c>
      <c r="L18" s="21">
        <v>0</v>
      </c>
      <c r="M18" s="21">
        <v>0</v>
      </c>
      <c r="N18" s="21">
        <v>0</v>
      </c>
      <c r="O18" s="21">
        <v>0</v>
      </c>
      <c r="P18" s="21">
        <v>0</v>
      </c>
      <c r="Q18" s="21">
        <v>0</v>
      </c>
    </row>
    <row r="19" spans="1:18" x14ac:dyDescent="0.3">
      <c r="A19" s="28" t="s">
        <v>2</v>
      </c>
      <c r="B19" s="9" t="s">
        <v>13</v>
      </c>
      <c r="C19" s="9" t="s">
        <v>14</v>
      </c>
      <c r="D19" s="9" t="s">
        <v>117</v>
      </c>
      <c r="E19" s="107"/>
      <c r="F19" s="21">
        <v>2.3193746099999997</v>
      </c>
      <c r="G19" s="21">
        <v>2.06083521</v>
      </c>
      <c r="H19" s="21">
        <v>2.0053428799999997</v>
      </c>
      <c r="I19" s="21">
        <v>2.6231472</v>
      </c>
      <c r="J19" s="21">
        <v>2.6186029200000003</v>
      </c>
      <c r="K19" s="21">
        <v>2.6321180000000002</v>
      </c>
      <c r="L19" s="21">
        <v>2.5437854100000004</v>
      </c>
      <c r="M19" s="21">
        <v>2.5628637999999997</v>
      </c>
      <c r="N19" s="21">
        <v>2.4971493499999999</v>
      </c>
      <c r="O19" s="21">
        <v>2.2434940000000001</v>
      </c>
      <c r="P19" s="21">
        <v>2.2556209900000002</v>
      </c>
      <c r="Q19" s="21">
        <v>2.1222240499999998</v>
      </c>
    </row>
    <row r="20" spans="1:18" x14ac:dyDescent="0.3">
      <c r="A20" s="28" t="s">
        <v>2</v>
      </c>
      <c r="B20" s="9" t="s">
        <v>15</v>
      </c>
      <c r="C20" s="9" t="s">
        <v>16</v>
      </c>
      <c r="D20" s="9" t="s">
        <v>117</v>
      </c>
      <c r="E20" s="107"/>
      <c r="F20" s="21">
        <v>1.7942663032226502</v>
      </c>
      <c r="G20" s="21">
        <v>1.57177876272605</v>
      </c>
      <c r="H20" s="21">
        <v>1.5123588107830668</v>
      </c>
      <c r="I20" s="21">
        <v>1.9209271600687556</v>
      </c>
      <c r="J20" s="21">
        <v>1.913238802615189</v>
      </c>
      <c r="K20" s="21">
        <v>1.8435598973650003</v>
      </c>
      <c r="L20" s="21">
        <v>1.7745706902534035</v>
      </c>
      <c r="M20" s="21">
        <v>1.8006223665051615</v>
      </c>
      <c r="N20" s="21">
        <v>1.7675219135433387</v>
      </c>
      <c r="O20" s="21">
        <v>1.6003573461035836</v>
      </c>
      <c r="P20" s="21">
        <v>1.6221431029862685</v>
      </c>
      <c r="Q20" s="21">
        <v>1.5392747339924369</v>
      </c>
    </row>
    <row r="21" spans="1:18" x14ac:dyDescent="0.3">
      <c r="A21" s="28" t="s">
        <v>2</v>
      </c>
      <c r="B21" s="9" t="s">
        <v>23</v>
      </c>
      <c r="C21" s="9" t="s">
        <v>24</v>
      </c>
      <c r="D21" s="9" t="s">
        <v>117</v>
      </c>
      <c r="E21" s="107"/>
      <c r="F21" s="21">
        <v>0.1840886173181</v>
      </c>
      <c r="G21" s="21">
        <v>0.1735086386546667</v>
      </c>
      <c r="H21" s="21">
        <v>0.16690289489066668</v>
      </c>
      <c r="I21" s="21">
        <v>0.18404563207066671</v>
      </c>
      <c r="J21" s="21">
        <v>0.2019617322170639</v>
      </c>
      <c r="K21" s="21">
        <v>0.19454652300741665</v>
      </c>
      <c r="L21" s="21">
        <v>0.1910724779545</v>
      </c>
      <c r="M21" s="21">
        <v>0.18359113178289169</v>
      </c>
      <c r="N21" s="21">
        <v>0.18019129600993333</v>
      </c>
      <c r="O21" s="21">
        <v>0.17108850990675004</v>
      </c>
      <c r="P21" s="21">
        <v>0.17390165340455588</v>
      </c>
      <c r="Q21" s="21">
        <v>0.16499208102981144</v>
      </c>
    </row>
    <row r="22" spans="1:18" x14ac:dyDescent="0.3">
      <c r="A22" s="28" t="s">
        <v>2</v>
      </c>
      <c r="B22" s="9" t="s">
        <v>25</v>
      </c>
      <c r="C22" s="9" t="s">
        <v>26</v>
      </c>
      <c r="D22" s="9" t="s">
        <v>117</v>
      </c>
      <c r="E22" s="107"/>
      <c r="F22" s="21">
        <v>2.814593E-2</v>
      </c>
      <c r="G22" s="21">
        <v>1.5700890000000002E-2</v>
      </c>
      <c r="H22" s="21">
        <v>8.6799599999999987E-3</v>
      </c>
      <c r="I22" s="21">
        <v>6.3931100000000005E-3</v>
      </c>
      <c r="J22" s="21">
        <v>4.9272199999999995E-3</v>
      </c>
      <c r="K22" s="21">
        <v>3.7260000000000001E-3</v>
      </c>
      <c r="L22" s="21">
        <v>1.9229799999999999E-3</v>
      </c>
      <c r="M22" s="21">
        <v>1.8064300000000001E-3</v>
      </c>
      <c r="N22" s="21">
        <v>1.5298099999999999E-3</v>
      </c>
      <c r="O22" s="21">
        <v>1.3159600000000001E-3</v>
      </c>
      <c r="P22" s="21">
        <v>1.1898499999999999E-3</v>
      </c>
      <c r="Q22" s="21">
        <v>9.8696999999999999E-4</v>
      </c>
    </row>
    <row r="23" spans="1:18" x14ac:dyDescent="0.3">
      <c r="A23" s="28" t="s">
        <v>2</v>
      </c>
      <c r="B23" s="9" t="s">
        <v>21</v>
      </c>
      <c r="C23" s="9" t="s">
        <v>22</v>
      </c>
      <c r="D23" s="9" t="s">
        <v>117</v>
      </c>
      <c r="E23" s="107"/>
      <c r="F23" s="21">
        <v>1.8621169999999999E-2</v>
      </c>
      <c r="G23" s="21">
        <v>9.10125E-3</v>
      </c>
      <c r="H23" s="21">
        <v>0</v>
      </c>
      <c r="I23" s="21">
        <v>0</v>
      </c>
      <c r="J23" s="21">
        <v>0</v>
      </c>
      <c r="K23" s="21">
        <v>0</v>
      </c>
      <c r="L23" s="21">
        <v>0</v>
      </c>
      <c r="M23" s="21">
        <v>0</v>
      </c>
      <c r="N23" s="21">
        <v>0</v>
      </c>
      <c r="O23" s="21">
        <v>0</v>
      </c>
      <c r="P23" s="21">
        <v>0</v>
      </c>
      <c r="Q23" s="21">
        <v>0</v>
      </c>
    </row>
    <row r="24" spans="1:18" customFormat="1" ht="6.75" customHeight="1" x14ac:dyDescent="0.3">
      <c r="B24" s="25"/>
      <c r="C24" s="15"/>
      <c r="D24" s="15"/>
      <c r="E24" s="26"/>
    </row>
    <row r="25" spans="1:18" ht="28.5" customHeight="1" x14ac:dyDescent="0.3">
      <c r="B25" s="172" t="s">
        <v>156</v>
      </c>
      <c r="C25" s="172"/>
      <c r="D25" s="172"/>
      <c r="E25" s="3"/>
      <c r="F25" s="102">
        <f t="shared" ref="F25:Q25" si="1">+SUM(F7:F23)</f>
        <v>186.58347072910078</v>
      </c>
      <c r="G25" s="102">
        <f t="shared" si="1"/>
        <v>10.723668703560591</v>
      </c>
      <c r="H25" s="102">
        <f t="shared" si="1"/>
        <v>507.61697916118771</v>
      </c>
      <c r="I25" s="102">
        <f t="shared" si="1"/>
        <v>15.571557315152692</v>
      </c>
      <c r="J25" s="102">
        <f t="shared" si="1"/>
        <v>206.19611672725355</v>
      </c>
      <c r="K25" s="102">
        <f t="shared" si="1"/>
        <v>427.33213118349215</v>
      </c>
      <c r="L25" s="102">
        <f t="shared" si="1"/>
        <v>387.0303707571876</v>
      </c>
      <c r="M25" s="102">
        <f t="shared" si="1"/>
        <v>642.72927335763143</v>
      </c>
      <c r="N25" s="102">
        <f t="shared" si="1"/>
        <v>199.15716977588363</v>
      </c>
      <c r="O25" s="102">
        <f t="shared" si="1"/>
        <v>214.26556358841773</v>
      </c>
      <c r="P25" s="102">
        <f t="shared" si="1"/>
        <v>198.6115176203545</v>
      </c>
      <c r="Q25" s="102">
        <f t="shared" si="1"/>
        <v>204.77255244723315</v>
      </c>
      <c r="R25" s="3"/>
    </row>
    <row r="26" spans="1:18" ht="16.5" customHeight="1" x14ac:dyDescent="0.3">
      <c r="B26" s="175" t="s">
        <v>212</v>
      </c>
      <c r="C26" s="175"/>
      <c r="D26" s="175"/>
      <c r="F26" s="7"/>
      <c r="G26" s="7"/>
      <c r="H26" s="7"/>
      <c r="I26" s="7"/>
      <c r="J26" s="7"/>
      <c r="K26" s="7"/>
      <c r="L26" s="7"/>
      <c r="M26" s="7"/>
      <c r="N26" s="7"/>
      <c r="O26" s="7"/>
      <c r="P26" s="7"/>
      <c r="Q26" s="7"/>
    </row>
    <row r="27" spans="1:18" x14ac:dyDescent="0.3">
      <c r="B27" s="175"/>
      <c r="C27" s="175"/>
      <c r="D27" s="175"/>
    </row>
    <row r="28" spans="1:18" x14ac:dyDescent="0.3">
      <c r="B28" s="139"/>
      <c r="C28" s="139"/>
      <c r="D28" s="139"/>
      <c r="K28" s="152"/>
    </row>
    <row r="29" spans="1:18" x14ac:dyDescent="0.3">
      <c r="B29" s="24" t="s">
        <v>196</v>
      </c>
      <c r="C29"/>
      <c r="D29"/>
      <c r="E29" s="7"/>
    </row>
    <row r="30" spans="1:18" x14ac:dyDescent="0.3">
      <c r="B30" s="9" t="s">
        <v>197</v>
      </c>
      <c r="C30" s="9" t="s">
        <v>198</v>
      </c>
      <c r="D30" s="9" t="s">
        <v>203</v>
      </c>
      <c r="E30" s="7"/>
      <c r="F30" s="19">
        <v>0</v>
      </c>
      <c r="G30" s="19">
        <v>0</v>
      </c>
      <c r="H30" s="21">
        <v>357.65912639457724</v>
      </c>
      <c r="I30" s="19">
        <v>0</v>
      </c>
      <c r="J30" s="19">
        <v>0</v>
      </c>
      <c r="K30" s="19">
        <v>0</v>
      </c>
      <c r="L30" s="19">
        <v>0</v>
      </c>
      <c r="M30" s="19">
        <v>0</v>
      </c>
      <c r="N30" s="19">
        <v>0</v>
      </c>
      <c r="O30" s="19">
        <v>0</v>
      </c>
      <c r="P30" s="19">
        <v>0</v>
      </c>
      <c r="Q30" s="19">
        <v>0</v>
      </c>
    </row>
    <row r="31" spans="1:18" ht="18" x14ac:dyDescent="0.3">
      <c r="B31" s="9" t="s">
        <v>211</v>
      </c>
      <c r="C31" s="9" t="s">
        <v>200</v>
      </c>
      <c r="D31" s="9" t="s">
        <v>203</v>
      </c>
      <c r="E31" s="7"/>
      <c r="F31" s="19">
        <v>0</v>
      </c>
      <c r="G31" s="19">
        <v>0</v>
      </c>
      <c r="H31" s="19">
        <v>0</v>
      </c>
      <c r="I31" s="19">
        <v>0</v>
      </c>
      <c r="J31" s="19">
        <v>0</v>
      </c>
      <c r="K31" s="19">
        <v>281.64191492572223</v>
      </c>
      <c r="L31" s="19">
        <v>0</v>
      </c>
      <c r="M31" s="19">
        <v>0</v>
      </c>
      <c r="N31" s="19">
        <v>0</v>
      </c>
      <c r="O31" s="19">
        <v>0</v>
      </c>
      <c r="P31" s="19">
        <v>0</v>
      </c>
      <c r="Q31" s="19">
        <v>0</v>
      </c>
    </row>
    <row r="32" spans="1:18" x14ac:dyDescent="0.3">
      <c r="B32" s="9" t="s">
        <v>201</v>
      </c>
      <c r="C32" s="9" t="s">
        <v>202</v>
      </c>
      <c r="D32" s="9" t="s">
        <v>203</v>
      </c>
      <c r="E32" s="7"/>
      <c r="F32" s="19">
        <v>0</v>
      </c>
      <c r="G32" s="19">
        <v>0</v>
      </c>
      <c r="H32" s="19">
        <v>0</v>
      </c>
      <c r="I32" s="19">
        <v>0</v>
      </c>
      <c r="J32" s="19">
        <v>0</v>
      </c>
      <c r="K32" s="19">
        <v>0</v>
      </c>
      <c r="L32" s="19">
        <v>0</v>
      </c>
      <c r="M32" s="19">
        <v>0</v>
      </c>
      <c r="N32" s="19">
        <v>717.17838363014027</v>
      </c>
      <c r="O32" s="19">
        <v>0</v>
      </c>
      <c r="P32" s="19">
        <v>0</v>
      </c>
      <c r="Q32" s="19">
        <v>586.00100191557385</v>
      </c>
    </row>
    <row r="33" spans="1:17" ht="16.5" customHeight="1" x14ac:dyDescent="0.3">
      <c r="B33" s="3"/>
      <c r="C33" s="3"/>
      <c r="D33" s="3"/>
    </row>
    <row r="34" spans="1:17" ht="30.75" customHeight="1" x14ac:dyDescent="0.3">
      <c r="B34" s="182" t="s">
        <v>127</v>
      </c>
      <c r="C34" s="182"/>
      <c r="D34" s="182"/>
    </row>
    <row r="35" spans="1:17" x14ac:dyDescent="0.3">
      <c r="B35" s="173" t="s">
        <v>0</v>
      </c>
      <c r="C35" s="159" t="s">
        <v>1</v>
      </c>
      <c r="D35" s="159" t="s">
        <v>124</v>
      </c>
      <c r="F35" s="6">
        <v>2021</v>
      </c>
      <c r="G35" s="6">
        <v>2021</v>
      </c>
      <c r="H35" s="6">
        <v>2021</v>
      </c>
      <c r="I35" s="6">
        <v>2021</v>
      </c>
      <c r="J35" s="6">
        <v>2021</v>
      </c>
      <c r="K35" s="6">
        <v>2021</v>
      </c>
      <c r="L35" s="6">
        <v>2021</v>
      </c>
      <c r="M35" s="6">
        <v>2021</v>
      </c>
      <c r="N35" s="6">
        <v>2021</v>
      </c>
      <c r="O35" s="6">
        <v>2021</v>
      </c>
      <c r="P35" s="6">
        <v>2021</v>
      </c>
      <c r="Q35" s="6">
        <v>2021</v>
      </c>
    </row>
    <row r="36" spans="1:17" x14ac:dyDescent="0.3">
      <c r="B36" s="174"/>
      <c r="C36" s="160"/>
      <c r="D36" s="160"/>
      <c r="F36" s="6">
        <v>1</v>
      </c>
      <c r="G36" s="6">
        <f>+F36+1</f>
        <v>2</v>
      </c>
      <c r="H36" s="6">
        <f t="shared" ref="H36:Q36" si="2">+G36+1</f>
        <v>3</v>
      </c>
      <c r="I36" s="6">
        <f t="shared" si="2"/>
        <v>4</v>
      </c>
      <c r="J36" s="6">
        <f t="shared" si="2"/>
        <v>5</v>
      </c>
      <c r="K36" s="6">
        <f t="shared" si="2"/>
        <v>6</v>
      </c>
      <c r="L36" s="6">
        <f t="shared" si="2"/>
        <v>7</v>
      </c>
      <c r="M36" s="6">
        <f t="shared" si="2"/>
        <v>8</v>
      </c>
      <c r="N36" s="6">
        <f t="shared" si="2"/>
        <v>9</v>
      </c>
      <c r="O36" s="6">
        <f t="shared" si="2"/>
        <v>10</v>
      </c>
      <c r="P36" s="6">
        <f t="shared" si="2"/>
        <v>11</v>
      </c>
      <c r="Q36" s="6">
        <f t="shared" si="2"/>
        <v>12</v>
      </c>
    </row>
    <row r="37" spans="1:17" x14ac:dyDescent="0.3">
      <c r="A37" s="28" t="s">
        <v>67</v>
      </c>
      <c r="B37" s="9" t="s">
        <v>29</v>
      </c>
      <c r="C37" s="17" t="s">
        <v>30</v>
      </c>
      <c r="D37" s="9" t="s">
        <v>119</v>
      </c>
      <c r="E37" s="107"/>
      <c r="F37" s="21">
        <v>2.4950499999999995E-3</v>
      </c>
      <c r="G37" s="21">
        <v>2.2158400000000002E-3</v>
      </c>
      <c r="H37" s="21">
        <v>1.3778499999999999E-3</v>
      </c>
      <c r="I37" s="21">
        <v>1.22985E-3</v>
      </c>
      <c r="J37" s="21">
        <v>8.5216999999999997E-4</v>
      </c>
      <c r="K37" s="21">
        <v>3.8283999999999996E-4</v>
      </c>
      <c r="L37" s="21">
        <v>0</v>
      </c>
      <c r="M37" s="21">
        <v>0</v>
      </c>
      <c r="N37" s="21">
        <v>0</v>
      </c>
      <c r="O37" s="21">
        <v>0</v>
      </c>
      <c r="P37" s="21">
        <v>0</v>
      </c>
      <c r="Q37" s="21">
        <v>0</v>
      </c>
    </row>
    <row r="38" spans="1:17" x14ac:dyDescent="0.3">
      <c r="A38" s="28" t="s">
        <v>67</v>
      </c>
      <c r="B38" s="9" t="s">
        <v>33</v>
      </c>
      <c r="C38" s="9" t="s">
        <v>34</v>
      </c>
      <c r="D38" s="9" t="s">
        <v>120</v>
      </c>
      <c r="E38" s="107"/>
      <c r="F38" s="21">
        <v>0</v>
      </c>
      <c r="G38" s="21">
        <v>0</v>
      </c>
      <c r="H38" s="21">
        <v>0</v>
      </c>
      <c r="I38" s="21">
        <v>0</v>
      </c>
      <c r="J38" s="21">
        <v>0</v>
      </c>
      <c r="K38" s="21">
        <v>0.57456193000000022</v>
      </c>
      <c r="L38" s="21">
        <v>0</v>
      </c>
      <c r="M38" s="21">
        <v>0</v>
      </c>
      <c r="N38" s="21">
        <v>0</v>
      </c>
      <c r="O38" s="21">
        <v>0</v>
      </c>
      <c r="P38" s="21">
        <v>0</v>
      </c>
      <c r="Q38" s="21">
        <v>0.23983572390014662</v>
      </c>
    </row>
    <row r="39" spans="1:17" x14ac:dyDescent="0.3">
      <c r="A39" s="28" t="s">
        <v>67</v>
      </c>
      <c r="B39" s="9" t="s">
        <v>39</v>
      </c>
      <c r="C39" s="9" t="s">
        <v>40</v>
      </c>
      <c r="D39" s="9" t="s">
        <v>120</v>
      </c>
      <c r="E39" s="107"/>
      <c r="F39" s="21">
        <v>0</v>
      </c>
      <c r="G39" s="21">
        <v>0.15381460999999996</v>
      </c>
      <c r="H39" s="21">
        <v>0</v>
      </c>
      <c r="I39" s="21">
        <v>0</v>
      </c>
      <c r="J39" s="21">
        <v>0</v>
      </c>
      <c r="K39" s="21">
        <v>0</v>
      </c>
      <c r="L39" s="21">
        <v>0</v>
      </c>
      <c r="M39" s="21">
        <v>0.20852809083045995</v>
      </c>
      <c r="N39" s="21">
        <v>0</v>
      </c>
      <c r="O39" s="21">
        <v>0</v>
      </c>
      <c r="P39" s="21">
        <v>0</v>
      </c>
      <c r="Q39" s="21">
        <v>0</v>
      </c>
    </row>
    <row r="40" spans="1:17" x14ac:dyDescent="0.3">
      <c r="A40" s="28" t="s">
        <v>67</v>
      </c>
      <c r="B40" s="9" t="s">
        <v>35</v>
      </c>
      <c r="C40" s="9" t="s">
        <v>36</v>
      </c>
      <c r="D40" s="9" t="s">
        <v>120</v>
      </c>
      <c r="E40" s="107"/>
      <c r="F40" s="21">
        <v>0</v>
      </c>
      <c r="G40" s="21">
        <v>0</v>
      </c>
      <c r="H40" s="21">
        <v>0</v>
      </c>
      <c r="I40" s="21">
        <v>0.54106030000000005</v>
      </c>
      <c r="J40" s="21">
        <v>0</v>
      </c>
      <c r="K40" s="21">
        <v>0</v>
      </c>
      <c r="L40" s="21">
        <v>0</v>
      </c>
      <c r="M40" s="21">
        <v>0</v>
      </c>
      <c r="N40" s="21">
        <v>0</v>
      </c>
      <c r="O40" s="21">
        <v>0.35815963000000001</v>
      </c>
      <c r="P40" s="21">
        <v>0</v>
      </c>
      <c r="Q40" s="21">
        <v>0</v>
      </c>
    </row>
    <row r="41" spans="1:17" x14ac:dyDescent="0.3">
      <c r="A41" s="28" t="s">
        <v>67</v>
      </c>
      <c r="B41" s="9" t="s">
        <v>37</v>
      </c>
      <c r="C41" s="9" t="s">
        <v>38</v>
      </c>
      <c r="D41" s="9" t="s">
        <v>120</v>
      </c>
      <c r="E41" s="107"/>
      <c r="F41" s="21">
        <v>0</v>
      </c>
      <c r="G41" s="21">
        <v>0.10070047</v>
      </c>
      <c r="H41" s="21">
        <v>0</v>
      </c>
      <c r="I41" s="21">
        <v>0</v>
      </c>
      <c r="J41" s="21">
        <v>0</v>
      </c>
      <c r="K41" s="21">
        <v>0</v>
      </c>
      <c r="L41" s="21">
        <v>0</v>
      </c>
      <c r="M41" s="21">
        <v>0.1291218329902401</v>
      </c>
      <c r="N41" s="21">
        <v>0</v>
      </c>
      <c r="O41" s="21">
        <v>0</v>
      </c>
      <c r="P41" s="21">
        <v>0</v>
      </c>
      <c r="Q41" s="21">
        <v>0</v>
      </c>
    </row>
    <row r="42" spans="1:17" x14ac:dyDescent="0.3">
      <c r="A42" s="28" t="s">
        <v>67</v>
      </c>
      <c r="B42" s="9" t="s">
        <v>43</v>
      </c>
      <c r="C42" s="9" t="s">
        <v>44</v>
      </c>
      <c r="D42" s="9" t="s">
        <v>120</v>
      </c>
      <c r="E42" s="107"/>
      <c r="F42" s="21">
        <v>0</v>
      </c>
      <c r="G42" s="21">
        <v>0</v>
      </c>
      <c r="H42" s="21">
        <v>0</v>
      </c>
      <c r="I42" s="21">
        <v>5.2444170000000026E-2</v>
      </c>
      <c r="J42" s="21">
        <v>0</v>
      </c>
      <c r="K42" s="21">
        <v>0</v>
      </c>
      <c r="L42" s="21">
        <v>0</v>
      </c>
      <c r="M42" s="21">
        <v>0</v>
      </c>
      <c r="N42" s="21">
        <v>0</v>
      </c>
      <c r="O42" s="21">
        <v>4.9226167237965433E-2</v>
      </c>
      <c r="P42" s="21">
        <v>0</v>
      </c>
      <c r="Q42" s="21">
        <v>0</v>
      </c>
    </row>
    <row r="43" spans="1:17" x14ac:dyDescent="0.3">
      <c r="A43" s="28" t="s">
        <v>67</v>
      </c>
      <c r="B43" s="9" t="s">
        <v>41</v>
      </c>
      <c r="C43" s="9" t="s">
        <v>42</v>
      </c>
      <c r="D43" s="9" t="s">
        <v>120</v>
      </c>
      <c r="E43" s="107"/>
      <c r="F43" s="21">
        <v>0</v>
      </c>
      <c r="G43" s="21">
        <v>0</v>
      </c>
      <c r="H43" s="21">
        <v>0</v>
      </c>
      <c r="I43" s="21">
        <v>0</v>
      </c>
      <c r="J43" s="21">
        <v>5.8283010922712403E-2</v>
      </c>
      <c r="K43" s="21">
        <v>0</v>
      </c>
      <c r="L43" s="21">
        <v>0</v>
      </c>
      <c r="M43" s="21">
        <v>0</v>
      </c>
      <c r="N43" s="21">
        <v>0</v>
      </c>
      <c r="O43" s="21">
        <v>0</v>
      </c>
      <c r="P43" s="21">
        <v>5.7049106694476666E-2</v>
      </c>
      <c r="Q43" s="21">
        <v>0</v>
      </c>
    </row>
    <row r="44" spans="1:17" x14ac:dyDescent="0.3">
      <c r="A44" s="28" t="s">
        <v>67</v>
      </c>
      <c r="B44" s="9" t="s">
        <v>167</v>
      </c>
      <c r="C44" s="9" t="s">
        <v>168</v>
      </c>
      <c r="D44" s="9" t="s">
        <v>120</v>
      </c>
      <c r="E44" s="107"/>
      <c r="F44" s="21">
        <v>0</v>
      </c>
      <c r="G44" s="21">
        <v>0</v>
      </c>
      <c r="H44" s="21">
        <v>0</v>
      </c>
      <c r="I44" s="21">
        <v>0</v>
      </c>
      <c r="J44" s="21">
        <v>7.5024986301369873E-4</v>
      </c>
      <c r="K44" s="21">
        <v>0</v>
      </c>
      <c r="L44" s="21">
        <v>0</v>
      </c>
      <c r="M44" s="21">
        <v>0</v>
      </c>
      <c r="N44" s="21">
        <v>0</v>
      </c>
      <c r="O44" s="21">
        <v>0</v>
      </c>
      <c r="P44" s="21">
        <v>6.9620180821917815E-3</v>
      </c>
      <c r="Q44" s="21">
        <v>0</v>
      </c>
    </row>
    <row r="45" spans="1:17" x14ac:dyDescent="0.3">
      <c r="A45" s="28" t="s">
        <v>67</v>
      </c>
      <c r="B45" s="9" t="s">
        <v>45</v>
      </c>
      <c r="C45" s="9" t="s">
        <v>46</v>
      </c>
      <c r="D45" s="9" t="s">
        <v>120</v>
      </c>
      <c r="E45" s="107"/>
      <c r="F45" s="21">
        <v>0</v>
      </c>
      <c r="G45" s="21">
        <v>0</v>
      </c>
      <c r="H45" s="21">
        <v>0</v>
      </c>
      <c r="I45" s="21">
        <v>2.6138978835255046E-2</v>
      </c>
      <c r="J45" s="21">
        <v>0</v>
      </c>
      <c r="K45" s="21">
        <v>0</v>
      </c>
      <c r="L45" s="21">
        <v>0</v>
      </c>
      <c r="M45" s="21">
        <v>0</v>
      </c>
      <c r="N45" s="21">
        <v>0</v>
      </c>
      <c r="O45" s="21">
        <v>2.2997273521436302E-2</v>
      </c>
      <c r="P45" s="21">
        <v>0</v>
      </c>
      <c r="Q45" s="21">
        <v>0</v>
      </c>
    </row>
    <row r="46" spans="1:17" x14ac:dyDescent="0.3">
      <c r="A46" s="28" t="s">
        <v>67</v>
      </c>
      <c r="B46" s="9" t="s">
        <v>47</v>
      </c>
      <c r="C46" s="9" t="s">
        <v>48</v>
      </c>
      <c r="D46" s="9" t="s">
        <v>120</v>
      </c>
      <c r="E46" s="107"/>
      <c r="F46" s="21">
        <v>0</v>
      </c>
      <c r="G46" s="21">
        <v>0</v>
      </c>
      <c r="H46" s="21">
        <v>0</v>
      </c>
      <c r="I46" s="21">
        <v>0</v>
      </c>
      <c r="J46" s="21">
        <v>0</v>
      </c>
      <c r="K46" s="21">
        <v>0</v>
      </c>
      <c r="L46" s="21">
        <v>0</v>
      </c>
      <c r="M46" s="21">
        <v>0</v>
      </c>
      <c r="N46" s="21">
        <v>1.6153399999999998E-3</v>
      </c>
      <c r="O46" s="21">
        <v>0</v>
      </c>
      <c r="P46" s="21">
        <v>0</v>
      </c>
      <c r="Q46" s="21">
        <v>1.58486E-3</v>
      </c>
    </row>
    <row r="47" spans="1:17" x14ac:dyDescent="0.3">
      <c r="A47" s="28" t="s">
        <v>67</v>
      </c>
      <c r="B47" s="9" t="s">
        <v>51</v>
      </c>
      <c r="C47" s="9" t="s">
        <v>52</v>
      </c>
      <c r="D47" s="9" t="s">
        <v>120</v>
      </c>
      <c r="E47" s="107"/>
      <c r="F47" s="21">
        <v>0</v>
      </c>
      <c r="G47" s="21">
        <v>0</v>
      </c>
      <c r="H47" s="21">
        <v>0</v>
      </c>
      <c r="I47" s="21">
        <v>0</v>
      </c>
      <c r="J47" s="21">
        <v>0</v>
      </c>
      <c r="K47" s="21">
        <v>0</v>
      </c>
      <c r="L47" s="21">
        <v>0</v>
      </c>
      <c r="M47" s="21">
        <v>0</v>
      </c>
      <c r="N47" s="21">
        <v>9.986699999999999E-4</v>
      </c>
      <c r="O47" s="21">
        <v>0</v>
      </c>
      <c r="P47" s="21">
        <v>0</v>
      </c>
      <c r="Q47" s="21">
        <v>8.8770000000000006E-4</v>
      </c>
    </row>
    <row r="48" spans="1:17" x14ac:dyDescent="0.3">
      <c r="A48" s="28" t="s">
        <v>67</v>
      </c>
      <c r="B48" s="9" t="s">
        <v>49</v>
      </c>
      <c r="C48" s="9" t="s">
        <v>50</v>
      </c>
      <c r="D48" s="9" t="s">
        <v>120</v>
      </c>
      <c r="E48" s="107"/>
      <c r="F48" s="21">
        <v>0</v>
      </c>
      <c r="G48" s="21">
        <v>5.6318570937109206E-3</v>
      </c>
      <c r="H48" s="21">
        <v>0</v>
      </c>
      <c r="I48" s="21">
        <v>0</v>
      </c>
      <c r="J48" s="21">
        <v>0</v>
      </c>
      <c r="K48" s="21">
        <v>0</v>
      </c>
      <c r="L48" s="21">
        <v>0</v>
      </c>
      <c r="M48" s="21">
        <v>3.6933753208399714E-3</v>
      </c>
      <c r="N48" s="21">
        <v>0</v>
      </c>
      <c r="O48" s="21">
        <v>0</v>
      </c>
      <c r="P48" s="21">
        <v>0</v>
      </c>
      <c r="Q48" s="21">
        <v>0</v>
      </c>
    </row>
    <row r="49" spans="1:18" x14ac:dyDescent="0.3">
      <c r="A49" s="28" t="s">
        <v>67</v>
      </c>
      <c r="B49" s="9" t="s">
        <v>54</v>
      </c>
      <c r="C49" s="9" t="s">
        <v>55</v>
      </c>
      <c r="D49" s="9" t="s">
        <v>120</v>
      </c>
      <c r="E49" s="107"/>
      <c r="F49" s="21">
        <v>0</v>
      </c>
      <c r="G49" s="21">
        <v>0</v>
      </c>
      <c r="H49" s="21">
        <v>0.39913526000000016</v>
      </c>
      <c r="I49" s="21">
        <v>0</v>
      </c>
      <c r="J49" s="21">
        <v>0</v>
      </c>
      <c r="K49" s="21">
        <v>0</v>
      </c>
      <c r="L49" s="21">
        <v>0</v>
      </c>
      <c r="M49" s="21">
        <v>0</v>
      </c>
      <c r="N49" s="21">
        <v>0.25682425451161622</v>
      </c>
      <c r="O49" s="21">
        <v>0</v>
      </c>
      <c r="P49" s="21">
        <v>0</v>
      </c>
      <c r="Q49" s="21">
        <v>0</v>
      </c>
    </row>
    <row r="50" spans="1:18" x14ac:dyDescent="0.3">
      <c r="A50" s="28" t="s">
        <v>67</v>
      </c>
      <c r="B50" s="9" t="s">
        <v>56</v>
      </c>
      <c r="C50" s="9" t="s">
        <v>57</v>
      </c>
      <c r="D50" s="9" t="s">
        <v>120</v>
      </c>
      <c r="E50" s="107"/>
      <c r="F50" s="21">
        <v>0</v>
      </c>
      <c r="G50" s="21">
        <v>0</v>
      </c>
      <c r="H50" s="21">
        <v>0</v>
      </c>
      <c r="I50" s="21">
        <v>0</v>
      </c>
      <c r="J50" s="21">
        <v>0</v>
      </c>
      <c r="K50" s="21">
        <v>1.1635630000000001E-2</v>
      </c>
      <c r="L50" s="21">
        <v>0</v>
      </c>
      <c r="M50" s="21">
        <v>0</v>
      </c>
      <c r="N50" s="21">
        <v>0</v>
      </c>
      <c r="O50" s="21">
        <v>0</v>
      </c>
      <c r="P50" s="21">
        <v>0</v>
      </c>
      <c r="Q50" s="21">
        <v>2.5674042886946638E-3</v>
      </c>
    </row>
    <row r="51" spans="1:18" x14ac:dyDescent="0.3">
      <c r="A51" s="28" t="s">
        <v>67</v>
      </c>
      <c r="B51" s="9" t="s">
        <v>166</v>
      </c>
      <c r="C51" s="9" t="s">
        <v>163</v>
      </c>
      <c r="D51" s="9" t="s">
        <v>121</v>
      </c>
      <c r="E51" s="107"/>
      <c r="F51" s="21">
        <v>0</v>
      </c>
      <c r="G51" s="21">
        <v>0</v>
      </c>
      <c r="H51" s="21">
        <v>0</v>
      </c>
      <c r="I51" s="21">
        <v>0</v>
      </c>
      <c r="J51" s="21">
        <v>0</v>
      </c>
      <c r="K51" s="21">
        <v>0</v>
      </c>
      <c r="L51" s="21">
        <v>0</v>
      </c>
      <c r="M51" s="21">
        <v>0</v>
      </c>
      <c r="N51" s="21">
        <v>19.431866666666668</v>
      </c>
      <c r="O51" s="21">
        <v>0</v>
      </c>
      <c r="P51" s="21">
        <v>0</v>
      </c>
      <c r="Q51" s="21">
        <v>0</v>
      </c>
    </row>
    <row r="52" spans="1:18" customFormat="1" ht="6.75" customHeight="1" x14ac:dyDescent="0.3">
      <c r="B52" s="25"/>
      <c r="C52" s="15"/>
      <c r="D52" s="15"/>
      <c r="E52" s="26"/>
    </row>
    <row r="53" spans="1:18" ht="28.5" customHeight="1" x14ac:dyDescent="0.3">
      <c r="B53" s="172" t="s">
        <v>157</v>
      </c>
      <c r="C53" s="172"/>
      <c r="D53" s="172"/>
      <c r="E53" s="3"/>
      <c r="F53" s="102">
        <f t="shared" ref="F53:Q53" si="3">+SUM(F37:F51)</f>
        <v>2.4950499999999995E-3</v>
      </c>
      <c r="G53" s="102">
        <f t="shared" si="3"/>
        <v>0.26236277709371092</v>
      </c>
      <c r="H53" s="102">
        <f t="shared" si="3"/>
        <v>0.40051311000000017</v>
      </c>
      <c r="I53" s="102">
        <f t="shared" si="3"/>
        <v>0.62087329883525511</v>
      </c>
      <c r="J53" s="102">
        <f t="shared" si="3"/>
        <v>5.9885430785726099E-2</v>
      </c>
      <c r="K53" s="102">
        <f t="shared" si="3"/>
        <v>0.58658040000000022</v>
      </c>
      <c r="L53" s="102">
        <f t="shared" si="3"/>
        <v>0</v>
      </c>
      <c r="M53" s="102">
        <f t="shared" si="3"/>
        <v>0.34134329914153999</v>
      </c>
      <c r="N53" s="102">
        <f t="shared" si="3"/>
        <v>19.691304931178284</v>
      </c>
      <c r="O53" s="102">
        <f t="shared" si="3"/>
        <v>0.43038307075940174</v>
      </c>
      <c r="P53" s="102">
        <f t="shared" si="3"/>
        <v>6.4011124776668454E-2</v>
      </c>
      <c r="Q53" s="102">
        <f t="shared" si="3"/>
        <v>0.24487568818884128</v>
      </c>
      <c r="R53" s="3"/>
    </row>
    <row r="54" spans="1:18" x14ac:dyDescent="0.3">
      <c r="B54" s="4"/>
      <c r="C54" s="4"/>
      <c r="D54" s="4"/>
      <c r="F54" s="18"/>
      <c r="G54" s="18"/>
      <c r="H54" s="18"/>
      <c r="I54" s="18"/>
      <c r="J54" s="18"/>
      <c r="K54" s="18"/>
      <c r="L54" s="18"/>
      <c r="M54" s="18"/>
      <c r="N54" s="18"/>
      <c r="O54" s="18"/>
      <c r="P54" s="18"/>
      <c r="Q54" s="18"/>
    </row>
    <row r="55" spans="1:18" x14ac:dyDescent="0.3">
      <c r="B55" s="4"/>
      <c r="C55" s="4"/>
      <c r="D55" s="4"/>
      <c r="F55" s="18"/>
      <c r="G55" s="18"/>
      <c r="H55" s="18"/>
      <c r="I55" s="18"/>
      <c r="J55" s="18"/>
      <c r="K55" s="18"/>
      <c r="L55" s="18"/>
      <c r="M55" s="18"/>
      <c r="N55" s="18"/>
      <c r="O55" s="18"/>
      <c r="P55" s="18"/>
      <c r="Q55" s="18"/>
    </row>
    <row r="56" spans="1:18" ht="30.75" customHeight="1" x14ac:dyDescent="0.3">
      <c r="B56" s="182" t="s">
        <v>65</v>
      </c>
      <c r="C56" s="182"/>
      <c r="D56" s="182"/>
      <c r="F56" s="18"/>
      <c r="G56" s="18"/>
      <c r="H56" s="18"/>
      <c r="I56" s="18"/>
      <c r="J56" s="18"/>
      <c r="K56" s="18"/>
      <c r="L56" s="18"/>
      <c r="M56" s="18"/>
      <c r="N56" s="18"/>
      <c r="O56" s="18"/>
      <c r="P56" s="18"/>
      <c r="Q56" s="18"/>
    </row>
    <row r="57" spans="1:18" x14ac:dyDescent="0.3">
      <c r="B57" s="173" t="s">
        <v>0</v>
      </c>
      <c r="C57" s="159" t="s">
        <v>1</v>
      </c>
      <c r="D57" s="159" t="s">
        <v>124</v>
      </c>
      <c r="F57" s="6">
        <v>2021</v>
      </c>
      <c r="G57" s="6">
        <v>2021</v>
      </c>
      <c r="H57" s="6">
        <v>2021</v>
      </c>
      <c r="I57" s="6">
        <v>2021</v>
      </c>
      <c r="J57" s="6">
        <v>2021</v>
      </c>
      <c r="K57" s="6">
        <v>2021</v>
      </c>
      <c r="L57" s="6">
        <v>2021</v>
      </c>
      <c r="M57" s="6">
        <v>2021</v>
      </c>
      <c r="N57" s="6">
        <v>2021</v>
      </c>
      <c r="O57" s="6">
        <v>2021</v>
      </c>
      <c r="P57" s="6">
        <v>2021</v>
      </c>
      <c r="Q57" s="6">
        <v>2021</v>
      </c>
    </row>
    <row r="58" spans="1:18" x14ac:dyDescent="0.3">
      <c r="B58" s="174"/>
      <c r="C58" s="160"/>
      <c r="D58" s="160"/>
      <c r="F58" s="6">
        <v>1</v>
      </c>
      <c r="G58" s="6">
        <f>+F58+1</f>
        <v>2</v>
      </c>
      <c r="H58" s="6">
        <f t="shared" ref="H58:Q58" si="4">+G58+1</f>
        <v>3</v>
      </c>
      <c r="I58" s="6">
        <f t="shared" si="4"/>
        <v>4</v>
      </c>
      <c r="J58" s="6">
        <f t="shared" si="4"/>
        <v>5</v>
      </c>
      <c r="K58" s="6">
        <f t="shared" si="4"/>
        <v>6</v>
      </c>
      <c r="L58" s="6">
        <f t="shared" si="4"/>
        <v>7</v>
      </c>
      <c r="M58" s="6">
        <f t="shared" si="4"/>
        <v>8</v>
      </c>
      <c r="N58" s="6">
        <f t="shared" si="4"/>
        <v>9</v>
      </c>
      <c r="O58" s="6">
        <f t="shared" si="4"/>
        <v>10</v>
      </c>
      <c r="P58" s="6">
        <f t="shared" si="4"/>
        <v>11</v>
      </c>
      <c r="Q58" s="6">
        <f t="shared" si="4"/>
        <v>12</v>
      </c>
    </row>
    <row r="59" spans="1:18" x14ac:dyDescent="0.3">
      <c r="A59" s="28" t="s">
        <v>68</v>
      </c>
      <c r="B59" s="9" t="s">
        <v>164</v>
      </c>
      <c r="C59" s="9" t="s">
        <v>165</v>
      </c>
      <c r="D59" s="9" t="s">
        <v>118</v>
      </c>
      <c r="E59" s="7"/>
      <c r="F59" s="21">
        <v>0</v>
      </c>
      <c r="G59" s="21">
        <v>0.84903960091920416</v>
      </c>
      <c r="H59" s="21">
        <v>1.4665229470422618</v>
      </c>
      <c r="I59" s="21">
        <v>0.79758265540894935</v>
      </c>
      <c r="J59" s="21">
        <v>0.78281260623470972</v>
      </c>
      <c r="K59" s="21">
        <v>0.74326699070368041</v>
      </c>
      <c r="L59" s="21">
        <v>0.72897339472860978</v>
      </c>
      <c r="M59" s="21">
        <v>0.73850245871199027</v>
      </c>
      <c r="N59" s="21">
        <v>0.72373240953775053</v>
      </c>
      <c r="O59" s="21">
        <v>0.68609260680339745</v>
      </c>
      <c r="P59" s="21">
        <v>0.69419231118927094</v>
      </c>
      <c r="Q59" s="21">
        <v>0.65750541485325598</v>
      </c>
    </row>
    <row r="60" spans="1:18" customFormat="1" ht="6.75" customHeight="1" x14ac:dyDescent="0.3">
      <c r="B60" s="25"/>
      <c r="C60" s="15"/>
      <c r="D60" s="15"/>
      <c r="E60" s="26"/>
    </row>
    <row r="61" spans="1:18" ht="28.5" customHeight="1" x14ac:dyDescent="0.3">
      <c r="B61" s="172" t="s">
        <v>158</v>
      </c>
      <c r="C61" s="172"/>
      <c r="D61" s="172"/>
      <c r="E61" s="3"/>
      <c r="F61" s="102">
        <f t="shared" ref="F61:Q61" si="5">+SUM(F59:F59)</f>
        <v>0</v>
      </c>
      <c r="G61" s="102">
        <f t="shared" si="5"/>
        <v>0.84903960091920416</v>
      </c>
      <c r="H61" s="102">
        <f t="shared" si="5"/>
        <v>1.4665229470422618</v>
      </c>
      <c r="I61" s="102">
        <f t="shared" si="5"/>
        <v>0.79758265540894935</v>
      </c>
      <c r="J61" s="102">
        <f t="shared" si="5"/>
        <v>0.78281260623470972</v>
      </c>
      <c r="K61" s="102">
        <f t="shared" si="5"/>
        <v>0.74326699070368041</v>
      </c>
      <c r="L61" s="102">
        <f t="shared" si="5"/>
        <v>0.72897339472860978</v>
      </c>
      <c r="M61" s="102">
        <f t="shared" si="5"/>
        <v>0.73850245871199027</v>
      </c>
      <c r="N61" s="102">
        <f t="shared" si="5"/>
        <v>0.72373240953775053</v>
      </c>
      <c r="O61" s="102">
        <f t="shared" si="5"/>
        <v>0.68609260680339745</v>
      </c>
      <c r="P61" s="102">
        <f t="shared" si="5"/>
        <v>0.69419231118927094</v>
      </c>
      <c r="Q61" s="102">
        <f t="shared" si="5"/>
        <v>0.65750541485325598</v>
      </c>
      <c r="R61" s="3"/>
    </row>
    <row r="62" spans="1:18" x14ac:dyDescent="0.3">
      <c r="B62" s="4"/>
      <c r="C62" s="4"/>
      <c r="D62" s="4"/>
      <c r="F62" s="18"/>
      <c r="G62" s="18"/>
      <c r="H62" s="18"/>
      <c r="I62" s="18"/>
      <c r="J62" s="18"/>
      <c r="K62" s="18"/>
      <c r="L62" s="18"/>
      <c r="M62" s="18"/>
      <c r="N62" s="18"/>
      <c r="O62" s="18"/>
      <c r="P62" s="18"/>
      <c r="Q62" s="18"/>
    </row>
    <row r="63" spans="1:18" x14ac:dyDescent="0.3">
      <c r="B63" s="4"/>
      <c r="C63" s="4"/>
      <c r="D63" s="4"/>
      <c r="F63" s="18"/>
      <c r="G63" s="18"/>
      <c r="H63" s="18"/>
      <c r="I63" s="18"/>
      <c r="J63" s="18"/>
      <c r="K63" s="18"/>
      <c r="L63" s="18"/>
      <c r="M63" s="18"/>
      <c r="N63" s="18"/>
      <c r="O63" s="18"/>
      <c r="P63" s="18"/>
      <c r="Q63" s="18"/>
    </row>
  </sheetData>
  <sortState xmlns:xlrd2="http://schemas.microsoft.com/office/spreadsheetml/2017/richdata2" ref="B35:MS45">
    <sortCondition descending="1" ref="E35:E45"/>
  </sortState>
  <mergeCells count="17">
    <mergeCell ref="B61:D61"/>
    <mergeCell ref="B26:D27"/>
    <mergeCell ref="B35:B36"/>
    <mergeCell ref="C35:C36"/>
    <mergeCell ref="B57:B58"/>
    <mergeCell ref="C57:C58"/>
    <mergeCell ref="D35:D36"/>
    <mergeCell ref="D57:D58"/>
    <mergeCell ref="B34:D34"/>
    <mergeCell ref="B53:D53"/>
    <mergeCell ref="B1:E1"/>
    <mergeCell ref="B5:B6"/>
    <mergeCell ref="C5:C6"/>
    <mergeCell ref="B4:D4"/>
    <mergeCell ref="B56:D56"/>
    <mergeCell ref="D5:D6"/>
    <mergeCell ref="B25:D25"/>
  </mergeCells>
  <hyperlinks>
    <hyperlink ref="C11" location="ANSG20!A1" display="ANSG20" xr:uid="{00000000-0004-0000-0200-000000000000}"/>
    <hyperlink ref="C13" location="ANSE21!A1" display="ANSE21" xr:uid="{00000000-0004-0000-0200-000001000000}"/>
    <hyperlink ref="C12" location="ANSE22!A1" display="ANSE22" xr:uid="{00000000-0004-0000-0200-000002000000}"/>
    <hyperlink ref="C10" location="ANSE23!A1" display="ANSE23" xr:uid="{00000000-0004-0000-0200-000003000000}"/>
    <hyperlink ref="C7" location="FFDPO23!A1" display="FFDPO23" xr:uid="{00000000-0004-0000-0200-000004000000}"/>
    <hyperlink ref="C15" location="ANSG22!A1" display="ANSG22" xr:uid="{00000000-0004-0000-0200-000005000000}"/>
    <hyperlink ref="C14" location="IPVO26!A1" display="IPVO26" xr:uid="{00000000-0004-0000-0200-000006000000}"/>
    <hyperlink ref="C16" location="PROFA21!A1" display="PROFA21" xr:uid="{00000000-0004-0000-0200-000007000000}"/>
    <hyperlink ref="C18" location="'PMJ21'!A1" display="PMJ21" xr:uid="{00000000-0004-0000-0200-000008000000}"/>
    <hyperlink ref="C17" location="'PMG25'!A1" display="PMG25" xr:uid="{00000000-0004-0000-0200-000009000000}"/>
    <hyperlink ref="C39" location="BIDF40!A1" display="BIDF40" xr:uid="{00000000-0004-0000-0200-00000A000000}"/>
    <hyperlink ref="C48" location="BIDF22!A1" display="BIDF22" xr:uid="{00000000-0004-0000-0200-00000B000000}"/>
    <hyperlink ref="C45" location="BIDO24!A1" display="BIDO24" xr:uid="{00000000-0004-0000-0200-00000C000000}"/>
    <hyperlink ref="C43" location="BIDN32!A1" display="BIDN32" xr:uid="{00000000-0004-0000-0200-00000D000000}"/>
    <hyperlink ref="C46" location="BIDS34!A1" display="BIDS34" xr:uid="{00000000-0004-0000-0200-00000E000000}"/>
    <hyperlink ref="C47" location="BIDS23!A1" display="BIDS23" xr:uid="{00000000-0004-0000-0200-00000F000000}"/>
    <hyperlink ref="C42" location="BIDY42!A1" display="BIDY42" xr:uid="{00000000-0004-0000-0200-000010000000}"/>
    <hyperlink ref="C50" location="BIRJ22!A1" display="BIRJ22" xr:uid="{00000000-0004-0000-0200-000011000000}"/>
    <hyperlink ref="C49" location="BIRS38!A1" display="BIRS38" xr:uid="{00000000-0004-0000-0200-000012000000}"/>
    <hyperlink ref="C19" location="FFFIRO24!A1" display="FFFIRO24" xr:uid="{00000000-0004-0000-0200-000013000000}"/>
    <hyperlink ref="C20" location="FFFIRF26!A1" display="FFFIRF26" xr:uid="{00000000-0004-0000-0200-000014000000}"/>
    <hyperlink ref="C23" location="FFFIRF21!A1" display="FFFIRF21" xr:uid="{00000000-0004-0000-0200-000015000000}"/>
    <hyperlink ref="C22" location="FFFIRY22!A1" display="FFFIRY22" xr:uid="{00000000-0004-0000-0200-000016000000}"/>
    <hyperlink ref="C21" location="FFFIRE26!A1" display="FFFIRE26" xr:uid="{00000000-0004-0000-0200-000017000000}"/>
    <hyperlink ref="C9" location="GOBD23!A1" display="GOBD23" xr:uid="{00000000-0004-0000-0200-000018000000}"/>
  </hyperlinks>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K6:K64"/>
  <sheetViews>
    <sheetView showGridLines="0" workbookViewId="0"/>
  </sheetViews>
  <sheetFormatPr baseColWidth="10" defaultRowHeight="15" x14ac:dyDescent="0.25"/>
  <sheetData>
    <row r="6" spans="11:11" x14ac:dyDescent="0.25">
      <c r="K6" s="93">
        <v>1</v>
      </c>
    </row>
    <row r="25" spans="11:11" x14ac:dyDescent="0.25">
      <c r="K25" s="93">
        <v>1</v>
      </c>
    </row>
    <row r="44" spans="11:11" x14ac:dyDescent="0.25">
      <c r="K44" s="93">
        <v>1</v>
      </c>
    </row>
    <row r="64" spans="11:11" x14ac:dyDescent="0.25">
      <c r="K64" s="93">
        <v>1</v>
      </c>
    </row>
  </sheetData>
  <pageMargins left="0.7" right="0.7" top="0.75" bottom="0.75" header="0.3" footer="0.3"/>
  <drawing r:id="rId1"/>
  <legacyDrawing r:id="rId2"/>
  <picture r:id="rId3"/>
  <mc:AlternateContent xmlns:mc="http://schemas.openxmlformats.org/markup-compatibility/2006">
    <mc:Choice Requires="x14">
      <controls>
        <mc:AlternateContent xmlns:mc="http://schemas.openxmlformats.org/markup-compatibility/2006">
          <mc:Choice Requires="x14">
            <control shapeId="12289" r:id="rId4" name="Drop Down 1">
              <controlPr defaultSize="0" autoLine="0" autoPict="0">
                <anchor moveWithCells="1">
                  <from>
                    <xdr:col>1</xdr:col>
                    <xdr:colOff>752475</xdr:colOff>
                    <xdr:row>4</xdr:row>
                    <xdr:rowOff>9525</xdr:rowOff>
                  </from>
                  <to>
                    <xdr:col>5</xdr:col>
                    <xdr:colOff>581025</xdr:colOff>
                    <xdr:row>5</xdr:row>
                    <xdr:rowOff>180975</xdr:rowOff>
                  </to>
                </anchor>
              </controlPr>
            </control>
          </mc:Choice>
        </mc:AlternateContent>
        <mc:AlternateContent xmlns:mc="http://schemas.openxmlformats.org/markup-compatibility/2006">
          <mc:Choice Requires="x14">
            <control shapeId="12291" r:id="rId5" name="Drop Down 3">
              <controlPr defaultSize="0" autoLine="0" autoPict="0">
                <anchor moveWithCells="1">
                  <from>
                    <xdr:col>1</xdr:col>
                    <xdr:colOff>752475</xdr:colOff>
                    <xdr:row>23</xdr:row>
                    <xdr:rowOff>19050</xdr:rowOff>
                  </from>
                  <to>
                    <xdr:col>5</xdr:col>
                    <xdr:colOff>581025</xdr:colOff>
                    <xdr:row>24</xdr:row>
                    <xdr:rowOff>190500</xdr:rowOff>
                  </to>
                </anchor>
              </controlPr>
            </control>
          </mc:Choice>
        </mc:AlternateContent>
        <mc:AlternateContent xmlns:mc="http://schemas.openxmlformats.org/markup-compatibility/2006">
          <mc:Choice Requires="x14">
            <control shapeId="12295" r:id="rId6" name="Drop Down 7">
              <controlPr defaultSize="0" autoLine="0" autoPict="0">
                <anchor moveWithCells="1">
                  <from>
                    <xdr:col>1</xdr:col>
                    <xdr:colOff>752475</xdr:colOff>
                    <xdr:row>41</xdr:row>
                    <xdr:rowOff>114300</xdr:rowOff>
                  </from>
                  <to>
                    <xdr:col>5</xdr:col>
                    <xdr:colOff>581025</xdr:colOff>
                    <xdr:row>43</xdr:row>
                    <xdr:rowOff>95250</xdr:rowOff>
                  </to>
                </anchor>
              </controlPr>
            </control>
          </mc:Choice>
        </mc:AlternateContent>
        <mc:AlternateContent xmlns:mc="http://schemas.openxmlformats.org/markup-compatibility/2006">
          <mc:Choice Requires="x14">
            <control shapeId="12301" r:id="rId7" name="Drop Down 13">
              <controlPr defaultSize="0" autoLine="0" autoPict="0">
                <anchor moveWithCells="1">
                  <from>
                    <xdr:col>1</xdr:col>
                    <xdr:colOff>647700</xdr:colOff>
                    <xdr:row>61</xdr:row>
                    <xdr:rowOff>38100</xdr:rowOff>
                  </from>
                  <to>
                    <xdr:col>5</xdr:col>
                    <xdr:colOff>476250</xdr:colOff>
                    <xdr:row>63</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BV30"/>
  <sheetViews>
    <sheetView showGridLines="0" zoomScale="40" zoomScaleNormal="40" workbookViewId="0"/>
  </sheetViews>
  <sheetFormatPr baseColWidth="10" defaultRowHeight="15" x14ac:dyDescent="0.25"/>
  <cols>
    <col min="1" max="1" width="20.42578125" bestFit="1" customWidth="1"/>
    <col min="7" max="7" width="20.42578125" bestFit="1" customWidth="1"/>
    <col min="8" max="8" width="11.85546875" bestFit="1" customWidth="1"/>
    <col min="28" max="28" width="20.42578125" bestFit="1" customWidth="1"/>
    <col min="29" max="46" width="18.28515625" customWidth="1"/>
    <col min="49" max="49" width="17.7109375" customWidth="1"/>
    <col min="56" max="56" width="17.7109375" customWidth="1"/>
    <col min="62" max="62" width="14.7109375" customWidth="1"/>
    <col min="66" max="66" width="90.85546875" customWidth="1"/>
  </cols>
  <sheetData>
    <row r="2" spans="1:74" ht="33" customHeight="1" x14ac:dyDescent="0.25">
      <c r="G2" s="184" t="s">
        <v>114</v>
      </c>
      <c r="H2" s="184" t="s">
        <v>115</v>
      </c>
      <c r="I2" s="184"/>
      <c r="J2" s="184"/>
      <c r="K2" s="184" t="s">
        <v>116</v>
      </c>
      <c r="L2" s="184"/>
      <c r="M2" s="184"/>
      <c r="N2" s="184" t="s">
        <v>113</v>
      </c>
      <c r="O2" s="184"/>
      <c r="P2" s="184"/>
      <c r="Q2" s="184" t="s">
        <v>115</v>
      </c>
      <c r="R2" s="184"/>
      <c r="S2" s="184"/>
      <c r="T2" s="184" t="s">
        <v>116</v>
      </c>
      <c r="U2" s="184"/>
      <c r="V2" s="184"/>
      <c r="W2" s="184" t="s">
        <v>113</v>
      </c>
      <c r="X2" s="184"/>
      <c r="Y2" s="184"/>
      <c r="AB2" s="184" t="s">
        <v>122</v>
      </c>
      <c r="AC2" s="83" t="s">
        <v>117</v>
      </c>
      <c r="AD2" s="83" t="s">
        <v>117</v>
      </c>
      <c r="AE2" s="83" t="s">
        <v>117</v>
      </c>
      <c r="AF2" s="83" t="s">
        <v>118</v>
      </c>
      <c r="AG2" s="83" t="s">
        <v>118</v>
      </c>
      <c r="AH2" s="83" t="s">
        <v>118</v>
      </c>
      <c r="AI2" s="83" t="s">
        <v>119</v>
      </c>
      <c r="AJ2" s="83" t="s">
        <v>119</v>
      </c>
      <c r="AK2" s="83" t="s">
        <v>119</v>
      </c>
      <c r="AL2" s="83" t="s">
        <v>120</v>
      </c>
      <c r="AM2" s="83" t="s">
        <v>120</v>
      </c>
      <c r="AN2" s="83" t="s">
        <v>120</v>
      </c>
      <c r="AO2" s="83" t="s">
        <v>121</v>
      </c>
      <c r="AP2" s="83" t="s">
        <v>121</v>
      </c>
      <c r="AQ2" s="83" t="s">
        <v>121</v>
      </c>
      <c r="AR2" s="184" t="s">
        <v>113</v>
      </c>
      <c r="AS2" s="184"/>
      <c r="AT2" s="184"/>
    </row>
    <row r="3" spans="1:74" ht="27" customHeight="1" x14ac:dyDescent="0.25">
      <c r="A3" s="79" t="s">
        <v>112</v>
      </c>
      <c r="B3" s="80" t="s">
        <v>2</v>
      </c>
      <c r="C3" s="80" t="s">
        <v>128</v>
      </c>
      <c r="D3" s="80" t="s">
        <v>68</v>
      </c>
      <c r="G3" s="184"/>
      <c r="H3" s="80" t="s">
        <v>2</v>
      </c>
      <c r="I3" s="80" t="s">
        <v>128</v>
      </c>
      <c r="J3" s="80" t="s">
        <v>68</v>
      </c>
      <c r="K3" s="80" t="s">
        <v>2</v>
      </c>
      <c r="L3" s="80" t="s">
        <v>128</v>
      </c>
      <c r="M3" s="80" t="s">
        <v>68</v>
      </c>
      <c r="N3" s="80" t="s">
        <v>2</v>
      </c>
      <c r="O3" s="80" t="s">
        <v>128</v>
      </c>
      <c r="P3" s="80" t="s">
        <v>68</v>
      </c>
      <c r="Q3" s="80" t="s">
        <v>2</v>
      </c>
      <c r="R3" s="80" t="s">
        <v>128</v>
      </c>
      <c r="S3" s="80" t="s">
        <v>68</v>
      </c>
      <c r="T3" s="80" t="s">
        <v>2</v>
      </c>
      <c r="U3" s="80" t="s">
        <v>128</v>
      </c>
      <c r="V3" s="80" t="s">
        <v>68</v>
      </c>
      <c r="W3" s="80" t="s">
        <v>2</v>
      </c>
      <c r="X3" s="80" t="s">
        <v>128</v>
      </c>
      <c r="Y3" s="80" t="s">
        <v>68</v>
      </c>
      <c r="AB3" s="184"/>
      <c r="AC3" s="80" t="s">
        <v>2</v>
      </c>
      <c r="AD3" s="80" t="s">
        <v>128</v>
      </c>
      <c r="AE3" s="80" t="s">
        <v>68</v>
      </c>
      <c r="AF3" s="80" t="s">
        <v>2</v>
      </c>
      <c r="AG3" s="80" t="s">
        <v>128</v>
      </c>
      <c r="AH3" s="80" t="s">
        <v>68</v>
      </c>
      <c r="AI3" s="80" t="s">
        <v>2</v>
      </c>
      <c r="AJ3" s="80" t="s">
        <v>128</v>
      </c>
      <c r="AK3" s="80" t="s">
        <v>68</v>
      </c>
      <c r="AL3" s="80" t="s">
        <v>2</v>
      </c>
      <c r="AM3" s="80" t="s">
        <v>128</v>
      </c>
      <c r="AN3" s="80" t="s">
        <v>68</v>
      </c>
      <c r="AO3" s="80" t="s">
        <v>2</v>
      </c>
      <c r="AP3" s="80" t="s">
        <v>128</v>
      </c>
      <c r="AQ3" s="80" t="s">
        <v>68</v>
      </c>
      <c r="AR3" s="80" t="s">
        <v>2</v>
      </c>
      <c r="AS3" s="80" t="s">
        <v>128</v>
      </c>
      <c r="AT3" s="80" t="s">
        <v>68</v>
      </c>
      <c r="AW3" s="79" t="s">
        <v>129</v>
      </c>
      <c r="AX3" s="80" t="s">
        <v>2</v>
      </c>
      <c r="AY3" s="80" t="s">
        <v>128</v>
      </c>
      <c r="AZ3" s="80" t="s">
        <v>68</v>
      </c>
      <c r="BA3" s="82" t="s">
        <v>131</v>
      </c>
      <c r="BD3" s="79" t="s">
        <v>132</v>
      </c>
      <c r="BE3" s="80" t="s">
        <v>135</v>
      </c>
      <c r="BF3" s="80" t="s">
        <v>136</v>
      </c>
      <c r="BG3" s="80" t="s">
        <v>137</v>
      </c>
      <c r="BH3" s="80" t="s">
        <v>133</v>
      </c>
      <c r="BI3" s="80" t="s">
        <v>134</v>
      </c>
      <c r="BJ3" s="82" t="s">
        <v>138</v>
      </c>
      <c r="BK3" s="82" t="s">
        <v>131</v>
      </c>
      <c r="BT3" s="183" t="s">
        <v>150</v>
      </c>
      <c r="BU3" s="183"/>
      <c r="BV3" s="183"/>
    </row>
    <row r="4" spans="1:74" ht="16.5" x14ac:dyDescent="0.25">
      <c r="A4" s="86">
        <v>2020</v>
      </c>
      <c r="B4" s="91">
        <v>3065.3877530712161</v>
      </c>
      <c r="C4" s="91">
        <v>45.469569173511246</v>
      </c>
      <c r="D4" s="91">
        <v>55.569016177820686</v>
      </c>
      <c r="E4" s="57"/>
      <c r="F4" s="57"/>
      <c r="G4" s="87">
        <v>2020</v>
      </c>
      <c r="H4" s="91">
        <v>424.70894349503453</v>
      </c>
      <c r="I4" s="91">
        <v>17.845133017467905</v>
      </c>
      <c r="J4" s="91">
        <v>44.483175448205863</v>
      </c>
      <c r="K4" s="91">
        <v>2640.6788095761817</v>
      </c>
      <c r="L4" s="91">
        <v>27.624436156043338</v>
      </c>
      <c r="M4" s="91">
        <v>11.085840729614823</v>
      </c>
      <c r="N4" s="91">
        <v>3065.3877530712161</v>
      </c>
      <c r="O4" s="91">
        <v>45.469569173511246</v>
      </c>
      <c r="P4" s="91">
        <v>55.569016177820686</v>
      </c>
      <c r="Q4" s="88">
        <v>0.13854982720196427</v>
      </c>
      <c r="R4" s="88">
        <v>0.39246320873134127</v>
      </c>
      <c r="S4" s="88">
        <v>0.80050320318538359</v>
      </c>
      <c r="T4" s="88">
        <v>0.86145017279803571</v>
      </c>
      <c r="U4" s="88">
        <v>0.60753679126865867</v>
      </c>
      <c r="V4" s="88">
        <v>0.19949679681461635</v>
      </c>
      <c r="W4" s="88">
        <v>1</v>
      </c>
      <c r="X4" s="88">
        <v>1</v>
      </c>
      <c r="Y4" s="88">
        <v>1</v>
      </c>
      <c r="Z4" s="89">
        <v>0</v>
      </c>
      <c r="AB4" s="87">
        <v>2020</v>
      </c>
      <c r="AC4" s="90">
        <v>1178.4710619120408</v>
      </c>
      <c r="AD4" s="90">
        <v>0</v>
      </c>
      <c r="AE4" s="90">
        <v>0</v>
      </c>
      <c r="AF4" s="90">
        <v>0</v>
      </c>
      <c r="AG4" s="90">
        <v>0</v>
      </c>
      <c r="AH4" s="90">
        <v>55.569016177820686</v>
      </c>
      <c r="AI4" s="90">
        <v>0</v>
      </c>
      <c r="AJ4" s="90">
        <v>1.6413985000000002</v>
      </c>
      <c r="AK4" s="90">
        <v>0</v>
      </c>
      <c r="AL4" s="90">
        <v>0</v>
      </c>
      <c r="AM4" s="90">
        <v>21.636095673511246</v>
      </c>
      <c r="AN4" s="90">
        <v>0</v>
      </c>
      <c r="AO4" s="90">
        <v>1886.9166911591758</v>
      </c>
      <c r="AP4" s="90">
        <v>22.192074999999999</v>
      </c>
      <c r="AQ4" s="90">
        <v>0</v>
      </c>
      <c r="AR4" s="90">
        <v>3065.3877530712166</v>
      </c>
      <c r="AS4" s="90">
        <v>45.469569173511246</v>
      </c>
      <c r="AT4" s="90">
        <v>55.569016177820686</v>
      </c>
      <c r="AU4" s="57"/>
      <c r="AV4" s="57"/>
      <c r="AW4" s="82" t="s">
        <v>74</v>
      </c>
      <c r="AX4" s="98">
        <v>0.20386675892079822</v>
      </c>
      <c r="AY4" s="98">
        <v>0.65816511704272374</v>
      </c>
      <c r="AZ4" s="98">
        <v>0.13796812403647807</v>
      </c>
      <c r="BA4" s="98">
        <v>1</v>
      </c>
      <c r="BD4" s="82" t="s">
        <v>74</v>
      </c>
      <c r="BE4" s="98">
        <v>0.19260383287633662</v>
      </c>
      <c r="BF4" s="98">
        <v>0.13796812403647807</v>
      </c>
      <c r="BG4" s="98">
        <v>0.48636260813479726</v>
      </c>
      <c r="BH4" s="98">
        <v>1.3734194605227522E-3</v>
      </c>
      <c r="BI4" s="98">
        <v>0.1718025089079265</v>
      </c>
      <c r="BJ4" s="98">
        <v>9.8895065839388566E-3</v>
      </c>
      <c r="BK4" s="98">
        <v>1</v>
      </c>
      <c r="BL4" s="85"/>
      <c r="BT4" s="92" t="s">
        <v>140</v>
      </c>
    </row>
    <row r="5" spans="1:74" ht="16.5" x14ac:dyDescent="0.25">
      <c r="A5" s="86">
        <f>+A4+1</f>
        <v>2021</v>
      </c>
      <c r="B5" s="91">
        <v>10147.351244895268</v>
      </c>
      <c r="C5" s="91">
        <v>39.093653521593453</v>
      </c>
      <c r="D5" s="91">
        <v>40.171198581538093</v>
      </c>
      <c r="E5" s="57"/>
      <c r="F5" s="57"/>
      <c r="G5" s="86">
        <f>+G4+1</f>
        <v>2021</v>
      </c>
      <c r="H5" s="91">
        <v>6946.7608735288104</v>
      </c>
      <c r="I5" s="91">
        <v>16.389025340834021</v>
      </c>
      <c r="J5" s="91">
        <v>31.30297518540501</v>
      </c>
      <c r="K5" s="91">
        <v>3200.5903713664584</v>
      </c>
      <c r="L5" s="91">
        <v>22.704628180759428</v>
      </c>
      <c r="M5" s="91">
        <v>8.8682233961330805</v>
      </c>
      <c r="N5" s="91">
        <v>10147.351244895268</v>
      </c>
      <c r="O5" s="91">
        <v>39.093653521593453</v>
      </c>
      <c r="P5" s="91">
        <v>40.171198581538093</v>
      </c>
      <c r="Q5" s="88">
        <v>0.68458858926593791</v>
      </c>
      <c r="R5" s="88">
        <v>0.41922470438281018</v>
      </c>
      <c r="S5" s="88">
        <v>0.77923926322156722</v>
      </c>
      <c r="T5" s="88">
        <v>0.31541141073406215</v>
      </c>
      <c r="U5" s="88">
        <v>0.58077529561718977</v>
      </c>
      <c r="V5" s="88">
        <v>0.22076073677843272</v>
      </c>
      <c r="W5" s="88">
        <v>1</v>
      </c>
      <c r="X5" s="88">
        <v>1</v>
      </c>
      <c r="Y5" s="88">
        <v>1</v>
      </c>
      <c r="Z5" s="89">
        <v>0</v>
      </c>
      <c r="AB5" s="86">
        <f>+AB4+1</f>
        <v>2021</v>
      </c>
      <c r="AC5" s="90">
        <v>7082.8449615622712</v>
      </c>
      <c r="AD5" s="90">
        <v>0</v>
      </c>
      <c r="AE5" s="90">
        <v>0</v>
      </c>
      <c r="AF5" s="90">
        <v>0</v>
      </c>
      <c r="AG5" s="90">
        <v>0</v>
      </c>
      <c r="AH5" s="90">
        <v>40.171198581538093</v>
      </c>
      <c r="AI5" s="90">
        <v>0</v>
      </c>
      <c r="AJ5" s="90">
        <v>0.79255361999999996</v>
      </c>
      <c r="AK5" s="90">
        <v>0</v>
      </c>
      <c r="AL5" s="90">
        <v>0</v>
      </c>
      <c r="AM5" s="90">
        <v>18.869233234926782</v>
      </c>
      <c r="AN5" s="90">
        <v>0</v>
      </c>
      <c r="AO5" s="90">
        <v>3064.5062833329944</v>
      </c>
      <c r="AP5" s="90">
        <v>19.431866666666668</v>
      </c>
      <c r="AQ5" s="90">
        <v>0</v>
      </c>
      <c r="AR5" s="90">
        <v>10147.351244895266</v>
      </c>
      <c r="AS5" s="90">
        <v>39.093653521593453</v>
      </c>
      <c r="AT5" s="90">
        <v>40.171198581538093</v>
      </c>
      <c r="AU5" s="57"/>
      <c r="AV5" s="57"/>
      <c r="AW5" s="82" t="s">
        <v>130</v>
      </c>
      <c r="AX5" s="125">
        <v>222.14131133971179</v>
      </c>
      <c r="AY5" s="125">
        <v>717.16283199815871</v>
      </c>
      <c r="AZ5" s="125">
        <v>150.33554346370948</v>
      </c>
      <c r="BA5" s="100">
        <v>1089.63968680158</v>
      </c>
      <c r="BD5" s="82" t="s">
        <v>130</v>
      </c>
      <c r="BE5" s="99">
        <v>209.86878013215528</v>
      </c>
      <c r="BF5" s="99">
        <v>150.33554346370948</v>
      </c>
      <c r="BG5" s="99">
        <v>529.96</v>
      </c>
      <c r="BH5" s="99">
        <v>1.4965323508112065</v>
      </c>
      <c r="BI5" s="99">
        <v>187.2028319981587</v>
      </c>
      <c r="BJ5" s="99">
        <v>10.775998856745298</v>
      </c>
      <c r="BK5" s="101">
        <v>1089.63968680158</v>
      </c>
      <c r="BL5" s="84"/>
      <c r="BT5" s="92" t="s">
        <v>141</v>
      </c>
    </row>
    <row r="6" spans="1:74" x14ac:dyDescent="0.25">
      <c r="A6" s="86">
        <f t="shared" ref="A6:A9" si="0">+A5+1</f>
        <v>2022</v>
      </c>
      <c r="B6" s="91">
        <v>10139.041232668227</v>
      </c>
      <c r="C6" s="91">
        <v>41.076662794525298</v>
      </c>
      <c r="D6" s="91">
        <v>48.604420206829857</v>
      </c>
      <c r="E6" s="57"/>
      <c r="F6" s="57"/>
      <c r="G6" s="86">
        <f t="shared" ref="G6:G9" si="1">+G5+1</f>
        <v>2022</v>
      </c>
      <c r="H6" s="91">
        <v>7718.773758244999</v>
      </c>
      <c r="I6" s="91">
        <v>15.783125932399424</v>
      </c>
      <c r="J6" s="91">
        <v>41.737300247206683</v>
      </c>
      <c r="K6" s="91">
        <v>2420.2674744232281</v>
      </c>
      <c r="L6" s="91">
        <v>25.293536862125876</v>
      </c>
      <c r="M6" s="91">
        <v>6.8671199596231727</v>
      </c>
      <c r="N6" s="91">
        <v>10139.041232668227</v>
      </c>
      <c r="O6" s="91">
        <v>41.076662794525298</v>
      </c>
      <c r="P6" s="91">
        <v>48.604420206829857</v>
      </c>
      <c r="Q6" s="88">
        <v>0.7612922742019167</v>
      </c>
      <c r="R6" s="88">
        <v>0.38423583754479201</v>
      </c>
      <c r="S6" s="88">
        <v>0.8587140854596963</v>
      </c>
      <c r="T6" s="88">
        <v>0.23870772579808333</v>
      </c>
      <c r="U6" s="88">
        <v>0.61576416245520804</v>
      </c>
      <c r="V6" s="88">
        <v>0.14128591454030368</v>
      </c>
      <c r="W6" s="88">
        <v>1</v>
      </c>
      <c r="X6" s="88">
        <v>1</v>
      </c>
      <c r="Y6" s="88">
        <v>1</v>
      </c>
      <c r="Z6" s="89">
        <v>0</v>
      </c>
      <c r="AB6" s="86">
        <f t="shared" ref="AB6:AB9" si="2">+AB5+1</f>
        <v>2022</v>
      </c>
      <c r="AC6" s="90">
        <v>10122.886295331755</v>
      </c>
      <c r="AD6" s="90">
        <v>0</v>
      </c>
      <c r="AE6" s="90">
        <v>0</v>
      </c>
      <c r="AF6" s="90">
        <v>0</v>
      </c>
      <c r="AG6" s="90">
        <v>0</v>
      </c>
      <c r="AH6" s="90">
        <v>48.604420206829857</v>
      </c>
      <c r="AI6" s="90">
        <v>0</v>
      </c>
      <c r="AJ6" s="90">
        <v>0</v>
      </c>
      <c r="AK6" s="90">
        <v>0</v>
      </c>
      <c r="AL6" s="90">
        <v>0</v>
      </c>
      <c r="AM6" s="90">
        <v>18.553362794525299</v>
      </c>
      <c r="AN6" s="90">
        <v>0</v>
      </c>
      <c r="AO6" s="90">
        <v>16.154937336473772</v>
      </c>
      <c r="AP6" s="90">
        <v>22.523299999999999</v>
      </c>
      <c r="AQ6" s="90">
        <v>0</v>
      </c>
      <c r="AR6" s="90">
        <v>10139.041232668229</v>
      </c>
      <c r="AS6" s="90">
        <v>41.076662794525298</v>
      </c>
      <c r="AT6" s="90">
        <v>48.604420206829857</v>
      </c>
      <c r="AU6" s="57"/>
      <c r="AV6" s="57"/>
      <c r="AW6" s="57"/>
      <c r="BA6" s="57"/>
      <c r="BD6" s="57"/>
      <c r="BT6" s="92" t="s">
        <v>142</v>
      </c>
    </row>
    <row r="7" spans="1:74" x14ac:dyDescent="0.25">
      <c r="A7" s="86">
        <f t="shared" si="0"/>
        <v>2023</v>
      </c>
      <c r="B7" s="91">
        <v>10450.278115796753</v>
      </c>
      <c r="C7" s="91">
        <v>125.75975662008344</v>
      </c>
      <c r="D7" s="91">
        <v>46.517555194469523</v>
      </c>
      <c r="E7" s="57"/>
      <c r="F7" s="57"/>
      <c r="G7" s="86">
        <f t="shared" si="1"/>
        <v>2023</v>
      </c>
      <c r="H7" s="91">
        <v>9680.3436662979839</v>
      </c>
      <c r="I7" s="91">
        <v>97.210029925549151</v>
      </c>
      <c r="J7" s="91">
        <v>41.737300247206683</v>
      </c>
      <c r="K7" s="91">
        <v>769.93444949876869</v>
      </c>
      <c r="L7" s="91">
        <v>28.549726694534293</v>
      </c>
      <c r="M7" s="91">
        <v>4.7802549472628435</v>
      </c>
      <c r="N7" s="91">
        <v>10450.278115796753</v>
      </c>
      <c r="O7" s="91">
        <v>125.75975662008344</v>
      </c>
      <c r="P7" s="91">
        <v>46.517555194469523</v>
      </c>
      <c r="Q7" s="88">
        <v>0.92632402305782391</v>
      </c>
      <c r="R7" s="88">
        <v>0.77298201378695275</v>
      </c>
      <c r="S7" s="88">
        <v>0.89723761433121996</v>
      </c>
      <c r="T7" s="88">
        <v>7.3675976942176064E-2</v>
      </c>
      <c r="U7" s="88">
        <v>0.22701798621304736</v>
      </c>
      <c r="V7" s="88">
        <v>0.10276238566878013</v>
      </c>
      <c r="W7" s="88">
        <v>1</v>
      </c>
      <c r="X7" s="88">
        <v>1</v>
      </c>
      <c r="Y7" s="88">
        <v>1</v>
      </c>
      <c r="Z7" s="89">
        <v>0</v>
      </c>
      <c r="AB7" s="86">
        <f t="shared" si="2"/>
        <v>2023</v>
      </c>
      <c r="AC7" s="90">
        <v>10436.665724642411</v>
      </c>
      <c r="AD7" s="90">
        <v>0</v>
      </c>
      <c r="AE7" s="90">
        <v>0</v>
      </c>
      <c r="AF7" s="90">
        <v>0</v>
      </c>
      <c r="AG7" s="90">
        <v>0</v>
      </c>
      <c r="AH7" s="90">
        <v>46.517555194469523</v>
      </c>
      <c r="AI7" s="90">
        <v>0</v>
      </c>
      <c r="AJ7" s="90">
        <v>0</v>
      </c>
      <c r="AK7" s="90">
        <v>0</v>
      </c>
      <c r="AL7" s="90">
        <v>0</v>
      </c>
      <c r="AM7" s="90">
        <v>18.901475850852673</v>
      </c>
      <c r="AN7" s="90">
        <v>0</v>
      </c>
      <c r="AO7" s="90">
        <v>13.612391154352162</v>
      </c>
      <c r="AP7" s="90">
        <v>106.85828076923077</v>
      </c>
      <c r="AQ7" s="90">
        <v>0</v>
      </c>
      <c r="AR7" s="90">
        <v>10450.278115796764</v>
      </c>
      <c r="AS7" s="90">
        <v>125.75975662008345</v>
      </c>
      <c r="AT7" s="90">
        <v>46.517555194469523</v>
      </c>
      <c r="AU7" s="57"/>
      <c r="AV7" s="57"/>
      <c r="AW7" s="57"/>
      <c r="BD7" s="57"/>
      <c r="BT7" s="92" t="s">
        <v>143</v>
      </c>
    </row>
    <row r="8" spans="1:74" x14ac:dyDescent="0.25">
      <c r="A8" s="86">
        <f t="shared" si="0"/>
        <v>2024</v>
      </c>
      <c r="B8" s="91">
        <v>304.40501852614079</v>
      </c>
      <c r="C8" s="91">
        <v>125.53234687765179</v>
      </c>
      <c r="D8" s="91">
        <v>44.440219246092575</v>
      </c>
      <c r="E8" s="57"/>
      <c r="F8" s="57"/>
      <c r="G8" s="86">
        <f t="shared" si="1"/>
        <v>2024</v>
      </c>
      <c r="H8" s="91">
        <v>270.92993642710923</v>
      </c>
      <c r="I8" s="91">
        <v>97.096221348882494</v>
      </c>
      <c r="J8" s="91">
        <v>41.737300247206683</v>
      </c>
      <c r="K8" s="91">
        <v>33.475082099031553</v>
      </c>
      <c r="L8" s="91">
        <v>28.436125528769296</v>
      </c>
      <c r="M8" s="91">
        <v>2.7029189988858944</v>
      </c>
      <c r="N8" s="91">
        <v>304.40501852614079</v>
      </c>
      <c r="O8" s="91">
        <v>125.53234687765179</v>
      </c>
      <c r="P8" s="91">
        <v>44.440219246092575</v>
      </c>
      <c r="Q8" s="88">
        <v>0.89003110966727739</v>
      </c>
      <c r="R8" s="88">
        <v>0.77347571175034169</v>
      </c>
      <c r="S8" s="88">
        <v>0.93917854041362436</v>
      </c>
      <c r="T8" s="88">
        <v>0.10996889033272254</v>
      </c>
      <c r="U8" s="88">
        <v>0.22652428824965837</v>
      </c>
      <c r="V8" s="88">
        <v>6.0821459586375685E-2</v>
      </c>
      <c r="W8" s="88">
        <v>0.99999999999999989</v>
      </c>
      <c r="X8" s="88">
        <v>1</v>
      </c>
      <c r="Y8" s="88">
        <v>1</v>
      </c>
      <c r="Z8" s="89">
        <v>0</v>
      </c>
      <c r="AB8" s="86">
        <f t="shared" si="2"/>
        <v>2024</v>
      </c>
      <c r="AC8" s="90">
        <v>293.76288440285879</v>
      </c>
      <c r="AD8" s="90">
        <v>0</v>
      </c>
      <c r="AE8" s="90">
        <v>0</v>
      </c>
      <c r="AF8" s="90">
        <v>0</v>
      </c>
      <c r="AG8" s="90">
        <v>0</v>
      </c>
      <c r="AH8" s="90">
        <v>44.440219246092575</v>
      </c>
      <c r="AI8" s="90">
        <v>0</v>
      </c>
      <c r="AJ8" s="90">
        <v>0</v>
      </c>
      <c r="AK8" s="90">
        <v>0</v>
      </c>
      <c r="AL8" s="90">
        <v>0</v>
      </c>
      <c r="AM8" s="90">
        <v>19.387473800728703</v>
      </c>
      <c r="AN8" s="90">
        <v>0</v>
      </c>
      <c r="AO8" s="90">
        <v>10.642134123281977</v>
      </c>
      <c r="AP8" s="90">
        <v>106.14487307692309</v>
      </c>
      <c r="AQ8" s="90">
        <v>0</v>
      </c>
      <c r="AR8" s="90">
        <v>304.40501852614079</v>
      </c>
      <c r="AS8" s="90">
        <v>125.53234687765179</v>
      </c>
      <c r="AT8" s="90">
        <v>44.440219246092575</v>
      </c>
      <c r="AU8" s="57"/>
      <c r="AV8" s="57"/>
      <c r="AW8" s="57"/>
      <c r="BD8" s="57"/>
      <c r="BT8" s="92" t="s">
        <v>144</v>
      </c>
    </row>
    <row r="9" spans="1:74" x14ac:dyDescent="0.25">
      <c r="A9" s="86">
        <f t="shared" si="0"/>
        <v>2025</v>
      </c>
      <c r="B9" s="91">
        <v>142.72631514669058</v>
      </c>
      <c r="C9" s="91">
        <v>121.88631546706657</v>
      </c>
      <c r="D9" s="91">
        <v>31.952857349071571</v>
      </c>
      <c r="E9" s="57"/>
      <c r="F9" s="57"/>
      <c r="G9" s="86">
        <f t="shared" si="1"/>
        <v>2025</v>
      </c>
      <c r="H9" s="91">
        <v>128.26108510137342</v>
      </c>
      <c r="I9" s="91">
        <v>96.918051638882503</v>
      </c>
      <c r="J9" s="91">
        <v>31.30297518540501</v>
      </c>
      <c r="K9" s="91">
        <v>14.465230045317153</v>
      </c>
      <c r="L9" s="91">
        <v>24.968263828184071</v>
      </c>
      <c r="M9" s="91">
        <v>0.64988216366655971</v>
      </c>
      <c r="N9" s="91">
        <v>142.72631514669058</v>
      </c>
      <c r="O9" s="91">
        <v>121.88631546706657</v>
      </c>
      <c r="P9" s="91">
        <v>31.952857349071571</v>
      </c>
      <c r="Q9" s="88">
        <v>0.89865057448971375</v>
      </c>
      <c r="R9" s="88">
        <v>0.79515121338678552</v>
      </c>
      <c r="S9" s="88">
        <v>0.97966121913396131</v>
      </c>
      <c r="T9" s="88">
        <v>0.10134942551028622</v>
      </c>
      <c r="U9" s="88">
        <v>0.20484878661321454</v>
      </c>
      <c r="V9" s="88">
        <v>2.0338780866038662E-2</v>
      </c>
      <c r="W9" s="88">
        <v>1</v>
      </c>
      <c r="X9" s="88">
        <v>1</v>
      </c>
      <c r="Y9" s="88">
        <v>1</v>
      </c>
      <c r="Z9" s="89">
        <v>0</v>
      </c>
      <c r="AB9" s="86">
        <f t="shared" si="2"/>
        <v>2025</v>
      </c>
      <c r="AC9" s="90">
        <v>134.36615098309795</v>
      </c>
      <c r="AD9" s="90">
        <v>0</v>
      </c>
      <c r="AE9" s="90">
        <v>0</v>
      </c>
      <c r="AF9" s="90">
        <v>0</v>
      </c>
      <c r="AG9" s="90">
        <v>0</v>
      </c>
      <c r="AH9" s="90">
        <v>31.952857349071571</v>
      </c>
      <c r="AI9" s="90">
        <v>0</v>
      </c>
      <c r="AJ9" s="90">
        <v>0</v>
      </c>
      <c r="AK9" s="90">
        <v>0</v>
      </c>
      <c r="AL9" s="90">
        <v>0</v>
      </c>
      <c r="AM9" s="90">
        <v>20.429550082451168</v>
      </c>
      <c r="AN9" s="90">
        <v>0</v>
      </c>
      <c r="AO9" s="90">
        <v>8.3601641635926285</v>
      </c>
      <c r="AP9" s="90">
        <v>101.45676538461539</v>
      </c>
      <c r="AQ9" s="90">
        <v>0</v>
      </c>
      <c r="AR9" s="90">
        <v>142.72631514669058</v>
      </c>
      <c r="AS9" s="90">
        <v>121.88631546706657</v>
      </c>
      <c r="AT9" s="90">
        <v>31.952857349071571</v>
      </c>
      <c r="AU9" s="57"/>
      <c r="AV9" s="57"/>
      <c r="AW9" s="57"/>
      <c r="BD9" s="57"/>
      <c r="BT9" s="92" t="s">
        <v>145</v>
      </c>
    </row>
    <row r="10" spans="1:74" x14ac:dyDescent="0.25">
      <c r="A10" s="86">
        <f>+A9+1</f>
        <v>2026</v>
      </c>
      <c r="B10" s="91">
        <v>37.209827571541538</v>
      </c>
      <c r="C10" s="91">
        <v>111.90398421346718</v>
      </c>
      <c r="D10" s="91">
        <v>0</v>
      </c>
      <c r="E10" s="57"/>
      <c r="F10" s="57"/>
      <c r="G10" s="86">
        <f>+G9+1</f>
        <v>2026</v>
      </c>
      <c r="H10" s="91">
        <v>34.775130686708437</v>
      </c>
      <c r="I10" s="91">
        <v>92.047241787453913</v>
      </c>
      <c r="J10" s="91">
        <v>0</v>
      </c>
      <c r="K10" s="91">
        <v>2.4346968848331052</v>
      </c>
      <c r="L10" s="91">
        <v>19.856742426013273</v>
      </c>
      <c r="M10" s="91">
        <v>0</v>
      </c>
      <c r="N10" s="91">
        <v>37.209827571541538</v>
      </c>
      <c r="O10" s="91">
        <v>111.90398421346718</v>
      </c>
      <c r="P10" s="91">
        <v>0</v>
      </c>
      <c r="Q10" s="88">
        <v>0.93456844485097312</v>
      </c>
      <c r="R10" s="88">
        <v>0.82255553664528425</v>
      </c>
      <c r="S10" s="88" t="s">
        <v>192</v>
      </c>
      <c r="T10" s="88">
        <v>6.5431555149026988E-2</v>
      </c>
      <c r="U10" s="88">
        <v>0.17744446335471581</v>
      </c>
      <c r="V10" s="88" t="s">
        <v>192</v>
      </c>
      <c r="W10" s="88">
        <v>1</v>
      </c>
      <c r="X10" s="88">
        <v>1</v>
      </c>
      <c r="Y10" s="88">
        <v>0</v>
      </c>
      <c r="Z10" s="89">
        <v>0</v>
      </c>
      <c r="AB10" s="86">
        <f>+AB9+1</f>
        <v>2026</v>
      </c>
      <c r="AC10" s="90">
        <v>37.209827571541538</v>
      </c>
      <c r="AD10" s="90">
        <v>0</v>
      </c>
      <c r="AE10" s="90">
        <v>0</v>
      </c>
      <c r="AF10" s="90">
        <v>0</v>
      </c>
      <c r="AG10" s="90">
        <v>0</v>
      </c>
      <c r="AH10" s="90">
        <v>0</v>
      </c>
      <c r="AI10" s="90">
        <v>0</v>
      </c>
      <c r="AJ10" s="90">
        <v>0</v>
      </c>
      <c r="AK10" s="90">
        <v>0</v>
      </c>
      <c r="AL10" s="90">
        <v>0</v>
      </c>
      <c r="AM10" s="90">
        <v>15.135326521159488</v>
      </c>
      <c r="AN10" s="90">
        <v>0</v>
      </c>
      <c r="AO10" s="90">
        <v>0</v>
      </c>
      <c r="AP10" s="90">
        <v>96.768657692307713</v>
      </c>
      <c r="AQ10" s="90">
        <v>0</v>
      </c>
      <c r="AR10" s="90">
        <v>37.209827571541538</v>
      </c>
      <c r="AS10" s="90">
        <v>111.9039842134672</v>
      </c>
      <c r="AT10" s="90">
        <v>0</v>
      </c>
      <c r="AU10" s="57"/>
      <c r="AV10" s="57"/>
      <c r="AW10" s="57"/>
      <c r="BD10" s="57"/>
      <c r="BT10" s="92" t="s">
        <v>159</v>
      </c>
    </row>
    <row r="11" spans="1:74" x14ac:dyDescent="0.25">
      <c r="A11" s="86" t="s">
        <v>173</v>
      </c>
      <c r="B11" s="91">
        <v>0</v>
      </c>
      <c r="C11" s="91">
        <v>19.55601664394139</v>
      </c>
      <c r="D11" s="91">
        <v>0</v>
      </c>
      <c r="E11" s="57"/>
      <c r="F11" s="57"/>
      <c r="G11" s="86" t="s">
        <v>173</v>
      </c>
      <c r="H11" s="91">
        <v>0</v>
      </c>
      <c r="I11" s="91">
        <v>17.2323813572402</v>
      </c>
      <c r="J11" s="91">
        <v>0</v>
      </c>
      <c r="K11" s="91">
        <v>0</v>
      </c>
      <c r="L11" s="91">
        <v>2.3236352867011854</v>
      </c>
      <c r="M11" s="91">
        <v>0</v>
      </c>
      <c r="N11" s="91">
        <v>0</v>
      </c>
      <c r="O11" s="91">
        <v>19.55601664394139</v>
      </c>
      <c r="P11" s="91">
        <v>0</v>
      </c>
      <c r="Q11" s="88" t="s">
        <v>192</v>
      </c>
      <c r="R11" s="88">
        <v>0.88118054259167999</v>
      </c>
      <c r="S11" s="88" t="s">
        <v>192</v>
      </c>
      <c r="T11" s="88" t="s">
        <v>192</v>
      </c>
      <c r="U11" s="88">
        <v>0.1188194574083197</v>
      </c>
      <c r="V11" s="88" t="s">
        <v>192</v>
      </c>
      <c r="W11" s="88">
        <v>0</v>
      </c>
      <c r="X11" s="88">
        <v>0.99999999999999967</v>
      </c>
      <c r="Y11" s="88">
        <v>0</v>
      </c>
      <c r="Z11" s="89">
        <v>0</v>
      </c>
      <c r="AB11" s="86" t="s">
        <v>173</v>
      </c>
      <c r="AC11" s="90">
        <v>0</v>
      </c>
      <c r="AD11" s="90">
        <v>0</v>
      </c>
      <c r="AE11" s="90">
        <v>0</v>
      </c>
      <c r="AF11" s="90">
        <v>0</v>
      </c>
      <c r="AG11" s="90">
        <v>0</v>
      </c>
      <c r="AH11" s="90">
        <v>0</v>
      </c>
      <c r="AI11" s="90">
        <v>0</v>
      </c>
      <c r="AJ11" s="90">
        <v>0</v>
      </c>
      <c r="AK11" s="90">
        <v>0</v>
      </c>
      <c r="AL11" s="90">
        <v>0</v>
      </c>
      <c r="AM11" s="90">
        <v>7.2553959174456599</v>
      </c>
      <c r="AN11" s="90">
        <v>0</v>
      </c>
      <c r="AO11" s="90">
        <v>0</v>
      </c>
      <c r="AP11" s="90">
        <v>12.300620726495728</v>
      </c>
      <c r="AQ11" s="90">
        <v>0</v>
      </c>
      <c r="AR11" s="90">
        <v>0</v>
      </c>
      <c r="AS11" s="90">
        <v>19.55601664394139</v>
      </c>
      <c r="AT11" s="90">
        <v>0</v>
      </c>
      <c r="AU11" s="57"/>
      <c r="AV11" s="57"/>
      <c r="AW11" s="57"/>
      <c r="BD11" s="57"/>
      <c r="BT11" s="92" t="s">
        <v>146</v>
      </c>
    </row>
    <row r="12" spans="1:74" x14ac:dyDescent="0.25">
      <c r="A12" s="81"/>
      <c r="B12" s="128"/>
      <c r="C12" s="128"/>
      <c r="D12" s="128"/>
      <c r="E12" s="129"/>
      <c r="F12" s="129"/>
      <c r="G12" s="81"/>
      <c r="H12" s="128"/>
      <c r="I12" s="128"/>
      <c r="J12" s="128"/>
      <c r="K12" s="128"/>
      <c r="L12" s="128"/>
      <c r="M12" s="128"/>
      <c r="N12" s="128"/>
      <c r="O12" s="128"/>
      <c r="P12" s="128"/>
      <c r="Q12" s="130"/>
      <c r="R12" s="130"/>
      <c r="S12" s="130"/>
      <c r="T12" s="130"/>
      <c r="U12" s="130"/>
      <c r="V12" s="130"/>
      <c r="W12" s="130"/>
      <c r="X12" s="130"/>
      <c r="Y12" s="130"/>
      <c r="AB12" s="81"/>
      <c r="AC12" s="131"/>
      <c r="AD12" s="131"/>
      <c r="AE12" s="131"/>
      <c r="AF12" s="131"/>
      <c r="AG12" s="131"/>
      <c r="AH12" s="131"/>
      <c r="AI12" s="131"/>
      <c r="AJ12" s="131"/>
      <c r="AK12" s="131"/>
      <c r="AL12" s="131"/>
      <c r="AM12" s="131"/>
      <c r="AN12" s="131"/>
      <c r="AO12" s="131"/>
      <c r="AP12" s="131"/>
      <c r="AQ12" s="131"/>
      <c r="AR12" s="131"/>
      <c r="AS12" s="131"/>
      <c r="AT12" s="131"/>
      <c r="AU12" s="57"/>
      <c r="AV12" s="57"/>
      <c r="AW12" s="57"/>
      <c r="BD12" s="57"/>
      <c r="BT12" s="92" t="s">
        <v>147</v>
      </c>
    </row>
    <row r="13" spans="1:74" x14ac:dyDescent="0.25">
      <c r="A13" s="81"/>
      <c r="B13" s="128"/>
      <c r="C13" s="128"/>
      <c r="D13" s="128"/>
      <c r="E13" s="129"/>
      <c r="F13" s="129"/>
      <c r="G13" s="81"/>
      <c r="H13" s="128"/>
      <c r="I13" s="128"/>
      <c r="J13" s="128"/>
      <c r="K13" s="128"/>
      <c r="L13" s="128"/>
      <c r="M13" s="128"/>
      <c r="N13" s="128"/>
      <c r="O13" s="128"/>
      <c r="P13" s="128"/>
      <c r="Q13" s="130"/>
      <c r="R13" s="130"/>
      <c r="S13" s="130"/>
      <c r="T13" s="130"/>
      <c r="U13" s="130"/>
      <c r="V13" s="130"/>
      <c r="W13" s="130"/>
      <c r="X13" s="130"/>
      <c r="Y13" s="130"/>
      <c r="AB13" s="81"/>
      <c r="AC13" s="131"/>
      <c r="AD13" s="131"/>
      <c r="AE13" s="131"/>
      <c r="AF13" s="131"/>
      <c r="AG13" s="131"/>
      <c r="AH13" s="131"/>
      <c r="AI13" s="131"/>
      <c r="AJ13" s="131"/>
      <c r="AK13" s="131"/>
      <c r="AL13" s="131"/>
      <c r="AM13" s="131"/>
      <c r="AN13" s="131"/>
      <c r="AO13" s="131"/>
      <c r="AP13" s="131"/>
      <c r="AQ13" s="131"/>
      <c r="AR13" s="131"/>
      <c r="AS13" s="131"/>
      <c r="AT13" s="131"/>
      <c r="AU13" s="57"/>
      <c r="AV13" s="57"/>
      <c r="AW13" s="57"/>
      <c r="BD13" s="57"/>
      <c r="BT13" s="92" t="s">
        <v>149</v>
      </c>
    </row>
    <row r="14" spans="1:74" x14ac:dyDescent="0.25">
      <c r="A14" s="81"/>
      <c r="B14" s="128"/>
      <c r="C14" s="128"/>
      <c r="D14" s="128"/>
      <c r="E14" s="129"/>
      <c r="F14" s="129"/>
      <c r="G14" s="81"/>
      <c r="H14" s="128"/>
      <c r="I14" s="128"/>
      <c r="J14" s="128"/>
      <c r="K14" s="128"/>
      <c r="L14" s="128"/>
      <c r="M14" s="128"/>
      <c r="N14" s="128"/>
      <c r="O14" s="128"/>
      <c r="P14" s="128"/>
      <c r="Q14" s="130"/>
      <c r="R14" s="130"/>
      <c r="S14" s="130"/>
      <c r="T14" s="130"/>
      <c r="U14" s="130"/>
      <c r="V14" s="130"/>
      <c r="W14" s="130"/>
      <c r="X14" s="130"/>
      <c r="Y14" s="130"/>
      <c r="AB14" s="81"/>
      <c r="AC14" s="131"/>
      <c r="AD14" s="131"/>
      <c r="AE14" s="131"/>
      <c r="AF14" s="131"/>
      <c r="AG14" s="131"/>
      <c r="AH14" s="131"/>
      <c r="AI14" s="131"/>
      <c r="AJ14" s="131"/>
      <c r="AK14" s="131"/>
      <c r="AL14" s="131"/>
      <c r="AM14" s="131"/>
      <c r="AN14" s="131"/>
      <c r="AO14" s="131"/>
      <c r="AP14" s="131"/>
      <c r="AQ14" s="131"/>
      <c r="AR14" s="131"/>
      <c r="AS14" s="131"/>
      <c r="AT14" s="131"/>
      <c r="AU14" s="57"/>
      <c r="AV14" s="57"/>
      <c r="AW14" s="57"/>
      <c r="BD14" s="57"/>
      <c r="BT14" s="92" t="s">
        <v>148</v>
      </c>
    </row>
    <row r="15" spans="1:74" x14ac:dyDescent="0.25">
      <c r="A15" s="81"/>
      <c r="B15" s="128"/>
      <c r="C15" s="128"/>
      <c r="D15" s="128"/>
      <c r="E15" s="129"/>
      <c r="F15" s="129"/>
      <c r="G15" s="81"/>
      <c r="H15" s="128"/>
      <c r="I15" s="128"/>
      <c r="J15" s="128"/>
      <c r="K15" s="128"/>
      <c r="L15" s="128"/>
      <c r="M15" s="128"/>
      <c r="N15" s="128"/>
      <c r="O15" s="128"/>
      <c r="P15" s="128"/>
      <c r="Q15" s="130"/>
      <c r="R15" s="130"/>
      <c r="S15" s="130"/>
      <c r="T15" s="130"/>
      <c r="U15" s="130"/>
      <c r="V15" s="130"/>
      <c r="W15" s="130"/>
      <c r="X15" s="130"/>
      <c r="Y15" s="130"/>
      <c r="AB15" s="81"/>
      <c r="AC15" s="131"/>
      <c r="AD15" s="131"/>
      <c r="AE15" s="131"/>
      <c r="AF15" s="131"/>
      <c r="AG15" s="131"/>
      <c r="AH15" s="131"/>
      <c r="AI15" s="131"/>
      <c r="AJ15" s="131"/>
      <c r="AK15" s="131"/>
      <c r="AL15" s="131"/>
      <c r="AM15" s="131"/>
      <c r="AN15" s="131"/>
      <c r="AO15" s="131"/>
      <c r="AP15" s="131"/>
      <c r="AQ15" s="131"/>
      <c r="AR15" s="131"/>
      <c r="AS15" s="131"/>
      <c r="AT15" s="131"/>
      <c r="AU15" s="57"/>
      <c r="AV15" s="57"/>
      <c r="AW15" s="57"/>
      <c r="BD15" s="57"/>
    </row>
    <row r="16" spans="1:74" x14ac:dyDescent="0.25">
      <c r="A16" s="81"/>
      <c r="B16" s="128"/>
      <c r="C16" s="128"/>
      <c r="D16" s="128"/>
      <c r="E16" s="129"/>
      <c r="F16" s="129"/>
      <c r="G16" s="81"/>
      <c r="H16" s="128"/>
      <c r="I16" s="128"/>
      <c r="J16" s="128"/>
      <c r="K16" s="128"/>
      <c r="L16" s="128"/>
      <c r="M16" s="128"/>
      <c r="N16" s="128"/>
      <c r="O16" s="128"/>
      <c r="P16" s="128"/>
      <c r="Q16" s="130"/>
      <c r="R16" s="130"/>
      <c r="S16" s="130"/>
      <c r="T16" s="130"/>
      <c r="U16" s="130"/>
      <c r="V16" s="130"/>
      <c r="W16" s="130"/>
      <c r="X16" s="130"/>
      <c r="Y16" s="130"/>
      <c r="AB16" s="81"/>
      <c r="AC16" s="131"/>
      <c r="AD16" s="131"/>
      <c r="AE16" s="131"/>
      <c r="AF16" s="131"/>
      <c r="AG16" s="131"/>
      <c r="AH16" s="131"/>
      <c r="AI16" s="131"/>
      <c r="AJ16" s="131"/>
      <c r="AK16" s="131"/>
      <c r="AL16" s="131"/>
      <c r="AM16" s="131"/>
      <c r="AN16" s="131"/>
      <c r="AO16" s="131"/>
      <c r="AP16" s="131"/>
      <c r="AQ16" s="131"/>
      <c r="AR16" s="131"/>
      <c r="AS16" s="131"/>
      <c r="AT16" s="131"/>
      <c r="AU16" s="57"/>
      <c r="AV16" s="57"/>
      <c r="AW16" s="57"/>
      <c r="BD16" s="57"/>
    </row>
    <row r="17" spans="1:56" x14ac:dyDescent="0.25">
      <c r="A17" s="81"/>
      <c r="B17" s="128"/>
      <c r="C17" s="128"/>
      <c r="D17" s="128"/>
      <c r="E17" s="129"/>
      <c r="F17" s="129"/>
      <c r="G17" s="81"/>
      <c r="H17" s="128"/>
      <c r="I17" s="128"/>
      <c r="J17" s="128"/>
      <c r="K17" s="128"/>
      <c r="L17" s="128"/>
      <c r="M17" s="128"/>
      <c r="N17" s="128"/>
      <c r="O17" s="128"/>
      <c r="P17" s="128"/>
      <c r="Q17" s="130"/>
      <c r="R17" s="130"/>
      <c r="S17" s="130"/>
      <c r="T17" s="130"/>
      <c r="U17" s="130"/>
      <c r="V17" s="130"/>
      <c r="W17" s="130"/>
      <c r="X17" s="130"/>
      <c r="Y17" s="130"/>
      <c r="AB17" s="81"/>
      <c r="AC17" s="131"/>
      <c r="AD17" s="131"/>
      <c r="AE17" s="131"/>
      <c r="AF17" s="131"/>
      <c r="AG17" s="131"/>
      <c r="AH17" s="131"/>
      <c r="AI17" s="131"/>
      <c r="AJ17" s="131"/>
      <c r="AK17" s="131"/>
      <c r="AL17" s="131"/>
      <c r="AM17" s="131"/>
      <c r="AN17" s="131"/>
      <c r="AO17" s="131"/>
      <c r="AP17" s="131"/>
      <c r="AQ17" s="131"/>
      <c r="AR17" s="131"/>
      <c r="AS17" s="131"/>
      <c r="AT17" s="131"/>
      <c r="AU17" s="57"/>
      <c r="AV17" s="57"/>
      <c r="AW17" s="57"/>
      <c r="BD17" s="57"/>
    </row>
    <row r="18" spans="1:56" x14ac:dyDescent="0.25">
      <c r="A18" s="81"/>
      <c r="B18" s="128"/>
      <c r="C18" s="128"/>
      <c r="D18" s="128"/>
      <c r="E18" s="129"/>
      <c r="F18" s="129"/>
      <c r="G18" s="81"/>
      <c r="H18" s="128"/>
      <c r="I18" s="128"/>
      <c r="J18" s="128"/>
      <c r="K18" s="128"/>
      <c r="L18" s="128"/>
      <c r="M18" s="128"/>
      <c r="N18" s="128"/>
      <c r="O18" s="128"/>
      <c r="P18" s="128"/>
      <c r="Q18" s="130"/>
      <c r="R18" s="130"/>
      <c r="S18" s="130"/>
      <c r="T18" s="130"/>
      <c r="U18" s="130"/>
      <c r="V18" s="130"/>
      <c r="W18" s="130"/>
      <c r="X18" s="130"/>
      <c r="Y18" s="130"/>
      <c r="AB18" s="81"/>
      <c r="AC18" s="131"/>
      <c r="AD18" s="131"/>
      <c r="AE18" s="131"/>
      <c r="AF18" s="131"/>
      <c r="AG18" s="131"/>
      <c r="AH18" s="131"/>
      <c r="AI18" s="131"/>
      <c r="AJ18" s="131"/>
      <c r="AK18" s="131"/>
      <c r="AL18" s="131"/>
      <c r="AM18" s="131"/>
      <c r="AN18" s="131"/>
      <c r="AO18" s="131"/>
      <c r="AP18" s="131"/>
      <c r="AQ18" s="131"/>
      <c r="AR18" s="131"/>
      <c r="AS18" s="131"/>
      <c r="AT18" s="131"/>
      <c r="AU18" s="57"/>
      <c r="AV18" s="57"/>
      <c r="AW18" s="57"/>
      <c r="BD18" s="57"/>
    </row>
    <row r="19" spans="1:56" x14ac:dyDescent="0.25">
      <c r="A19" s="81"/>
      <c r="B19" s="128"/>
      <c r="C19" s="128"/>
      <c r="D19" s="128"/>
      <c r="E19" s="129"/>
      <c r="F19" s="129"/>
      <c r="G19" s="81"/>
      <c r="H19" s="128"/>
      <c r="I19" s="128"/>
      <c r="J19" s="128"/>
      <c r="K19" s="128"/>
      <c r="L19" s="128"/>
      <c r="M19" s="128"/>
      <c r="N19" s="128"/>
      <c r="O19" s="128"/>
      <c r="P19" s="128"/>
      <c r="Q19" s="130"/>
      <c r="R19" s="130"/>
      <c r="S19" s="130"/>
      <c r="T19" s="130"/>
      <c r="U19" s="130"/>
      <c r="V19" s="130"/>
      <c r="W19" s="130"/>
      <c r="X19" s="130"/>
      <c r="Y19" s="130"/>
      <c r="AB19" s="81"/>
      <c r="AC19" s="131"/>
      <c r="AD19" s="131"/>
      <c r="AE19" s="131"/>
      <c r="AF19" s="131"/>
      <c r="AG19" s="131"/>
      <c r="AH19" s="131"/>
      <c r="AI19" s="131"/>
      <c r="AJ19" s="131"/>
      <c r="AK19" s="131"/>
      <c r="AL19" s="131"/>
      <c r="AM19" s="131"/>
      <c r="AN19" s="131"/>
      <c r="AO19" s="131"/>
      <c r="AP19" s="131"/>
      <c r="AQ19" s="131"/>
      <c r="AR19" s="131"/>
      <c r="AS19" s="131"/>
      <c r="AT19" s="131"/>
      <c r="AU19" s="57"/>
      <c r="AV19" s="57"/>
      <c r="AW19" s="57"/>
      <c r="BD19" s="57"/>
    </row>
    <row r="20" spans="1:56" x14ac:dyDescent="0.25">
      <c r="A20" s="81"/>
      <c r="B20" s="128"/>
      <c r="C20" s="128"/>
      <c r="D20" s="128"/>
      <c r="E20" s="129"/>
      <c r="F20" s="129"/>
      <c r="G20" s="81"/>
      <c r="H20" s="128"/>
      <c r="I20" s="128"/>
      <c r="J20" s="128"/>
      <c r="K20" s="128"/>
      <c r="L20" s="128"/>
      <c r="M20" s="128"/>
      <c r="N20" s="128"/>
      <c r="O20" s="128"/>
      <c r="P20" s="128"/>
      <c r="Q20" s="130"/>
      <c r="R20" s="130"/>
      <c r="S20" s="130"/>
      <c r="T20" s="130"/>
      <c r="U20" s="130"/>
      <c r="V20" s="130"/>
      <c r="W20" s="130"/>
      <c r="X20" s="130"/>
      <c r="Y20" s="130"/>
      <c r="AB20" s="81"/>
      <c r="AC20" s="131"/>
      <c r="AD20" s="131"/>
      <c r="AE20" s="131"/>
      <c r="AF20" s="131"/>
      <c r="AG20" s="131"/>
      <c r="AH20" s="131"/>
      <c r="AI20" s="131"/>
      <c r="AJ20" s="131"/>
      <c r="AK20" s="131"/>
      <c r="AL20" s="131"/>
      <c r="AM20" s="131"/>
      <c r="AN20" s="131"/>
      <c r="AO20" s="131"/>
      <c r="AP20" s="131"/>
      <c r="AQ20" s="131"/>
      <c r="AR20" s="131"/>
      <c r="AS20" s="131"/>
      <c r="AT20" s="131"/>
      <c r="AU20" s="57"/>
      <c r="AV20" s="57"/>
      <c r="AW20" s="57"/>
      <c r="BD20" s="57"/>
    </row>
    <row r="21" spans="1:56" x14ac:dyDescent="0.25">
      <c r="A21" s="81"/>
      <c r="B21" s="128"/>
      <c r="C21" s="128"/>
      <c r="D21" s="128"/>
      <c r="E21" s="129"/>
      <c r="F21" s="129"/>
      <c r="G21" s="81"/>
      <c r="H21" s="128"/>
      <c r="I21" s="128"/>
      <c r="J21" s="128"/>
      <c r="K21" s="128"/>
      <c r="L21" s="128"/>
      <c r="M21" s="128"/>
      <c r="N21" s="128"/>
      <c r="O21" s="128"/>
      <c r="P21" s="128"/>
      <c r="Q21" s="130"/>
      <c r="R21" s="130"/>
      <c r="S21" s="130"/>
      <c r="T21" s="130"/>
      <c r="U21" s="130"/>
      <c r="V21" s="130"/>
      <c r="W21" s="130"/>
      <c r="X21" s="130"/>
      <c r="Y21" s="130"/>
      <c r="AB21" s="81"/>
      <c r="AC21" s="131"/>
      <c r="AD21" s="131"/>
      <c r="AE21" s="131"/>
      <c r="AF21" s="131"/>
      <c r="AG21" s="131"/>
      <c r="AH21" s="131"/>
      <c r="AI21" s="131"/>
      <c r="AJ21" s="131"/>
      <c r="AK21" s="131"/>
      <c r="AL21" s="131"/>
      <c r="AM21" s="131"/>
      <c r="AN21" s="131"/>
      <c r="AO21" s="131"/>
      <c r="AP21" s="131"/>
      <c r="AQ21" s="131"/>
      <c r="AR21" s="131"/>
      <c r="AS21" s="131"/>
      <c r="AT21" s="131"/>
      <c r="AU21" s="57"/>
      <c r="AV21" s="57"/>
      <c r="AW21" s="57"/>
      <c r="BD21" s="57"/>
    </row>
    <row r="22" spans="1:56" x14ac:dyDescent="0.25">
      <c r="A22" s="81"/>
      <c r="B22" s="128"/>
      <c r="C22" s="128"/>
      <c r="D22" s="128"/>
      <c r="E22" s="129"/>
      <c r="F22" s="129"/>
      <c r="G22" s="81"/>
      <c r="H22" s="128"/>
      <c r="I22" s="128"/>
      <c r="J22" s="128"/>
      <c r="K22" s="128"/>
      <c r="L22" s="128"/>
      <c r="M22" s="128"/>
      <c r="N22" s="128"/>
      <c r="O22" s="128"/>
      <c r="P22" s="128"/>
      <c r="Q22" s="130"/>
      <c r="R22" s="130"/>
      <c r="S22" s="130"/>
      <c r="T22" s="130"/>
      <c r="U22" s="130"/>
      <c r="V22" s="130"/>
      <c r="W22" s="130"/>
      <c r="X22" s="130"/>
      <c r="Y22" s="130"/>
      <c r="AB22" s="81"/>
      <c r="AC22" s="131"/>
      <c r="AD22" s="131"/>
      <c r="AE22" s="131"/>
      <c r="AF22" s="131"/>
      <c r="AG22" s="131"/>
      <c r="AH22" s="131"/>
      <c r="AI22" s="131"/>
      <c r="AJ22" s="131"/>
      <c r="AK22" s="131"/>
      <c r="AL22" s="131"/>
      <c r="AM22" s="131"/>
      <c r="AN22" s="131"/>
      <c r="AO22" s="131"/>
      <c r="AP22" s="131"/>
      <c r="AQ22" s="131"/>
      <c r="AR22" s="131"/>
      <c r="AS22" s="131"/>
      <c r="AT22" s="131"/>
      <c r="AU22" s="57"/>
      <c r="AV22" s="57"/>
      <c r="AW22" s="57"/>
      <c r="BD22" s="57"/>
    </row>
    <row r="23" spans="1:56" x14ac:dyDescent="0.25">
      <c r="A23" s="81"/>
      <c r="B23" s="128"/>
      <c r="C23" s="128"/>
      <c r="D23" s="128"/>
      <c r="E23" s="129"/>
      <c r="F23" s="129"/>
      <c r="G23" s="81"/>
      <c r="H23" s="128"/>
      <c r="I23" s="128"/>
      <c r="J23" s="128"/>
      <c r="K23" s="128"/>
      <c r="L23" s="128"/>
      <c r="M23" s="128"/>
      <c r="N23" s="128"/>
      <c r="O23" s="128"/>
      <c r="P23" s="128"/>
      <c r="Q23" s="130"/>
      <c r="R23" s="130"/>
      <c r="S23" s="130"/>
      <c r="T23" s="130"/>
      <c r="U23" s="130"/>
      <c r="V23" s="130"/>
      <c r="W23" s="130"/>
      <c r="X23" s="130"/>
      <c r="Y23" s="130"/>
      <c r="AB23" s="81"/>
      <c r="AC23" s="131"/>
      <c r="AD23" s="131"/>
      <c r="AE23" s="131"/>
      <c r="AF23" s="131"/>
      <c r="AG23" s="131"/>
      <c r="AH23" s="131"/>
      <c r="AI23" s="131"/>
      <c r="AJ23" s="131"/>
      <c r="AK23" s="131"/>
      <c r="AL23" s="131"/>
      <c r="AM23" s="131"/>
      <c r="AN23" s="131"/>
      <c r="AO23" s="131"/>
      <c r="AP23" s="131"/>
      <c r="AQ23" s="131"/>
      <c r="AR23" s="131"/>
      <c r="AS23" s="131"/>
      <c r="AT23" s="131"/>
      <c r="AU23" s="57"/>
      <c r="AV23" s="57"/>
      <c r="AW23" s="57"/>
      <c r="BD23" s="57"/>
    </row>
    <row r="24" spans="1:56" x14ac:dyDescent="0.25">
      <c r="A24" s="81"/>
      <c r="B24" s="128"/>
      <c r="C24" s="128"/>
      <c r="D24" s="128"/>
      <c r="E24" s="129"/>
      <c r="F24" s="129"/>
      <c r="G24" s="81"/>
      <c r="H24" s="128"/>
      <c r="I24" s="128"/>
      <c r="J24" s="128"/>
      <c r="K24" s="128"/>
      <c r="L24" s="128"/>
      <c r="M24" s="128"/>
      <c r="N24" s="128"/>
      <c r="O24" s="128"/>
      <c r="P24" s="128"/>
      <c r="Q24" s="130"/>
      <c r="R24" s="130"/>
      <c r="S24" s="130"/>
      <c r="T24" s="130"/>
      <c r="U24" s="130"/>
      <c r="V24" s="130"/>
      <c r="W24" s="130"/>
      <c r="X24" s="130"/>
      <c r="Y24" s="130"/>
      <c r="AB24" s="81"/>
      <c r="AC24" s="131"/>
      <c r="AD24" s="131"/>
      <c r="AE24" s="131"/>
      <c r="AF24" s="131"/>
      <c r="AG24" s="131"/>
      <c r="AH24" s="131"/>
      <c r="AI24" s="131"/>
      <c r="AJ24" s="131"/>
      <c r="AK24" s="131"/>
      <c r="AL24" s="131"/>
      <c r="AM24" s="131"/>
      <c r="AN24" s="131"/>
      <c r="AO24" s="131"/>
      <c r="AP24" s="131"/>
      <c r="AQ24" s="131"/>
      <c r="AR24" s="131"/>
      <c r="AS24" s="131"/>
      <c r="AT24" s="131"/>
      <c r="AU24" s="57"/>
      <c r="AV24" s="57"/>
      <c r="AW24" s="57"/>
      <c r="BD24" s="57"/>
    </row>
    <row r="25" spans="1:56" x14ac:dyDescent="0.25">
      <c r="A25" s="81"/>
      <c r="B25" s="128"/>
      <c r="C25" s="128"/>
      <c r="D25" s="128"/>
      <c r="E25" s="129"/>
      <c r="F25" s="129"/>
      <c r="G25" s="81"/>
      <c r="H25" s="128"/>
      <c r="I25" s="128"/>
      <c r="J25" s="128"/>
      <c r="K25" s="128"/>
      <c r="L25" s="128"/>
      <c r="M25" s="128"/>
      <c r="N25" s="128"/>
      <c r="O25" s="128"/>
      <c r="P25" s="128"/>
      <c r="Q25" s="130"/>
      <c r="R25" s="130"/>
      <c r="S25" s="130"/>
      <c r="T25" s="130"/>
      <c r="U25" s="130"/>
      <c r="V25" s="130"/>
      <c r="W25" s="130"/>
      <c r="X25" s="130"/>
      <c r="Y25" s="130"/>
      <c r="AB25" s="81"/>
      <c r="AC25" s="131"/>
      <c r="AD25" s="131"/>
      <c r="AE25" s="131"/>
      <c r="AF25" s="131"/>
      <c r="AG25" s="131"/>
      <c r="AH25" s="131"/>
      <c r="AI25" s="131"/>
      <c r="AJ25" s="131"/>
      <c r="AK25" s="131"/>
      <c r="AL25" s="131"/>
      <c r="AM25" s="131"/>
      <c r="AN25" s="131"/>
      <c r="AO25" s="131"/>
      <c r="AP25" s="131"/>
      <c r="AQ25" s="131"/>
      <c r="AR25" s="131"/>
      <c r="AS25" s="131"/>
      <c r="AT25" s="131"/>
      <c r="AU25" s="57"/>
      <c r="AV25" s="57"/>
      <c r="AW25" s="57"/>
      <c r="BD25" s="57"/>
    </row>
    <row r="26" spans="1:56" x14ac:dyDescent="0.25">
      <c r="A26" s="81"/>
      <c r="B26" s="128"/>
      <c r="C26" s="128"/>
      <c r="D26" s="128"/>
      <c r="E26" s="129"/>
      <c r="F26" s="129"/>
      <c r="G26" s="81"/>
      <c r="H26" s="128"/>
      <c r="I26" s="128"/>
      <c r="J26" s="128"/>
      <c r="K26" s="128"/>
      <c r="L26" s="128"/>
      <c r="M26" s="128"/>
      <c r="N26" s="128"/>
      <c r="O26" s="128"/>
      <c r="P26" s="128"/>
      <c r="Q26" s="130"/>
      <c r="R26" s="130"/>
      <c r="S26" s="130"/>
      <c r="T26" s="130"/>
      <c r="U26" s="130"/>
      <c r="V26" s="130"/>
      <c r="W26" s="130"/>
      <c r="X26" s="130"/>
      <c r="Y26" s="130"/>
      <c r="AB26" s="81"/>
      <c r="AC26" s="131"/>
      <c r="AD26" s="131"/>
      <c r="AE26" s="131"/>
      <c r="AF26" s="131"/>
      <c r="AG26" s="131"/>
      <c r="AH26" s="131"/>
      <c r="AI26" s="131"/>
      <c r="AJ26" s="131"/>
      <c r="AK26" s="131"/>
      <c r="AL26" s="131"/>
      <c r="AM26" s="131"/>
      <c r="AN26" s="131"/>
      <c r="AO26" s="131"/>
      <c r="AP26" s="131"/>
      <c r="AQ26" s="131"/>
      <c r="AR26" s="131"/>
      <c r="AS26" s="131"/>
      <c r="AT26" s="131"/>
      <c r="AU26" s="57"/>
      <c r="AV26" s="57"/>
      <c r="AW26" s="57"/>
      <c r="BD26" s="57"/>
    </row>
    <row r="27" spans="1:56" x14ac:dyDescent="0.25">
      <c r="A27" s="81"/>
      <c r="B27" s="128"/>
      <c r="C27" s="128"/>
      <c r="D27" s="128"/>
      <c r="E27" s="129"/>
      <c r="F27" s="129"/>
      <c r="G27" s="81"/>
      <c r="H27" s="128"/>
      <c r="I27" s="128"/>
      <c r="J27" s="128"/>
      <c r="K27" s="128"/>
      <c r="L27" s="128"/>
      <c r="M27" s="128"/>
      <c r="N27" s="128"/>
      <c r="O27" s="128"/>
      <c r="P27" s="128"/>
      <c r="Q27" s="130"/>
      <c r="R27" s="130"/>
      <c r="S27" s="130"/>
      <c r="T27" s="130"/>
      <c r="U27" s="130"/>
      <c r="V27" s="130"/>
      <c r="W27" s="130"/>
      <c r="X27" s="130"/>
      <c r="Y27" s="130"/>
      <c r="AB27" s="81"/>
      <c r="AC27" s="131"/>
      <c r="AD27" s="131"/>
      <c r="AE27" s="131"/>
      <c r="AF27" s="131"/>
      <c r="AG27" s="131"/>
      <c r="AH27" s="131"/>
      <c r="AI27" s="131"/>
      <c r="AJ27" s="131"/>
      <c r="AK27" s="131"/>
      <c r="AL27" s="131"/>
      <c r="AM27" s="131"/>
      <c r="AN27" s="131"/>
      <c r="AO27" s="131"/>
      <c r="AP27" s="131"/>
      <c r="AQ27" s="131"/>
      <c r="AR27" s="131"/>
      <c r="AS27" s="131"/>
      <c r="AT27" s="131"/>
      <c r="AU27" s="57"/>
      <c r="AV27" s="57"/>
      <c r="AW27" s="57"/>
      <c r="BD27" s="57"/>
    </row>
    <row r="28" spans="1:56" x14ac:dyDescent="0.25">
      <c r="A28" s="81"/>
      <c r="B28" s="128"/>
      <c r="C28" s="128"/>
      <c r="D28" s="128"/>
      <c r="E28" s="129"/>
      <c r="F28" s="129"/>
      <c r="G28" s="81"/>
      <c r="H28" s="128"/>
      <c r="I28" s="128"/>
      <c r="J28" s="128"/>
      <c r="K28" s="128"/>
      <c r="L28" s="128"/>
      <c r="M28" s="128"/>
      <c r="N28" s="128"/>
      <c r="O28" s="128"/>
      <c r="P28" s="128"/>
      <c r="Q28" s="130"/>
      <c r="R28" s="130"/>
      <c r="S28" s="130"/>
      <c r="T28" s="130"/>
      <c r="U28" s="130"/>
      <c r="V28" s="130"/>
      <c r="W28" s="130"/>
      <c r="X28" s="130"/>
      <c r="Y28" s="130"/>
      <c r="AB28" s="81"/>
      <c r="AC28" s="131"/>
      <c r="AD28" s="131"/>
      <c r="AE28" s="131"/>
      <c r="AF28" s="131"/>
      <c r="AG28" s="131"/>
      <c r="AH28" s="131"/>
      <c r="AI28" s="131"/>
      <c r="AJ28" s="131"/>
      <c r="AK28" s="131"/>
      <c r="AL28" s="131"/>
      <c r="AM28" s="131"/>
      <c r="AN28" s="131"/>
      <c r="AO28" s="131"/>
      <c r="AP28" s="131"/>
      <c r="AQ28" s="131"/>
      <c r="AR28" s="131"/>
      <c r="AS28" s="131"/>
      <c r="AT28" s="131"/>
      <c r="AU28" s="57"/>
      <c r="AV28" s="57"/>
    </row>
    <row r="29" spans="1:56" x14ac:dyDescent="0.25">
      <c r="A29" s="81"/>
      <c r="B29" s="128"/>
      <c r="C29" s="128"/>
      <c r="D29" s="128"/>
      <c r="E29" s="129"/>
      <c r="F29" s="129"/>
      <c r="G29" s="81"/>
      <c r="H29" s="128"/>
      <c r="I29" s="128"/>
      <c r="J29" s="128"/>
      <c r="K29" s="128"/>
      <c r="L29" s="128"/>
      <c r="M29" s="128"/>
      <c r="N29" s="128"/>
      <c r="O29" s="128"/>
      <c r="P29" s="128"/>
      <c r="Q29" s="130"/>
      <c r="R29" s="130"/>
      <c r="S29" s="130"/>
      <c r="T29" s="130"/>
      <c r="U29" s="130"/>
      <c r="V29" s="130"/>
      <c r="W29" s="130"/>
      <c r="X29" s="130"/>
      <c r="Y29" s="130"/>
      <c r="AB29" s="81"/>
      <c r="AC29" s="131"/>
      <c r="AD29" s="131"/>
      <c r="AE29" s="131"/>
      <c r="AF29" s="131"/>
      <c r="AG29" s="131"/>
      <c r="AH29" s="131"/>
      <c r="AI29" s="131"/>
      <c r="AJ29" s="131"/>
      <c r="AK29" s="131"/>
      <c r="AL29" s="131"/>
      <c r="AM29" s="131"/>
      <c r="AN29" s="131"/>
      <c r="AO29" s="131"/>
      <c r="AP29" s="131"/>
      <c r="AQ29" s="131"/>
      <c r="AR29" s="131"/>
      <c r="AS29" s="131"/>
      <c r="AT29" s="131"/>
      <c r="AU29" s="57"/>
      <c r="AV29" s="57"/>
    </row>
    <row r="30" spans="1:56" x14ac:dyDescent="0.25">
      <c r="A30" s="81"/>
      <c r="B30" s="78"/>
      <c r="C30" s="78"/>
      <c r="D30" s="78"/>
    </row>
  </sheetData>
  <mergeCells count="10">
    <mergeCell ref="BT3:BV3"/>
    <mergeCell ref="H2:J2"/>
    <mergeCell ref="K2:M2"/>
    <mergeCell ref="N2:P2"/>
    <mergeCell ref="G2:G3"/>
    <mergeCell ref="AR2:AT2"/>
    <mergeCell ref="AB2:AB3"/>
    <mergeCell ref="Q2:S2"/>
    <mergeCell ref="T2:V2"/>
    <mergeCell ref="W2:Y2"/>
  </mergeCells>
  <pageMargins left="0.7" right="0.7" top="0.75" bottom="0.75" header="0.3" footer="0.3"/>
  <pageSetup paperSize="9"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17"/>
  <sheetViews>
    <sheetView showGridLines="0" zoomScale="90" zoomScaleNormal="90" workbookViewId="0">
      <pane xSplit="2" ySplit="2" topLeftCell="C3" activePane="bottomRight" state="frozen"/>
      <selection pane="topRight" activeCell="C1" sqref="C1"/>
      <selection pane="bottomLeft" activeCell="A3" sqref="A3"/>
      <selection pane="bottomRight" activeCell="E3" sqref="E3:L5"/>
    </sheetView>
  </sheetViews>
  <sheetFormatPr baseColWidth="10" defaultRowHeight="15" x14ac:dyDescent="0.25"/>
  <cols>
    <col min="1" max="1" width="20.85546875" customWidth="1"/>
    <col min="2" max="2" width="49.85546875" customWidth="1"/>
    <col min="3" max="4" width="19.5703125" customWidth="1"/>
    <col min="6" max="7" width="15.5703125" bestFit="1" customWidth="1"/>
  </cols>
  <sheetData>
    <row r="1" spans="1:16" ht="24.75" customHeight="1" x14ac:dyDescent="0.25">
      <c r="A1" s="12"/>
      <c r="B1" s="96"/>
      <c r="C1" s="82">
        <v>2021</v>
      </c>
      <c r="D1" s="82">
        <v>2021</v>
      </c>
      <c r="E1" s="12"/>
      <c r="F1" s="55"/>
      <c r="G1" s="55"/>
      <c r="H1" s="12"/>
      <c r="I1" s="12"/>
      <c r="J1" s="12"/>
      <c r="K1" s="12"/>
      <c r="L1" s="12"/>
    </row>
    <row r="2" spans="1:16" ht="21" customHeight="1" x14ac:dyDescent="0.25">
      <c r="A2" s="12"/>
      <c r="B2" s="12"/>
      <c r="C2" s="45" t="s">
        <v>86</v>
      </c>
      <c r="D2" s="45" t="s">
        <v>155</v>
      </c>
      <c r="E2" s="12"/>
      <c r="F2" s="55"/>
      <c r="G2" s="58"/>
      <c r="H2" s="12"/>
      <c r="I2" s="12"/>
      <c r="J2" s="12"/>
      <c r="K2" s="12"/>
      <c r="L2" s="12"/>
    </row>
    <row r="3" spans="1:16" ht="57" customHeight="1" x14ac:dyDescent="0.25">
      <c r="A3" s="184" t="s">
        <v>87</v>
      </c>
      <c r="B3" s="45" t="s">
        <v>88</v>
      </c>
      <c r="C3" s="126">
        <v>9037.2252297628311</v>
      </c>
      <c r="D3" s="126">
        <v>12227.675155996891</v>
      </c>
      <c r="E3" s="185" t="s">
        <v>174</v>
      </c>
      <c r="F3" s="185"/>
      <c r="G3" s="185"/>
      <c r="H3" s="185"/>
      <c r="I3" s="185"/>
      <c r="J3" s="185"/>
      <c r="K3" s="185"/>
      <c r="L3" s="185"/>
      <c r="M3" s="56"/>
      <c r="N3" s="57"/>
      <c r="O3" s="57"/>
      <c r="P3" s="57"/>
    </row>
    <row r="4" spans="1:16" ht="57" customHeight="1" x14ac:dyDescent="0.25">
      <c r="A4" s="184"/>
      <c r="B4" s="45" t="s">
        <v>89</v>
      </c>
      <c r="C4" s="126">
        <v>152457.36271882997</v>
      </c>
      <c r="D4" s="126">
        <v>168175.32476165</v>
      </c>
      <c r="E4" s="185"/>
      <c r="F4" s="185"/>
      <c r="G4" s="185"/>
      <c r="H4" s="185"/>
      <c r="I4" s="185"/>
      <c r="J4" s="185"/>
      <c r="K4" s="185"/>
      <c r="L4" s="185"/>
      <c r="M4" s="56"/>
      <c r="N4" s="57"/>
      <c r="O4" s="57"/>
      <c r="P4" s="57"/>
    </row>
    <row r="5" spans="1:16" ht="57" customHeight="1" x14ac:dyDescent="0.25">
      <c r="A5" s="184"/>
      <c r="B5" s="45" t="s">
        <v>90</v>
      </c>
      <c r="C5" s="127">
        <v>5.9277066509603508E-2</v>
      </c>
      <c r="D5" s="127">
        <f>+D3/D4</f>
        <v>7.2707902739755789E-2</v>
      </c>
      <c r="E5" s="185"/>
      <c r="F5" s="185"/>
      <c r="G5" s="185"/>
      <c r="H5" s="185"/>
      <c r="I5" s="185"/>
      <c r="J5" s="185"/>
      <c r="K5" s="185"/>
      <c r="L5" s="185"/>
      <c r="M5" s="56"/>
      <c r="N5" s="57"/>
      <c r="O5" s="57"/>
      <c r="P5" s="57"/>
    </row>
    <row r="6" spans="1:16" ht="57" customHeight="1" x14ac:dyDescent="0.25">
      <c r="A6" s="184" t="s">
        <v>91</v>
      </c>
      <c r="B6" s="45" t="s">
        <v>92</v>
      </c>
      <c r="C6" s="126">
        <v>20543.507818018828</v>
      </c>
      <c r="D6" s="126">
        <v>16827.782520754299</v>
      </c>
      <c r="E6" s="185" t="s">
        <v>216</v>
      </c>
      <c r="F6" s="185"/>
      <c r="G6" s="185"/>
      <c r="H6" s="185"/>
      <c r="I6" s="185"/>
      <c r="J6" s="185"/>
      <c r="K6" s="185"/>
      <c r="L6" s="185"/>
      <c r="M6" s="56"/>
      <c r="N6" s="57"/>
      <c r="O6" s="57"/>
      <c r="P6" s="57"/>
    </row>
    <row r="7" spans="1:16" ht="57" customHeight="1" x14ac:dyDescent="0.25">
      <c r="A7" s="184"/>
      <c r="B7" s="45" t="s">
        <v>93</v>
      </c>
      <c r="C7" s="126">
        <v>91562.151714320004</v>
      </c>
      <c r="D7" s="126">
        <v>109438.9157704</v>
      </c>
      <c r="E7" s="185"/>
      <c r="F7" s="185"/>
      <c r="G7" s="185"/>
      <c r="H7" s="185"/>
      <c r="I7" s="185"/>
      <c r="J7" s="185"/>
      <c r="K7" s="185"/>
      <c r="L7" s="185"/>
      <c r="M7" s="56"/>
      <c r="N7" s="57"/>
      <c r="O7" s="57"/>
      <c r="P7" s="57"/>
    </row>
    <row r="8" spans="1:16" ht="57" customHeight="1" x14ac:dyDescent="0.25">
      <c r="A8" s="184"/>
      <c r="B8" s="45" t="s">
        <v>94</v>
      </c>
      <c r="C8" s="127">
        <v>0.22436680913873602</v>
      </c>
      <c r="D8" s="127">
        <f>+D6/D7</f>
        <v>0.15376415603439045</v>
      </c>
      <c r="E8" s="185"/>
      <c r="F8" s="185"/>
      <c r="G8" s="185"/>
      <c r="H8" s="185"/>
      <c r="I8" s="185"/>
      <c r="J8" s="185"/>
      <c r="K8" s="185"/>
      <c r="L8" s="185"/>
      <c r="M8" s="56"/>
      <c r="N8" s="57"/>
      <c r="O8" s="57"/>
      <c r="P8" s="57"/>
    </row>
    <row r="9" spans="1:16" ht="57" customHeight="1" x14ac:dyDescent="0.25">
      <c r="A9" s="184"/>
      <c r="B9" s="45" t="s">
        <v>95</v>
      </c>
      <c r="C9" s="126">
        <v>5099.0294161310521</v>
      </c>
      <c r="D9" s="126">
        <v>5374.1218769736861</v>
      </c>
      <c r="E9" s="185" t="s">
        <v>217</v>
      </c>
      <c r="F9" s="185"/>
      <c r="G9" s="185"/>
      <c r="H9" s="185"/>
      <c r="I9" s="185"/>
      <c r="J9" s="185"/>
      <c r="K9" s="185"/>
      <c r="L9" s="185"/>
      <c r="M9" s="56"/>
      <c r="N9" s="57"/>
      <c r="O9" s="57"/>
      <c r="P9" s="57"/>
    </row>
    <row r="10" spans="1:16" ht="57" customHeight="1" x14ac:dyDescent="0.25">
      <c r="A10" s="184"/>
      <c r="B10" s="45" t="s">
        <v>96</v>
      </c>
      <c r="C10" s="126">
        <v>179691.91505182997</v>
      </c>
      <c r="D10" s="126">
        <v>199303.99751368002</v>
      </c>
      <c r="E10" s="185"/>
      <c r="F10" s="185"/>
      <c r="G10" s="185"/>
      <c r="H10" s="185"/>
      <c r="I10" s="185"/>
      <c r="J10" s="185"/>
      <c r="K10" s="185"/>
      <c r="L10" s="185"/>
      <c r="M10" s="56"/>
      <c r="N10" s="57"/>
      <c r="O10" s="57"/>
      <c r="P10" s="57"/>
    </row>
    <row r="11" spans="1:16" ht="57" customHeight="1" x14ac:dyDescent="0.25">
      <c r="A11" s="184"/>
      <c r="B11" s="45" t="s">
        <v>97</v>
      </c>
      <c r="C11" s="127">
        <v>2.8376509954052737E-2</v>
      </c>
      <c r="D11" s="127">
        <f>+D9/D10</f>
        <v>2.6964445992132255E-2</v>
      </c>
      <c r="E11" s="185"/>
      <c r="F11" s="185"/>
      <c r="G11" s="185"/>
      <c r="H11" s="185"/>
      <c r="I11" s="185"/>
      <c r="J11" s="185"/>
      <c r="K11" s="185"/>
      <c r="L11" s="185"/>
      <c r="M11" s="56"/>
      <c r="N11" s="57"/>
      <c r="O11" s="57"/>
      <c r="P11" s="57"/>
    </row>
    <row r="12" spans="1:16" ht="57" customHeight="1" x14ac:dyDescent="0.25">
      <c r="A12" s="184"/>
      <c r="B12" s="45" t="s">
        <v>98</v>
      </c>
      <c r="C12" s="126">
        <v>115.33593280999905</v>
      </c>
      <c r="D12" s="126">
        <v>111.54847799999912</v>
      </c>
      <c r="E12" s="185" t="s">
        <v>218</v>
      </c>
      <c r="F12" s="185"/>
      <c r="G12" s="185"/>
      <c r="H12" s="185"/>
      <c r="I12" s="185"/>
      <c r="J12" s="185"/>
      <c r="K12" s="185"/>
      <c r="L12" s="185"/>
      <c r="M12" s="56"/>
      <c r="N12" s="57"/>
      <c r="O12" s="57"/>
      <c r="P12" s="57"/>
    </row>
    <row r="13" spans="1:16" ht="57" customHeight="1" x14ac:dyDescent="0.25">
      <c r="A13" s="184"/>
      <c r="B13" s="45" t="s">
        <v>99</v>
      </c>
      <c r="C13" s="126">
        <v>179691.91505182997</v>
      </c>
      <c r="D13" s="126">
        <v>199303.99751368002</v>
      </c>
      <c r="E13" s="185"/>
      <c r="F13" s="185"/>
      <c r="G13" s="185"/>
      <c r="H13" s="185"/>
      <c r="I13" s="185"/>
      <c r="J13" s="185"/>
      <c r="K13" s="185"/>
      <c r="L13" s="185"/>
      <c r="M13" s="56"/>
      <c r="N13" s="57"/>
      <c r="O13" s="57"/>
      <c r="P13" s="57"/>
    </row>
    <row r="14" spans="1:16" ht="57" customHeight="1" x14ac:dyDescent="0.25">
      <c r="A14" s="184"/>
      <c r="B14" s="45" t="s">
        <v>100</v>
      </c>
      <c r="C14" s="127">
        <v>6.4185376830522278E-4</v>
      </c>
      <c r="D14" s="127">
        <f>+D12/D13</f>
        <v>5.5969011857046449E-4</v>
      </c>
      <c r="E14" s="185"/>
      <c r="F14" s="185"/>
      <c r="G14" s="185"/>
      <c r="H14" s="185"/>
      <c r="I14" s="185"/>
      <c r="J14" s="185"/>
      <c r="K14" s="185"/>
      <c r="L14" s="185"/>
      <c r="M14" s="56"/>
      <c r="N14" s="57"/>
      <c r="O14" s="57"/>
      <c r="P14" s="57"/>
    </row>
    <row r="15" spans="1:16" ht="57" customHeight="1" x14ac:dyDescent="0.25">
      <c r="A15" s="184"/>
      <c r="B15" s="45" t="s">
        <v>101</v>
      </c>
      <c r="C15" s="126">
        <v>7253.7944883713444</v>
      </c>
      <c r="D15" s="126">
        <v>10450.154757045406</v>
      </c>
      <c r="E15" s="185" t="s">
        <v>175</v>
      </c>
      <c r="F15" s="185"/>
      <c r="G15" s="185"/>
      <c r="H15" s="185"/>
      <c r="I15" s="185"/>
      <c r="J15" s="185"/>
      <c r="K15" s="185"/>
      <c r="L15" s="185"/>
      <c r="M15" s="56"/>
      <c r="N15" s="57"/>
      <c r="O15" s="57"/>
      <c r="P15" s="57"/>
    </row>
    <row r="16" spans="1:16" ht="57" customHeight="1" x14ac:dyDescent="0.25">
      <c r="A16" s="184"/>
      <c r="B16" s="45" t="s">
        <v>102</v>
      </c>
      <c r="C16" s="126">
        <v>78969.797928579996</v>
      </c>
      <c r="D16" s="126">
        <v>90839.766871180007</v>
      </c>
      <c r="E16" s="185"/>
      <c r="F16" s="185"/>
      <c r="G16" s="185"/>
      <c r="H16" s="185"/>
      <c r="I16" s="185"/>
      <c r="J16" s="185"/>
      <c r="K16" s="185"/>
      <c r="L16" s="185"/>
      <c r="M16" s="56"/>
      <c r="N16" s="57"/>
      <c r="O16" s="57"/>
      <c r="P16" s="57"/>
    </row>
    <row r="17" spans="1:16" ht="57" customHeight="1" x14ac:dyDescent="0.25">
      <c r="A17" s="184"/>
      <c r="B17" s="45" t="s">
        <v>103</v>
      </c>
      <c r="C17" s="127">
        <v>9.1855300110197199E-2</v>
      </c>
      <c r="D17" s="127">
        <f>+D15/D16</f>
        <v>0.11503942730131379</v>
      </c>
      <c r="E17" s="185"/>
      <c r="F17" s="185"/>
      <c r="G17" s="185"/>
      <c r="H17" s="185"/>
      <c r="I17" s="185"/>
      <c r="J17" s="185"/>
      <c r="K17" s="185"/>
      <c r="L17" s="185"/>
      <c r="M17" s="56"/>
      <c r="N17" s="57"/>
      <c r="O17" s="57"/>
      <c r="P17" s="57"/>
    </row>
  </sheetData>
  <mergeCells count="7">
    <mergeCell ref="A3:A5"/>
    <mergeCell ref="E3:L5"/>
    <mergeCell ref="A6:A17"/>
    <mergeCell ref="E6:L8"/>
    <mergeCell ref="E9:L11"/>
    <mergeCell ref="E12:L14"/>
    <mergeCell ref="E15:L17"/>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49F67-0D10-4034-9C2B-18BD8A0D2B1D}">
  <sheetPr>
    <pageSetUpPr fitToPage="1"/>
  </sheetPr>
  <dimension ref="B1:U9"/>
  <sheetViews>
    <sheetView showGridLines="0" workbookViewId="0"/>
  </sheetViews>
  <sheetFormatPr baseColWidth="10" defaultRowHeight="15" x14ac:dyDescent="0.25"/>
  <cols>
    <col min="1" max="1" width="4.5703125" customWidth="1"/>
    <col min="2" max="2" width="39.85546875" customWidth="1"/>
    <col min="3" max="3" width="11.28515625" customWidth="1"/>
    <col min="4" max="4" width="9.85546875" customWidth="1"/>
    <col min="5" max="5" width="11" customWidth="1"/>
    <col min="6" max="6" width="13.42578125" customWidth="1"/>
    <col min="7" max="9" width="12.42578125" customWidth="1"/>
    <col min="10" max="10" width="6.28515625" customWidth="1"/>
    <col min="11" max="11" width="6.42578125" customWidth="1"/>
    <col min="12" max="12" width="6.85546875" customWidth="1"/>
    <col min="13" max="13" width="9.28515625" customWidth="1"/>
    <col min="14" max="14" width="11.28515625" customWidth="1"/>
    <col min="259" max="259" width="39.85546875" customWidth="1"/>
    <col min="260" max="260" width="11.28515625" customWidth="1"/>
    <col min="261" max="261" width="9.85546875" customWidth="1"/>
    <col min="262" max="262" width="11" customWidth="1"/>
    <col min="263" max="263" width="13.42578125" customWidth="1"/>
    <col min="264" max="265" width="12.42578125" customWidth="1"/>
    <col min="266" max="266" width="6.28515625" customWidth="1"/>
    <col min="267" max="267" width="6.42578125" customWidth="1"/>
    <col min="268" max="268" width="6.85546875" customWidth="1"/>
    <col min="269" max="269" width="9.28515625" customWidth="1"/>
    <col min="270" max="270" width="11.28515625" customWidth="1"/>
    <col min="515" max="515" width="39.85546875" customWidth="1"/>
    <col min="516" max="516" width="11.28515625" customWidth="1"/>
    <col min="517" max="517" width="9.85546875" customWidth="1"/>
    <col min="518" max="518" width="11" customWidth="1"/>
    <col min="519" max="519" width="13.42578125" customWidth="1"/>
    <col min="520" max="521" width="12.42578125" customWidth="1"/>
    <col min="522" max="522" width="6.28515625" customWidth="1"/>
    <col min="523" max="523" width="6.42578125" customWidth="1"/>
    <col min="524" max="524" width="6.85546875" customWidth="1"/>
    <col min="525" max="525" width="9.28515625" customWidth="1"/>
    <col min="526" max="526" width="11.28515625" customWidth="1"/>
    <col min="771" max="771" width="39.85546875" customWidth="1"/>
    <col min="772" max="772" width="11.28515625" customWidth="1"/>
    <col min="773" max="773" width="9.85546875" customWidth="1"/>
    <col min="774" max="774" width="11" customWidth="1"/>
    <col min="775" max="775" width="13.42578125" customWidth="1"/>
    <col min="776" max="777" width="12.42578125" customWidth="1"/>
    <col min="778" max="778" width="6.28515625" customWidth="1"/>
    <col min="779" max="779" width="6.42578125" customWidth="1"/>
    <col min="780" max="780" width="6.85546875" customWidth="1"/>
    <col min="781" max="781" width="9.28515625" customWidth="1"/>
    <col min="782" max="782" width="11.28515625" customWidth="1"/>
    <col min="1027" max="1027" width="39.85546875" customWidth="1"/>
    <col min="1028" max="1028" width="11.28515625" customWidth="1"/>
    <col min="1029" max="1029" width="9.85546875" customWidth="1"/>
    <col min="1030" max="1030" width="11" customWidth="1"/>
    <col min="1031" max="1031" width="13.42578125" customWidth="1"/>
    <col min="1032" max="1033" width="12.42578125" customWidth="1"/>
    <col min="1034" max="1034" width="6.28515625" customWidth="1"/>
    <col min="1035" max="1035" width="6.42578125" customWidth="1"/>
    <col min="1036" max="1036" width="6.85546875" customWidth="1"/>
    <col min="1037" max="1037" width="9.28515625" customWidth="1"/>
    <col min="1038" max="1038" width="11.28515625" customWidth="1"/>
    <col min="1283" max="1283" width="39.85546875" customWidth="1"/>
    <col min="1284" max="1284" width="11.28515625" customWidth="1"/>
    <col min="1285" max="1285" width="9.85546875" customWidth="1"/>
    <col min="1286" max="1286" width="11" customWidth="1"/>
    <col min="1287" max="1287" width="13.42578125" customWidth="1"/>
    <col min="1288" max="1289" width="12.42578125" customWidth="1"/>
    <col min="1290" max="1290" width="6.28515625" customWidth="1"/>
    <col min="1291" max="1291" width="6.42578125" customWidth="1"/>
    <col min="1292" max="1292" width="6.85546875" customWidth="1"/>
    <col min="1293" max="1293" width="9.28515625" customWidth="1"/>
    <col min="1294" max="1294" width="11.28515625" customWidth="1"/>
    <col min="1539" max="1539" width="39.85546875" customWidth="1"/>
    <col min="1540" max="1540" width="11.28515625" customWidth="1"/>
    <col min="1541" max="1541" width="9.85546875" customWidth="1"/>
    <col min="1542" max="1542" width="11" customWidth="1"/>
    <col min="1543" max="1543" width="13.42578125" customWidth="1"/>
    <col min="1544" max="1545" width="12.42578125" customWidth="1"/>
    <col min="1546" max="1546" width="6.28515625" customWidth="1"/>
    <col min="1547" max="1547" width="6.42578125" customWidth="1"/>
    <col min="1548" max="1548" width="6.85546875" customWidth="1"/>
    <col min="1549" max="1549" width="9.28515625" customWidth="1"/>
    <col min="1550" max="1550" width="11.28515625" customWidth="1"/>
    <col min="1795" max="1795" width="39.85546875" customWidth="1"/>
    <col min="1796" max="1796" width="11.28515625" customWidth="1"/>
    <col min="1797" max="1797" width="9.85546875" customWidth="1"/>
    <col min="1798" max="1798" width="11" customWidth="1"/>
    <col min="1799" max="1799" width="13.42578125" customWidth="1"/>
    <col min="1800" max="1801" width="12.42578125" customWidth="1"/>
    <col min="1802" max="1802" width="6.28515625" customWidth="1"/>
    <col min="1803" max="1803" width="6.42578125" customWidth="1"/>
    <col min="1804" max="1804" width="6.85546875" customWidth="1"/>
    <col min="1805" max="1805" width="9.28515625" customWidth="1"/>
    <col min="1806" max="1806" width="11.28515625" customWidth="1"/>
    <col min="2051" max="2051" width="39.85546875" customWidth="1"/>
    <col min="2052" max="2052" width="11.28515625" customWidth="1"/>
    <col min="2053" max="2053" width="9.85546875" customWidth="1"/>
    <col min="2054" max="2054" width="11" customWidth="1"/>
    <col min="2055" max="2055" width="13.42578125" customWidth="1"/>
    <col min="2056" max="2057" width="12.42578125" customWidth="1"/>
    <col min="2058" max="2058" width="6.28515625" customWidth="1"/>
    <col min="2059" max="2059" width="6.42578125" customWidth="1"/>
    <col min="2060" max="2060" width="6.85546875" customWidth="1"/>
    <col min="2061" max="2061" width="9.28515625" customWidth="1"/>
    <col min="2062" max="2062" width="11.28515625" customWidth="1"/>
    <col min="2307" max="2307" width="39.85546875" customWidth="1"/>
    <col min="2308" max="2308" width="11.28515625" customWidth="1"/>
    <col min="2309" max="2309" width="9.85546875" customWidth="1"/>
    <col min="2310" max="2310" width="11" customWidth="1"/>
    <col min="2311" max="2311" width="13.42578125" customWidth="1"/>
    <col min="2312" max="2313" width="12.42578125" customWidth="1"/>
    <col min="2314" max="2314" width="6.28515625" customWidth="1"/>
    <col min="2315" max="2315" width="6.42578125" customWidth="1"/>
    <col min="2316" max="2316" width="6.85546875" customWidth="1"/>
    <col min="2317" max="2317" width="9.28515625" customWidth="1"/>
    <col min="2318" max="2318" width="11.28515625" customWidth="1"/>
    <col min="2563" max="2563" width="39.85546875" customWidth="1"/>
    <col min="2564" max="2564" width="11.28515625" customWidth="1"/>
    <col min="2565" max="2565" width="9.85546875" customWidth="1"/>
    <col min="2566" max="2566" width="11" customWidth="1"/>
    <col min="2567" max="2567" width="13.42578125" customWidth="1"/>
    <col min="2568" max="2569" width="12.42578125" customWidth="1"/>
    <col min="2570" max="2570" width="6.28515625" customWidth="1"/>
    <col min="2571" max="2571" width="6.42578125" customWidth="1"/>
    <col min="2572" max="2572" width="6.85546875" customWidth="1"/>
    <col min="2573" max="2573" width="9.28515625" customWidth="1"/>
    <col min="2574" max="2574" width="11.28515625" customWidth="1"/>
    <col min="2819" max="2819" width="39.85546875" customWidth="1"/>
    <col min="2820" max="2820" width="11.28515625" customWidth="1"/>
    <col min="2821" max="2821" width="9.85546875" customWidth="1"/>
    <col min="2822" max="2822" width="11" customWidth="1"/>
    <col min="2823" max="2823" width="13.42578125" customWidth="1"/>
    <col min="2824" max="2825" width="12.42578125" customWidth="1"/>
    <col min="2826" max="2826" width="6.28515625" customWidth="1"/>
    <col min="2827" max="2827" width="6.42578125" customWidth="1"/>
    <col min="2828" max="2828" width="6.85546875" customWidth="1"/>
    <col min="2829" max="2829" width="9.28515625" customWidth="1"/>
    <col min="2830" max="2830" width="11.28515625" customWidth="1"/>
    <col min="3075" max="3075" width="39.85546875" customWidth="1"/>
    <col min="3076" max="3076" width="11.28515625" customWidth="1"/>
    <col min="3077" max="3077" width="9.85546875" customWidth="1"/>
    <col min="3078" max="3078" width="11" customWidth="1"/>
    <col min="3079" max="3079" width="13.42578125" customWidth="1"/>
    <col min="3080" max="3081" width="12.42578125" customWidth="1"/>
    <col min="3082" max="3082" width="6.28515625" customWidth="1"/>
    <col min="3083" max="3083" width="6.42578125" customWidth="1"/>
    <col min="3084" max="3084" width="6.85546875" customWidth="1"/>
    <col min="3085" max="3085" width="9.28515625" customWidth="1"/>
    <col min="3086" max="3086" width="11.28515625" customWidth="1"/>
    <col min="3331" max="3331" width="39.85546875" customWidth="1"/>
    <col min="3332" max="3332" width="11.28515625" customWidth="1"/>
    <col min="3333" max="3333" width="9.85546875" customWidth="1"/>
    <col min="3334" max="3334" width="11" customWidth="1"/>
    <col min="3335" max="3335" width="13.42578125" customWidth="1"/>
    <col min="3336" max="3337" width="12.42578125" customWidth="1"/>
    <col min="3338" max="3338" width="6.28515625" customWidth="1"/>
    <col min="3339" max="3339" width="6.42578125" customWidth="1"/>
    <col min="3340" max="3340" width="6.85546875" customWidth="1"/>
    <col min="3341" max="3341" width="9.28515625" customWidth="1"/>
    <col min="3342" max="3342" width="11.28515625" customWidth="1"/>
    <col min="3587" max="3587" width="39.85546875" customWidth="1"/>
    <col min="3588" max="3588" width="11.28515625" customWidth="1"/>
    <col min="3589" max="3589" width="9.85546875" customWidth="1"/>
    <col min="3590" max="3590" width="11" customWidth="1"/>
    <col min="3591" max="3591" width="13.42578125" customWidth="1"/>
    <col min="3592" max="3593" width="12.42578125" customWidth="1"/>
    <col min="3594" max="3594" width="6.28515625" customWidth="1"/>
    <col min="3595" max="3595" width="6.42578125" customWidth="1"/>
    <col min="3596" max="3596" width="6.85546875" customWidth="1"/>
    <col min="3597" max="3597" width="9.28515625" customWidth="1"/>
    <col min="3598" max="3598" width="11.28515625" customWidth="1"/>
    <col min="3843" max="3843" width="39.85546875" customWidth="1"/>
    <col min="3844" max="3844" width="11.28515625" customWidth="1"/>
    <col min="3845" max="3845" width="9.85546875" customWidth="1"/>
    <col min="3846" max="3846" width="11" customWidth="1"/>
    <col min="3847" max="3847" width="13.42578125" customWidth="1"/>
    <col min="3848" max="3849" width="12.42578125" customWidth="1"/>
    <col min="3850" max="3850" width="6.28515625" customWidth="1"/>
    <col min="3851" max="3851" width="6.42578125" customWidth="1"/>
    <col min="3852" max="3852" width="6.85546875" customWidth="1"/>
    <col min="3853" max="3853" width="9.28515625" customWidth="1"/>
    <col min="3854" max="3854" width="11.28515625" customWidth="1"/>
    <col min="4099" max="4099" width="39.85546875" customWidth="1"/>
    <col min="4100" max="4100" width="11.28515625" customWidth="1"/>
    <col min="4101" max="4101" width="9.85546875" customWidth="1"/>
    <col min="4102" max="4102" width="11" customWidth="1"/>
    <col min="4103" max="4103" width="13.42578125" customWidth="1"/>
    <col min="4104" max="4105" width="12.42578125" customWidth="1"/>
    <col min="4106" max="4106" width="6.28515625" customWidth="1"/>
    <col min="4107" max="4107" width="6.42578125" customWidth="1"/>
    <col min="4108" max="4108" width="6.85546875" customWidth="1"/>
    <col min="4109" max="4109" width="9.28515625" customWidth="1"/>
    <col min="4110" max="4110" width="11.28515625" customWidth="1"/>
    <col min="4355" max="4355" width="39.85546875" customWidth="1"/>
    <col min="4356" max="4356" width="11.28515625" customWidth="1"/>
    <col min="4357" max="4357" width="9.85546875" customWidth="1"/>
    <col min="4358" max="4358" width="11" customWidth="1"/>
    <col min="4359" max="4359" width="13.42578125" customWidth="1"/>
    <col min="4360" max="4361" width="12.42578125" customWidth="1"/>
    <col min="4362" max="4362" width="6.28515625" customWidth="1"/>
    <col min="4363" max="4363" width="6.42578125" customWidth="1"/>
    <col min="4364" max="4364" width="6.85546875" customWidth="1"/>
    <col min="4365" max="4365" width="9.28515625" customWidth="1"/>
    <col min="4366" max="4366" width="11.28515625" customWidth="1"/>
    <col min="4611" max="4611" width="39.85546875" customWidth="1"/>
    <col min="4612" max="4612" width="11.28515625" customWidth="1"/>
    <col min="4613" max="4613" width="9.85546875" customWidth="1"/>
    <col min="4614" max="4614" width="11" customWidth="1"/>
    <col min="4615" max="4615" width="13.42578125" customWidth="1"/>
    <col min="4616" max="4617" width="12.42578125" customWidth="1"/>
    <col min="4618" max="4618" width="6.28515625" customWidth="1"/>
    <col min="4619" max="4619" width="6.42578125" customWidth="1"/>
    <col min="4620" max="4620" width="6.85546875" customWidth="1"/>
    <col min="4621" max="4621" width="9.28515625" customWidth="1"/>
    <col min="4622" max="4622" width="11.28515625" customWidth="1"/>
    <col min="4867" max="4867" width="39.85546875" customWidth="1"/>
    <col min="4868" max="4868" width="11.28515625" customWidth="1"/>
    <col min="4869" max="4869" width="9.85546875" customWidth="1"/>
    <col min="4870" max="4870" width="11" customWidth="1"/>
    <col min="4871" max="4871" width="13.42578125" customWidth="1"/>
    <col min="4872" max="4873" width="12.42578125" customWidth="1"/>
    <col min="4874" max="4874" width="6.28515625" customWidth="1"/>
    <col min="4875" max="4875" width="6.42578125" customWidth="1"/>
    <col min="4876" max="4876" width="6.85546875" customWidth="1"/>
    <col min="4877" max="4877" width="9.28515625" customWidth="1"/>
    <col min="4878" max="4878" width="11.28515625" customWidth="1"/>
    <col min="5123" max="5123" width="39.85546875" customWidth="1"/>
    <col min="5124" max="5124" width="11.28515625" customWidth="1"/>
    <col min="5125" max="5125" width="9.85546875" customWidth="1"/>
    <col min="5126" max="5126" width="11" customWidth="1"/>
    <col min="5127" max="5127" width="13.42578125" customWidth="1"/>
    <col min="5128" max="5129" width="12.42578125" customWidth="1"/>
    <col min="5130" max="5130" width="6.28515625" customWidth="1"/>
    <col min="5131" max="5131" width="6.42578125" customWidth="1"/>
    <col min="5132" max="5132" width="6.85546875" customWidth="1"/>
    <col min="5133" max="5133" width="9.28515625" customWidth="1"/>
    <col min="5134" max="5134" width="11.28515625" customWidth="1"/>
    <col min="5379" max="5379" width="39.85546875" customWidth="1"/>
    <col min="5380" max="5380" width="11.28515625" customWidth="1"/>
    <col min="5381" max="5381" width="9.85546875" customWidth="1"/>
    <col min="5382" max="5382" width="11" customWidth="1"/>
    <col min="5383" max="5383" width="13.42578125" customWidth="1"/>
    <col min="5384" max="5385" width="12.42578125" customWidth="1"/>
    <col min="5386" max="5386" width="6.28515625" customWidth="1"/>
    <col min="5387" max="5387" width="6.42578125" customWidth="1"/>
    <col min="5388" max="5388" width="6.85546875" customWidth="1"/>
    <col min="5389" max="5389" width="9.28515625" customWidth="1"/>
    <col min="5390" max="5390" width="11.28515625" customWidth="1"/>
    <col min="5635" max="5635" width="39.85546875" customWidth="1"/>
    <col min="5636" max="5636" width="11.28515625" customWidth="1"/>
    <col min="5637" max="5637" width="9.85546875" customWidth="1"/>
    <col min="5638" max="5638" width="11" customWidth="1"/>
    <col min="5639" max="5639" width="13.42578125" customWidth="1"/>
    <col min="5640" max="5641" width="12.42578125" customWidth="1"/>
    <col min="5642" max="5642" width="6.28515625" customWidth="1"/>
    <col min="5643" max="5643" width="6.42578125" customWidth="1"/>
    <col min="5644" max="5644" width="6.85546875" customWidth="1"/>
    <col min="5645" max="5645" width="9.28515625" customWidth="1"/>
    <col min="5646" max="5646" width="11.28515625" customWidth="1"/>
    <col min="5891" max="5891" width="39.85546875" customWidth="1"/>
    <col min="5892" max="5892" width="11.28515625" customWidth="1"/>
    <col min="5893" max="5893" width="9.85546875" customWidth="1"/>
    <col min="5894" max="5894" width="11" customWidth="1"/>
    <col min="5895" max="5895" width="13.42578125" customWidth="1"/>
    <col min="5896" max="5897" width="12.42578125" customWidth="1"/>
    <col min="5898" max="5898" width="6.28515625" customWidth="1"/>
    <col min="5899" max="5899" width="6.42578125" customWidth="1"/>
    <col min="5900" max="5900" width="6.85546875" customWidth="1"/>
    <col min="5901" max="5901" width="9.28515625" customWidth="1"/>
    <col min="5902" max="5902" width="11.28515625" customWidth="1"/>
    <col min="6147" max="6147" width="39.85546875" customWidth="1"/>
    <col min="6148" max="6148" width="11.28515625" customWidth="1"/>
    <col min="6149" max="6149" width="9.85546875" customWidth="1"/>
    <col min="6150" max="6150" width="11" customWidth="1"/>
    <col min="6151" max="6151" width="13.42578125" customWidth="1"/>
    <col min="6152" max="6153" width="12.42578125" customWidth="1"/>
    <col min="6154" max="6154" width="6.28515625" customWidth="1"/>
    <col min="6155" max="6155" width="6.42578125" customWidth="1"/>
    <col min="6156" max="6156" width="6.85546875" customWidth="1"/>
    <col min="6157" max="6157" width="9.28515625" customWidth="1"/>
    <col min="6158" max="6158" width="11.28515625" customWidth="1"/>
    <col min="6403" max="6403" width="39.85546875" customWidth="1"/>
    <col min="6404" max="6404" width="11.28515625" customWidth="1"/>
    <col min="6405" max="6405" width="9.85546875" customWidth="1"/>
    <col min="6406" max="6406" width="11" customWidth="1"/>
    <col min="6407" max="6407" width="13.42578125" customWidth="1"/>
    <col min="6408" max="6409" width="12.42578125" customWidth="1"/>
    <col min="6410" max="6410" width="6.28515625" customWidth="1"/>
    <col min="6411" max="6411" width="6.42578125" customWidth="1"/>
    <col min="6412" max="6412" width="6.85546875" customWidth="1"/>
    <col min="6413" max="6413" width="9.28515625" customWidth="1"/>
    <col min="6414" max="6414" width="11.28515625" customWidth="1"/>
    <col min="6659" max="6659" width="39.85546875" customWidth="1"/>
    <col min="6660" max="6660" width="11.28515625" customWidth="1"/>
    <col min="6661" max="6661" width="9.85546875" customWidth="1"/>
    <col min="6662" max="6662" width="11" customWidth="1"/>
    <col min="6663" max="6663" width="13.42578125" customWidth="1"/>
    <col min="6664" max="6665" width="12.42578125" customWidth="1"/>
    <col min="6666" max="6666" width="6.28515625" customWidth="1"/>
    <col min="6667" max="6667" width="6.42578125" customWidth="1"/>
    <col min="6668" max="6668" width="6.85546875" customWidth="1"/>
    <col min="6669" max="6669" width="9.28515625" customWidth="1"/>
    <col min="6670" max="6670" width="11.28515625" customWidth="1"/>
    <col min="6915" max="6915" width="39.85546875" customWidth="1"/>
    <col min="6916" max="6916" width="11.28515625" customWidth="1"/>
    <col min="6917" max="6917" width="9.85546875" customWidth="1"/>
    <col min="6918" max="6918" width="11" customWidth="1"/>
    <col min="6919" max="6919" width="13.42578125" customWidth="1"/>
    <col min="6920" max="6921" width="12.42578125" customWidth="1"/>
    <col min="6922" max="6922" width="6.28515625" customWidth="1"/>
    <col min="6923" max="6923" width="6.42578125" customWidth="1"/>
    <col min="6924" max="6924" width="6.85546875" customWidth="1"/>
    <col min="6925" max="6925" width="9.28515625" customWidth="1"/>
    <col min="6926" max="6926" width="11.28515625" customWidth="1"/>
    <col min="7171" max="7171" width="39.85546875" customWidth="1"/>
    <col min="7172" max="7172" width="11.28515625" customWidth="1"/>
    <col min="7173" max="7173" width="9.85546875" customWidth="1"/>
    <col min="7174" max="7174" width="11" customWidth="1"/>
    <col min="7175" max="7175" width="13.42578125" customWidth="1"/>
    <col min="7176" max="7177" width="12.42578125" customWidth="1"/>
    <col min="7178" max="7178" width="6.28515625" customWidth="1"/>
    <col min="7179" max="7179" width="6.42578125" customWidth="1"/>
    <col min="7180" max="7180" width="6.85546875" customWidth="1"/>
    <col min="7181" max="7181" width="9.28515625" customWidth="1"/>
    <col min="7182" max="7182" width="11.28515625" customWidth="1"/>
    <col min="7427" max="7427" width="39.85546875" customWidth="1"/>
    <col min="7428" max="7428" width="11.28515625" customWidth="1"/>
    <col min="7429" max="7429" width="9.85546875" customWidth="1"/>
    <col min="7430" max="7430" width="11" customWidth="1"/>
    <col min="7431" max="7431" width="13.42578125" customWidth="1"/>
    <col min="7432" max="7433" width="12.42578125" customWidth="1"/>
    <col min="7434" max="7434" width="6.28515625" customWidth="1"/>
    <col min="7435" max="7435" width="6.42578125" customWidth="1"/>
    <col min="7436" max="7436" width="6.85546875" customWidth="1"/>
    <col min="7437" max="7437" width="9.28515625" customWidth="1"/>
    <col min="7438" max="7438" width="11.28515625" customWidth="1"/>
    <col min="7683" max="7683" width="39.85546875" customWidth="1"/>
    <col min="7684" max="7684" width="11.28515625" customWidth="1"/>
    <col min="7685" max="7685" width="9.85546875" customWidth="1"/>
    <col min="7686" max="7686" width="11" customWidth="1"/>
    <col min="7687" max="7687" width="13.42578125" customWidth="1"/>
    <col min="7688" max="7689" width="12.42578125" customWidth="1"/>
    <col min="7690" max="7690" width="6.28515625" customWidth="1"/>
    <col min="7691" max="7691" width="6.42578125" customWidth="1"/>
    <col min="7692" max="7692" width="6.85546875" customWidth="1"/>
    <col min="7693" max="7693" width="9.28515625" customWidth="1"/>
    <col min="7694" max="7694" width="11.28515625" customWidth="1"/>
    <col min="7939" max="7939" width="39.85546875" customWidth="1"/>
    <col min="7940" max="7940" width="11.28515625" customWidth="1"/>
    <col min="7941" max="7941" width="9.85546875" customWidth="1"/>
    <col min="7942" max="7942" width="11" customWidth="1"/>
    <col min="7943" max="7943" width="13.42578125" customWidth="1"/>
    <col min="7944" max="7945" width="12.42578125" customWidth="1"/>
    <col min="7946" max="7946" width="6.28515625" customWidth="1"/>
    <col min="7947" max="7947" width="6.42578125" customWidth="1"/>
    <col min="7948" max="7948" width="6.85546875" customWidth="1"/>
    <col min="7949" max="7949" width="9.28515625" customWidth="1"/>
    <col min="7950" max="7950" width="11.28515625" customWidth="1"/>
    <col min="8195" max="8195" width="39.85546875" customWidth="1"/>
    <col min="8196" max="8196" width="11.28515625" customWidth="1"/>
    <col min="8197" max="8197" width="9.85546875" customWidth="1"/>
    <col min="8198" max="8198" width="11" customWidth="1"/>
    <col min="8199" max="8199" width="13.42578125" customWidth="1"/>
    <col min="8200" max="8201" width="12.42578125" customWidth="1"/>
    <col min="8202" max="8202" width="6.28515625" customWidth="1"/>
    <col min="8203" max="8203" width="6.42578125" customWidth="1"/>
    <col min="8204" max="8204" width="6.85546875" customWidth="1"/>
    <col min="8205" max="8205" width="9.28515625" customWidth="1"/>
    <col min="8206" max="8206" width="11.28515625" customWidth="1"/>
    <col min="8451" max="8451" width="39.85546875" customWidth="1"/>
    <col min="8452" max="8452" width="11.28515625" customWidth="1"/>
    <col min="8453" max="8453" width="9.85546875" customWidth="1"/>
    <col min="8454" max="8454" width="11" customWidth="1"/>
    <col min="8455" max="8455" width="13.42578125" customWidth="1"/>
    <col min="8456" max="8457" width="12.42578125" customWidth="1"/>
    <col min="8458" max="8458" width="6.28515625" customWidth="1"/>
    <col min="8459" max="8459" width="6.42578125" customWidth="1"/>
    <col min="8460" max="8460" width="6.85546875" customWidth="1"/>
    <col min="8461" max="8461" width="9.28515625" customWidth="1"/>
    <col min="8462" max="8462" width="11.28515625" customWidth="1"/>
    <col min="8707" max="8707" width="39.85546875" customWidth="1"/>
    <col min="8708" max="8708" width="11.28515625" customWidth="1"/>
    <col min="8709" max="8709" width="9.85546875" customWidth="1"/>
    <col min="8710" max="8710" width="11" customWidth="1"/>
    <col min="8711" max="8711" width="13.42578125" customWidth="1"/>
    <col min="8712" max="8713" width="12.42578125" customWidth="1"/>
    <col min="8714" max="8714" width="6.28515625" customWidth="1"/>
    <col min="8715" max="8715" width="6.42578125" customWidth="1"/>
    <col min="8716" max="8716" width="6.85546875" customWidth="1"/>
    <col min="8717" max="8717" width="9.28515625" customWidth="1"/>
    <col min="8718" max="8718" width="11.28515625" customWidth="1"/>
    <col min="8963" max="8963" width="39.85546875" customWidth="1"/>
    <col min="8964" max="8964" width="11.28515625" customWidth="1"/>
    <col min="8965" max="8965" width="9.85546875" customWidth="1"/>
    <col min="8966" max="8966" width="11" customWidth="1"/>
    <col min="8967" max="8967" width="13.42578125" customWidth="1"/>
    <col min="8968" max="8969" width="12.42578125" customWidth="1"/>
    <col min="8970" max="8970" width="6.28515625" customWidth="1"/>
    <col min="8971" max="8971" width="6.42578125" customWidth="1"/>
    <col min="8972" max="8972" width="6.85546875" customWidth="1"/>
    <col min="8973" max="8973" width="9.28515625" customWidth="1"/>
    <col min="8974" max="8974" width="11.28515625" customWidth="1"/>
    <col min="9219" max="9219" width="39.85546875" customWidth="1"/>
    <col min="9220" max="9220" width="11.28515625" customWidth="1"/>
    <col min="9221" max="9221" width="9.85546875" customWidth="1"/>
    <col min="9222" max="9222" width="11" customWidth="1"/>
    <col min="9223" max="9223" width="13.42578125" customWidth="1"/>
    <col min="9224" max="9225" width="12.42578125" customWidth="1"/>
    <col min="9226" max="9226" width="6.28515625" customWidth="1"/>
    <col min="9227" max="9227" width="6.42578125" customWidth="1"/>
    <col min="9228" max="9228" width="6.85546875" customWidth="1"/>
    <col min="9229" max="9229" width="9.28515625" customWidth="1"/>
    <col min="9230" max="9230" width="11.28515625" customWidth="1"/>
    <col min="9475" max="9475" width="39.85546875" customWidth="1"/>
    <col min="9476" max="9476" width="11.28515625" customWidth="1"/>
    <col min="9477" max="9477" width="9.85546875" customWidth="1"/>
    <col min="9478" max="9478" width="11" customWidth="1"/>
    <col min="9479" max="9479" width="13.42578125" customWidth="1"/>
    <col min="9480" max="9481" width="12.42578125" customWidth="1"/>
    <col min="9482" max="9482" width="6.28515625" customWidth="1"/>
    <col min="9483" max="9483" width="6.42578125" customWidth="1"/>
    <col min="9484" max="9484" width="6.85546875" customWidth="1"/>
    <col min="9485" max="9485" width="9.28515625" customWidth="1"/>
    <col min="9486" max="9486" width="11.28515625" customWidth="1"/>
    <col min="9731" max="9731" width="39.85546875" customWidth="1"/>
    <col min="9732" max="9732" width="11.28515625" customWidth="1"/>
    <col min="9733" max="9733" width="9.85546875" customWidth="1"/>
    <col min="9734" max="9734" width="11" customWidth="1"/>
    <col min="9735" max="9735" width="13.42578125" customWidth="1"/>
    <col min="9736" max="9737" width="12.42578125" customWidth="1"/>
    <col min="9738" max="9738" width="6.28515625" customWidth="1"/>
    <col min="9739" max="9739" width="6.42578125" customWidth="1"/>
    <col min="9740" max="9740" width="6.85546875" customWidth="1"/>
    <col min="9741" max="9741" width="9.28515625" customWidth="1"/>
    <col min="9742" max="9742" width="11.28515625" customWidth="1"/>
    <col min="9987" max="9987" width="39.85546875" customWidth="1"/>
    <col min="9988" max="9988" width="11.28515625" customWidth="1"/>
    <col min="9989" max="9989" width="9.85546875" customWidth="1"/>
    <col min="9990" max="9990" width="11" customWidth="1"/>
    <col min="9991" max="9991" width="13.42578125" customWidth="1"/>
    <col min="9992" max="9993" width="12.42578125" customWidth="1"/>
    <col min="9994" max="9994" width="6.28515625" customWidth="1"/>
    <col min="9995" max="9995" width="6.42578125" customWidth="1"/>
    <col min="9996" max="9996" width="6.85546875" customWidth="1"/>
    <col min="9997" max="9997" width="9.28515625" customWidth="1"/>
    <col min="9998" max="9998" width="11.28515625" customWidth="1"/>
    <col min="10243" max="10243" width="39.85546875" customWidth="1"/>
    <col min="10244" max="10244" width="11.28515625" customWidth="1"/>
    <col min="10245" max="10245" width="9.85546875" customWidth="1"/>
    <col min="10246" max="10246" width="11" customWidth="1"/>
    <col min="10247" max="10247" width="13.42578125" customWidth="1"/>
    <col min="10248" max="10249" width="12.42578125" customWidth="1"/>
    <col min="10250" max="10250" width="6.28515625" customWidth="1"/>
    <col min="10251" max="10251" width="6.42578125" customWidth="1"/>
    <col min="10252" max="10252" width="6.85546875" customWidth="1"/>
    <col min="10253" max="10253" width="9.28515625" customWidth="1"/>
    <col min="10254" max="10254" width="11.28515625" customWidth="1"/>
    <col min="10499" max="10499" width="39.85546875" customWidth="1"/>
    <col min="10500" max="10500" width="11.28515625" customWidth="1"/>
    <col min="10501" max="10501" width="9.85546875" customWidth="1"/>
    <col min="10502" max="10502" width="11" customWidth="1"/>
    <col min="10503" max="10503" width="13.42578125" customWidth="1"/>
    <col min="10504" max="10505" width="12.42578125" customWidth="1"/>
    <col min="10506" max="10506" width="6.28515625" customWidth="1"/>
    <col min="10507" max="10507" width="6.42578125" customWidth="1"/>
    <col min="10508" max="10508" width="6.85546875" customWidth="1"/>
    <col min="10509" max="10509" width="9.28515625" customWidth="1"/>
    <col min="10510" max="10510" width="11.28515625" customWidth="1"/>
    <col min="10755" max="10755" width="39.85546875" customWidth="1"/>
    <col min="10756" max="10756" width="11.28515625" customWidth="1"/>
    <col min="10757" max="10757" width="9.85546875" customWidth="1"/>
    <col min="10758" max="10758" width="11" customWidth="1"/>
    <col min="10759" max="10759" width="13.42578125" customWidth="1"/>
    <col min="10760" max="10761" width="12.42578125" customWidth="1"/>
    <col min="10762" max="10762" width="6.28515625" customWidth="1"/>
    <col min="10763" max="10763" width="6.42578125" customWidth="1"/>
    <col min="10764" max="10764" width="6.85546875" customWidth="1"/>
    <col min="10765" max="10765" width="9.28515625" customWidth="1"/>
    <col min="10766" max="10766" width="11.28515625" customWidth="1"/>
    <col min="11011" max="11011" width="39.85546875" customWidth="1"/>
    <col min="11012" max="11012" width="11.28515625" customWidth="1"/>
    <col min="11013" max="11013" width="9.85546875" customWidth="1"/>
    <col min="11014" max="11014" width="11" customWidth="1"/>
    <col min="11015" max="11015" width="13.42578125" customWidth="1"/>
    <col min="11016" max="11017" width="12.42578125" customWidth="1"/>
    <col min="11018" max="11018" width="6.28515625" customWidth="1"/>
    <col min="11019" max="11019" width="6.42578125" customWidth="1"/>
    <col min="11020" max="11020" width="6.85546875" customWidth="1"/>
    <col min="11021" max="11021" width="9.28515625" customWidth="1"/>
    <col min="11022" max="11022" width="11.28515625" customWidth="1"/>
    <col min="11267" max="11267" width="39.85546875" customWidth="1"/>
    <col min="11268" max="11268" width="11.28515625" customWidth="1"/>
    <col min="11269" max="11269" width="9.85546875" customWidth="1"/>
    <col min="11270" max="11270" width="11" customWidth="1"/>
    <col min="11271" max="11271" width="13.42578125" customWidth="1"/>
    <col min="11272" max="11273" width="12.42578125" customWidth="1"/>
    <col min="11274" max="11274" width="6.28515625" customWidth="1"/>
    <col min="11275" max="11275" width="6.42578125" customWidth="1"/>
    <col min="11276" max="11276" width="6.85546875" customWidth="1"/>
    <col min="11277" max="11277" width="9.28515625" customWidth="1"/>
    <col min="11278" max="11278" width="11.28515625" customWidth="1"/>
    <col min="11523" max="11523" width="39.85546875" customWidth="1"/>
    <col min="11524" max="11524" width="11.28515625" customWidth="1"/>
    <col min="11525" max="11525" width="9.85546875" customWidth="1"/>
    <col min="11526" max="11526" width="11" customWidth="1"/>
    <col min="11527" max="11527" width="13.42578125" customWidth="1"/>
    <col min="11528" max="11529" width="12.42578125" customWidth="1"/>
    <col min="11530" max="11530" width="6.28515625" customWidth="1"/>
    <col min="11531" max="11531" width="6.42578125" customWidth="1"/>
    <col min="11532" max="11532" width="6.85546875" customWidth="1"/>
    <col min="11533" max="11533" width="9.28515625" customWidth="1"/>
    <col min="11534" max="11534" width="11.28515625" customWidth="1"/>
    <col min="11779" max="11779" width="39.85546875" customWidth="1"/>
    <col min="11780" max="11780" width="11.28515625" customWidth="1"/>
    <col min="11781" max="11781" width="9.85546875" customWidth="1"/>
    <col min="11782" max="11782" width="11" customWidth="1"/>
    <col min="11783" max="11783" width="13.42578125" customWidth="1"/>
    <col min="11784" max="11785" width="12.42578125" customWidth="1"/>
    <col min="11786" max="11786" width="6.28515625" customWidth="1"/>
    <col min="11787" max="11787" width="6.42578125" customWidth="1"/>
    <col min="11788" max="11788" width="6.85546875" customWidth="1"/>
    <col min="11789" max="11789" width="9.28515625" customWidth="1"/>
    <col min="11790" max="11790" width="11.28515625" customWidth="1"/>
    <col min="12035" max="12035" width="39.85546875" customWidth="1"/>
    <col min="12036" max="12036" width="11.28515625" customWidth="1"/>
    <col min="12037" max="12037" width="9.85546875" customWidth="1"/>
    <col min="12038" max="12038" width="11" customWidth="1"/>
    <col min="12039" max="12039" width="13.42578125" customWidth="1"/>
    <col min="12040" max="12041" width="12.42578125" customWidth="1"/>
    <col min="12042" max="12042" width="6.28515625" customWidth="1"/>
    <col min="12043" max="12043" width="6.42578125" customWidth="1"/>
    <col min="12044" max="12044" width="6.85546875" customWidth="1"/>
    <col min="12045" max="12045" width="9.28515625" customWidth="1"/>
    <col min="12046" max="12046" width="11.28515625" customWidth="1"/>
    <col min="12291" max="12291" width="39.85546875" customWidth="1"/>
    <col min="12292" max="12292" width="11.28515625" customWidth="1"/>
    <col min="12293" max="12293" width="9.85546875" customWidth="1"/>
    <col min="12294" max="12294" width="11" customWidth="1"/>
    <col min="12295" max="12295" width="13.42578125" customWidth="1"/>
    <col min="12296" max="12297" width="12.42578125" customWidth="1"/>
    <col min="12298" max="12298" width="6.28515625" customWidth="1"/>
    <col min="12299" max="12299" width="6.42578125" customWidth="1"/>
    <col min="12300" max="12300" width="6.85546875" customWidth="1"/>
    <col min="12301" max="12301" width="9.28515625" customWidth="1"/>
    <col min="12302" max="12302" width="11.28515625" customWidth="1"/>
    <col min="12547" max="12547" width="39.85546875" customWidth="1"/>
    <col min="12548" max="12548" width="11.28515625" customWidth="1"/>
    <col min="12549" max="12549" width="9.85546875" customWidth="1"/>
    <col min="12550" max="12550" width="11" customWidth="1"/>
    <col min="12551" max="12551" width="13.42578125" customWidth="1"/>
    <col min="12552" max="12553" width="12.42578125" customWidth="1"/>
    <col min="12554" max="12554" width="6.28515625" customWidth="1"/>
    <col min="12555" max="12555" width="6.42578125" customWidth="1"/>
    <col min="12556" max="12556" width="6.85546875" customWidth="1"/>
    <col min="12557" max="12557" width="9.28515625" customWidth="1"/>
    <col min="12558" max="12558" width="11.28515625" customWidth="1"/>
    <col min="12803" max="12803" width="39.85546875" customWidth="1"/>
    <col min="12804" max="12804" width="11.28515625" customWidth="1"/>
    <col min="12805" max="12805" width="9.85546875" customWidth="1"/>
    <col min="12806" max="12806" width="11" customWidth="1"/>
    <col min="12807" max="12807" width="13.42578125" customWidth="1"/>
    <col min="12808" max="12809" width="12.42578125" customWidth="1"/>
    <col min="12810" max="12810" width="6.28515625" customWidth="1"/>
    <col min="12811" max="12811" width="6.42578125" customWidth="1"/>
    <col min="12812" max="12812" width="6.85546875" customWidth="1"/>
    <col min="12813" max="12813" width="9.28515625" customWidth="1"/>
    <col min="12814" max="12814" width="11.28515625" customWidth="1"/>
    <col min="13059" max="13059" width="39.85546875" customWidth="1"/>
    <col min="13060" max="13060" width="11.28515625" customWidth="1"/>
    <col min="13061" max="13061" width="9.85546875" customWidth="1"/>
    <col min="13062" max="13062" width="11" customWidth="1"/>
    <col min="13063" max="13063" width="13.42578125" customWidth="1"/>
    <col min="13064" max="13065" width="12.42578125" customWidth="1"/>
    <col min="13066" max="13066" width="6.28515625" customWidth="1"/>
    <col min="13067" max="13067" width="6.42578125" customWidth="1"/>
    <col min="13068" max="13068" width="6.85546875" customWidth="1"/>
    <col min="13069" max="13069" width="9.28515625" customWidth="1"/>
    <col min="13070" max="13070" width="11.28515625" customWidth="1"/>
    <col min="13315" max="13315" width="39.85546875" customWidth="1"/>
    <col min="13316" max="13316" width="11.28515625" customWidth="1"/>
    <col min="13317" max="13317" width="9.85546875" customWidth="1"/>
    <col min="13318" max="13318" width="11" customWidth="1"/>
    <col min="13319" max="13319" width="13.42578125" customWidth="1"/>
    <col min="13320" max="13321" width="12.42578125" customWidth="1"/>
    <col min="13322" max="13322" width="6.28515625" customWidth="1"/>
    <col min="13323" max="13323" width="6.42578125" customWidth="1"/>
    <col min="13324" max="13324" width="6.85546875" customWidth="1"/>
    <col min="13325" max="13325" width="9.28515625" customWidth="1"/>
    <col min="13326" max="13326" width="11.28515625" customWidth="1"/>
    <col min="13571" max="13571" width="39.85546875" customWidth="1"/>
    <col min="13572" max="13572" width="11.28515625" customWidth="1"/>
    <col min="13573" max="13573" width="9.85546875" customWidth="1"/>
    <col min="13574" max="13574" width="11" customWidth="1"/>
    <col min="13575" max="13575" width="13.42578125" customWidth="1"/>
    <col min="13576" max="13577" width="12.42578125" customWidth="1"/>
    <col min="13578" max="13578" width="6.28515625" customWidth="1"/>
    <col min="13579" max="13579" width="6.42578125" customWidth="1"/>
    <col min="13580" max="13580" width="6.85546875" customWidth="1"/>
    <col min="13581" max="13581" width="9.28515625" customWidth="1"/>
    <col min="13582" max="13582" width="11.28515625" customWidth="1"/>
    <col min="13827" max="13827" width="39.85546875" customWidth="1"/>
    <col min="13828" max="13828" width="11.28515625" customWidth="1"/>
    <col min="13829" max="13829" width="9.85546875" customWidth="1"/>
    <col min="13830" max="13830" width="11" customWidth="1"/>
    <col min="13831" max="13831" width="13.42578125" customWidth="1"/>
    <col min="13832" max="13833" width="12.42578125" customWidth="1"/>
    <col min="13834" max="13834" width="6.28515625" customWidth="1"/>
    <col min="13835" max="13835" width="6.42578125" customWidth="1"/>
    <col min="13836" max="13836" width="6.85546875" customWidth="1"/>
    <col min="13837" max="13837" width="9.28515625" customWidth="1"/>
    <col min="13838" max="13838" width="11.28515625" customWidth="1"/>
    <col min="14083" max="14083" width="39.85546875" customWidth="1"/>
    <col min="14084" max="14084" width="11.28515625" customWidth="1"/>
    <col min="14085" max="14085" width="9.85546875" customWidth="1"/>
    <col min="14086" max="14086" width="11" customWidth="1"/>
    <col min="14087" max="14087" width="13.42578125" customWidth="1"/>
    <col min="14088" max="14089" width="12.42578125" customWidth="1"/>
    <col min="14090" max="14090" width="6.28515625" customWidth="1"/>
    <col min="14091" max="14091" width="6.42578125" customWidth="1"/>
    <col min="14092" max="14092" width="6.85546875" customWidth="1"/>
    <col min="14093" max="14093" width="9.28515625" customWidth="1"/>
    <col min="14094" max="14094" width="11.28515625" customWidth="1"/>
    <col min="14339" max="14339" width="39.85546875" customWidth="1"/>
    <col min="14340" max="14340" width="11.28515625" customWidth="1"/>
    <col min="14341" max="14341" width="9.85546875" customWidth="1"/>
    <col min="14342" max="14342" width="11" customWidth="1"/>
    <col min="14343" max="14343" width="13.42578125" customWidth="1"/>
    <col min="14344" max="14345" width="12.42578125" customWidth="1"/>
    <col min="14346" max="14346" width="6.28515625" customWidth="1"/>
    <col min="14347" max="14347" width="6.42578125" customWidth="1"/>
    <col min="14348" max="14348" width="6.85546875" customWidth="1"/>
    <col min="14349" max="14349" width="9.28515625" customWidth="1"/>
    <col min="14350" max="14350" width="11.28515625" customWidth="1"/>
    <col min="14595" max="14595" width="39.85546875" customWidth="1"/>
    <col min="14596" max="14596" width="11.28515625" customWidth="1"/>
    <col min="14597" max="14597" width="9.85546875" customWidth="1"/>
    <col min="14598" max="14598" width="11" customWidth="1"/>
    <col min="14599" max="14599" width="13.42578125" customWidth="1"/>
    <col min="14600" max="14601" width="12.42578125" customWidth="1"/>
    <col min="14602" max="14602" width="6.28515625" customWidth="1"/>
    <col min="14603" max="14603" width="6.42578125" customWidth="1"/>
    <col min="14604" max="14604" width="6.85546875" customWidth="1"/>
    <col min="14605" max="14605" width="9.28515625" customWidth="1"/>
    <col min="14606" max="14606" width="11.28515625" customWidth="1"/>
    <col min="14851" max="14851" width="39.85546875" customWidth="1"/>
    <col min="14852" max="14852" width="11.28515625" customWidth="1"/>
    <col min="14853" max="14853" width="9.85546875" customWidth="1"/>
    <col min="14854" max="14854" width="11" customWidth="1"/>
    <col min="14855" max="14855" width="13.42578125" customWidth="1"/>
    <col min="14856" max="14857" width="12.42578125" customWidth="1"/>
    <col min="14858" max="14858" width="6.28515625" customWidth="1"/>
    <col min="14859" max="14859" width="6.42578125" customWidth="1"/>
    <col min="14860" max="14860" width="6.85546875" customWidth="1"/>
    <col min="14861" max="14861" width="9.28515625" customWidth="1"/>
    <col min="14862" max="14862" width="11.28515625" customWidth="1"/>
    <col min="15107" max="15107" width="39.85546875" customWidth="1"/>
    <col min="15108" max="15108" width="11.28515625" customWidth="1"/>
    <col min="15109" max="15109" width="9.85546875" customWidth="1"/>
    <col min="15110" max="15110" width="11" customWidth="1"/>
    <col min="15111" max="15111" width="13.42578125" customWidth="1"/>
    <col min="15112" max="15113" width="12.42578125" customWidth="1"/>
    <col min="15114" max="15114" width="6.28515625" customWidth="1"/>
    <col min="15115" max="15115" width="6.42578125" customWidth="1"/>
    <col min="15116" max="15116" width="6.85546875" customWidth="1"/>
    <col min="15117" max="15117" width="9.28515625" customWidth="1"/>
    <col min="15118" max="15118" width="11.28515625" customWidth="1"/>
    <col min="15363" max="15363" width="39.85546875" customWidth="1"/>
    <col min="15364" max="15364" width="11.28515625" customWidth="1"/>
    <col min="15365" max="15365" width="9.85546875" customWidth="1"/>
    <col min="15366" max="15366" width="11" customWidth="1"/>
    <col min="15367" max="15367" width="13.42578125" customWidth="1"/>
    <col min="15368" max="15369" width="12.42578125" customWidth="1"/>
    <col min="15370" max="15370" width="6.28515625" customWidth="1"/>
    <col min="15371" max="15371" width="6.42578125" customWidth="1"/>
    <col min="15372" max="15372" width="6.85546875" customWidth="1"/>
    <col min="15373" max="15373" width="9.28515625" customWidth="1"/>
    <col min="15374" max="15374" width="11.28515625" customWidth="1"/>
    <col min="15619" max="15619" width="39.85546875" customWidth="1"/>
    <col min="15620" max="15620" width="11.28515625" customWidth="1"/>
    <col min="15621" max="15621" width="9.85546875" customWidth="1"/>
    <col min="15622" max="15622" width="11" customWidth="1"/>
    <col min="15623" max="15623" width="13.42578125" customWidth="1"/>
    <col min="15624" max="15625" width="12.42578125" customWidth="1"/>
    <col min="15626" max="15626" width="6.28515625" customWidth="1"/>
    <col min="15627" max="15627" width="6.42578125" customWidth="1"/>
    <col min="15628" max="15628" width="6.85546875" customWidth="1"/>
    <col min="15629" max="15629" width="9.28515625" customWidth="1"/>
    <col min="15630" max="15630" width="11.28515625" customWidth="1"/>
    <col min="15875" max="15875" width="39.85546875" customWidth="1"/>
    <col min="15876" max="15876" width="11.28515625" customWidth="1"/>
    <col min="15877" max="15877" width="9.85546875" customWidth="1"/>
    <col min="15878" max="15878" width="11" customWidth="1"/>
    <col min="15879" max="15879" width="13.42578125" customWidth="1"/>
    <col min="15880" max="15881" width="12.42578125" customWidth="1"/>
    <col min="15882" max="15882" width="6.28515625" customWidth="1"/>
    <col min="15883" max="15883" width="6.42578125" customWidth="1"/>
    <col min="15884" max="15884" width="6.85546875" customWidth="1"/>
    <col min="15885" max="15885" width="9.28515625" customWidth="1"/>
    <col min="15886" max="15886" width="11.28515625" customWidth="1"/>
    <col min="16131" max="16131" width="39.85546875" customWidth="1"/>
    <col min="16132" max="16132" width="11.28515625" customWidth="1"/>
    <col min="16133" max="16133" width="9.85546875" customWidth="1"/>
    <col min="16134" max="16134" width="11" customWidth="1"/>
    <col min="16135" max="16135" width="13.42578125" customWidth="1"/>
    <col min="16136" max="16137" width="12.42578125" customWidth="1"/>
    <col min="16138" max="16138" width="6.28515625" customWidth="1"/>
    <col min="16139" max="16139" width="6.42578125" customWidth="1"/>
    <col min="16140" max="16140" width="6.85546875" customWidth="1"/>
    <col min="16141" max="16141" width="9.28515625" customWidth="1"/>
    <col min="16142" max="16142" width="11.28515625" customWidth="1"/>
  </cols>
  <sheetData>
    <row r="1" spans="2:21" ht="10.5" customHeight="1" x14ac:dyDescent="0.25"/>
    <row r="2" spans="2:21" ht="18" x14ac:dyDescent="0.25">
      <c r="B2" s="187" t="s">
        <v>223</v>
      </c>
      <c r="C2" s="187"/>
      <c r="D2" s="187"/>
      <c r="E2" s="187"/>
      <c r="F2" s="187"/>
      <c r="G2" s="187"/>
      <c r="H2" s="187"/>
      <c r="I2" s="187"/>
      <c r="J2" s="187"/>
      <c r="K2" s="187"/>
      <c r="L2" s="187"/>
      <c r="M2" s="187"/>
      <c r="N2" s="187"/>
      <c r="O2" s="187"/>
      <c r="P2" s="187"/>
      <c r="Q2" s="187"/>
      <c r="R2" s="187"/>
      <c r="S2" s="187"/>
      <c r="T2" s="187"/>
      <c r="U2" s="187"/>
    </row>
    <row r="3" spans="2:21" ht="15.75" x14ac:dyDescent="0.25">
      <c r="B3" s="188" t="s">
        <v>224</v>
      </c>
    </row>
    <row r="4" spans="2:21" ht="9" customHeight="1" thickBot="1" x14ac:dyDescent="0.3">
      <c r="B4" s="189"/>
    </row>
    <row r="5" spans="2:21" x14ac:dyDescent="0.25">
      <c r="B5" s="190" t="s">
        <v>225</v>
      </c>
      <c r="C5" s="191" t="s">
        <v>226</v>
      </c>
      <c r="D5" s="192" t="s">
        <v>227</v>
      </c>
      <c r="E5" s="191" t="s">
        <v>228</v>
      </c>
      <c r="F5" s="191" t="s">
        <v>229</v>
      </c>
      <c r="G5" s="191" t="s">
        <v>230</v>
      </c>
      <c r="H5" s="192" t="s">
        <v>231</v>
      </c>
      <c r="I5" s="192" t="s">
        <v>232</v>
      </c>
      <c r="J5" s="192" t="s">
        <v>233</v>
      </c>
      <c r="K5" s="192"/>
      <c r="L5" s="192"/>
      <c r="M5" s="193"/>
      <c r="N5" s="194"/>
    </row>
    <row r="6" spans="2:21" ht="15" customHeight="1" x14ac:dyDescent="0.25">
      <c r="B6" s="195"/>
      <c r="C6" s="196"/>
      <c r="D6" s="197"/>
      <c r="E6" s="196"/>
      <c r="F6" s="196"/>
      <c r="G6" s="196"/>
      <c r="H6" s="198"/>
      <c r="I6" s="197"/>
      <c r="J6" s="199" t="s">
        <v>234</v>
      </c>
      <c r="K6" s="199" t="s">
        <v>235</v>
      </c>
      <c r="L6" s="199" t="s">
        <v>236</v>
      </c>
      <c r="M6" s="199" t="s">
        <v>237</v>
      </c>
      <c r="N6" s="200" t="s">
        <v>238</v>
      </c>
    </row>
    <row r="7" spans="2:21" x14ac:dyDescent="0.25">
      <c r="B7" s="195"/>
      <c r="C7" s="196"/>
      <c r="D7" s="201"/>
      <c r="E7" s="196"/>
      <c r="F7" s="196"/>
      <c r="G7" s="196"/>
      <c r="H7" s="202"/>
      <c r="I7" s="201"/>
      <c r="J7" s="201"/>
      <c r="K7" s="201"/>
      <c r="L7" s="201"/>
      <c r="M7" s="201"/>
      <c r="N7" s="203"/>
    </row>
    <row r="8" spans="2:21" x14ac:dyDescent="0.25">
      <c r="B8" s="204" t="s">
        <v>239</v>
      </c>
      <c r="C8" s="205"/>
      <c r="D8" s="206"/>
      <c r="E8" s="207"/>
      <c r="F8" s="207"/>
      <c r="G8" s="208"/>
      <c r="H8" s="208"/>
      <c r="I8" s="208"/>
      <c r="J8" s="207"/>
      <c r="K8" s="207"/>
      <c r="L8" s="207"/>
      <c r="M8" s="207"/>
      <c r="N8" s="209"/>
    </row>
    <row r="9" spans="2:21" ht="15.75" thickBot="1" x14ac:dyDescent="0.3">
      <c r="B9" s="210"/>
      <c r="C9" s="211"/>
      <c r="D9" s="212"/>
      <c r="E9" s="213"/>
      <c r="F9" s="214"/>
      <c r="G9" s="214"/>
      <c r="H9" s="214"/>
      <c r="I9" s="214"/>
      <c r="J9" s="213"/>
      <c r="K9" s="213"/>
      <c r="L9" s="213"/>
      <c r="M9" s="215"/>
      <c r="N9" s="216"/>
    </row>
  </sheetData>
  <mergeCells count="15">
    <mergeCell ref="J6:J7"/>
    <mergeCell ref="K6:K7"/>
    <mergeCell ref="L6:L7"/>
    <mergeCell ref="M6:M7"/>
    <mergeCell ref="N6:N7"/>
    <mergeCell ref="B2:U2"/>
    <mergeCell ref="B5:B7"/>
    <mergeCell ref="C5:C7"/>
    <mergeCell ref="D5:D7"/>
    <mergeCell ref="E5:E7"/>
    <mergeCell ref="F5:F7"/>
    <mergeCell ref="G5:G7"/>
    <mergeCell ref="H5:H7"/>
    <mergeCell ref="I5:I7"/>
    <mergeCell ref="J5:N5"/>
  </mergeCells>
  <pageMargins left="0.70866141732283472" right="0.70866141732283472" top="0.74803149606299213" bottom="0.74803149606299213" header="0.31496062992125984" footer="0.31496062992125984"/>
  <pageSetup paperSize="9" scale="58"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43"/>
  <sheetViews>
    <sheetView showGridLines="0" zoomScaleNormal="100" workbookViewId="0">
      <pane xSplit="1" ySplit="4" topLeftCell="B5" activePane="bottomRight" state="frozen"/>
      <selection pane="topRight" activeCell="B1" sqref="B1"/>
      <selection pane="bottomLeft" activeCell="A3" sqref="A3"/>
      <selection pane="bottomRight" sqref="A1:H1"/>
    </sheetView>
  </sheetViews>
  <sheetFormatPr baseColWidth="10" defaultRowHeight="16.5" x14ac:dyDescent="0.3"/>
  <cols>
    <col min="1" max="1" width="34.42578125" style="67" customWidth="1"/>
    <col min="2" max="29" width="16.140625" style="18" customWidth="1"/>
    <col min="30" max="31" width="16.42578125" style="18" customWidth="1"/>
    <col min="32" max="16384" width="11.42578125" style="18"/>
  </cols>
  <sheetData>
    <row r="1" spans="1:31" ht="30.75" customHeight="1" x14ac:dyDescent="0.3">
      <c r="A1" s="186" t="s">
        <v>139</v>
      </c>
      <c r="B1" s="186"/>
      <c r="C1" s="186"/>
      <c r="D1" s="186"/>
      <c r="E1" s="186"/>
      <c r="F1" s="186"/>
      <c r="G1" s="186"/>
      <c r="H1" s="186"/>
    </row>
    <row r="2" spans="1:31" ht="20.25" customHeight="1" x14ac:dyDescent="0.3">
      <c r="A2" s="5" t="s">
        <v>111</v>
      </c>
      <c r="B2" s="71"/>
      <c r="C2" s="72"/>
      <c r="D2" s="71"/>
      <c r="E2" s="72"/>
      <c r="F2" s="71"/>
      <c r="G2" s="71"/>
      <c r="H2" s="71"/>
    </row>
    <row r="3" spans="1:31" x14ac:dyDescent="0.3">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row>
    <row r="4" spans="1:31" ht="30" customHeight="1" x14ac:dyDescent="0.3">
      <c r="A4" s="62"/>
      <c r="B4" s="63">
        <v>41729</v>
      </c>
      <c r="C4" s="63">
        <v>41820</v>
      </c>
      <c r="D4" s="63">
        <v>41912</v>
      </c>
      <c r="E4" s="63">
        <v>42004</v>
      </c>
      <c r="F4" s="63">
        <v>42094</v>
      </c>
      <c r="G4" s="63">
        <v>42185</v>
      </c>
      <c r="H4" s="63">
        <v>42277</v>
      </c>
      <c r="I4" s="63">
        <v>42369</v>
      </c>
      <c r="J4" s="63">
        <v>42460</v>
      </c>
      <c r="K4" s="63">
        <v>42551</v>
      </c>
      <c r="L4" s="63">
        <v>42643</v>
      </c>
      <c r="M4" s="63">
        <v>42735</v>
      </c>
      <c r="N4" s="63">
        <v>42825</v>
      </c>
      <c r="O4" s="63">
        <v>42916</v>
      </c>
      <c r="P4" s="63">
        <v>43008</v>
      </c>
      <c r="Q4" s="63">
        <v>43100</v>
      </c>
      <c r="R4" s="63">
        <v>43190</v>
      </c>
      <c r="S4" s="63">
        <v>43281</v>
      </c>
      <c r="T4" s="63">
        <v>43373</v>
      </c>
      <c r="U4" s="63">
        <v>43465</v>
      </c>
      <c r="V4" s="63">
        <v>43555</v>
      </c>
      <c r="W4" s="63">
        <v>43646</v>
      </c>
      <c r="X4" s="63">
        <v>43738</v>
      </c>
      <c r="Y4" s="63">
        <v>43830</v>
      </c>
      <c r="Z4" s="63">
        <v>43921</v>
      </c>
      <c r="AA4" s="63">
        <v>44012</v>
      </c>
      <c r="AB4" s="63">
        <v>44104</v>
      </c>
      <c r="AC4" s="63">
        <v>44196</v>
      </c>
      <c r="AD4" s="63">
        <v>44286</v>
      </c>
      <c r="AE4" s="63">
        <v>44377</v>
      </c>
    </row>
    <row r="5" spans="1:31" ht="52.5" customHeight="1" x14ac:dyDescent="0.3">
      <c r="A5" s="61" t="s">
        <v>104</v>
      </c>
      <c r="B5" s="64">
        <v>8781.7199999999993</v>
      </c>
      <c r="C5" s="64">
        <v>8719.68</v>
      </c>
      <c r="D5" s="64">
        <v>8671.31</v>
      </c>
      <c r="E5" s="64">
        <v>9251.6200000000008</v>
      </c>
      <c r="F5" s="64">
        <v>8711.33</v>
      </c>
      <c r="G5" s="64">
        <v>8883.2999999999993</v>
      </c>
      <c r="H5" s="64">
        <v>8777.94</v>
      </c>
      <c r="I5" s="64">
        <v>14590.026342765899</v>
      </c>
      <c r="J5" s="64">
        <v>15552.766008292954</v>
      </c>
      <c r="K5" s="64">
        <v>23183.662216917499</v>
      </c>
      <c r="L5" s="64">
        <v>24968.595473778529</v>
      </c>
      <c r="M5" s="64">
        <v>26143.372847835599</v>
      </c>
      <c r="N5" s="64">
        <v>26357.580883104267</v>
      </c>
      <c r="O5" s="64">
        <v>32363.693825003349</v>
      </c>
      <c r="P5" s="64">
        <v>32739.973955860674</v>
      </c>
      <c r="Q5" s="64">
        <v>33066.920518488216</v>
      </c>
      <c r="R5" s="64">
        <v>35523.531142391745</v>
      </c>
      <c r="S5" s="64">
        <v>42512.097230935367</v>
      </c>
      <c r="T5" s="64">
        <v>49897.666266168861</v>
      </c>
      <c r="U5" s="64">
        <v>48061.669901665373</v>
      </c>
      <c r="V5" s="64">
        <v>54971.132794337202</v>
      </c>
      <c r="W5" s="64">
        <v>57477.574093920899</v>
      </c>
      <c r="X5" s="64">
        <v>70107.671098561274</v>
      </c>
      <c r="Y5" s="64">
        <v>73073.385231942695</v>
      </c>
      <c r="Z5" s="64">
        <v>76873.589091758549</v>
      </c>
      <c r="AA5" s="64">
        <v>81321.301084087594</v>
      </c>
      <c r="AB5" s="64">
        <v>87659.723356733972</v>
      </c>
      <c r="AC5" s="64">
        <v>98086.703607309493</v>
      </c>
      <c r="AD5" s="64">
        <v>105498.39985939959</v>
      </c>
      <c r="AE5" s="64">
        <f>+'Servicios Deuda Anual'!$F$50*'Servicios Deuda Anual'!$C$63</f>
        <v>104307.6114064088</v>
      </c>
    </row>
    <row r="6" spans="1:31" ht="52.5" customHeight="1" x14ac:dyDescent="0.3">
      <c r="A6" s="61" t="s">
        <v>105</v>
      </c>
      <c r="B6" s="64">
        <v>814.06924421000008</v>
      </c>
      <c r="C6" s="64">
        <v>1334.7686670200001</v>
      </c>
      <c r="D6" s="64">
        <v>1606.3620389600001</v>
      </c>
      <c r="E6" s="64">
        <v>2059.9873684600002</v>
      </c>
      <c r="F6" s="64">
        <v>1532.2292152100001</v>
      </c>
      <c r="G6" s="64">
        <v>2787.2709622900002</v>
      </c>
      <c r="H6" s="64">
        <v>3436.8373112600002</v>
      </c>
      <c r="I6" s="64">
        <v>4751.3450329800007</v>
      </c>
      <c r="J6" s="64">
        <v>1748.5210195500001</v>
      </c>
      <c r="K6" s="73">
        <v>1979.8916584900003</v>
      </c>
      <c r="L6" s="73">
        <v>2005.6820979800002</v>
      </c>
      <c r="M6" s="73">
        <v>2713.09112757</v>
      </c>
      <c r="N6" s="73">
        <v>1455.4634681099999</v>
      </c>
      <c r="O6" s="73">
        <v>2358.1514273500002</v>
      </c>
      <c r="P6" s="73">
        <v>2403.9927246800003</v>
      </c>
      <c r="Q6" s="73">
        <v>3051.1866099200001</v>
      </c>
      <c r="R6" s="73">
        <v>2887.47474384</v>
      </c>
      <c r="S6" s="73">
        <v>2566.0700995500001</v>
      </c>
      <c r="T6" s="73">
        <v>2260.5505495299999</v>
      </c>
      <c r="U6" s="73">
        <v>5907.5229735200001</v>
      </c>
      <c r="V6" s="73">
        <v>2465.16920291</v>
      </c>
      <c r="W6" s="64">
        <v>4329.9503111499998</v>
      </c>
      <c r="X6" s="64">
        <v>4646.9381585399997</v>
      </c>
      <c r="Y6" s="64">
        <v>9439.5116885000007</v>
      </c>
      <c r="Z6" s="64">
        <v>3694.6763252000001</v>
      </c>
      <c r="AA6" s="64">
        <v>6793.2007236199997</v>
      </c>
      <c r="AB6" s="64">
        <v>7216.9493976200001</v>
      </c>
      <c r="AC6" s="64">
        <v>15771.225058290001</v>
      </c>
      <c r="AD6" s="64">
        <v>4714.8373600100003</v>
      </c>
      <c r="AE6" s="64">
        <v>8017.0700839199999</v>
      </c>
    </row>
    <row r="7" spans="1:31" ht="52.5" customHeight="1" x14ac:dyDescent="0.3">
      <c r="A7" s="61" t="s">
        <v>106</v>
      </c>
      <c r="B7" s="95">
        <f>+SUM(B5:B6)</f>
        <v>9595.7892442100001</v>
      </c>
      <c r="C7" s="95">
        <f t="shared" ref="C7:AA7" si="0">+SUM(C5:C6)</f>
        <v>10054.44866702</v>
      </c>
      <c r="D7" s="95">
        <f t="shared" si="0"/>
        <v>10277.67203896</v>
      </c>
      <c r="E7" s="95">
        <f t="shared" si="0"/>
        <v>11311.607368460001</v>
      </c>
      <c r="F7" s="95">
        <f t="shared" si="0"/>
        <v>10243.55921521</v>
      </c>
      <c r="G7" s="95">
        <f t="shared" si="0"/>
        <v>11670.570962289999</v>
      </c>
      <c r="H7" s="95">
        <f t="shared" si="0"/>
        <v>12214.777311260001</v>
      </c>
      <c r="I7" s="95">
        <f t="shared" si="0"/>
        <v>19341.371375745901</v>
      </c>
      <c r="J7" s="95">
        <f t="shared" si="0"/>
        <v>17301.287027842955</v>
      </c>
      <c r="K7" s="95">
        <f t="shared" si="0"/>
        <v>25163.553875407499</v>
      </c>
      <c r="L7" s="95">
        <f t="shared" si="0"/>
        <v>26974.277571758528</v>
      </c>
      <c r="M7" s="95">
        <f t="shared" si="0"/>
        <v>28856.463975405597</v>
      </c>
      <c r="N7" s="95">
        <f t="shared" si="0"/>
        <v>27813.044351214266</v>
      </c>
      <c r="O7" s="95">
        <f t="shared" si="0"/>
        <v>34721.845252353349</v>
      </c>
      <c r="P7" s="95">
        <f t="shared" si="0"/>
        <v>35143.966680540674</v>
      </c>
      <c r="Q7" s="95">
        <f t="shared" si="0"/>
        <v>36118.107128408214</v>
      </c>
      <c r="R7" s="95">
        <f t="shared" si="0"/>
        <v>38411.005886231746</v>
      </c>
      <c r="S7" s="95">
        <f t="shared" si="0"/>
        <v>45078.167330485368</v>
      </c>
      <c r="T7" s="95">
        <f t="shared" si="0"/>
        <v>52158.216815698863</v>
      </c>
      <c r="U7" s="95">
        <f t="shared" si="0"/>
        <v>53969.19287518537</v>
      </c>
      <c r="V7" s="95">
        <f t="shared" si="0"/>
        <v>57436.301997247203</v>
      </c>
      <c r="W7" s="95">
        <f t="shared" si="0"/>
        <v>61807.524405070901</v>
      </c>
      <c r="X7" s="95">
        <f t="shared" si="0"/>
        <v>74754.60925710127</v>
      </c>
      <c r="Y7" s="95">
        <f t="shared" si="0"/>
        <v>82512.896920442698</v>
      </c>
      <c r="Z7" s="95">
        <f t="shared" si="0"/>
        <v>80568.265416958544</v>
      </c>
      <c r="AA7" s="95">
        <f t="shared" si="0"/>
        <v>88114.501807707595</v>
      </c>
      <c r="AB7" s="95">
        <f>+SUM(AB5:AB6)</f>
        <v>94876.672754353975</v>
      </c>
      <c r="AC7" s="95">
        <f>+SUM(AC5:AC6)</f>
        <v>113857.92866559949</v>
      </c>
      <c r="AD7" s="95">
        <f>+SUM(AD5:AD6)</f>
        <v>110213.2372194096</v>
      </c>
      <c r="AE7" s="95">
        <f>+SUM(AE5:AE6)</f>
        <v>112324.6814903288</v>
      </c>
    </row>
    <row r="8" spans="1:31" ht="52.5" customHeight="1" x14ac:dyDescent="0.3">
      <c r="A8" s="61" t="s">
        <v>169</v>
      </c>
      <c r="B8" s="104">
        <v>10.43718617280466</v>
      </c>
      <c r="C8" s="104">
        <v>9.7150907084891092</v>
      </c>
      <c r="D8" s="104">
        <v>9.0946440304769851</v>
      </c>
      <c r="E8" s="104">
        <v>8.6945894801959316</v>
      </c>
      <c r="F8" s="104">
        <v>8.2206759709578456</v>
      </c>
      <c r="G8" s="104">
        <v>7.805679138427922</v>
      </c>
      <c r="H8" s="104">
        <v>7.3774778298821682</v>
      </c>
      <c r="I8" s="104">
        <v>6.7736297481365977</v>
      </c>
      <c r="J8" s="104">
        <v>6.1184118609968428</v>
      </c>
      <c r="K8" s="104">
        <v>5.4257095498184729</v>
      </c>
      <c r="L8" s="104">
        <v>5.4086898984938072</v>
      </c>
      <c r="M8" s="104">
        <v>5.057204312988496</v>
      </c>
      <c r="N8" s="104">
        <v>4.7505692188040554</v>
      </c>
      <c r="O8" s="104">
        <v>4.4966525600572886</v>
      </c>
      <c r="P8" s="104">
        <v>4.2599877965585424</v>
      </c>
      <c r="Q8" s="104">
        <v>4.0578891590363382</v>
      </c>
      <c r="R8" s="104">
        <v>3.7289244198514635</v>
      </c>
      <c r="S8" s="104">
        <v>3.3807507961732317</v>
      </c>
      <c r="T8" s="104">
        <v>2.9581434758336895</v>
      </c>
      <c r="U8" s="104">
        <v>2.6398819347462394</v>
      </c>
      <c r="V8" s="104">
        <v>2.3778001984590658</v>
      </c>
      <c r="W8" s="104">
        <v>2.1682348410817025</v>
      </c>
      <c r="X8" s="104">
        <v>1.9244946456620315</v>
      </c>
      <c r="Y8" s="104">
        <v>1.7165013061929928</v>
      </c>
      <c r="Z8" s="104">
        <v>1.5853220432938027</v>
      </c>
      <c r="AA8" s="104">
        <v>1.5177563416568429</v>
      </c>
      <c r="AB8" s="104">
        <v>1.4104687847730604</v>
      </c>
      <c r="AC8" s="104">
        <v>1.2619054383605177</v>
      </c>
      <c r="AD8" s="104">
        <v>1.127321755131854</v>
      </c>
      <c r="AE8" s="104">
        <v>1</v>
      </c>
    </row>
    <row r="9" spans="1:31" ht="52.5" customHeight="1" x14ac:dyDescent="0.3">
      <c r="A9" s="61" t="s">
        <v>170</v>
      </c>
      <c r="B9" s="65">
        <f>+B7*B8</f>
        <v>100153.03881681629</v>
      </c>
      <c r="C9" s="65">
        <f t="shared" ref="C9:AA9" si="1">+C7*C8</f>
        <v>97679.880823946718</v>
      </c>
      <c r="D9" s="65">
        <f t="shared" si="1"/>
        <v>93471.768656327782</v>
      </c>
      <c r="E9" s="65">
        <f t="shared" si="1"/>
        <v>98349.782429919112</v>
      </c>
      <c r="F9" s="65">
        <f t="shared" si="1"/>
        <v>84208.981097560652</v>
      </c>
      <c r="G9" s="65">
        <f t="shared" si="1"/>
        <v>91096.732293889727</v>
      </c>
      <c r="H9" s="65">
        <f t="shared" si="1"/>
        <v>90114.248810768375</v>
      </c>
      <c r="I9" s="65">
        <f t="shared" si="1"/>
        <v>131011.2885205101</v>
      </c>
      <c r="J9" s="65">
        <f t="shared" si="1"/>
        <v>105856.39976166515</v>
      </c>
      <c r="K9" s="65">
        <f t="shared" si="1"/>
        <v>136530.1345691701</v>
      </c>
      <c r="L9" s="65">
        <f t="shared" si="1"/>
        <v>145895.50262153841</v>
      </c>
      <c r="M9" s="65">
        <f t="shared" si="1"/>
        <v>145933.03407401836</v>
      </c>
      <c r="N9" s="65">
        <f t="shared" si="1"/>
        <v>132127.7923761105</v>
      </c>
      <c r="O9" s="65">
        <f t="shared" si="1"/>
        <v>156132.07434390771</v>
      </c>
      <c r="P9" s="65">
        <f t="shared" si="1"/>
        <v>149712.86918176329</v>
      </c>
      <c r="Q9" s="65">
        <f t="shared" si="1"/>
        <v>146563.27536128077</v>
      </c>
      <c r="R9" s="65">
        <f t="shared" si="1"/>
        <v>143231.73784022787</v>
      </c>
      <c r="S9" s="65">
        <f t="shared" si="1"/>
        <v>152398.05009256856</v>
      </c>
      <c r="T9" s="65">
        <f t="shared" si="1"/>
        <v>154291.48878447863</v>
      </c>
      <c r="U9" s="65">
        <f t="shared" si="1"/>
        <v>142472.29730403732</v>
      </c>
      <c r="V9" s="65">
        <f t="shared" si="1"/>
        <v>136572.05028780922</v>
      </c>
      <c r="W9" s="65">
        <f t="shared" si="1"/>
        <v>134013.22785608235</v>
      </c>
      <c r="X9" s="65">
        <f t="shared" si="1"/>
        <v>143864.84525384873</v>
      </c>
      <c r="Y9" s="65">
        <f t="shared" si="1"/>
        <v>141633.49534170766</v>
      </c>
      <c r="Z9" s="65">
        <f>+Z7*Z8</f>
        <v>127726.64715545013</v>
      </c>
      <c r="AA9" s="65">
        <f t="shared" si="1"/>
        <v>133736.34391058155</v>
      </c>
      <c r="AB9" s="65">
        <f>+AB7*AB8</f>
        <v>133820.58532314497</v>
      </c>
      <c r="AC9" s="65">
        <f>+AC7*AC8</f>
        <v>143677.9393835839</v>
      </c>
      <c r="AD9" s="65">
        <f>+AD7*AD8</f>
        <v>124245.78002094819</v>
      </c>
      <c r="AE9" s="65">
        <f>+AE7*AE8</f>
        <v>112324.6814903288</v>
      </c>
    </row>
    <row r="10" spans="1:31" ht="52.5" customHeight="1" x14ac:dyDescent="0.3">
      <c r="A10" s="61" t="s">
        <v>107</v>
      </c>
      <c r="B10" s="66">
        <v>8.0098000000000003</v>
      </c>
      <c r="C10" s="66">
        <v>8.1326999999999998</v>
      </c>
      <c r="D10" s="66">
        <v>8.4642999999999997</v>
      </c>
      <c r="E10" s="66">
        <v>8.5519999999999996</v>
      </c>
      <c r="F10" s="66">
        <v>8.8196999999999992</v>
      </c>
      <c r="G10" s="66">
        <v>9.0864999999999991</v>
      </c>
      <c r="H10" s="66">
        <v>9.4192</v>
      </c>
      <c r="I10" s="66">
        <v>13.005000000000001</v>
      </c>
      <c r="J10" s="66">
        <v>14.5817</v>
      </c>
      <c r="K10" s="66">
        <v>14.92</v>
      </c>
      <c r="L10" s="66">
        <v>15.263299999999999</v>
      </c>
      <c r="M10" s="66">
        <v>15.850199999999999</v>
      </c>
      <c r="N10" s="66">
        <v>15.3818</v>
      </c>
      <c r="O10" s="66">
        <v>16.598500000000001</v>
      </c>
      <c r="P10" s="66">
        <v>17.318300000000001</v>
      </c>
      <c r="Q10" s="66">
        <v>18.7742</v>
      </c>
      <c r="R10" s="66">
        <v>20.1433</v>
      </c>
      <c r="S10" s="66">
        <v>28.861699999999999</v>
      </c>
      <c r="T10" s="66">
        <v>40.896700000000003</v>
      </c>
      <c r="U10" s="66">
        <v>37.808300000000003</v>
      </c>
      <c r="V10" s="66">
        <v>43.353299999999997</v>
      </c>
      <c r="W10" s="66">
        <v>42.448300000000003</v>
      </c>
      <c r="X10" s="66">
        <v>57.558300000000003</v>
      </c>
      <c r="Y10" s="66">
        <v>59.895000000000003</v>
      </c>
      <c r="Z10" s="66">
        <v>64.469700000000003</v>
      </c>
      <c r="AA10" s="66">
        <v>70.454999999999998</v>
      </c>
      <c r="AB10" s="66">
        <v>76.174999999999997</v>
      </c>
      <c r="AC10" s="66">
        <v>84.144999999999996</v>
      </c>
      <c r="AD10" s="66">
        <v>91.984999999999999</v>
      </c>
      <c r="AE10" s="66">
        <f>+'Servicios Deuda Anual'!$C$63</f>
        <v>95.726699999999994</v>
      </c>
    </row>
    <row r="11" spans="1:31" ht="52.5" customHeight="1" x14ac:dyDescent="0.3">
      <c r="A11" s="61" t="s">
        <v>108</v>
      </c>
      <c r="B11" s="65">
        <f>+B7/B10</f>
        <v>1198.0060980561311</v>
      </c>
      <c r="C11" s="65">
        <f t="shared" ref="C11:AA11" si="2">+C7/C10</f>
        <v>1236.2989741438882</v>
      </c>
      <c r="D11" s="65">
        <f t="shared" si="2"/>
        <v>1214.2376852143709</v>
      </c>
      <c r="E11" s="65">
        <f t="shared" si="2"/>
        <v>1322.6856137114128</v>
      </c>
      <c r="F11" s="65">
        <f t="shared" si="2"/>
        <v>1161.440776354071</v>
      </c>
      <c r="G11" s="65">
        <f t="shared" si="2"/>
        <v>1284.3857329323723</v>
      </c>
      <c r="H11" s="65">
        <f t="shared" si="2"/>
        <v>1296.7956207809582</v>
      </c>
      <c r="I11" s="65">
        <f t="shared" si="2"/>
        <v>1487.2257882157555</v>
      </c>
      <c r="J11" s="65">
        <f t="shared" si="2"/>
        <v>1186.5068563914328</v>
      </c>
      <c r="K11" s="65">
        <f t="shared" si="2"/>
        <v>1686.5652731506366</v>
      </c>
      <c r="L11" s="65">
        <f t="shared" si="2"/>
        <v>1767.2638008660335</v>
      </c>
      <c r="M11" s="65">
        <f t="shared" si="2"/>
        <v>1820.5741236959532</v>
      </c>
      <c r="N11" s="65">
        <f t="shared" si="2"/>
        <v>1808.1787795455841</v>
      </c>
      <c r="O11" s="65">
        <f t="shared" si="2"/>
        <v>2091.8664489172725</v>
      </c>
      <c r="P11" s="65">
        <f t="shared" si="2"/>
        <v>2029.2965637817033</v>
      </c>
      <c r="Q11" s="65">
        <f t="shared" si="2"/>
        <v>1923.8160416107323</v>
      </c>
      <c r="R11" s="65">
        <f t="shared" si="2"/>
        <v>1906.8874457626976</v>
      </c>
      <c r="S11" s="65">
        <f t="shared" si="2"/>
        <v>1561.8680580314178</v>
      </c>
      <c r="T11" s="65">
        <f t="shared" si="2"/>
        <v>1275.3649271383476</v>
      </c>
      <c r="U11" s="65">
        <f t="shared" si="2"/>
        <v>1427.4429920198836</v>
      </c>
      <c r="V11" s="65">
        <f t="shared" si="2"/>
        <v>1324.8426762725608</v>
      </c>
      <c r="W11" s="65">
        <f t="shared" si="2"/>
        <v>1456.06595329073</v>
      </c>
      <c r="X11" s="65">
        <f t="shared" si="2"/>
        <v>1298.7633279145018</v>
      </c>
      <c r="Y11" s="65">
        <f t="shared" si="2"/>
        <v>1377.625793813218</v>
      </c>
      <c r="Z11" s="65">
        <f t="shared" si="2"/>
        <v>1249.7074659407217</v>
      </c>
      <c r="AA11" s="65">
        <f t="shared" si="2"/>
        <v>1250.6493763069705</v>
      </c>
      <c r="AB11" s="65">
        <f>+AB7/AB10</f>
        <v>1245.5093239823298</v>
      </c>
      <c r="AC11" s="65">
        <f>+AC7/AC10</f>
        <v>1353.1157961328599</v>
      </c>
      <c r="AD11" s="65">
        <f>+AD7/AD10</f>
        <v>1198.165322817955</v>
      </c>
      <c r="AE11" s="65">
        <f>+AE7/AE10</f>
        <v>1173.3892580683216</v>
      </c>
    </row>
    <row r="12" spans="1:31" ht="52.5" customHeight="1" x14ac:dyDescent="0.3">
      <c r="A12" s="61" t="s">
        <v>109</v>
      </c>
      <c r="B12" s="64">
        <v>314.46720625</v>
      </c>
      <c r="C12" s="64">
        <v>478.86095885000003</v>
      </c>
      <c r="D12" s="64">
        <v>474.58328738</v>
      </c>
      <c r="E12" s="64">
        <v>778.12609504</v>
      </c>
      <c r="F12" s="64">
        <v>718.73022808000007</v>
      </c>
      <c r="G12" s="64">
        <v>1298.8367923699998</v>
      </c>
      <c r="H12" s="64">
        <v>1625.11270541</v>
      </c>
      <c r="I12" s="64">
        <v>1674.58950392</v>
      </c>
      <c r="J12" s="64">
        <v>618.91159517999995</v>
      </c>
      <c r="K12" s="73">
        <v>722.13102017999995</v>
      </c>
      <c r="L12" s="64">
        <v>633.77258883000002</v>
      </c>
      <c r="M12" s="73">
        <v>935.87173382000003</v>
      </c>
      <c r="N12" s="64">
        <v>698.34998707</v>
      </c>
      <c r="O12" s="73">
        <v>879.25538699000003</v>
      </c>
      <c r="P12" s="64">
        <v>836.87532364999993</v>
      </c>
      <c r="Q12" s="73">
        <v>898.69213680999997</v>
      </c>
      <c r="R12" s="73">
        <v>1153.66550927</v>
      </c>
      <c r="S12" s="73">
        <v>1117.7619162000001</v>
      </c>
      <c r="T12" s="73">
        <v>973.22907361</v>
      </c>
      <c r="U12" s="73">
        <v>2081.8590620999998</v>
      </c>
      <c r="V12" s="73">
        <v>1166.28844142</v>
      </c>
      <c r="W12" s="64">
        <v>1994.24181458</v>
      </c>
      <c r="X12" s="64">
        <v>1582.17197738</v>
      </c>
      <c r="Y12" s="64">
        <v>3973.4916769800002</v>
      </c>
      <c r="Z12" s="64">
        <v>1829.54825347</v>
      </c>
      <c r="AA12" s="64">
        <v>1967.2654723000001</v>
      </c>
      <c r="AB12" s="64">
        <v>2306.01199004</v>
      </c>
      <c r="AC12" s="64">
        <v>4480.3689031499998</v>
      </c>
      <c r="AD12" s="64">
        <v>1986.7844765499999</v>
      </c>
      <c r="AE12" s="64">
        <v>3455.3547898900001</v>
      </c>
    </row>
    <row r="13" spans="1:31" ht="52.5" customHeight="1" x14ac:dyDescent="0.3">
      <c r="A13" s="61" t="s">
        <v>171</v>
      </c>
      <c r="B13" s="95">
        <f>+(B7+B12)*B8</f>
        <v>103435.19159368929</v>
      </c>
      <c r="C13" s="95">
        <f t="shared" ref="C13:AA13" si="3">+(C7+C12)*C8</f>
        <v>102332.05847592854</v>
      </c>
      <c r="D13" s="95">
        <f t="shared" si="3"/>
        <v>97787.934717862459</v>
      </c>
      <c r="E13" s="95">
        <f t="shared" si="3"/>
        <v>105115.26939011984</v>
      </c>
      <c r="F13" s="95">
        <f t="shared" si="3"/>
        <v>90117.429413138962</v>
      </c>
      <c r="G13" s="95">
        <f t="shared" si="3"/>
        <v>101235.03554831486</v>
      </c>
      <c r="H13" s="95">
        <f t="shared" si="3"/>
        <v>102103.48176599048</v>
      </c>
      <c r="I13" s="95">
        <f t="shared" si="3"/>
        <v>142354.33780017993</v>
      </c>
      <c r="J13" s="95">
        <f t="shared" si="3"/>
        <v>109643.15580652295</v>
      </c>
      <c r="K13" s="95">
        <f t="shared" si="3"/>
        <v>140448.2077415809</v>
      </c>
      <c r="L13" s="95">
        <f t="shared" si="3"/>
        <v>149323.3820206855</v>
      </c>
      <c r="M13" s="95">
        <f t="shared" si="3"/>
        <v>150665.92864269688</v>
      </c>
      <c r="N13" s="95">
        <f t="shared" si="3"/>
        <v>135445.35232863744</v>
      </c>
      <c r="O13" s="95">
        <f t="shared" si="3"/>
        <v>160085.78033076043</v>
      </c>
      <c r="P13" s="95">
        <f t="shared" si="3"/>
        <v>153277.94784775327</v>
      </c>
      <c r="Q13" s="95">
        <f t="shared" si="3"/>
        <v>150210.0684405533</v>
      </c>
      <c r="R13" s="95">
        <f t="shared" si="3"/>
        <v>147533.66933008513</v>
      </c>
      <c r="S13" s="95">
        <f t="shared" si="3"/>
        <v>156176.92458069383</v>
      </c>
      <c r="T13" s="95">
        <f t="shared" si="3"/>
        <v>157170.44001906971</v>
      </c>
      <c r="U13" s="95">
        <f t="shared" si="3"/>
        <v>147968.15943276286</v>
      </c>
      <c r="V13" s="95">
        <f t="shared" si="3"/>
        <v>139345.25117527822</v>
      </c>
      <c r="W13" s="95">
        <f t="shared" si="3"/>
        <v>138337.21243999669</v>
      </c>
      <c r="X13" s="95">
        <f t="shared" si="3"/>
        <v>146909.72675283306</v>
      </c>
      <c r="Y13" s="95">
        <f t="shared" si="3"/>
        <v>148453.99899539084</v>
      </c>
      <c r="Z13" s="95">
        <f t="shared" si="3"/>
        <v>130627.0703309458</v>
      </c>
      <c r="AA13" s="95">
        <f t="shared" si="3"/>
        <v>136722.17355688743</v>
      </c>
      <c r="AB13" s="95">
        <f t="shared" ref="AB13:AC13" si="4">+(AB7+AB12)*AB8</f>
        <v>137073.1432524088</v>
      </c>
      <c r="AC13" s="95">
        <f t="shared" si="4"/>
        <v>149331.74126833022</v>
      </c>
      <c r="AD13" s="95">
        <f t="shared" ref="AD13:AE13" si="5">+(AD7+AD12)*AD8</f>
        <v>126485.52538412127</v>
      </c>
      <c r="AE13" s="95">
        <f t="shared" si="5"/>
        <v>115780.0362802188</v>
      </c>
    </row>
    <row r="14" spans="1:31" ht="52.5" customHeight="1" x14ac:dyDescent="0.3">
      <c r="A14" s="61" t="s">
        <v>110</v>
      </c>
      <c r="B14" s="154">
        <v>7.2591190403288736E-2</v>
      </c>
      <c r="C14" s="154">
        <v>7.6060903278814096E-2</v>
      </c>
      <c r="D14" s="154">
        <v>7.7749565866389994E-2</v>
      </c>
      <c r="E14" s="154">
        <v>8.5571183709206716E-2</v>
      </c>
      <c r="F14" s="154">
        <v>6.1635656176719449E-2</v>
      </c>
      <c r="G14" s="154">
        <v>7.0222008200981109E-2</v>
      </c>
      <c r="H14" s="154">
        <v>7.3496506323127722E-2</v>
      </c>
      <c r="I14" s="154">
        <v>0.11637733438701836</v>
      </c>
      <c r="J14" s="154">
        <v>7.7755267567067438E-2</v>
      </c>
      <c r="K14" s="154">
        <v>0.11308978698358528</v>
      </c>
      <c r="L14" s="154">
        <v>0.12122752293775013</v>
      </c>
      <c r="M14" s="154">
        <v>0.12968642586162818</v>
      </c>
      <c r="N14" s="154">
        <v>9.8960236946928334E-2</v>
      </c>
      <c r="O14" s="154">
        <v>0.12354210456136036</v>
      </c>
      <c r="P14" s="154">
        <v>0.12504403423242744</v>
      </c>
      <c r="Q14" s="154">
        <v>0.12851007586106886</v>
      </c>
      <c r="R14" s="154">
        <v>9.8082755534520435E-2</v>
      </c>
      <c r="S14" s="154">
        <v>0.11510739602383153</v>
      </c>
      <c r="T14" s="154">
        <v>0.13318634883457836</v>
      </c>
      <c r="U14" s="154">
        <v>0.13781068808379218</v>
      </c>
      <c r="V14" s="154">
        <v>0.10167224208084931</v>
      </c>
      <c r="W14" s="154">
        <v>0.1094100658505409</v>
      </c>
      <c r="X14" s="154">
        <v>0.13232865739531025</v>
      </c>
      <c r="Y14" s="154">
        <v>0.14606217564092991</v>
      </c>
      <c r="Z14" s="155">
        <v>0.10888293191158835</v>
      </c>
      <c r="AA14" s="155">
        <v>0.11908119469992599</v>
      </c>
      <c r="AB14" s="155">
        <v>0.12821984246586438</v>
      </c>
      <c r="AC14" s="155">
        <v>0.1538718133043176</v>
      </c>
      <c r="AD14" s="155">
        <v>9.4514360083681484E-2</v>
      </c>
      <c r="AE14" s="155">
        <v>9.6325048247399986E-2</v>
      </c>
    </row>
    <row r="15" spans="1:31" ht="21.75" customHeight="1" x14ac:dyDescent="0.3">
      <c r="B15" s="68"/>
      <c r="C15" s="68"/>
      <c r="D15" s="68"/>
      <c r="E15" s="68"/>
      <c r="F15" s="68"/>
      <c r="G15" s="68"/>
      <c r="H15" s="68"/>
      <c r="I15" s="68"/>
      <c r="J15" s="68"/>
      <c r="K15" s="68"/>
      <c r="L15" s="68"/>
      <c r="M15" s="68"/>
      <c r="N15" s="68"/>
      <c r="O15" s="68"/>
      <c r="P15" s="68"/>
      <c r="Q15" s="68"/>
      <c r="R15" s="68"/>
      <c r="S15" s="68"/>
      <c r="T15" s="68"/>
      <c r="U15" s="68"/>
      <c r="V15" s="68"/>
      <c r="W15" s="68"/>
      <c r="X15" s="68"/>
      <c r="Y15" s="68"/>
    </row>
    <row r="16" spans="1:31" x14ac:dyDescent="0.3">
      <c r="A16" s="69"/>
      <c r="B16" s="68"/>
      <c r="C16" s="68"/>
      <c r="D16" s="68"/>
      <c r="E16" s="68"/>
      <c r="F16" s="68"/>
      <c r="G16" s="68"/>
      <c r="H16" s="68"/>
      <c r="I16" s="68"/>
      <c r="J16" s="68"/>
      <c r="K16" s="68"/>
      <c r="L16" s="68"/>
      <c r="M16" s="68"/>
      <c r="N16" s="68"/>
      <c r="O16" s="68"/>
      <c r="P16" s="68"/>
      <c r="Q16" s="68"/>
      <c r="R16" s="68"/>
      <c r="S16" s="68"/>
      <c r="T16" s="68"/>
      <c r="U16" s="68"/>
      <c r="V16" s="68"/>
      <c r="W16" s="68"/>
      <c r="X16" s="68"/>
      <c r="Y16" s="68"/>
    </row>
    <row r="17" spans="1:25" x14ac:dyDescent="0.3">
      <c r="A17" s="70"/>
      <c r="B17" s="68"/>
      <c r="C17" s="68"/>
      <c r="D17" s="68"/>
      <c r="E17" s="68"/>
      <c r="F17" s="68"/>
      <c r="G17" s="68"/>
      <c r="H17" s="68"/>
      <c r="I17" s="68"/>
      <c r="J17" s="68"/>
      <c r="K17" s="68"/>
      <c r="L17" s="68"/>
      <c r="M17" s="68"/>
      <c r="N17" s="68"/>
      <c r="O17" s="68"/>
      <c r="P17" s="68"/>
      <c r="Q17" s="68"/>
      <c r="R17" s="68"/>
      <c r="S17" s="68"/>
      <c r="T17" s="68"/>
      <c r="U17" s="68"/>
      <c r="V17" s="68"/>
      <c r="W17" s="68"/>
      <c r="X17" s="68"/>
      <c r="Y17" s="68"/>
    </row>
    <row r="18" spans="1:25" x14ac:dyDescent="0.3">
      <c r="B18" s="68"/>
      <c r="C18" s="68"/>
      <c r="D18" s="68"/>
      <c r="E18" s="68"/>
      <c r="F18" s="68"/>
      <c r="G18" s="68"/>
      <c r="H18" s="68"/>
      <c r="I18" s="68"/>
      <c r="J18" s="68"/>
      <c r="K18" s="68"/>
      <c r="L18" s="68"/>
      <c r="M18" s="68"/>
      <c r="N18" s="68"/>
      <c r="O18" s="68"/>
      <c r="P18" s="68"/>
      <c r="Q18" s="68"/>
      <c r="R18" s="68"/>
      <c r="S18" s="68"/>
      <c r="T18" s="68"/>
      <c r="U18" s="68"/>
      <c r="V18" s="68"/>
      <c r="W18" s="68"/>
      <c r="X18" s="68"/>
      <c r="Y18" s="68"/>
    </row>
    <row r="19" spans="1:25" x14ac:dyDescent="0.3">
      <c r="A19" s="70"/>
      <c r="B19" s="68"/>
      <c r="C19" s="68"/>
      <c r="D19" s="68"/>
      <c r="E19" s="68"/>
      <c r="F19" s="68"/>
      <c r="G19" s="68"/>
      <c r="H19" s="68"/>
      <c r="I19" s="68"/>
      <c r="J19" s="68"/>
      <c r="K19" s="68"/>
      <c r="L19" s="68"/>
      <c r="M19" s="68"/>
      <c r="N19" s="68"/>
      <c r="O19" s="68"/>
      <c r="P19" s="68"/>
      <c r="Q19" s="68"/>
      <c r="R19" s="68"/>
      <c r="S19" s="68"/>
      <c r="T19" s="68"/>
      <c r="U19" s="68"/>
      <c r="V19" s="68"/>
      <c r="W19" s="68"/>
      <c r="X19" s="68"/>
      <c r="Y19" s="68"/>
    </row>
    <row r="20" spans="1:25" x14ac:dyDescent="0.3">
      <c r="B20" s="68"/>
      <c r="C20" s="68"/>
      <c r="D20" s="68"/>
      <c r="E20" s="68"/>
      <c r="F20" s="68"/>
      <c r="G20" s="68"/>
      <c r="H20" s="68"/>
      <c r="I20" s="68"/>
      <c r="J20" s="68"/>
      <c r="K20" s="68"/>
      <c r="L20" s="68"/>
      <c r="M20" s="68"/>
      <c r="N20" s="68"/>
      <c r="O20" s="68"/>
      <c r="P20" s="68"/>
      <c r="Q20" s="68"/>
      <c r="R20" s="68"/>
      <c r="S20" s="68"/>
      <c r="T20" s="68"/>
      <c r="U20" s="68"/>
      <c r="V20" s="68"/>
      <c r="W20" s="68"/>
      <c r="X20" s="68"/>
      <c r="Y20" s="68"/>
    </row>
    <row r="21" spans="1:25" x14ac:dyDescent="0.3">
      <c r="B21" s="68"/>
      <c r="C21" s="68"/>
      <c r="D21" s="68"/>
      <c r="E21" s="68"/>
      <c r="F21" s="68"/>
      <c r="G21" s="68"/>
      <c r="H21" s="68"/>
      <c r="I21" s="68"/>
      <c r="J21" s="68"/>
      <c r="K21" s="68"/>
      <c r="L21" s="68"/>
      <c r="M21" s="68"/>
      <c r="N21" s="68"/>
      <c r="O21" s="68"/>
      <c r="P21" s="68"/>
      <c r="Q21" s="68"/>
      <c r="R21" s="68"/>
      <c r="S21" s="68"/>
      <c r="T21" s="68"/>
      <c r="U21" s="68"/>
      <c r="V21" s="68"/>
      <c r="W21" s="68"/>
      <c r="X21" s="68"/>
      <c r="Y21" s="68"/>
    </row>
    <row r="22" spans="1:25" x14ac:dyDescent="0.3">
      <c r="B22" s="68"/>
      <c r="C22" s="68"/>
      <c r="D22" s="68"/>
      <c r="E22" s="68"/>
      <c r="F22" s="68"/>
      <c r="G22" s="68"/>
      <c r="H22" s="68"/>
      <c r="I22" s="68"/>
      <c r="J22" s="68"/>
      <c r="K22" s="68"/>
      <c r="L22" s="68"/>
      <c r="M22" s="68"/>
      <c r="N22" s="68"/>
      <c r="O22" s="68"/>
      <c r="P22" s="68"/>
      <c r="Q22" s="68"/>
      <c r="R22" s="68"/>
      <c r="S22" s="68"/>
      <c r="T22" s="68"/>
      <c r="U22" s="68"/>
      <c r="V22" s="68"/>
      <c r="W22" s="68"/>
      <c r="X22" s="68"/>
      <c r="Y22" s="68"/>
    </row>
    <row r="23" spans="1:25" x14ac:dyDescent="0.3">
      <c r="B23" s="68"/>
      <c r="C23" s="68"/>
      <c r="D23" s="68"/>
      <c r="E23" s="68"/>
      <c r="F23" s="68"/>
      <c r="G23" s="68"/>
      <c r="H23" s="68"/>
      <c r="I23" s="68"/>
      <c r="J23" s="68"/>
      <c r="K23" s="68"/>
      <c r="L23" s="68"/>
      <c r="M23" s="68"/>
      <c r="N23" s="68"/>
      <c r="O23" s="68"/>
      <c r="P23" s="68"/>
      <c r="Q23" s="68"/>
      <c r="R23" s="68"/>
      <c r="S23" s="68"/>
      <c r="T23" s="68"/>
      <c r="U23" s="68"/>
      <c r="V23" s="68"/>
      <c r="W23" s="68"/>
      <c r="X23" s="68"/>
      <c r="Y23" s="68"/>
    </row>
    <row r="24" spans="1:25" x14ac:dyDescent="0.3">
      <c r="B24" s="68"/>
      <c r="C24" s="68"/>
      <c r="D24" s="68"/>
      <c r="E24" s="68"/>
      <c r="F24" s="68"/>
      <c r="G24" s="68"/>
      <c r="H24" s="68"/>
      <c r="I24" s="68"/>
      <c r="J24" s="68"/>
      <c r="K24" s="68"/>
      <c r="L24" s="68"/>
      <c r="M24" s="68"/>
      <c r="N24" s="68"/>
      <c r="O24" s="68"/>
      <c r="P24" s="68"/>
      <c r="Q24" s="68"/>
      <c r="R24" s="68"/>
      <c r="S24" s="68"/>
      <c r="T24" s="68"/>
      <c r="U24" s="68"/>
      <c r="V24" s="68"/>
      <c r="W24" s="68"/>
      <c r="X24" s="68"/>
      <c r="Y24" s="68"/>
    </row>
    <row r="37" spans="2:31" x14ac:dyDescent="0.3">
      <c r="B37" s="97"/>
      <c r="C37" s="97"/>
      <c r="D37" s="97"/>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row>
    <row r="38" spans="2:31" x14ac:dyDescent="0.3">
      <c r="B38" s="112"/>
      <c r="C38" s="112"/>
      <c r="D38" s="112"/>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row>
    <row r="39" spans="2:31" x14ac:dyDescent="0.3">
      <c r="B39" s="113"/>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row>
    <row r="40" spans="2:31" x14ac:dyDescent="0.3">
      <c r="B40" s="97"/>
      <c r="C40" s="97"/>
      <c r="D40" s="97"/>
      <c r="E40" s="97"/>
      <c r="F40" s="97"/>
      <c r="G40" s="97"/>
      <c r="H40" s="97"/>
      <c r="I40" s="97"/>
      <c r="J40" s="97"/>
      <c r="K40" s="97"/>
      <c r="L40" s="97"/>
      <c r="M40" s="97"/>
      <c r="N40" s="97"/>
      <c r="O40" s="97"/>
      <c r="P40" s="97"/>
      <c r="Q40" s="97"/>
      <c r="R40" s="97"/>
      <c r="S40" s="97"/>
      <c r="T40" s="97"/>
      <c r="U40" s="97"/>
      <c r="V40" s="97"/>
      <c r="W40" s="97"/>
      <c r="X40" s="97"/>
      <c r="Y40" s="97"/>
      <c r="Z40" s="97"/>
      <c r="AA40" s="97"/>
      <c r="AB40" s="97"/>
      <c r="AC40" s="97"/>
    </row>
    <row r="42" spans="2:31" x14ac:dyDescent="0.3">
      <c r="B42" s="113"/>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row>
    <row r="43" spans="2:31" x14ac:dyDescent="0.3">
      <c r="B43" s="114"/>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row>
  </sheetData>
  <mergeCells count="1">
    <mergeCell ref="A1:H1"/>
  </mergeCells>
  <pageMargins left="0.7" right="0.7" top="0.75" bottom="0.75" header="0.3" footer="0.3"/>
  <pageSetup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97389-B0CF-4E3B-96C5-4453AB587ABB}">
  <dimension ref="A1:AE6"/>
  <sheetViews>
    <sheetView workbookViewId="0">
      <selection activeCell="H18" sqref="H18"/>
    </sheetView>
  </sheetViews>
  <sheetFormatPr baseColWidth="10" defaultRowHeight="15" x14ac:dyDescent="0.25"/>
  <sheetData>
    <row r="1" spans="1:31" x14ac:dyDescent="0.25">
      <c r="A1" t="s">
        <v>219</v>
      </c>
    </row>
    <row r="2" spans="1:31" x14ac:dyDescent="0.25">
      <c r="B2" s="63">
        <v>41729</v>
      </c>
      <c r="C2" s="63">
        <v>41820</v>
      </c>
      <c r="D2" s="63">
        <v>41912</v>
      </c>
      <c r="E2" s="63">
        <v>42004</v>
      </c>
      <c r="F2" s="63">
        <v>42094</v>
      </c>
      <c r="G2" s="63">
        <v>42185</v>
      </c>
      <c r="H2" s="63">
        <v>42277</v>
      </c>
      <c r="I2" s="63">
        <v>42369</v>
      </c>
      <c r="J2" s="63">
        <v>42460</v>
      </c>
      <c r="K2" s="63">
        <v>42551</v>
      </c>
      <c r="L2" s="63">
        <v>42643</v>
      </c>
      <c r="M2" s="63">
        <v>42735</v>
      </c>
      <c r="N2" s="63">
        <v>42825</v>
      </c>
      <c r="O2" s="63">
        <v>42916</v>
      </c>
      <c r="P2" s="63">
        <v>43008</v>
      </c>
      <c r="Q2" s="63">
        <v>43100</v>
      </c>
      <c r="R2" s="63">
        <v>43190</v>
      </c>
      <c r="S2" s="63">
        <v>43281</v>
      </c>
      <c r="T2" s="63">
        <v>43373</v>
      </c>
      <c r="U2" s="63">
        <v>43465</v>
      </c>
      <c r="V2" s="63">
        <v>43555</v>
      </c>
      <c r="W2" s="63">
        <v>43646</v>
      </c>
      <c r="X2" s="63">
        <v>43738</v>
      </c>
      <c r="Y2" s="63">
        <v>43830</v>
      </c>
      <c r="Z2" s="63">
        <v>43921</v>
      </c>
      <c r="AA2" s="63">
        <v>44012</v>
      </c>
      <c r="AB2" s="63">
        <v>44104</v>
      </c>
      <c r="AC2" s="63">
        <v>44196</v>
      </c>
      <c r="AD2" s="63">
        <v>44286</v>
      </c>
      <c r="AE2" s="63">
        <v>44377</v>
      </c>
    </row>
    <row r="3" spans="1:31" x14ac:dyDescent="0.25">
      <c r="A3" t="s">
        <v>220</v>
      </c>
      <c r="B3" s="77">
        <f>+'Evolución Deuda Total'!B7</f>
        <v>9595.7892442100001</v>
      </c>
      <c r="C3" s="77">
        <f>+'Evolución Deuda Total'!C7</f>
        <v>10054.44866702</v>
      </c>
      <c r="D3" s="77">
        <f>+'Evolución Deuda Total'!D7</f>
        <v>10277.67203896</v>
      </c>
      <c r="E3" s="77">
        <f>+'Evolución Deuda Total'!E7</f>
        <v>11311.607368460001</v>
      </c>
      <c r="F3" s="77">
        <f>+'Evolución Deuda Total'!F7</f>
        <v>10243.55921521</v>
      </c>
      <c r="G3" s="77">
        <f>+'Evolución Deuda Total'!G7</f>
        <v>11670.570962289999</v>
      </c>
      <c r="H3" s="77">
        <f>+'Evolución Deuda Total'!H7</f>
        <v>12214.777311260001</v>
      </c>
      <c r="I3" s="77">
        <f>+'Evolución Deuda Total'!I7</f>
        <v>19341.371375745901</v>
      </c>
      <c r="J3" s="77">
        <f>+'Evolución Deuda Total'!J7</f>
        <v>17301.287027842955</v>
      </c>
      <c r="K3" s="77">
        <f>+'Evolución Deuda Total'!K7</f>
        <v>25163.553875407499</v>
      </c>
      <c r="L3" s="77">
        <f>+'Evolución Deuda Total'!L7</f>
        <v>26974.277571758528</v>
      </c>
      <c r="M3" s="77">
        <f>+'Evolución Deuda Total'!M7</f>
        <v>28856.463975405597</v>
      </c>
      <c r="N3" s="77">
        <f>+'Evolución Deuda Total'!N7</f>
        <v>27813.044351214266</v>
      </c>
      <c r="O3" s="77">
        <f>+'Evolución Deuda Total'!O7</f>
        <v>34721.845252353349</v>
      </c>
      <c r="P3" s="77">
        <f>+'Evolución Deuda Total'!P7</f>
        <v>35143.966680540674</v>
      </c>
      <c r="Q3" s="77">
        <f>+'Evolución Deuda Total'!Q7</f>
        <v>36118.107128408214</v>
      </c>
      <c r="R3" s="77">
        <f>+'Evolución Deuda Total'!R7</f>
        <v>38411.005886231746</v>
      </c>
      <c r="S3" s="77">
        <f>+'Evolución Deuda Total'!S7</f>
        <v>45078.167330485368</v>
      </c>
      <c r="T3" s="77">
        <f>+'Evolución Deuda Total'!T7</f>
        <v>52158.216815698863</v>
      </c>
      <c r="U3" s="77">
        <f>+'Evolución Deuda Total'!U7</f>
        <v>53969.19287518537</v>
      </c>
      <c r="V3" s="77">
        <f>+'Evolución Deuda Total'!V7</f>
        <v>57436.301997247203</v>
      </c>
      <c r="W3" s="77">
        <f>+'Evolución Deuda Total'!W7</f>
        <v>61807.524405070901</v>
      </c>
      <c r="X3" s="77">
        <f>+'Evolución Deuda Total'!X7</f>
        <v>74754.60925710127</v>
      </c>
      <c r="Y3" s="77">
        <f>+'Evolución Deuda Total'!Y7</f>
        <v>82512.896920442698</v>
      </c>
      <c r="Z3" s="77">
        <f>+'Evolución Deuda Total'!Z7</f>
        <v>80568.265416958544</v>
      </c>
      <c r="AA3" s="77">
        <f>+'Evolución Deuda Total'!AA7</f>
        <v>88114.501807707595</v>
      </c>
      <c r="AB3" s="77">
        <f>+'Evolución Deuda Total'!AB7</f>
        <v>94876.672754353975</v>
      </c>
      <c r="AC3" s="77">
        <f>+'Evolución Deuda Total'!AC7</f>
        <v>113857.92866559949</v>
      </c>
      <c r="AD3" s="77">
        <f>+'Evolución Deuda Total'!AD7</f>
        <v>110213.2372194096</v>
      </c>
      <c r="AE3" s="77">
        <f>+'Evolución Deuda Total'!AE7</f>
        <v>112324.6814903288</v>
      </c>
    </row>
    <row r="4" spans="1:31" x14ac:dyDescent="0.25">
      <c r="A4" t="s">
        <v>221</v>
      </c>
      <c r="B4">
        <v>132189.44600439098</v>
      </c>
      <c r="C4">
        <v>132189.44600439098</v>
      </c>
      <c r="D4">
        <v>132189.44600439098</v>
      </c>
      <c r="E4">
        <v>132189.44600439098</v>
      </c>
      <c r="F4">
        <v>166195.34617819352</v>
      </c>
      <c r="G4">
        <v>166195.34617819352</v>
      </c>
      <c r="H4">
        <v>166195.34617819352</v>
      </c>
      <c r="I4">
        <v>166195.34617819352</v>
      </c>
      <c r="J4">
        <v>222509.51696513436</v>
      </c>
      <c r="K4">
        <v>222509.51696513436</v>
      </c>
      <c r="L4">
        <v>222509.51696513436</v>
      </c>
      <c r="M4">
        <v>222509.51696513436</v>
      </c>
      <c r="N4">
        <v>281052.72591586661</v>
      </c>
      <c r="O4">
        <v>281052.72591586661</v>
      </c>
      <c r="P4">
        <v>281052.72591586661</v>
      </c>
      <c r="Q4">
        <v>281052.72591586661</v>
      </c>
      <c r="R4">
        <v>391618.33980809106</v>
      </c>
      <c r="S4">
        <v>391618.33980809106</v>
      </c>
      <c r="T4">
        <v>391618.33980809106</v>
      </c>
      <c r="U4">
        <v>391618.33980809106</v>
      </c>
      <c r="V4">
        <v>564916.25267370534</v>
      </c>
      <c r="W4">
        <v>564916.25267370534</v>
      </c>
      <c r="X4">
        <v>564916.25267370534</v>
      </c>
      <c r="Y4">
        <v>564916.25267370534</v>
      </c>
      <c r="Z4">
        <v>739953.12215122033</v>
      </c>
      <c r="AA4">
        <v>739953.12215122033</v>
      </c>
      <c r="AB4">
        <v>739953.12215122033</v>
      </c>
      <c r="AC4">
        <v>739953.12215122033</v>
      </c>
      <c r="AD4">
        <v>1166100.4435921544</v>
      </c>
      <c r="AE4">
        <v>1166100.4435921544</v>
      </c>
    </row>
    <row r="6" spans="1:31" x14ac:dyDescent="0.25">
      <c r="A6" t="s">
        <v>222</v>
      </c>
      <c r="B6" s="153">
        <f>+B3/B4</f>
        <v>7.2591190403288736E-2</v>
      </c>
      <c r="C6" s="153">
        <f t="shared" ref="C6:AE6" si="0">+C3/C4</f>
        <v>7.6060903278814096E-2</v>
      </c>
      <c r="D6" s="153">
        <f t="shared" si="0"/>
        <v>7.7749565866389994E-2</v>
      </c>
      <c r="E6" s="153">
        <f t="shared" si="0"/>
        <v>8.5571183709206716E-2</v>
      </c>
      <c r="F6" s="153">
        <f t="shared" si="0"/>
        <v>6.1635656176719449E-2</v>
      </c>
      <c r="G6" s="153">
        <f t="shared" si="0"/>
        <v>7.0222008200981109E-2</v>
      </c>
      <c r="H6" s="153">
        <f t="shared" si="0"/>
        <v>7.3496506323127722E-2</v>
      </c>
      <c r="I6" s="153">
        <f t="shared" si="0"/>
        <v>0.11637733438701836</v>
      </c>
      <c r="J6" s="153">
        <f t="shared" si="0"/>
        <v>7.7755267567067438E-2</v>
      </c>
      <c r="K6" s="153">
        <f t="shared" si="0"/>
        <v>0.11308978698358528</v>
      </c>
      <c r="L6" s="153">
        <f t="shared" si="0"/>
        <v>0.12122752293775013</v>
      </c>
      <c r="M6" s="153">
        <f t="shared" si="0"/>
        <v>0.12968642586162818</v>
      </c>
      <c r="N6" s="153">
        <f t="shared" si="0"/>
        <v>9.8960236946928334E-2</v>
      </c>
      <c r="O6" s="153">
        <f t="shared" si="0"/>
        <v>0.12354210456136036</v>
      </c>
      <c r="P6" s="153">
        <f t="shared" si="0"/>
        <v>0.12504403423242744</v>
      </c>
      <c r="Q6" s="153">
        <f t="shared" si="0"/>
        <v>0.12851007586106886</v>
      </c>
      <c r="R6" s="153">
        <f t="shared" si="0"/>
        <v>9.8082755534520435E-2</v>
      </c>
      <c r="S6" s="153">
        <f t="shared" si="0"/>
        <v>0.11510739602383153</v>
      </c>
      <c r="T6" s="153">
        <f t="shared" si="0"/>
        <v>0.13318634883457836</v>
      </c>
      <c r="U6" s="153">
        <f t="shared" si="0"/>
        <v>0.13781068808379218</v>
      </c>
      <c r="V6" s="153">
        <f t="shared" si="0"/>
        <v>0.10167224208084931</v>
      </c>
      <c r="W6" s="153">
        <f t="shared" si="0"/>
        <v>0.1094100658505409</v>
      </c>
      <c r="X6" s="153">
        <f t="shared" si="0"/>
        <v>0.13232865739531025</v>
      </c>
      <c r="Y6" s="153">
        <f t="shared" si="0"/>
        <v>0.14606217564092991</v>
      </c>
      <c r="Z6" s="153">
        <f t="shared" si="0"/>
        <v>0.10888293191158835</v>
      </c>
      <c r="AA6" s="153">
        <f t="shared" si="0"/>
        <v>0.11908119469992599</v>
      </c>
      <c r="AB6" s="153">
        <f t="shared" si="0"/>
        <v>0.12821984246586438</v>
      </c>
      <c r="AC6" s="153">
        <f t="shared" si="0"/>
        <v>0.1538718133043176</v>
      </c>
      <c r="AD6" s="153">
        <f t="shared" si="0"/>
        <v>9.4514360083681484E-2</v>
      </c>
      <c r="AE6" s="153">
        <f t="shared" si="0"/>
        <v>9.6325048247399986E-2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11</vt:i4>
      </vt:variant>
    </vt:vector>
  </HeadingPairs>
  <TitlesOfParts>
    <vt:vector size="20" baseType="lpstr">
      <vt:lpstr>Servicios Deuda Anual</vt:lpstr>
      <vt:lpstr>Perfil Amort Mensual</vt:lpstr>
      <vt:lpstr>Perfil Int Mensual</vt:lpstr>
      <vt:lpstr>Gráficos</vt:lpstr>
      <vt:lpstr>Base Graf</vt:lpstr>
      <vt:lpstr>Ratios 2021</vt:lpstr>
      <vt:lpstr>Avales</vt:lpstr>
      <vt:lpstr>Evolución Deuda Total</vt:lpstr>
      <vt:lpstr>PBG</vt:lpstr>
      <vt:lpstr>Acreedor_pesos</vt:lpstr>
      <vt:lpstr>Acreedor_USD</vt:lpstr>
      <vt:lpstr>Acreedor_UVA</vt:lpstr>
      <vt:lpstr>Por_moneda</vt:lpstr>
      <vt:lpstr>Por_tasa_int</vt:lpstr>
      <vt:lpstr>Servicio_pesos</vt:lpstr>
      <vt:lpstr>Servicio_USD</vt:lpstr>
      <vt:lpstr>Servicio_UVA</vt:lpstr>
      <vt:lpstr>Vto_en_pesos</vt:lpstr>
      <vt:lpstr>Vto_en_USD</vt:lpstr>
      <vt:lpstr>Vto_en_UVA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Alvaro Chaves</cp:lastModifiedBy>
  <dcterms:created xsi:type="dcterms:W3CDTF">2020-03-11T14:25:05Z</dcterms:created>
  <dcterms:modified xsi:type="dcterms:W3CDTF">2023-11-06T12:59:12Z</dcterms:modified>
</cp:coreProperties>
</file>