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0A115C59-7764-418A-A91C-7D960E113DCB}" xr6:coauthVersionLast="47" xr6:coauthVersionMax="47" xr10:uidLastSave="{00000000-0000-0000-0000-000000000000}"/>
  <bookViews>
    <workbookView xWindow="-120" yWindow="-120" windowWidth="20640" windowHeight="11160" tabRatio="836"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1" sheetId="5" r:id="rId6"/>
    <sheet name="Avales" sheetId="11" r:id="rId7"/>
    <sheet name="Evolución Deuda Total" sheetId="6" r:id="rId8"/>
    <sheet name="PBG" sheetId="10" state="hidden" r:id="rId9"/>
  </sheets>
  <externalReferences>
    <externalReference r:id="rId10"/>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E3" i="10"/>
  <c r="E6" i="10" s="1"/>
  <c r="F3" i="10"/>
  <c r="G3" i="10"/>
  <c r="H3" i="10"/>
  <c r="I3" i="10"/>
  <c r="I6" i="10" s="1"/>
  <c r="J3" i="10"/>
  <c r="J6" i="10" s="1"/>
  <c r="K3" i="10"/>
  <c r="L3" i="10"/>
  <c r="M3" i="10"/>
  <c r="N3" i="10"/>
  <c r="N6" i="10" s="1"/>
  <c r="O3" i="10"/>
  <c r="P3" i="10"/>
  <c r="Q3" i="10"/>
  <c r="R3" i="10"/>
  <c r="R6" i="10" s="1"/>
  <c r="S3" i="10"/>
  <c r="T3" i="10"/>
  <c r="U3" i="10"/>
  <c r="V3" i="10"/>
  <c r="V6" i="10" s="1"/>
  <c r="W3" i="10"/>
  <c r="X3" i="10"/>
  <c r="X6" i="10" s="1"/>
  <c r="Y3" i="10"/>
  <c r="Z3" i="10"/>
  <c r="Z6" i="10" s="1"/>
  <c r="AA3" i="10"/>
  <c r="AB3" i="10"/>
  <c r="AB6" i="10" s="1"/>
  <c r="AC3" i="10"/>
  <c r="AC6" i="10" s="1"/>
  <c r="AD3" i="10"/>
  <c r="AE3" i="10"/>
  <c r="AF3" i="10"/>
  <c r="AG3" i="10"/>
  <c r="AG6" i="10" s="1"/>
  <c r="B3" i="10"/>
  <c r="B6" i="10" s="1"/>
  <c r="W6" i="10"/>
  <c r="L6" i="10"/>
  <c r="G6" i="10"/>
  <c r="AF6" i="10"/>
  <c r="AE6" i="10"/>
  <c r="AD6" i="10"/>
  <c r="AA6" i="10"/>
  <c r="Y6" i="10"/>
  <c r="U6" i="10"/>
  <c r="T6" i="10"/>
  <c r="S6" i="10"/>
  <c r="Q6" i="10"/>
  <c r="P6" i="10"/>
  <c r="O6" i="10"/>
  <c r="M6" i="10"/>
  <c r="K6" i="10"/>
  <c r="H6" i="10"/>
  <c r="F6" i="10"/>
  <c r="D6" i="10"/>
  <c r="C6" i="10"/>
  <c r="F14" i="5"/>
  <c r="AG10" i="6" l="1"/>
  <c r="Q72" i="2" l="1"/>
  <c r="P72" i="2"/>
  <c r="O72" i="2"/>
  <c r="N72" i="2"/>
  <c r="M72" i="2"/>
  <c r="L72" i="2"/>
  <c r="K72" i="2"/>
  <c r="J72" i="2"/>
  <c r="I72" i="2"/>
  <c r="H72" i="2"/>
  <c r="G72" i="2"/>
  <c r="Q63" i="2"/>
  <c r="P63" i="2"/>
  <c r="O63" i="2"/>
  <c r="N63" i="2"/>
  <c r="M63" i="2"/>
  <c r="L63" i="2"/>
  <c r="K63" i="2"/>
  <c r="J63" i="2"/>
  <c r="I63" i="2"/>
  <c r="H63" i="2"/>
  <c r="G63" i="2"/>
  <c r="Q39" i="2"/>
  <c r="P39" i="2"/>
  <c r="O39" i="2"/>
  <c r="N39" i="2"/>
  <c r="M39" i="2"/>
  <c r="L39" i="2"/>
  <c r="K39" i="2"/>
  <c r="J39" i="2"/>
  <c r="I39" i="2"/>
  <c r="H39" i="2"/>
  <c r="G39" i="2"/>
  <c r="Q28" i="2"/>
  <c r="P28" i="2"/>
  <c r="O28" i="2"/>
  <c r="N28" i="2"/>
  <c r="M28" i="2"/>
  <c r="L28" i="2"/>
  <c r="K28" i="2"/>
  <c r="J28" i="2"/>
  <c r="I28" i="2"/>
  <c r="H28" i="2"/>
  <c r="G28" i="2"/>
  <c r="AI173" i="4"/>
  <c r="AH173" i="4"/>
  <c r="AG173" i="4"/>
  <c r="AF173" i="4"/>
  <c r="AE173" i="4"/>
  <c r="AD173" i="4"/>
  <c r="AC173" i="4"/>
  <c r="AB173" i="4"/>
  <c r="AA173" i="4"/>
  <c r="Z173" i="4"/>
  <c r="Y173" i="4"/>
  <c r="X173" i="4"/>
  <c r="W173" i="4"/>
  <c r="V173" i="4"/>
  <c r="U173" i="4"/>
  <c r="T173" i="4"/>
  <c r="S173" i="4"/>
  <c r="R173" i="4"/>
  <c r="Q173" i="4"/>
  <c r="P173" i="4"/>
  <c r="O173" i="4"/>
  <c r="N173" i="4"/>
  <c r="M173" i="4"/>
  <c r="L173" i="4"/>
  <c r="K173" i="4"/>
  <c r="J173" i="4"/>
  <c r="I173" i="4"/>
  <c r="H173" i="4"/>
  <c r="G173" i="4"/>
  <c r="AI170" i="4"/>
  <c r="AI157" i="4" s="1"/>
  <c r="AH170" i="4"/>
  <c r="AG170" i="4"/>
  <c r="AF170" i="4"/>
  <c r="AE170" i="4"/>
  <c r="AE157" i="4" s="1"/>
  <c r="AD170" i="4"/>
  <c r="AC170" i="4"/>
  <c r="AB170" i="4"/>
  <c r="AA170" i="4"/>
  <c r="AA157" i="4" s="1"/>
  <c r="Z170" i="4"/>
  <c r="Y170" i="4"/>
  <c r="X170" i="4"/>
  <c r="W170" i="4"/>
  <c r="W157" i="4" s="1"/>
  <c r="V170" i="4"/>
  <c r="U170" i="4"/>
  <c r="T170" i="4"/>
  <c r="S170" i="4"/>
  <c r="S157" i="4" s="1"/>
  <c r="R170" i="4"/>
  <c r="Q170" i="4"/>
  <c r="P170" i="4"/>
  <c r="O170" i="4"/>
  <c r="O157" i="4" s="1"/>
  <c r="N170" i="4"/>
  <c r="M170" i="4"/>
  <c r="L170" i="4"/>
  <c r="K170" i="4"/>
  <c r="K157" i="4" s="1"/>
  <c r="J170" i="4"/>
  <c r="I170" i="4"/>
  <c r="H170" i="4"/>
  <c r="G170" i="4"/>
  <c r="AI158" i="4"/>
  <c r="AH158" i="4"/>
  <c r="AG158" i="4"/>
  <c r="AF158" i="4"/>
  <c r="AE158" i="4"/>
  <c r="AD158" i="4"/>
  <c r="AC158" i="4"/>
  <c r="AC157" i="4" s="1"/>
  <c r="AB158" i="4"/>
  <c r="AA158" i="4"/>
  <c r="Z158" i="4"/>
  <c r="Y158" i="4"/>
  <c r="Y157" i="4" s="1"/>
  <c r="X158" i="4"/>
  <c r="W158" i="4"/>
  <c r="V158" i="4"/>
  <c r="U158" i="4"/>
  <c r="T158" i="4"/>
  <c r="S158" i="4"/>
  <c r="R158" i="4"/>
  <c r="Q158" i="4"/>
  <c r="P158" i="4"/>
  <c r="O158" i="4"/>
  <c r="N158" i="4"/>
  <c r="M158" i="4"/>
  <c r="L158" i="4"/>
  <c r="K158" i="4"/>
  <c r="J158" i="4"/>
  <c r="I158" i="4"/>
  <c r="H158" i="4"/>
  <c r="G158" i="4"/>
  <c r="AH157" i="4"/>
  <c r="AD157" i="4"/>
  <c r="Z157" i="4"/>
  <c r="V157" i="4"/>
  <c r="R157" i="4"/>
  <c r="N157" i="4"/>
  <c r="M157" i="4"/>
  <c r="J157" i="4"/>
  <c r="I157" i="4"/>
  <c r="G157" i="4"/>
  <c r="F158" i="4"/>
  <c r="AI155" i="4"/>
  <c r="AH155" i="4"/>
  <c r="AG155" i="4"/>
  <c r="AF155" i="4"/>
  <c r="AE155" i="4"/>
  <c r="AD155" i="4"/>
  <c r="AC155" i="4"/>
  <c r="AC181" i="4" s="1"/>
  <c r="AB155" i="4"/>
  <c r="AA155" i="4"/>
  <c r="Z155" i="4"/>
  <c r="Y155" i="4"/>
  <c r="Y181" i="4" s="1"/>
  <c r="X155" i="4"/>
  <c r="W155" i="4"/>
  <c r="V155" i="4"/>
  <c r="U155" i="4"/>
  <c r="T155" i="4"/>
  <c r="S155" i="4"/>
  <c r="R155" i="4"/>
  <c r="Q155" i="4"/>
  <c r="P155" i="4"/>
  <c r="O155" i="4"/>
  <c r="N155" i="4"/>
  <c r="M155" i="4"/>
  <c r="M181" i="4" s="1"/>
  <c r="L155" i="4"/>
  <c r="K155" i="4"/>
  <c r="J155" i="4"/>
  <c r="I155" i="4"/>
  <c r="I181" i="4" s="1"/>
  <c r="H155" i="4"/>
  <c r="G155" i="4"/>
  <c r="AI152" i="4"/>
  <c r="AH152" i="4"/>
  <c r="AG152" i="4"/>
  <c r="AF152" i="4"/>
  <c r="AE152" i="4"/>
  <c r="AD152" i="4"/>
  <c r="AC152" i="4"/>
  <c r="AB152" i="4"/>
  <c r="AA152" i="4"/>
  <c r="Z152" i="4"/>
  <c r="Y152" i="4"/>
  <c r="X152" i="4"/>
  <c r="W152" i="4"/>
  <c r="V152" i="4"/>
  <c r="U152" i="4"/>
  <c r="T152" i="4"/>
  <c r="S152" i="4"/>
  <c r="R152" i="4"/>
  <c r="Q152" i="4"/>
  <c r="P152" i="4"/>
  <c r="O152" i="4"/>
  <c r="N152" i="4"/>
  <c r="M152" i="4"/>
  <c r="L152" i="4"/>
  <c r="K152" i="4"/>
  <c r="J152" i="4"/>
  <c r="I152" i="4"/>
  <c r="H152" i="4"/>
  <c r="G152" i="4"/>
  <c r="AI136" i="4"/>
  <c r="AI181" i="4" s="1"/>
  <c r="AH136" i="4"/>
  <c r="AG136" i="4"/>
  <c r="AF136" i="4"/>
  <c r="AE136" i="4"/>
  <c r="AD136" i="4"/>
  <c r="AC136" i="4"/>
  <c r="AB136" i="4"/>
  <c r="AA136" i="4"/>
  <c r="AA181" i="4" s="1"/>
  <c r="Z136" i="4"/>
  <c r="Y136" i="4"/>
  <c r="X136" i="4"/>
  <c r="W136" i="4"/>
  <c r="W181" i="4" s="1"/>
  <c r="V136" i="4"/>
  <c r="U136" i="4"/>
  <c r="T136" i="4"/>
  <c r="S136" i="4"/>
  <c r="R136" i="4"/>
  <c r="Q136" i="4"/>
  <c r="P136" i="4"/>
  <c r="O136" i="4"/>
  <c r="O181" i="4" s="1"/>
  <c r="N136" i="4"/>
  <c r="M136" i="4"/>
  <c r="L136" i="4"/>
  <c r="K136" i="4"/>
  <c r="K181" i="4" s="1"/>
  <c r="J136" i="4"/>
  <c r="I136" i="4"/>
  <c r="H136" i="4"/>
  <c r="G136" i="4"/>
  <c r="G181" i="4" s="1"/>
  <c r="F136" i="4"/>
  <c r="Y123" i="4"/>
  <c r="M123" i="4"/>
  <c r="I123" i="4"/>
  <c r="AI115" i="4"/>
  <c r="AH115" i="4"/>
  <c r="AG115" i="4"/>
  <c r="AF115" i="4"/>
  <c r="AE115" i="4"/>
  <c r="AD115" i="4"/>
  <c r="AC115" i="4"/>
  <c r="AB115" i="4"/>
  <c r="AA115" i="4"/>
  <c r="Z115" i="4"/>
  <c r="Y115" i="4"/>
  <c r="X115" i="4"/>
  <c r="W115" i="4"/>
  <c r="V115" i="4"/>
  <c r="U115" i="4"/>
  <c r="T115" i="4"/>
  <c r="S115" i="4"/>
  <c r="R115" i="4"/>
  <c r="Q115" i="4"/>
  <c r="P115" i="4"/>
  <c r="O115" i="4"/>
  <c r="N115" i="4"/>
  <c r="M115" i="4"/>
  <c r="L115" i="4"/>
  <c r="K115" i="4"/>
  <c r="J115" i="4"/>
  <c r="I115" i="4"/>
  <c r="H115" i="4"/>
  <c r="G115" i="4"/>
  <c r="AI112" i="4"/>
  <c r="AH112" i="4"/>
  <c r="AG112" i="4"/>
  <c r="AF112" i="4"/>
  <c r="AE112" i="4"/>
  <c r="AD112" i="4"/>
  <c r="AC112" i="4"/>
  <c r="AB112" i="4"/>
  <c r="AA112" i="4"/>
  <c r="Z112" i="4"/>
  <c r="Y112" i="4"/>
  <c r="X112" i="4"/>
  <c r="W112" i="4"/>
  <c r="V112" i="4"/>
  <c r="U112" i="4"/>
  <c r="T112" i="4"/>
  <c r="S112" i="4"/>
  <c r="R112" i="4"/>
  <c r="Q112" i="4"/>
  <c r="P112" i="4"/>
  <c r="O112" i="4"/>
  <c r="N112" i="4"/>
  <c r="M112" i="4"/>
  <c r="L112" i="4"/>
  <c r="K112" i="4"/>
  <c r="J112" i="4"/>
  <c r="I112" i="4"/>
  <c r="H112" i="4"/>
  <c r="G112" i="4"/>
  <c r="AI100" i="4"/>
  <c r="AH100" i="4"/>
  <c r="AG100" i="4"/>
  <c r="AG99" i="4" s="1"/>
  <c r="AF100" i="4"/>
  <c r="AE100" i="4"/>
  <c r="AD100" i="4"/>
  <c r="AC100" i="4"/>
  <c r="AB100" i="4"/>
  <c r="AA100" i="4"/>
  <c r="Z100" i="4"/>
  <c r="Z99" i="4" s="1"/>
  <c r="Y100" i="4"/>
  <c r="Y99" i="4" s="1"/>
  <c r="X100" i="4"/>
  <c r="W100" i="4"/>
  <c r="V100" i="4"/>
  <c r="V99" i="4" s="1"/>
  <c r="U100" i="4"/>
  <c r="T100" i="4"/>
  <c r="S100" i="4"/>
  <c r="R100" i="4"/>
  <c r="Q100" i="4"/>
  <c r="P100" i="4"/>
  <c r="O100" i="4"/>
  <c r="N100" i="4"/>
  <c r="N99" i="4" s="1"/>
  <c r="M100" i="4"/>
  <c r="M99" i="4" s="1"/>
  <c r="L100" i="4"/>
  <c r="K100" i="4"/>
  <c r="J100" i="4"/>
  <c r="J99" i="4" s="1"/>
  <c r="I100" i="4"/>
  <c r="I99" i="4" s="1"/>
  <c r="H100" i="4"/>
  <c r="G100" i="4"/>
  <c r="AI99" i="4"/>
  <c r="AH99" i="4"/>
  <c r="AE99" i="4"/>
  <c r="AD99" i="4"/>
  <c r="AC99" i="4"/>
  <c r="AC123" i="4" s="1"/>
  <c r="AA99" i="4"/>
  <c r="W99" i="4"/>
  <c r="S99" i="4"/>
  <c r="R99" i="4"/>
  <c r="Q99" i="4"/>
  <c r="O99" i="4"/>
  <c r="K99" i="4"/>
  <c r="G99" i="4"/>
  <c r="AI97" i="4"/>
  <c r="AH97" i="4"/>
  <c r="AG97" i="4"/>
  <c r="AF97" i="4"/>
  <c r="AE97" i="4"/>
  <c r="AD97" i="4"/>
  <c r="AC97" i="4"/>
  <c r="AB97" i="4"/>
  <c r="AA97" i="4"/>
  <c r="Z97" i="4"/>
  <c r="Y97" i="4"/>
  <c r="X97" i="4"/>
  <c r="W97" i="4"/>
  <c r="V97" i="4"/>
  <c r="U97" i="4"/>
  <c r="T97" i="4"/>
  <c r="S97" i="4"/>
  <c r="R97" i="4"/>
  <c r="Q97" i="4"/>
  <c r="P97" i="4"/>
  <c r="O97" i="4"/>
  <c r="N97" i="4"/>
  <c r="M97" i="4"/>
  <c r="L97" i="4"/>
  <c r="K97" i="4"/>
  <c r="J97" i="4"/>
  <c r="I97" i="4"/>
  <c r="H97" i="4"/>
  <c r="G97" i="4"/>
  <c r="AI94" i="4"/>
  <c r="AH94" i="4"/>
  <c r="AG94" i="4"/>
  <c r="AF94" i="4"/>
  <c r="AE94" i="4"/>
  <c r="AD94" i="4"/>
  <c r="AC94" i="4"/>
  <c r="AB94" i="4"/>
  <c r="AA94" i="4"/>
  <c r="Z94" i="4"/>
  <c r="Y94" i="4"/>
  <c r="X94" i="4"/>
  <c r="W94" i="4"/>
  <c r="V94" i="4"/>
  <c r="U94" i="4"/>
  <c r="T94" i="4"/>
  <c r="S94" i="4"/>
  <c r="R94" i="4"/>
  <c r="Q94" i="4"/>
  <c r="P94" i="4"/>
  <c r="O94" i="4"/>
  <c r="N94" i="4"/>
  <c r="M94" i="4"/>
  <c r="L94" i="4"/>
  <c r="K94" i="4"/>
  <c r="J94" i="4"/>
  <c r="I94" i="4"/>
  <c r="H94" i="4"/>
  <c r="G94" i="4"/>
  <c r="AI78" i="4"/>
  <c r="AI123" i="4" s="1"/>
  <c r="AH78" i="4"/>
  <c r="AH123" i="4" s="1"/>
  <c r="AG78" i="4"/>
  <c r="AG123" i="4" s="1"/>
  <c r="AF78" i="4"/>
  <c r="AE78" i="4"/>
  <c r="AE123" i="4" s="1"/>
  <c r="AD78" i="4"/>
  <c r="AD123" i="4" s="1"/>
  <c r="AC78" i="4"/>
  <c r="AB78" i="4"/>
  <c r="AA78" i="4"/>
  <c r="AA123" i="4" s="1"/>
  <c r="Z78" i="4"/>
  <c r="Z123" i="4" s="1"/>
  <c r="Y78" i="4"/>
  <c r="X78" i="4"/>
  <c r="W78" i="4"/>
  <c r="W123" i="4" s="1"/>
  <c r="V78" i="4"/>
  <c r="V123" i="4" s="1"/>
  <c r="U78" i="4"/>
  <c r="T78" i="4"/>
  <c r="S78" i="4"/>
  <c r="S123" i="4" s="1"/>
  <c r="R78" i="4"/>
  <c r="R123" i="4" s="1"/>
  <c r="Q78" i="4"/>
  <c r="Q123" i="4" s="1"/>
  <c r="P78" i="4"/>
  <c r="O78" i="4"/>
  <c r="O123" i="4" s="1"/>
  <c r="N78" i="4"/>
  <c r="N123" i="4" s="1"/>
  <c r="M78" i="4"/>
  <c r="L78" i="4"/>
  <c r="K78" i="4"/>
  <c r="K123" i="4" s="1"/>
  <c r="J78" i="4"/>
  <c r="J123" i="4" s="1"/>
  <c r="I78" i="4"/>
  <c r="H78" i="4"/>
  <c r="G78" i="4"/>
  <c r="G123" i="4" s="1"/>
  <c r="AO54" i="4"/>
  <c r="AO61" i="4" s="1"/>
  <c r="Y54" i="4"/>
  <c r="Y61" i="4" s="1"/>
  <c r="AS46" i="4"/>
  <c r="AR46" i="4"/>
  <c r="AQ46" i="4"/>
  <c r="AP46" i="4"/>
  <c r="AO46" i="4"/>
  <c r="AN46" i="4"/>
  <c r="AM46" i="4"/>
  <c r="AL46" i="4"/>
  <c r="AK46" i="4"/>
  <c r="AJ46" i="4"/>
  <c r="AI46" i="4"/>
  <c r="AH46" i="4"/>
  <c r="AG46" i="4"/>
  <c r="AF46" i="4"/>
  <c r="AE46" i="4"/>
  <c r="AD46" i="4"/>
  <c r="AC46" i="4"/>
  <c r="AB46" i="4"/>
  <c r="AA46" i="4"/>
  <c r="Z46" i="4"/>
  <c r="Y46" i="4"/>
  <c r="X46" i="4"/>
  <c r="W46" i="4"/>
  <c r="V46" i="4"/>
  <c r="U46" i="4"/>
  <c r="T46" i="4"/>
  <c r="S46" i="4"/>
  <c r="R46" i="4"/>
  <c r="Q46" i="4"/>
  <c r="AS43" i="4"/>
  <c r="AR43" i="4"/>
  <c r="AQ43" i="4"/>
  <c r="AQ30" i="4" s="1"/>
  <c r="AP43" i="4"/>
  <c r="AO43" i="4"/>
  <c r="AN43" i="4"/>
  <c r="AM43" i="4"/>
  <c r="AM30" i="4" s="1"/>
  <c r="AL43" i="4"/>
  <c r="AK43" i="4"/>
  <c r="AJ43" i="4"/>
  <c r="AI43" i="4"/>
  <c r="AI30" i="4" s="1"/>
  <c r="AH43" i="4"/>
  <c r="AG43" i="4"/>
  <c r="AF43" i="4"/>
  <c r="AE43" i="4"/>
  <c r="AE30" i="4" s="1"/>
  <c r="AD43" i="4"/>
  <c r="AC43" i="4"/>
  <c r="AB43" i="4"/>
  <c r="AA43" i="4"/>
  <c r="AA30" i="4" s="1"/>
  <c r="Z43" i="4"/>
  <c r="Y43" i="4"/>
  <c r="X43" i="4"/>
  <c r="W43" i="4"/>
  <c r="W30" i="4" s="1"/>
  <c r="V43" i="4"/>
  <c r="U43" i="4"/>
  <c r="T43" i="4"/>
  <c r="S43" i="4"/>
  <c r="S30" i="4" s="1"/>
  <c r="R43" i="4"/>
  <c r="Q43" i="4"/>
  <c r="AS31" i="4"/>
  <c r="AS30" i="4" s="1"/>
  <c r="AR31" i="4"/>
  <c r="AQ31" i="4"/>
  <c r="AP31" i="4"/>
  <c r="AO31" i="4"/>
  <c r="AO30" i="4" s="1"/>
  <c r="AN31" i="4"/>
  <c r="AN30" i="4" s="1"/>
  <c r="AM31" i="4"/>
  <c r="AL31" i="4"/>
  <c r="AK31" i="4"/>
  <c r="AK30" i="4" s="1"/>
  <c r="AJ31" i="4"/>
  <c r="AI31" i="4"/>
  <c r="AH31" i="4"/>
  <c r="AG31" i="4"/>
  <c r="AG30" i="4" s="1"/>
  <c r="AF31" i="4"/>
  <c r="AF30" i="4" s="1"/>
  <c r="AE31" i="4"/>
  <c r="AD31" i="4"/>
  <c r="AC31" i="4"/>
  <c r="AC30" i="4" s="1"/>
  <c r="AB31" i="4"/>
  <c r="AB30" i="4" s="1"/>
  <c r="AA31" i="4"/>
  <c r="Z31" i="4"/>
  <c r="Y31" i="4"/>
  <c r="Y30" i="4" s="1"/>
  <c r="X31" i="4"/>
  <c r="W31" i="4"/>
  <c r="V31" i="4"/>
  <c r="U31" i="4"/>
  <c r="U30" i="4" s="1"/>
  <c r="T31" i="4"/>
  <c r="S31" i="4"/>
  <c r="R31" i="4"/>
  <c r="Q31" i="4"/>
  <c r="Q30" i="4" s="1"/>
  <c r="AR30" i="4"/>
  <c r="AL30" i="4"/>
  <c r="X30" i="4"/>
  <c r="V30" i="4"/>
  <c r="AS28" i="4"/>
  <c r="AR28" i="4"/>
  <c r="AQ28" i="4"/>
  <c r="AP28" i="4"/>
  <c r="AO28" i="4"/>
  <c r="AN28" i="4"/>
  <c r="AM28" i="4"/>
  <c r="AL28" i="4"/>
  <c r="AK28" i="4"/>
  <c r="AJ28" i="4"/>
  <c r="AI28" i="4"/>
  <c r="AH28" i="4"/>
  <c r="AG28" i="4"/>
  <c r="AF28" i="4"/>
  <c r="AE28" i="4"/>
  <c r="AD28" i="4"/>
  <c r="AC28" i="4"/>
  <c r="AB28" i="4"/>
  <c r="AA28" i="4"/>
  <c r="Z28" i="4"/>
  <c r="Y28" i="4"/>
  <c r="X28" i="4"/>
  <c r="W28" i="4"/>
  <c r="V28" i="4"/>
  <c r="U28" i="4"/>
  <c r="T28" i="4"/>
  <c r="S28" i="4"/>
  <c r="R28" i="4"/>
  <c r="Q28" i="4"/>
  <c r="AS25" i="4"/>
  <c r="AS54" i="4" s="1"/>
  <c r="AS61" i="4" s="1"/>
  <c r="AR25" i="4"/>
  <c r="AQ25" i="4"/>
  <c r="AP25" i="4"/>
  <c r="AO25" i="4"/>
  <c r="AN25" i="4"/>
  <c r="AM25" i="4"/>
  <c r="AL25" i="4"/>
  <c r="AK25" i="4"/>
  <c r="AK54" i="4" s="1"/>
  <c r="AK61" i="4" s="1"/>
  <c r="AJ25" i="4"/>
  <c r="AI25" i="4"/>
  <c r="AH25" i="4"/>
  <c r="AG25" i="4"/>
  <c r="AG54" i="4" s="1"/>
  <c r="AG61" i="4" s="1"/>
  <c r="AF25" i="4"/>
  <c r="AE25" i="4"/>
  <c r="AD25" i="4"/>
  <c r="AC25" i="4"/>
  <c r="AC54" i="4" s="1"/>
  <c r="AC61" i="4" s="1"/>
  <c r="AB25" i="4"/>
  <c r="AA25" i="4"/>
  <c r="Z25" i="4"/>
  <c r="Y25" i="4"/>
  <c r="X25" i="4"/>
  <c r="W25" i="4"/>
  <c r="V25" i="4"/>
  <c r="U25" i="4"/>
  <c r="U54" i="4" s="1"/>
  <c r="U61" i="4" s="1"/>
  <c r="T25" i="4"/>
  <c r="S25" i="4"/>
  <c r="R25" i="4"/>
  <c r="Q25" i="4"/>
  <c r="Q54" i="4" s="1"/>
  <c r="Q61" i="4" s="1"/>
  <c r="AS9" i="4"/>
  <c r="AR9" i="4"/>
  <c r="AQ9" i="4"/>
  <c r="AQ54" i="4" s="1"/>
  <c r="AQ61" i="4" s="1"/>
  <c r="AP9" i="4"/>
  <c r="AO9" i="4"/>
  <c r="AN9" i="4"/>
  <c r="AM9" i="4"/>
  <c r="AM54" i="4" s="1"/>
  <c r="AM61" i="4" s="1"/>
  <c r="AL9" i="4"/>
  <c r="AL54" i="4" s="1"/>
  <c r="AL61" i="4" s="1"/>
  <c r="AK9" i="4"/>
  <c r="AJ9" i="4"/>
  <c r="AI9" i="4"/>
  <c r="AI54" i="4" s="1"/>
  <c r="AI61" i="4" s="1"/>
  <c r="AH9" i="4"/>
  <c r="AG9" i="4"/>
  <c r="AF9" i="4"/>
  <c r="AE9" i="4"/>
  <c r="AE54" i="4" s="1"/>
  <c r="AE61" i="4" s="1"/>
  <c r="AD9" i="4"/>
  <c r="AC9" i="4"/>
  <c r="AB9" i="4"/>
  <c r="AA9" i="4"/>
  <c r="AA54" i="4" s="1"/>
  <c r="AA61" i="4" s="1"/>
  <c r="Z9" i="4"/>
  <c r="Y9" i="4"/>
  <c r="X9" i="4"/>
  <c r="W9" i="4"/>
  <c r="W54" i="4" s="1"/>
  <c r="W61" i="4" s="1"/>
  <c r="V9" i="4"/>
  <c r="V54" i="4" s="1"/>
  <c r="V61" i="4" s="1"/>
  <c r="U9" i="4"/>
  <c r="T9" i="4"/>
  <c r="S9" i="4"/>
  <c r="S54" i="4" s="1"/>
  <c r="S61" i="4" s="1"/>
  <c r="R9" i="4"/>
  <c r="Q9" i="4"/>
  <c r="D175" i="4"/>
  <c r="D119" i="4"/>
  <c r="D117" i="4"/>
  <c r="S181" i="4" l="1"/>
  <c r="AE181" i="4"/>
  <c r="Q181" i="4"/>
  <c r="AD54" i="4"/>
  <c r="AD61" i="4" s="1"/>
  <c r="AH54" i="4"/>
  <c r="AH61" i="4" s="1"/>
  <c r="L123" i="4"/>
  <c r="P123" i="4"/>
  <c r="AB123" i="4"/>
  <c r="AF123" i="4"/>
  <c r="T54" i="4"/>
  <c r="T61" i="4" s="1"/>
  <c r="X54" i="4"/>
  <c r="X61" i="4" s="1"/>
  <c r="AB54" i="4"/>
  <c r="AB61" i="4" s="1"/>
  <c r="AF54" i="4"/>
  <c r="AF61" i="4" s="1"/>
  <c r="AJ54" i="4"/>
  <c r="AJ61" i="4" s="1"/>
  <c r="AN54" i="4"/>
  <c r="AN61" i="4" s="1"/>
  <c r="AR54" i="4"/>
  <c r="AR61" i="4" s="1"/>
  <c r="J181" i="4"/>
  <c r="N181" i="4"/>
  <c r="R181" i="4"/>
  <c r="V181" i="4"/>
  <c r="Z181" i="4"/>
  <c r="AD181" i="4"/>
  <c r="AH181" i="4"/>
  <c r="Q157" i="4"/>
  <c r="U157" i="4"/>
  <c r="U181" i="4" s="1"/>
  <c r="AG157" i="4"/>
  <c r="AG181" i="4" s="1"/>
  <c r="T30" i="4"/>
  <c r="AJ30" i="4"/>
  <c r="U99" i="4"/>
  <c r="U123" i="4" s="1"/>
  <c r="R30" i="4"/>
  <c r="R54" i="4" s="1"/>
  <c r="R61" i="4" s="1"/>
  <c r="Z30" i="4"/>
  <c r="Z54" i="4" s="1"/>
  <c r="Z61" i="4" s="1"/>
  <c r="AD30" i="4"/>
  <c r="AH30" i="4"/>
  <c r="AP30" i="4"/>
  <c r="AP54" i="4" s="1"/>
  <c r="AP61" i="4" s="1"/>
  <c r="H99" i="4"/>
  <c r="H123" i="4" s="1"/>
  <c r="L99" i="4"/>
  <c r="P99" i="4"/>
  <c r="T99" i="4"/>
  <c r="T123" i="4" s="1"/>
  <c r="X99" i="4"/>
  <c r="X123" i="4" s="1"/>
  <c r="H157" i="4"/>
  <c r="H181" i="4" s="1"/>
  <c r="L157" i="4"/>
  <c r="L181" i="4" s="1"/>
  <c r="P157" i="4"/>
  <c r="P181" i="4" s="1"/>
  <c r="T157" i="4"/>
  <c r="T181" i="4" s="1"/>
  <c r="X157" i="4"/>
  <c r="X181" i="4" s="1"/>
  <c r="AB157" i="4"/>
  <c r="AB181" i="4" s="1"/>
  <c r="AF157" i="4"/>
  <c r="AF181" i="4" s="1"/>
  <c r="AB99" i="4"/>
  <c r="AF99" i="4"/>
  <c r="D177" i="4"/>
  <c r="F17" i="5"/>
  <c r="F11" i="5"/>
  <c r="F8" i="5"/>
  <c r="F5" i="5"/>
  <c r="C17" i="5" l="1"/>
  <c r="C14" i="5"/>
  <c r="C11" i="5"/>
  <c r="C8" i="5"/>
  <c r="C5" i="5"/>
  <c r="D150" i="4" l="1"/>
  <c r="D149" i="4"/>
  <c r="D148" i="4"/>
  <c r="D145" i="4"/>
  <c r="D144" i="4"/>
  <c r="D139" i="4"/>
  <c r="D138" i="4"/>
  <c r="D154" i="4"/>
  <c r="D153" i="4"/>
  <c r="F39" i="3" l="1"/>
  <c r="F39" i="2"/>
  <c r="D95" i="4" l="1"/>
  <c r="D143" i="4"/>
  <c r="D142" i="4"/>
  <c r="D141" i="4"/>
  <c r="D140" i="4"/>
  <c r="D146" i="4"/>
  <c r="D147" i="4"/>
  <c r="D151" i="4"/>
  <c r="D156" i="4"/>
  <c r="D169" i="4"/>
  <c r="D168" i="4"/>
  <c r="D167" i="4"/>
  <c r="D166" i="4"/>
  <c r="D165" i="4"/>
  <c r="D164" i="4"/>
  <c r="D163" i="4"/>
  <c r="D162" i="4"/>
  <c r="D161" i="4"/>
  <c r="D160" i="4"/>
  <c r="D159" i="4"/>
  <c r="D172" i="4"/>
  <c r="D171" i="4"/>
  <c r="D178" i="4"/>
  <c r="D174" i="4"/>
  <c r="D179" i="4"/>
  <c r="F50" i="4" l="1"/>
  <c r="F48" i="4"/>
  <c r="F45" i="4"/>
  <c r="F58" i="4"/>
  <c r="F59" i="4"/>
  <c r="F57" i="4"/>
  <c r="D79" i="4"/>
  <c r="D137" i="4"/>
  <c r="D176" i="4"/>
  <c r="D118" i="4"/>
  <c r="F47" i="4"/>
  <c r="F44" i="4"/>
  <c r="F43" i="4" l="1"/>
  <c r="F38" i="4" l="1"/>
  <c r="D107" i="4"/>
  <c r="AD7" i="6" l="1"/>
  <c r="AD11" i="6" l="1"/>
  <c r="AD13" i="6"/>
  <c r="AD9" i="6"/>
  <c r="F72" i="3"/>
  <c r="F72" i="2" l="1"/>
  <c r="D96" i="4" l="1"/>
  <c r="D80" i="4"/>
  <c r="F8" i="4"/>
  <c r="D116" i="4" l="1"/>
  <c r="Z7" i="6" l="1"/>
  <c r="Y7" i="6"/>
  <c r="X7" i="6"/>
  <c r="W7" i="6"/>
  <c r="V7" i="6"/>
  <c r="U7" i="6"/>
  <c r="T7" i="6"/>
  <c r="S7" i="6"/>
  <c r="R7" i="6"/>
  <c r="Q7" i="6"/>
  <c r="P7" i="6"/>
  <c r="O7" i="6"/>
  <c r="N7" i="6"/>
  <c r="M7" i="6"/>
  <c r="L7" i="6"/>
  <c r="K7" i="6"/>
  <c r="J7" i="6"/>
  <c r="I7" i="6"/>
  <c r="H7" i="6"/>
  <c r="G7" i="6"/>
  <c r="F7" i="6"/>
  <c r="E7" i="6"/>
  <c r="D7" i="6"/>
  <c r="C7" i="6"/>
  <c r="B7" i="6"/>
  <c r="B9" i="6" s="1"/>
  <c r="C9" i="6" l="1"/>
  <c r="C11" i="6"/>
  <c r="C13" i="6"/>
  <c r="G13" i="6"/>
  <c r="G11" i="6"/>
  <c r="G9" i="6"/>
  <c r="K13" i="6"/>
  <c r="K9" i="6"/>
  <c r="K11" i="6"/>
  <c r="O9" i="6"/>
  <c r="O11" i="6"/>
  <c r="O13" i="6"/>
  <c r="S13" i="6"/>
  <c r="S9" i="6"/>
  <c r="S11" i="6"/>
  <c r="W13" i="6"/>
  <c r="W9" i="6"/>
  <c r="W11" i="6"/>
  <c r="D13" i="6"/>
  <c r="D9" i="6"/>
  <c r="D11" i="6"/>
  <c r="H13" i="6"/>
  <c r="H9" i="6"/>
  <c r="H11" i="6"/>
  <c r="L13" i="6"/>
  <c r="L9" i="6"/>
  <c r="L11" i="6"/>
  <c r="P13" i="6"/>
  <c r="P9" i="6"/>
  <c r="P11" i="6"/>
  <c r="T13" i="6"/>
  <c r="T9" i="6"/>
  <c r="T11" i="6"/>
  <c r="X13" i="6"/>
  <c r="X9" i="6"/>
  <c r="X11" i="6"/>
  <c r="E11" i="6"/>
  <c r="E13" i="6"/>
  <c r="E9" i="6"/>
  <c r="I11" i="6"/>
  <c r="I13" i="6"/>
  <c r="I9" i="6"/>
  <c r="M11" i="6"/>
  <c r="M13" i="6"/>
  <c r="M9" i="6"/>
  <c r="Q9" i="6"/>
  <c r="Q11" i="6"/>
  <c r="Q13" i="6"/>
  <c r="U11" i="6"/>
  <c r="U13" i="6"/>
  <c r="U9" i="6"/>
  <c r="Y11" i="6"/>
  <c r="Y9" i="6"/>
  <c r="Y13" i="6"/>
  <c r="F11" i="6"/>
  <c r="F13" i="6"/>
  <c r="F9" i="6"/>
  <c r="J11" i="6"/>
  <c r="J9" i="6"/>
  <c r="J13" i="6"/>
  <c r="N11" i="6"/>
  <c r="N13" i="6"/>
  <c r="N9" i="6"/>
  <c r="R11" i="6"/>
  <c r="R13" i="6"/>
  <c r="R9" i="6"/>
  <c r="V11" i="6"/>
  <c r="V13" i="6"/>
  <c r="V9" i="6"/>
  <c r="Z11" i="6"/>
  <c r="Z9" i="6"/>
  <c r="Z13" i="6"/>
  <c r="B11" i="6"/>
  <c r="B13" i="6"/>
  <c r="D81" i="4"/>
  <c r="F29" i="4" l="1"/>
  <c r="D83" i="4"/>
  <c r="F28" i="4" l="1"/>
  <c r="D87" i="4"/>
  <c r="D86" i="4"/>
  <c r="D91" i="4" l="1"/>
  <c r="D90" i="4"/>
  <c r="D92" i="4"/>
  <c r="D101" i="4" l="1"/>
  <c r="D106" i="4"/>
  <c r="D111" i="4"/>
  <c r="D84" i="4"/>
  <c r="D93" i="4"/>
  <c r="D103" i="4"/>
  <c r="D105" i="4"/>
  <c r="D110" i="4"/>
  <c r="D120" i="4"/>
  <c r="D88" i="4"/>
  <c r="D85" i="4"/>
  <c r="D104" i="4"/>
  <c r="D108" i="4"/>
  <c r="D113" i="4"/>
  <c r="D82" i="4"/>
  <c r="D89" i="4"/>
  <c r="D98" i="4"/>
  <c r="D102" i="4"/>
  <c r="D109" i="4"/>
  <c r="D114" i="4"/>
  <c r="D121" i="4"/>
  <c r="F35" i="4" l="1"/>
  <c r="F39" i="4"/>
  <c r="F36" i="4"/>
  <c r="F33" i="4"/>
  <c r="F34" i="4"/>
  <c r="F32" i="4"/>
  <c r="F37" i="4"/>
  <c r="F42" i="4"/>
  <c r="G68" i="3" l="1"/>
  <c r="G46" i="3"/>
  <c r="G6" i="3"/>
  <c r="G68" i="2"/>
  <c r="H6" i="3" l="1"/>
  <c r="I6" i="3" s="1"/>
  <c r="H46" i="3"/>
  <c r="I46" i="3" s="1"/>
  <c r="H68" i="3"/>
  <c r="I68" i="3" s="1"/>
  <c r="H68" i="2"/>
  <c r="G46" i="2"/>
  <c r="G6" i="2"/>
  <c r="G39" i="3" l="1"/>
  <c r="J6" i="3"/>
  <c r="K6" i="3" s="1"/>
  <c r="G72" i="3"/>
  <c r="I39" i="3"/>
  <c r="H39" i="3"/>
  <c r="J68" i="3"/>
  <c r="J46" i="3"/>
  <c r="I68" i="2"/>
  <c r="H6" i="2"/>
  <c r="H46" i="2"/>
  <c r="J39" i="3" l="1"/>
  <c r="I72" i="3"/>
  <c r="H72" i="3"/>
  <c r="K39" i="3"/>
  <c r="K68" i="3"/>
  <c r="L6" i="3"/>
  <c r="K46" i="3"/>
  <c r="J68" i="2"/>
  <c r="I46" i="2"/>
  <c r="I6" i="2"/>
  <c r="J72" i="3" l="1"/>
  <c r="L46" i="3"/>
  <c r="L68" i="3"/>
  <c r="M6" i="3"/>
  <c r="K68" i="2"/>
  <c r="J6" i="2"/>
  <c r="J46" i="2"/>
  <c r="L39" i="3" l="1"/>
  <c r="K72" i="3"/>
  <c r="M39" i="3"/>
  <c r="M68" i="3"/>
  <c r="M46" i="3"/>
  <c r="N6" i="3"/>
  <c r="L68" i="2"/>
  <c r="K46" i="2"/>
  <c r="K6" i="2"/>
  <c r="L72" i="3" l="1"/>
  <c r="N39" i="3"/>
  <c r="O6" i="3"/>
  <c r="N68" i="3"/>
  <c r="N46" i="3"/>
  <c r="M68" i="2"/>
  <c r="L6" i="2"/>
  <c r="L46" i="2"/>
  <c r="M72" i="3" l="1"/>
  <c r="O68" i="3"/>
  <c r="P6" i="3"/>
  <c r="O46" i="3"/>
  <c r="N68" i="2"/>
  <c r="M46" i="2"/>
  <c r="M6" i="2"/>
  <c r="O39" i="3" l="1"/>
  <c r="N72" i="3"/>
  <c r="P39" i="3"/>
  <c r="P46" i="3"/>
  <c r="Q6" i="3"/>
  <c r="P68" i="3"/>
  <c r="O68" i="2"/>
  <c r="N46" i="2"/>
  <c r="N6" i="2"/>
  <c r="O72" i="3" l="1"/>
  <c r="Q68" i="3"/>
  <c r="Q46" i="3"/>
  <c r="P68" i="2"/>
  <c r="O6" i="2"/>
  <c r="O46" i="2"/>
  <c r="Q39" i="3" l="1"/>
  <c r="P72" i="3"/>
  <c r="Q68" i="2"/>
  <c r="P6" i="2"/>
  <c r="P46" i="2"/>
  <c r="Q72" i="3" l="1"/>
  <c r="Q6" i="2"/>
  <c r="Q46" i="2"/>
  <c r="P8" i="7" l="1"/>
  <c r="S8" i="7" s="1"/>
  <c r="P12" i="7"/>
  <c r="S12" i="7" s="1"/>
  <c r="P6" i="7"/>
  <c r="S6" i="7" s="1"/>
  <c r="V12" i="7"/>
  <c r="P4" i="7"/>
  <c r="V4" i="7" s="1"/>
  <c r="P7" i="7"/>
  <c r="V7" i="7" s="1"/>
  <c r="P5" i="7"/>
  <c r="S5" i="7" s="1"/>
  <c r="V6" i="7"/>
  <c r="P10" i="7"/>
  <c r="V10" i="7" s="1"/>
  <c r="P11" i="7"/>
  <c r="S11" i="7" s="1"/>
  <c r="P9" i="7"/>
  <c r="V9" i="7" s="1"/>
  <c r="V8" i="7" l="1"/>
  <c r="V5" i="7"/>
  <c r="Y5" i="7" s="1"/>
  <c r="V11" i="7"/>
  <c r="Y11" i="7" s="1"/>
  <c r="S4" i="7"/>
  <c r="Y4" i="7" s="1"/>
  <c r="S9" i="7"/>
  <c r="Y9" i="7" s="1"/>
  <c r="S10" i="7"/>
  <c r="Y10" i="7" s="1"/>
  <c r="Y6" i="7"/>
  <c r="S7" i="7"/>
  <c r="Y7" i="7" s="1"/>
  <c r="Y8" i="7"/>
  <c r="Y12" i="7"/>
  <c r="AA7" i="6" l="1"/>
  <c r="AA13" i="6" l="1"/>
  <c r="AA9" i="6"/>
  <c r="AA11" i="6"/>
  <c r="F41" i="4"/>
  <c r="F40" i="4" l="1"/>
  <c r="F31" i="4" s="1"/>
  <c r="F30" i="4" s="1"/>
  <c r="F63" i="2" l="1"/>
  <c r="Q63" i="3"/>
  <c r="L63" i="3"/>
  <c r="F63" i="3"/>
  <c r="N63" i="3"/>
  <c r="J63" i="3"/>
  <c r="K63" i="3"/>
  <c r="I63" i="3"/>
  <c r="O63" i="3"/>
  <c r="H63" i="3"/>
  <c r="AB7" i="6"/>
  <c r="P63" i="3"/>
  <c r="M63" i="3"/>
  <c r="G63" i="3"/>
  <c r="AB13" i="6" l="1"/>
  <c r="AB9" i="6"/>
  <c r="AB11" i="6"/>
  <c r="O4" i="7"/>
  <c r="R4" i="7" s="1"/>
  <c r="O10" i="7"/>
  <c r="R10" i="7" s="1"/>
  <c r="O7" i="7"/>
  <c r="U7" i="7" s="1"/>
  <c r="O12" i="7"/>
  <c r="R12" i="7" s="1"/>
  <c r="O6" i="7"/>
  <c r="R6" i="7" s="1"/>
  <c r="O11" i="7"/>
  <c r="R11" i="7" s="1"/>
  <c r="O5" i="7"/>
  <c r="R5" i="7" s="1"/>
  <c r="U4" i="7"/>
  <c r="O9" i="7"/>
  <c r="U9" i="7" s="1"/>
  <c r="O8" i="7"/>
  <c r="R8" i="7" s="1"/>
  <c r="U10" i="7" l="1"/>
  <c r="U6" i="7"/>
  <c r="X6" i="7" s="1"/>
  <c r="U5" i="7"/>
  <c r="X5" i="7" s="1"/>
  <c r="U12" i="7"/>
  <c r="X12" i="7" s="1"/>
  <c r="X4" i="7"/>
  <c r="U11" i="7"/>
  <c r="X11" i="7" s="1"/>
  <c r="X10" i="7"/>
  <c r="R9" i="7"/>
  <c r="X9" i="7" s="1"/>
  <c r="U8" i="7"/>
  <c r="X8" i="7" s="1"/>
  <c r="R7" i="7"/>
  <c r="X7" i="7" s="1"/>
  <c r="E14" i="5" l="1"/>
  <c r="D14" i="5"/>
  <c r="F52" i="4" l="1"/>
  <c r="F51" i="4"/>
  <c r="F49" i="4"/>
  <c r="F27" i="4"/>
  <c r="F26" i="4"/>
  <c r="F11" i="4"/>
  <c r="F10" i="4"/>
  <c r="F24" i="4"/>
  <c r="F15" i="4"/>
  <c r="F16" i="4"/>
  <c r="F17" i="4"/>
  <c r="F13" i="4"/>
  <c r="F14" i="4"/>
  <c r="F20" i="4"/>
  <c r="F19" i="4"/>
  <c r="F22" i="4"/>
  <c r="F23" i="4"/>
  <c r="F21" i="4"/>
  <c r="F18" i="4"/>
  <c r="F12" i="4"/>
  <c r="F25" i="4" l="1"/>
  <c r="F46" i="4"/>
  <c r="F9" i="4"/>
  <c r="BA5" i="7" l="1"/>
  <c r="AY4" i="7" s="1"/>
  <c r="F54" i="4"/>
  <c r="BK5" i="7"/>
  <c r="AF7" i="6" l="1"/>
  <c r="AG5" i="6"/>
  <c r="AG7" i="6" s="1"/>
  <c r="AX4" i="7"/>
  <c r="AE7" i="6"/>
  <c r="G28" i="4"/>
  <c r="BI4" i="7"/>
  <c r="BH4" i="7"/>
  <c r="BG4" i="7"/>
  <c r="BF4" i="7"/>
  <c r="AZ4" i="7"/>
  <c r="BE4" i="7"/>
  <c r="BJ4" i="7"/>
  <c r="G9" i="4"/>
  <c r="G25" i="4"/>
  <c r="AC7" i="6"/>
  <c r="G30" i="4"/>
  <c r="G46" i="4"/>
  <c r="AC11" i="6" l="1"/>
  <c r="AC13" i="6"/>
  <c r="AC9" i="6"/>
  <c r="AE9" i="6"/>
  <c r="AE11" i="6"/>
  <c r="AE13" i="6"/>
  <c r="AF13" i="6"/>
  <c r="AF9" i="6"/>
  <c r="AF11" i="6"/>
  <c r="AG9" i="6"/>
  <c r="AG13" i="6"/>
  <c r="AG11" i="6"/>
  <c r="BA4" i="7"/>
  <c r="BK4" i="7"/>
  <c r="D5" i="5" l="1"/>
  <c r="E5" i="5"/>
  <c r="E8" i="5"/>
  <c r="E11" i="5"/>
  <c r="D11" i="5"/>
  <c r="D8" i="5"/>
  <c r="D17" i="5"/>
  <c r="E17" i="5"/>
  <c r="P28" i="3" l="1"/>
  <c r="F28" i="3"/>
  <c r="M28" i="3"/>
  <c r="I28" i="3"/>
  <c r="J28" i="3"/>
  <c r="O28" i="3"/>
  <c r="G28" i="3"/>
  <c r="H28" i="3"/>
  <c r="N28" i="3"/>
  <c r="K28" i="3"/>
  <c r="L28" i="3"/>
  <c r="Q28" i="3"/>
  <c r="F152" i="4" l="1"/>
  <c r="F155" i="4"/>
  <c r="F170" i="4"/>
  <c r="F157" i="4" l="1"/>
  <c r="F181" i="4" s="1"/>
  <c r="F28" i="2"/>
  <c r="F173" i="4"/>
  <c r="F97" i="4" l="1"/>
  <c r="F94" i="4"/>
  <c r="F100" i="4"/>
  <c r="N12" i="7" l="1"/>
  <c r="T12" i="7" s="1"/>
  <c r="N10" i="7"/>
  <c r="T10" i="7" s="1"/>
  <c r="N6" i="7"/>
  <c r="T6" i="7" s="1"/>
  <c r="N8" i="7"/>
  <c r="T8" i="7" s="1"/>
  <c r="F78" i="4"/>
  <c r="F112" i="4"/>
  <c r="F99" i="4" s="1"/>
  <c r="N5" i="7"/>
  <c r="T5" i="7" s="1"/>
  <c r="N4" i="7"/>
  <c r="T4" i="7" s="1"/>
  <c r="N11" i="7"/>
  <c r="T11" i="7" s="1"/>
  <c r="F115" i="4"/>
  <c r="N7" i="7"/>
  <c r="T7" i="7" s="1"/>
  <c r="N9" i="7"/>
  <c r="T9" i="7" s="1"/>
  <c r="F123" i="4" l="1"/>
  <c r="Q4" i="7"/>
  <c r="W4" i="7" s="1"/>
  <c r="Q6" i="7"/>
  <c r="W6" i="7" s="1"/>
  <c r="Q9" i="7"/>
  <c r="W9" i="7" s="1"/>
  <c r="Q8" i="7"/>
  <c r="W8" i="7" s="1"/>
  <c r="Q12" i="7"/>
  <c r="W12" i="7" s="1"/>
  <c r="Q11" i="7"/>
  <c r="W11" i="7" s="1"/>
  <c r="Q7" i="7"/>
  <c r="W7" i="7" s="1"/>
  <c r="Q5" i="7"/>
  <c r="W5" i="7" s="1"/>
  <c r="Q10" i="7"/>
  <c r="W10" i="7" s="1"/>
  <c r="P28" i="4" l="1"/>
  <c r="P31" i="4"/>
  <c r="AT7" i="7" l="1"/>
  <c r="AR7" i="7"/>
  <c r="AS7" i="7"/>
  <c r="AS10" i="7"/>
  <c r="AR10" i="7"/>
  <c r="AT10" i="7"/>
  <c r="P25" i="4"/>
  <c r="P46" i="4"/>
  <c r="P9" i="4"/>
  <c r="AR6" i="7"/>
  <c r="AT6" i="7"/>
  <c r="AS6" i="7"/>
  <c r="AT8" i="7"/>
  <c r="AS8" i="7"/>
  <c r="AR8" i="7"/>
  <c r="AT5" i="7"/>
  <c r="AS5" i="7"/>
  <c r="AR5" i="7"/>
  <c r="AS4" i="7"/>
  <c r="AR4" i="7"/>
  <c r="AT4" i="7"/>
  <c r="AT11" i="7"/>
  <c r="AS11" i="7"/>
  <c r="AR11" i="7"/>
  <c r="AR9" i="7"/>
  <c r="AT9" i="7"/>
  <c r="AS9" i="7"/>
  <c r="AS12" i="7"/>
  <c r="AT12" i="7"/>
  <c r="AR12" i="7"/>
  <c r="P43" i="4"/>
  <c r="P30" i="4" s="1"/>
  <c r="P54" i="4" l="1"/>
  <c r="P6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<sst xmlns="http://schemas.openxmlformats.org/spreadsheetml/2006/main" count="1196" uniqueCount="262">
  <si>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</si>
  <si>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</si>
  <si>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</si>
  <si>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</si>
  <si>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</si>
  <si>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</si>
  <si>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</si>
  <si>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</si>
  <si>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</si>
  <si>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</si>
  <si>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</si>
  <si>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</si>
  <si>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</si>
  <si>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</si>
  <si>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</si>
  <si>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</si>
  <si>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</si>
  <si>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</si>
  <si>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</si>
  <si>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</si>
  <si>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</si>
  <si>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8066</t>
  </si>
  <si>
    <t>FFFIRF21</t>
  </si>
  <si>
    <t>FFFIR Ley 8066 Ampliación</t>
  </si>
  <si>
    <t>FFFIRE26</t>
  </si>
  <si>
    <t>FFFIR Ley 8067</t>
  </si>
  <si>
    <t>FFFIRY22</t>
  </si>
  <si>
    <t>Fideicomiso PROFEDESS</t>
  </si>
  <si>
    <t>PROFA21</t>
  </si>
  <si>
    <t>BICE Compra de Helicopteros</t>
  </si>
  <si>
    <t>BBIJ21</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</si>
  <si>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</si>
  <si>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</si>
  <si>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</si>
  <si>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</si>
  <si>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</si>
  <si>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</si>
  <si>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</si>
  <si>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</si>
  <si>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</si>
  <si>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</si>
  <si>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</si>
  <si>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</si>
  <si>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</si>
  <si>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</si>
  <si>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</si>
  <si>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</si>
  <si>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</si>
  <si>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</si>
  <si>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</si>
  <si>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</si>
  <si>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</si>
  <si>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</si>
  <si>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</si>
  <si>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</si>
  <si>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</si>
  <si>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</si>
  <si>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</si>
  <si>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BONO PESOS 2021 - Clase 1</t>
  </si>
  <si>
    <t>PMJ21</t>
  </si>
  <si>
    <t>BONO DE INTERESES</t>
  </si>
  <si>
    <t>PMG25</t>
  </si>
  <si>
    <t>TOTAL</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</si>
  <si>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</si>
  <si>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</si>
  <si>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</si>
  <si>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</si>
  <si>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</si>
  <si>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</si>
  <si>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</si>
  <si>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</si>
  <si>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</si>
  <si>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</si>
  <si>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</si>
  <si>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</si>
  <si>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</si>
  <si>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</si>
  <si>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</si>
  <si>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</si>
  <si>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</si>
  <si>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</si>
  <si>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</si>
  <si>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</si>
  <si>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</si>
  <si>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</si>
  <si>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</si>
  <si>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</si>
  <si>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</si>
  <si>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</si>
  <si>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</si>
  <si>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</si>
  <si>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</si>
  <si>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</si>
  <si>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</si>
  <si>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</si>
  <si>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</si>
  <si>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r>
      <t xml:space="preserve">Pertenece al prospecto del Bono Mendoza 2021 (PMJ21) Y Bono Mendoza 2024 (PMY24)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</si>
  <si>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</si>
  <si>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</si>
  <si>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</si>
  <si>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</si>
  <si>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</si>
  <si>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</si>
  <si>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</si>
  <si>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</si>
  <si>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</si>
  <si>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</si>
  <si>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</si>
  <si>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</si>
  <si>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</si>
  <si>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</si>
  <si>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</si>
  <si>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</si>
  <si>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</si>
  <si>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</si>
  <si>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</si>
  <si>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</si>
  <si>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</si>
  <si>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</si>
  <si>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</si>
  <si>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</si>
  <si>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</si>
  <si>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</si>
  <si>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</si>
  <si>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Bancos Internacionales y Otros Nacionales</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</si>
  <si>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</si>
  <si>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</si>
  <si>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</si>
  <si>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</si>
  <si>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</si>
  <si>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</si>
  <si>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</si>
  <si>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</si>
  <si>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</si>
  <si>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</si>
  <si>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</si>
  <si>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</si>
  <si>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</si>
  <si>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</si>
  <si>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</si>
  <si>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</si>
  <si>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</si>
  <si>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</si>
  <si>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</si>
  <si>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</si>
  <si>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</si>
  <si>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</si>
  <si>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</si>
  <si>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</si>
  <si>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</si>
  <si>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</si>
  <si>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</si>
  <si>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</si>
  <si>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</si>
  <si>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Programa para la Emergencia Financiera Provincial</t>
  </si>
  <si>
    <t>GOBD23</t>
  </si>
  <si>
    <t>2do Trimestre</t>
  </si>
  <si>
    <t>TOTAL INTERESES EN PESOS</t>
  </si>
  <si>
    <t>TOTAL INTERESES EN USD</t>
  </si>
  <si>
    <t>TOTAL INTERESES EN UVA</t>
  </si>
  <si>
    <t>Vencimientos_en_USD_por_servicio</t>
  </si>
  <si>
    <t>Programa para la Emergencia Financiera Provincial II</t>
  </si>
  <si>
    <t>GOBD23 II</t>
  </si>
  <si>
    <t>PMM29</t>
  </si>
  <si>
    <t>Banco Nación-Refinanciación 2020</t>
  </si>
  <si>
    <t>BNAS25</t>
  </si>
  <si>
    <t>3er Trimestre</t>
  </si>
  <si>
    <t>BONO MENDOZA 2029</t>
  </si>
  <si>
    <t>4to Trimestre</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</si>
  <si>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</si>
  <si>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</si>
  <si>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</si>
  <si>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r>
      <t xml:space="preserve">Pertenece al prospecto del Bono Mendoza 2024 (PMY24)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</si>
  <si>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2021 (PMJ21) y del Bono Mendoza 2024 (PMY24)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</si>
  <si>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Pertenece al prospecto del Bono Mendoza 2021 (PMJ21)  "Compromisos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</si>
  <si>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2021</t>
  </si>
  <si>
    <t>BNAJ26</t>
  </si>
  <si>
    <t>BONO EMERGENCIA</t>
  </si>
  <si>
    <t>PMY25</t>
  </si>
  <si>
    <t>(1) Se incluye Endeudamiento con el Fondo Fiduciario Federal de Infraestructura Regional (FFFIR) ajustable por el Costo de la Construcción (ICC) con un tope máximo de 17% para 2020 y 2021</t>
  </si>
  <si>
    <t>Operaciones financieras no consolidadas</t>
  </si>
  <si>
    <t>Letras de Tesorería Serie I 2020</t>
  </si>
  <si>
    <t>LTM21</t>
  </si>
  <si>
    <t>Tenedores de Letras</t>
  </si>
  <si>
    <t>LTJ21</t>
  </si>
  <si>
    <t>Letras de Tesorería Serie I 2021</t>
  </si>
  <si>
    <t>(3) En el marco del Programa de Letras de Tesorería 2021, que se licitaron el día 01 de junio de 2021, se suscribieron $484,099 millones con "Letras de Tesorería Serie II 2020". El saldo remanente del "Letras de Tesorería Serie II 2020" se canceló en su respectiva fecha de vencimiento.</t>
  </si>
  <si>
    <r>
      <t xml:space="preserve">DEUDA PÚBLICA EN PESOS </t>
    </r>
    <r>
      <rPr>
        <b/>
        <vertAlign val="superscript"/>
        <sz val="12"/>
        <color theme="0"/>
        <rFont val="Arial Narrow"/>
        <family val="2"/>
      </rPr>
      <t>(1)</t>
    </r>
  </si>
  <si>
    <r>
      <t xml:space="preserve">BONO PESOS 2021 - Clase 1 </t>
    </r>
    <r>
      <rPr>
        <vertAlign val="superscript"/>
        <sz val="11"/>
        <rFont val="Arial Narrow"/>
        <family val="2"/>
      </rPr>
      <t>(2)</t>
    </r>
  </si>
  <si>
    <r>
      <t xml:space="preserve">Letras de Tesorería Serie II 2020 </t>
    </r>
    <r>
      <rPr>
        <vertAlign val="superscript"/>
        <sz val="11"/>
        <rFont val="Arial Narrow"/>
        <family val="2"/>
      </rPr>
      <t>(3)</t>
    </r>
  </si>
  <si>
    <t>TOTAL DEUDA CONSOLIDADA + OPERACIONES NO CONSOLIDADAS</t>
  </si>
  <si>
    <t>(1) El endeudamiento en pesos incluye endeudamiento con el Fondo Fiduciario Federal de Infraestructura Regional (FFFIR) ajustable por el Costo de la Construcción (ICC) con un tope máximo de 17% para 2020 y 2021</t>
  </si>
  <si>
    <r>
      <t xml:space="preserve">Moneda / Currency </t>
    </r>
    <r>
      <rPr>
        <b/>
        <vertAlign val="superscript"/>
        <sz val="11"/>
        <color theme="0"/>
        <rFont val="Arial Narrow"/>
        <family val="2"/>
      </rPr>
      <t>(1)</t>
    </r>
  </si>
  <si>
    <t>TGP</t>
  </si>
  <si>
    <t>(3) En el marco del Programa de Letras de Tesorería 2021, que se licitaron el día 01 de junio de 2021, se suscribieron $2.901,947 millones con bono PMJ21. El saldo remanente del "BONO PESOS 2021 - Clase 1" se canceló en su fecha de vencimiento.</t>
  </si>
  <si>
    <t>(4) En el marco del Programa de Letras de Tesorería 2021, que se licitaron el día 01 de junio de 2021, se suscribieron $484,099 millones con "Letras de Tesorería Serie II 2020". El saldo remanente del "Letras de Tesorería Serie II 2020" se canceló en su respectiva fecha de vencimiento.</t>
  </si>
  <si>
    <r>
      <t xml:space="preserve">Letras de Tesorería Serie II 2020 </t>
    </r>
    <r>
      <rPr>
        <vertAlign val="superscript"/>
        <sz val="11"/>
        <rFont val="Arial Narrow"/>
        <family val="2"/>
      </rPr>
      <t>(4)</t>
    </r>
  </si>
  <si>
    <r>
      <t xml:space="preserve">BONO PESOS 2021 - Clase 1 </t>
    </r>
    <r>
      <rPr>
        <vertAlign val="superscript"/>
        <sz val="11"/>
        <rFont val="Arial Narrow"/>
        <family val="2"/>
      </rPr>
      <t>(3)</t>
    </r>
  </si>
  <si>
    <r>
      <t xml:space="preserve">BONO MENDOZA 2029 </t>
    </r>
    <r>
      <rPr>
        <vertAlign val="superscript"/>
        <sz val="11"/>
        <rFont val="Arial Narrow"/>
        <family val="2"/>
      </rPr>
      <t>(2)</t>
    </r>
  </si>
  <si>
    <t>(2) 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</si>
  <si>
    <t>Promedio        2030-2044</t>
  </si>
  <si>
    <t>Prom Resto 2030-2044</t>
  </si>
  <si>
    <t>LTY22</t>
  </si>
  <si>
    <t>BONO MENDOZA 2024 - Inversión en Infraestructura Pública</t>
  </si>
  <si>
    <t>PMD24</t>
  </si>
  <si>
    <t>BONO MENDOZA 2023</t>
  </si>
  <si>
    <t>PMJ23</t>
  </si>
  <si>
    <t xml:space="preserve"> (A) (IPC Diciembre 2021) /(IPC Periodo) </t>
  </si>
  <si>
    <t>(3) x (A) = Deuda TOTAL ADMINISTRACIÓN CENTRAL medida en PESOS de Diciembre de 2021</t>
  </si>
  <si>
    <t>(3+4) x (A)= Deuda TOTAL medida en PESOS de Diciembre de 2021</t>
  </si>
  <si>
    <t>Coparticipación Federal de Impuestos</t>
  </si>
  <si>
    <t>Mensual</t>
  </si>
  <si>
    <t>Automático</t>
  </si>
  <si>
    <t>CER + 0,1%</t>
  </si>
  <si>
    <t>Semestral</t>
  </si>
  <si>
    <t>15% / BADLAR Bancos Privados</t>
  </si>
  <si>
    <t>12% / BADLAR Bancos Privados</t>
  </si>
  <si>
    <t>10-y Bond/LIBOR 12M (mayor) + 3,70%</t>
  </si>
  <si>
    <t>Otras Transferencias Nacionales</t>
  </si>
  <si>
    <t>Badlar Públicos + 2%</t>
  </si>
  <si>
    <t>Trimestral</t>
  </si>
  <si>
    <t>UVA + 5%</t>
  </si>
  <si>
    <t>Libor 6M + 3,5%</t>
  </si>
  <si>
    <t xml:space="preserve">Tasa Base Libor 3 M + Margen BID </t>
  </si>
  <si>
    <t>Sin garantía</t>
  </si>
  <si>
    <t>CER + 4,25%</t>
  </si>
  <si>
    <t>BADLAR Bancos Privados + 4%</t>
  </si>
  <si>
    <t>BADLAR Bancos Privados + 8,5%</t>
  </si>
  <si>
    <t>BADLAR Bancos Privados</t>
  </si>
  <si>
    <t>BADLAR Bancos Privados+ 4,375%</t>
  </si>
  <si>
    <t>BADLAR Bcos Privados + 3,25% + Int Compensatorios</t>
  </si>
  <si>
    <t>Días</t>
  </si>
  <si>
    <t>BADLAR Bcos Privados + 3,5% + Int Compensatorios</t>
  </si>
  <si>
    <t>BADLAR Bcos Privados + Int Compensatorios</t>
  </si>
  <si>
    <t>-</t>
  </si>
  <si>
    <t>(2) En el marco del Programa de Letras de Tesorería 2021, que se licitaron el día 01 de junio de 2021, se suscribieron $2.901,947 millones con bono PMJ21. El saldo remanente del "BONO PESOS 2021 - Clase 1" se canceló en su fecha de vencimiento.</t>
  </si>
  <si>
    <t>(5) En el marco de la emisión de los Títulos de Deuda 2023 ("Bono Mendoza 2023"), que se emitieron el día 17 de diciembre de 2021, se suscribieron $387,919 millones con "Letras de Tesorería Clase N° II  de la Serie I 2021".</t>
  </si>
  <si>
    <r>
      <t xml:space="preserve">Letras de Tesorería Serie I 2021 </t>
    </r>
    <r>
      <rPr>
        <vertAlign val="superscript"/>
        <sz val="11"/>
        <rFont val="Arial Narrow"/>
        <family val="2"/>
      </rPr>
      <t>(5)</t>
    </r>
  </si>
  <si>
    <t>(4) En el marco de la emisión de los Títulos de Deuda 2023 ("Bono Mendoza 2023"), que se emitieron el día 17 de diciembre de 2021, se suscribieron $387,919 millones con "Letras de Tesorería Clase N° II  de la Serie I 2021".</t>
  </si>
  <si>
    <r>
      <t xml:space="preserve">Letras de Tesorería Serie I 2021 </t>
    </r>
    <r>
      <rPr>
        <vertAlign val="superscript"/>
        <sz val="11"/>
        <rFont val="Arial Narrow"/>
        <family val="2"/>
      </rPr>
      <t>(4)</t>
    </r>
  </si>
  <si>
    <t xml:space="preserve">Letras de Tesorería Serie II 2020 </t>
  </si>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</sst>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UVA]\ #,##0.00"/>
    <numFmt numFmtId="171" formatCode="_ * #,##0_ ;_ * \-#,##0_ ;_ * &quot;-&quot;??_ ;_ @_ "/>
    <numFmt numFmtId="172" formatCode="0.000"/>
    <numFmt numFmtId="173" formatCode="#,##0.0"/>
    <numFmt numFmtId="174" formatCode="&quot;$&quot;#,##0.00"/>
    <numFmt numFmtId="175" formatCode="#,##0.0_ ;\-#,##0.0\ "/>
    <numFmt numFmtId="176" formatCode="#,##0.00_ ;\-#,##0.00\ "/>
    <numFmt numFmtId="177" formatCode="#,##0.000"/>
    <numFmt numFmtId="178" formatCode="0.000%"/>
    <numFmt numFmtId="179" formatCode="#,##0.00_ ;[Red]\-#,##0.00\ "/>
    <numFmt numFmtId="180" formatCode="mmmm\-yy"/>
  </numFmts>
  <fonts count="42"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11">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3" borderId="2" xfId="0" applyNumberFormat="1" applyFont="1" applyFill="1" applyBorder="1" applyAlignment="1">
      <alignment horizontal="center"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164" fontId="12" fillId="0" borderId="4" xfId="0" applyNumberFormat="1" applyFont="1" applyBorder="1" applyAlignment="1">
      <alignment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70" fontId="12" fillId="0" borderId="2" xfId="0" applyNumberFormat="1" applyFont="1" applyBorder="1" applyAlignment="1">
      <alignment horizontal="center" vertical="center"/>
    </xf>
    <xf numFmtId="170" fontId="1" fillId="0" borderId="0" xfId="0" applyNumberFormat="1" applyFont="1"/>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6" fontId="1" fillId="0" borderId="0" xfId="1" applyFont="1" applyFill="1" applyBorder="1" applyAlignment="1">
      <alignment horizontal="center"/>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3" fontId="0" fillId="0" borderId="0" xfId="0" applyNumberFormat="1"/>
    <xf numFmtId="166" fontId="0" fillId="0" borderId="0" xfId="1" applyFont="1"/>
    <xf numFmtId="171"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2" fontId="22" fillId="0" borderId="2" xfId="0" applyNumberFormat="1" applyFont="1" applyBorder="1" applyAlignment="1">
      <alignment horizontal="center" vertical="center"/>
    </xf>
    <xf numFmtId="0" fontId="1" fillId="0" borderId="0" xfId="0" applyFont="1" applyAlignment="1">
      <alignment wrapText="1"/>
    </xf>
    <xf numFmtId="171"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1"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applyAlignment="1">
      <alignment horizontal="center" vertical="center"/>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23" fillId="0" borderId="0" xfId="0" applyFont="1"/>
    <xf numFmtId="0" fontId="25" fillId="0" borderId="0" xfId="0" applyFont="1" applyAlignment="1">
      <alignment vertical="center"/>
    </xf>
    <xf numFmtId="0" fontId="13" fillId="0" borderId="0" xfId="0" applyFont="1"/>
    <xf numFmtId="174"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43" fontId="4" fillId="0" borderId="0" xfId="0" applyNumberFormat="1" applyFont="1" applyAlignment="1">
      <alignment vertical="center"/>
    </xf>
    <xf numFmtId="177" fontId="22" fillId="0" borderId="2" xfId="0" applyNumberFormat="1" applyFont="1" applyBorder="1" applyAlignment="1">
      <alignment horizontal="center" vertical="center"/>
    </xf>
    <xf numFmtId="10" fontId="8" fillId="4" borderId="2" xfId="2" applyNumberFormat="1" applyFont="1" applyFill="1" applyBorder="1" applyAlignment="1">
      <alignment horizontal="center" vertical="center"/>
    </xf>
    <xf numFmtId="166" fontId="9" fillId="0" borderId="0" xfId="1" applyFont="1" applyFill="1" applyBorder="1" applyAlignment="1">
      <alignment horizontal="left" vertical="center" wrapText="1"/>
    </xf>
    <xf numFmtId="166" fontId="4" fillId="0" borderId="0" xfId="1" applyFont="1"/>
    <xf numFmtId="172" fontId="9" fillId="0" borderId="2" xfId="0" applyNumberFormat="1" applyFont="1" applyBorder="1" applyAlignment="1">
      <alignment horizontal="center"/>
    </xf>
    <xf numFmtId="178" fontId="9" fillId="0" borderId="2" xfId="2" applyNumberFormat="1" applyFont="1" applyBorder="1" applyAlignment="1">
      <alignment horizontal="center"/>
    </xf>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68" fontId="22" fillId="0" borderId="2" xfId="2" applyNumberFormat="1" applyFont="1" applyBorder="1" applyAlignment="1">
      <alignment horizontal="center" vertical="center"/>
    </xf>
    <xf numFmtId="173" fontId="13" fillId="4" borderId="2" xfId="1" applyNumberFormat="1" applyFont="1" applyFill="1" applyBorder="1" applyAlignment="1">
      <alignment horizontal="center" vertical="center"/>
    </xf>
    <xf numFmtId="173" fontId="8" fillId="4" borderId="2" xfId="0" applyNumberFormat="1" applyFont="1" applyFill="1" applyBorder="1" applyAlignment="1">
      <alignment horizontal="center" vertical="center"/>
    </xf>
    <xf numFmtId="173" fontId="1" fillId="0" borderId="2" xfId="1" applyNumberFormat="1" applyFont="1" applyBorder="1" applyAlignment="1">
      <alignment horizontal="center" vertical="center"/>
    </xf>
    <xf numFmtId="173" fontId="12" fillId="0" borderId="2" xfId="0" applyNumberFormat="1" applyFont="1" applyBorder="1" applyAlignment="1">
      <alignment horizontal="center" vertical="center"/>
    </xf>
    <xf numFmtId="173" fontId="9" fillId="2" borderId="2" xfId="1" applyNumberFormat="1" applyFont="1" applyFill="1" applyBorder="1" applyAlignment="1">
      <alignment horizontal="center" vertical="center"/>
    </xf>
    <xf numFmtId="173" fontId="1" fillId="0" borderId="0" xfId="1" applyNumberFormat="1" applyFont="1" applyBorder="1" applyAlignment="1">
      <alignment horizontal="center"/>
    </xf>
    <xf numFmtId="173" fontId="0" fillId="0" borderId="0" xfId="0" applyNumberFormat="1"/>
    <xf numFmtId="173" fontId="16" fillId="2" borderId="2" xfId="0" applyNumberFormat="1" applyFont="1" applyFill="1" applyBorder="1" applyAlignment="1">
      <alignment horizontal="center" vertical="center"/>
    </xf>
    <xf numFmtId="173" fontId="12" fillId="0" borderId="0" xfId="0" applyNumberFormat="1" applyFont="1" applyAlignment="1">
      <alignment horizontal="center" vertical="center"/>
    </xf>
    <xf numFmtId="173" fontId="1" fillId="0" borderId="0" xfId="1" applyNumberFormat="1" applyFont="1" applyFill="1" applyBorder="1" applyAlignment="1">
      <alignment horizont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0" fontId="18" fillId="0" borderId="2" xfId="2" applyNumberFormat="1" applyFont="1" applyFill="1" applyBorder="1" applyAlignment="1">
      <alignment horizontal="center" vertical="top" wrapText="1"/>
    </xf>
    <xf numFmtId="164" fontId="12" fillId="3" borderId="2" xfId="0" applyNumberFormat="1" applyFont="1" applyFill="1" applyBorder="1" applyAlignment="1">
      <alignment horizontal="left" vertical="center"/>
    </xf>
    <xf numFmtId="173" fontId="31" fillId="0" borderId="2" xfId="0" applyNumberFormat="1" applyFont="1" applyBorder="1" applyAlignment="1">
      <alignment horizontal="center" vertical="center"/>
    </xf>
    <xf numFmtId="173"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3" fontId="31" fillId="0" borderId="2" xfId="0" applyNumberFormat="1" applyFont="1" applyBorder="1" applyAlignment="1">
      <alignment horizontal="center"/>
    </xf>
    <xf numFmtId="173" fontId="32" fillId="0" borderId="2" xfId="0" applyNumberFormat="1" applyFont="1" applyBorder="1" applyAlignment="1">
      <alignment horizontal="center"/>
    </xf>
    <xf numFmtId="4" fontId="31" fillId="0" borderId="2" xfId="0" applyNumberFormat="1" applyFont="1" applyBorder="1" applyAlignment="1">
      <alignment horizontal="center"/>
    </xf>
    <xf numFmtId="176" fontId="32" fillId="0" borderId="2" xfId="0" applyNumberFormat="1" applyFont="1" applyBorder="1" applyAlignment="1">
      <alignment horizontal="center"/>
    </xf>
    <xf numFmtId="168" fontId="32" fillId="0" borderId="2" xfId="2" applyNumberFormat="1" applyFont="1" applyBorder="1" applyAlignment="1">
      <alignment horizontal="center"/>
    </xf>
    <xf numFmtId="176" fontId="32" fillId="0" borderId="2" xfId="1" applyNumberFormat="1" applyFont="1" applyBorder="1" applyAlignment="1">
      <alignment horizontal="center"/>
    </xf>
    <xf numFmtId="175"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10" fontId="9" fillId="0" borderId="2" xfId="2" applyNumberFormat="1" applyFont="1" applyFill="1" applyBorder="1" applyAlignment="1">
      <alignment horizontal="center" vertical="center" wrapText="1"/>
    </xf>
    <xf numFmtId="173" fontId="31" fillId="0" borderId="0" xfId="0" applyNumberFormat="1" applyFont="1" applyAlignment="1">
      <alignment horizontal="center" vertical="center"/>
    </xf>
    <xf numFmtId="173"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3" fontId="31" fillId="0" borderId="0" xfId="0" applyNumberFormat="1" applyFont="1" applyAlignment="1">
      <alignment horizontal="center"/>
    </xf>
    <xf numFmtId="173" fontId="32" fillId="0" borderId="0" xfId="0" applyNumberFormat="1" applyFont="1" applyAlignment="1">
      <alignment horizontal="center"/>
    </xf>
    <xf numFmtId="166" fontId="17" fillId="0" borderId="0" xfId="1" applyFont="1" applyFill="1" applyBorder="1" applyAlignment="1">
      <alignment horizontal="left"/>
    </xf>
    <xf numFmtId="173" fontId="1" fillId="0" borderId="0" xfId="1" applyNumberFormat="1" applyFont="1" applyFill="1" applyBorder="1" applyAlignment="1">
      <alignment horizontal="center" vertical="center"/>
    </xf>
    <xf numFmtId="0" fontId="13" fillId="0" borderId="0" xfId="0" applyFont="1" applyAlignment="1">
      <alignment horizontal="center" vertical="center"/>
    </xf>
    <xf numFmtId="173" fontId="8" fillId="0" borderId="0" xfId="0" applyNumberFormat="1" applyFont="1" applyAlignment="1">
      <alignment horizontal="center" vertical="center"/>
    </xf>
    <xf numFmtId="166" fontId="0" fillId="0" borderId="0" xfId="1" applyFont="1" applyFill="1" applyBorder="1"/>
    <xf numFmtId="173" fontId="16" fillId="0" borderId="0" xfId="0" applyNumberFormat="1" applyFont="1" applyAlignment="1">
      <alignment horizontal="center" vertical="center"/>
    </xf>
    <xf numFmtId="166" fontId="33" fillId="0" borderId="0" xfId="1" applyFont="1" applyFill="1" applyBorder="1" applyAlignment="1">
      <alignment horizontal="left"/>
    </xf>
    <xf numFmtId="173" fontId="9" fillId="0" borderId="0" xfId="1" applyNumberFormat="1" applyFont="1" applyFill="1" applyBorder="1" applyAlignment="1">
      <alignment horizontal="center" vertical="center"/>
    </xf>
    <xf numFmtId="4" fontId="0" fillId="0" borderId="0" xfId="0" applyNumberFormat="1"/>
    <xf numFmtId="173" fontId="13" fillId="0" borderId="0" xfId="1" applyNumberFormat="1" applyFont="1" applyFill="1" applyBorder="1" applyAlignment="1">
      <alignment horizontal="center" vertical="center"/>
    </xf>
    <xf numFmtId="168" fontId="0" fillId="0" borderId="0" xfId="2" applyNumberFormat="1" applyFont="1"/>
    <xf numFmtId="10" fontId="22" fillId="0" borderId="2" xfId="2" applyNumberFormat="1" applyFont="1" applyBorder="1" applyAlignment="1">
      <alignment horizontal="center" vertical="center"/>
    </xf>
    <xf numFmtId="10" fontId="22" fillId="0" borderId="2" xfId="2" applyNumberFormat="1" applyFont="1" applyFill="1" applyBorder="1" applyAlignment="1">
      <alignment horizontal="center" vertical="center"/>
    </xf>
    <xf numFmtId="164" fontId="10" fillId="0" borderId="0" xfId="0" applyNumberFormat="1" applyFont="1" applyAlignment="1">
      <alignment horizontal="left" vertical="center"/>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0" fontId="17" fillId="0" borderId="0" xfId="0" applyFont="1" applyAlignment="1">
      <alignment horizontal="left"/>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6" fillId="4" borderId="6"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7" fillId="0" borderId="0" xfId="0" applyFont="1" applyAlignment="1">
      <alignment horizontal="left" vertical="center" wrapText="1"/>
    </xf>
    <xf numFmtId="164" fontId="6" fillId="4" borderId="2"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1" fillId="0" borderId="0" xfId="0" applyFont="1" applyAlignment="1">
      <alignment horizontal="left" vertical="center" wrapText="1"/>
    </xf>
    <xf numFmtId="164" fontId="34" fillId="0" borderId="0" xfId="0" applyNumberFormat="1" applyFont="1" applyAlignment="1">
      <alignment horizontal="left" vertical="center"/>
    </xf>
    <xf numFmtId="164" fontId="35" fillId="0" borderId="0" xfId="0" applyNumberFormat="1" applyFont="1" applyAlignment="1">
      <alignment vertical="center"/>
    </xf>
    <xf numFmtId="0" fontId="36" fillId="0" borderId="0" xfId="0" applyFont="1"/>
    <xf numFmtId="0" fontId="37" fillId="7" borderId="13" xfId="0" applyFont="1" applyFill="1" applyBorder="1" applyAlignment="1">
      <alignment horizontal="center" vertical="center"/>
    </xf>
    <xf numFmtId="0" fontId="38" fillId="7" borderId="14" xfId="0" applyFont="1" applyFill="1" applyBorder="1" applyAlignment="1">
      <alignment horizontal="center" vertical="center" wrapText="1"/>
    </xf>
    <xf numFmtId="0" fontId="38" fillId="7" borderId="15" xfId="0" applyFont="1" applyFill="1" applyBorder="1" applyAlignment="1">
      <alignment horizontal="center" vertical="center" wrapText="1"/>
    </xf>
    <xf numFmtId="0" fontId="39" fillId="7" borderId="15" xfId="0" applyFont="1" applyFill="1" applyBorder="1" applyAlignment="1">
      <alignment horizontal="center" vertical="center" wrapText="1"/>
    </xf>
    <xf numFmtId="0" fontId="39" fillId="7" borderId="16" xfId="0" applyFont="1" applyFill="1" applyBorder="1" applyAlignment="1">
      <alignment horizontal="center" vertical="center" wrapText="1"/>
    </xf>
    <xf numFmtId="0" fontId="37" fillId="7" borderId="17" xfId="0" applyFont="1" applyFill="1" applyBorder="1" applyAlignment="1">
      <alignment horizontal="center" vertical="center"/>
    </xf>
    <xf numFmtId="0" fontId="38" fillId="7" borderId="2" xfId="0" applyFont="1" applyFill="1" applyBorder="1" applyAlignment="1">
      <alignment horizontal="center" vertical="center" wrapText="1"/>
    </xf>
    <xf numFmtId="0" fontId="39" fillId="7" borderId="3" xfId="0" applyFont="1" applyFill="1" applyBorder="1" applyAlignment="1">
      <alignment horizontal="center" vertical="center" wrapText="1"/>
    </xf>
    <xf numFmtId="0" fontId="38" fillId="7" borderId="3"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39" fillId="7" borderId="5" xfId="0" applyFont="1" applyFill="1" applyBorder="1" applyAlignment="1">
      <alignment horizontal="center" vertical="center" wrapText="1"/>
    </xf>
    <xf numFmtId="0" fontId="38" fillId="7" borderId="5" xfId="0" applyFont="1" applyFill="1" applyBorder="1" applyAlignment="1">
      <alignment horizontal="center" vertical="center" wrapText="1"/>
    </xf>
    <xf numFmtId="0" fontId="39" fillId="7" borderId="19" xfId="0" applyFont="1" applyFill="1" applyBorder="1" applyAlignment="1">
      <alignment horizontal="center" vertical="center" wrapText="1"/>
    </xf>
    <xf numFmtId="0" fontId="40" fillId="0" borderId="17" xfId="0" applyFont="1" applyBorder="1"/>
    <xf numFmtId="179" fontId="40" fillId="0" borderId="2" xfId="0" applyNumberFormat="1" applyFont="1" applyBorder="1" applyAlignment="1">
      <alignment horizontal="right"/>
    </xf>
    <xf numFmtId="179" fontId="40" fillId="0" borderId="2" xfId="0" applyNumberFormat="1" applyFont="1" applyBorder="1"/>
    <xf numFmtId="0" fontId="41" fillId="0" borderId="2" xfId="0" applyFont="1" applyBorder="1" applyAlignment="1">
      <alignment horizontal="center"/>
    </xf>
    <xf numFmtId="180" fontId="41" fillId="0" borderId="2" xfId="0" applyNumberFormat="1" applyFont="1" applyBorder="1" applyAlignment="1">
      <alignment horizontal="center"/>
    </xf>
    <xf numFmtId="0" fontId="41" fillId="0" borderId="20" xfId="0" applyFont="1" applyBorder="1" applyAlignment="1">
      <alignment horizontal="center"/>
    </xf>
    <xf numFmtId="0" fontId="41" fillId="0" borderId="21" xfId="0" applyFont="1" applyBorder="1"/>
    <xf numFmtId="179" fontId="41" fillId="0" borderId="22" xfId="0" applyNumberFormat="1" applyFont="1" applyBorder="1"/>
    <xf numFmtId="4" fontId="41" fillId="0" borderId="22" xfId="0" applyNumberFormat="1" applyFont="1" applyBorder="1"/>
    <xf numFmtId="0" fontId="41" fillId="0" borderId="22" xfId="0" applyFont="1" applyBorder="1" applyAlignment="1">
      <alignment horizontal="center"/>
    </xf>
    <xf numFmtId="180" fontId="41" fillId="0" borderId="22" xfId="0" applyNumberFormat="1" applyFont="1" applyBorder="1" applyAlignment="1">
      <alignment horizontal="center"/>
    </xf>
    <xf numFmtId="1" fontId="41" fillId="0" borderId="22" xfId="0" applyNumberFormat="1" applyFont="1" applyBorder="1" applyAlignment="1">
      <alignment horizontal="center"/>
    </xf>
    <xf numFmtId="0" fontId="41" fillId="0" borderId="23"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BC2400"/>
      <color rgb="FF0B1C3A"/>
      <color rgb="FF375818"/>
      <color rgb="FF031434"/>
      <color rgb="FF910050"/>
      <color rgb="FF132C5A"/>
      <color rgb="FF649438"/>
      <color rgb="FF91C300"/>
      <color rgb="FF91C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2"/>
              <c:layout>
                <c:manualLayout>
                  <c:x val="6.4509837730137742E-2"/>
                  <c:y val="-0.245728169113995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6.0050341603739665E-4"/>
                  <c:y val="-1.298769889022596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BC2400"/>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0.16962221422285387</c:v>
                </c:pt>
                <c:pt idx="1">
                  <c:v>0.14611753024708501</c:v>
                </c:pt>
                <c:pt idx="2">
                  <c:v>0.46000738602895525</c:v>
                </c:pt>
                <c:pt idx="3">
                  <c:v>5.9799861557133932E-2</c:v>
                </c:pt>
                <c:pt idx="4">
                  <c:v>0.15576769632013979</c:v>
                </c:pt>
                <c:pt idx="5">
                  <c:v>8.6853116238322908E-3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Graf'!$AH$4:$AH$9</c:f>
              <c:numCache>
                <c:formatCode>#,##0.0</c:formatCode>
                <c:ptCount val="6"/>
                <c:pt idx="0">
                  <c:v>19.277296437904816</c:v>
                </c:pt>
                <c:pt idx="1">
                  <c:v>44.22438594188268</c:v>
                </c:pt>
                <c:pt idx="2">
                  <c:v>45.576586590594097</c:v>
                </c:pt>
                <c:pt idx="3">
                  <c:v>43.618708047318449</c:v>
                </c:pt>
                <c:pt idx="4">
                  <c:v>41.634730456580144</c:v>
                </c:pt>
                <c:pt idx="5">
                  <c:v>23.376196838572081</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80"/>
        <c:overlap val="100"/>
        <c:axId val="209469952"/>
        <c:axId val="208775424"/>
      </c:barChart>
      <c:catAx>
        <c:axId val="20946995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08775424"/>
        <c:crosses val="autoZero"/>
        <c:auto val="1"/>
        <c:lblAlgn val="ctr"/>
        <c:lblOffset val="100"/>
        <c:noMultiLvlLbl val="0"/>
      </c:catAx>
      <c:valAx>
        <c:axId val="208775424"/>
        <c:scaling>
          <c:orientation val="minMax"/>
          <c:max val="8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09469952"/>
        <c:crosses val="autoZero"/>
        <c:crossBetween val="between"/>
        <c:majorUnit val="20"/>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Graf'!$AB$4:$AB$13</c:f>
              <c:strCache>
                <c:ptCount val="10"/>
                <c:pt idx="0">
                  <c:v>2021</c:v>
                </c:pt>
                <c:pt idx="1">
                  <c:v>2022</c:v>
                </c:pt>
                <c:pt idx="2">
                  <c:v>2023</c:v>
                </c:pt>
                <c:pt idx="3">
                  <c:v>2024</c:v>
                </c:pt>
                <c:pt idx="4">
                  <c:v>2025</c:v>
                </c:pt>
                <c:pt idx="5">
                  <c:v>2026</c:v>
                </c:pt>
                <c:pt idx="6">
                  <c:v>2027</c:v>
                </c:pt>
                <c:pt idx="7">
                  <c:v>2028</c:v>
                </c:pt>
                <c:pt idx="8">
                  <c:v>2029</c:v>
                </c:pt>
                <c:pt idx="9">
                  <c:v>Prom Resto 2030-2044</c:v>
                </c:pt>
              </c:strCache>
            </c:strRef>
          </c:cat>
          <c:val>
            <c:numRef>
              <c:f>'Base Graf'!$AP$4:$AP$13</c:f>
              <c:numCache>
                <c:formatCode>#,##0.0</c:formatCode>
                <c:ptCount val="10"/>
                <c:pt idx="0">
                  <c:v>19.431866666666668</c:v>
                </c:pt>
                <c:pt idx="1">
                  <c:v>22.523299999999999</c:v>
                </c:pt>
                <c:pt idx="2">
                  <c:v>106.85828076923077</c:v>
                </c:pt>
                <c:pt idx="3">
                  <c:v>106.14487307692309</c:v>
                </c:pt>
                <c:pt idx="4">
                  <c:v>101.45676538461539</c:v>
                </c:pt>
                <c:pt idx="5">
                  <c:v>96.768657692307713</c:v>
                </c:pt>
                <c:pt idx="6">
                  <c:v>92.080550000000017</c:v>
                </c:pt>
                <c:pt idx="7">
                  <c:v>87.39244230769232</c:v>
                </c:pt>
                <c:pt idx="8">
                  <c:v>41.938180769230776</c:v>
                </c:pt>
                <c:pt idx="9">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Graf'!$AB$4:$AB$13</c:f>
              <c:strCache>
                <c:ptCount val="10"/>
                <c:pt idx="0">
                  <c:v>2021</c:v>
                </c:pt>
                <c:pt idx="1">
                  <c:v>2022</c:v>
                </c:pt>
                <c:pt idx="2">
                  <c:v>2023</c:v>
                </c:pt>
                <c:pt idx="3">
                  <c:v>2024</c:v>
                </c:pt>
                <c:pt idx="4">
                  <c:v>2025</c:v>
                </c:pt>
                <c:pt idx="5">
                  <c:v>2026</c:v>
                </c:pt>
                <c:pt idx="6">
                  <c:v>2027</c:v>
                </c:pt>
                <c:pt idx="7">
                  <c:v>2028</c:v>
                </c:pt>
                <c:pt idx="8">
                  <c:v>2029</c:v>
                </c:pt>
                <c:pt idx="9">
                  <c:v>Prom Resto 2030-2044</c:v>
                </c:pt>
              </c:strCache>
            </c:strRef>
          </c:cat>
          <c:val>
            <c:numRef>
              <c:f>'Base Graf'!$AM$4:$AM$13</c:f>
              <c:numCache>
                <c:formatCode>#,##0.0</c:formatCode>
                <c:ptCount val="10"/>
                <c:pt idx="0">
                  <c:v>19.38025699428449</c:v>
                </c:pt>
                <c:pt idx="1">
                  <c:v>19.040041467379655</c:v>
                </c:pt>
                <c:pt idx="2">
                  <c:v>19.97781556584853</c:v>
                </c:pt>
                <c:pt idx="3">
                  <c:v>20.263159189953083</c:v>
                </c:pt>
                <c:pt idx="4">
                  <c:v>20.164187531614232</c:v>
                </c:pt>
                <c:pt idx="5">
                  <c:v>15.114307381431498</c:v>
                </c:pt>
                <c:pt idx="6">
                  <c:v>14.708684125625846</c:v>
                </c:pt>
                <c:pt idx="7">
                  <c:v>14.285329549398174</c:v>
                </c:pt>
                <c:pt idx="8">
                  <c:v>13.841038186414099</c:v>
                </c:pt>
                <c:pt idx="9">
                  <c:v>5.8575682984786486</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Graf'!$AB$4:$AB$13</c:f>
              <c:strCache>
                <c:ptCount val="10"/>
                <c:pt idx="0">
                  <c:v>2021</c:v>
                </c:pt>
                <c:pt idx="1">
                  <c:v>2022</c:v>
                </c:pt>
                <c:pt idx="2">
                  <c:v>2023</c:v>
                </c:pt>
                <c:pt idx="3">
                  <c:v>2024</c:v>
                </c:pt>
                <c:pt idx="4">
                  <c:v>2025</c:v>
                </c:pt>
                <c:pt idx="5">
                  <c:v>2026</c:v>
                </c:pt>
                <c:pt idx="6">
                  <c:v>2027</c:v>
                </c:pt>
                <c:pt idx="7">
                  <c:v>2028</c:v>
                </c:pt>
                <c:pt idx="8">
                  <c:v>2029</c:v>
                </c:pt>
                <c:pt idx="9">
                  <c:v>Prom Resto 2030-2044</c:v>
                </c:pt>
              </c:strCache>
            </c:strRef>
          </c:cat>
          <c:val>
            <c:numRef>
              <c:f>'Base Graf'!$AJ$4:$AJ$13</c:f>
              <c:numCache>
                <c:formatCode>#,##0.0</c:formatCode>
                <c:ptCount val="10"/>
                <c:pt idx="0">
                  <c:v>0.79255361999999996</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Graf'!$AB$4:$AB$13</c:f>
              <c:strCache>
                <c:ptCount val="10"/>
                <c:pt idx="0">
                  <c:v>2021</c:v>
                </c:pt>
                <c:pt idx="1">
                  <c:v>2022</c:v>
                </c:pt>
                <c:pt idx="2">
                  <c:v>2023</c:v>
                </c:pt>
                <c:pt idx="3">
                  <c:v>2024</c:v>
                </c:pt>
                <c:pt idx="4">
                  <c:v>2025</c:v>
                </c:pt>
                <c:pt idx="5">
                  <c:v>2026</c:v>
                </c:pt>
                <c:pt idx="6">
                  <c:v>2027</c:v>
                </c:pt>
                <c:pt idx="7">
                  <c:v>2028</c:v>
                </c:pt>
                <c:pt idx="8">
                  <c:v>2029</c:v>
                </c:pt>
                <c:pt idx="9">
                  <c:v>Prom Resto 2030-2044</c:v>
                </c:pt>
              </c:strCache>
            </c:str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209470976"/>
        <c:axId val="208777728"/>
      </c:barChart>
      <c:catAx>
        <c:axId val="2094709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AR"/>
          </a:p>
        </c:txPr>
        <c:crossAx val="208777728"/>
        <c:crosses val="autoZero"/>
        <c:auto val="1"/>
        <c:lblAlgn val="ctr"/>
        <c:lblOffset val="100"/>
        <c:noMultiLvlLbl val="0"/>
      </c:catAx>
      <c:valAx>
        <c:axId val="208777728"/>
        <c:scaling>
          <c:orientation val="minMax"/>
          <c:max val="2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09470976"/>
        <c:crosses val="autoZero"/>
        <c:crossBetween val="between"/>
        <c:majorUnit val="50"/>
      </c:valAx>
      <c:spPr>
        <a:noFill/>
        <a:ln>
          <a:noFill/>
        </a:ln>
        <a:effectLst/>
      </c:spPr>
    </c:plotArea>
    <c:legend>
      <c:legendPos val="b"/>
      <c:legendEntry>
        <c:idx val="3"/>
        <c:delete val="1"/>
      </c:legendEntry>
      <c:layout>
        <c:manualLayout>
          <c:xMode val="edge"/>
          <c:yMode val="edge"/>
          <c:x val="4.9999999999999989E-2"/>
          <c:y val="0.92268719080090922"/>
          <c:w val="0.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Dic-21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Dic-21</c:v>
          </c:tx>
          <c:spPr>
            <a:ln w="19050" cap="rnd">
              <a:solidFill>
                <a:srgbClr val="000099"/>
              </a:solidFill>
              <a:round/>
            </a:ln>
            <a:effectLst/>
          </c:spPr>
          <c:marker>
            <c:symbol val="none"/>
          </c:marker>
          <c:cat>
            <c:numRef>
              <c:f>'Evolución Deuda Total'!$B$4:$AG$4</c:f>
              <c:numCache>
                <c:formatCode>mmm\-yy</c:formatCode>
                <c:ptCount val="32"/>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numCache>
            </c:numRef>
          </c:cat>
          <c:val>
            <c:numRef>
              <c:f>'Evolución Deuda Total'!$B$9:$AG$9</c:f>
              <c:numCache>
                <c:formatCode>#,##0.00</c:formatCode>
                <c:ptCount val="32"/>
                <c:pt idx="0">
                  <c:v>120514.35730490938</c:v>
                </c:pt>
                <c:pt idx="1">
                  <c:v>117538.40121266019</c:v>
                </c:pt>
                <c:pt idx="2">
                  <c:v>112474.77119864592</c:v>
                </c:pt>
                <c:pt idx="3">
                  <c:v>118344.49519098621</c:v>
                </c:pt>
                <c:pt idx="4">
                  <c:v>101328.83990505348</c:v>
                </c:pt>
                <c:pt idx="5">
                  <c:v>109616.88506581946</c:v>
                </c:pt>
                <c:pt idx="6">
                  <c:v>108434.66067273216</c:v>
                </c:pt>
                <c:pt idx="7">
                  <c:v>157646.15255075318</c:v>
                </c:pt>
                <c:pt idx="8">
                  <c:v>127377.22324354103</c:v>
                </c:pt>
                <c:pt idx="9">
                  <c:v>164286.99133583982</c:v>
                </c:pt>
                <c:pt idx="10">
                  <c:v>175556.35794806475</c:v>
                </c:pt>
                <c:pt idx="11">
                  <c:v>175601.51962191681</c:v>
                </c:pt>
                <c:pt idx="12">
                  <c:v>158989.64393329868</c:v>
                </c:pt>
                <c:pt idx="13">
                  <c:v>187874.04572570018</c:v>
                </c:pt>
                <c:pt idx="14">
                  <c:v>180149.80297017936</c:v>
                </c:pt>
                <c:pt idx="15">
                  <c:v>176359.8902572839</c:v>
                </c:pt>
                <c:pt idx="16">
                  <c:v>172351.04431581186</c:v>
                </c:pt>
                <c:pt idx="17">
                  <c:v>183380.88667503817</c:v>
                </c:pt>
                <c:pt idx="18">
                  <c:v>185659.26534180186</c:v>
                </c:pt>
                <c:pt idx="19">
                  <c:v>171437.20795885721</c:v>
                </c:pt>
                <c:pt idx="20">
                  <c:v>164337.42860616575</c:v>
                </c:pt>
                <c:pt idx="21">
                  <c:v>161258.39231869995</c:v>
                </c:pt>
                <c:pt idx="22">
                  <c:v>173112.86376691255</c:v>
                </c:pt>
                <c:pt idx="23">
                  <c:v>170427.87583483499</c:v>
                </c:pt>
                <c:pt idx="24">
                  <c:v>153693.73685010392</c:v>
                </c:pt>
                <c:pt idx="25">
                  <c:v>160925.21729840816</c:v>
                </c:pt>
                <c:pt idx="26">
                  <c:v>161026.5851631627</c:v>
                </c:pt>
                <c:pt idx="27">
                  <c:v>172887.95954935125</c:v>
                </c:pt>
                <c:pt idx="28">
                  <c:v>149505.20227807207</c:v>
                </c:pt>
                <c:pt idx="29">
                  <c:v>135160.51993234904</c:v>
                </c:pt>
                <c:pt idx="30">
                  <c:v>134228.67078456806</c:v>
                </c:pt>
                <c:pt idx="31">
                  <c:v>144730.96280351933</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36748800"/>
        <c:axId val="208780032"/>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Total'!$B$4:$AG$4</c:f>
              <c:numCache>
                <c:formatCode>mmm\-yy</c:formatCode>
                <c:ptCount val="32"/>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numCache>
            </c:numRef>
          </c:cat>
          <c:val>
            <c:numRef>
              <c:f>'Evolución Deuda Total'!$B$11:$AG$11</c:f>
              <c:numCache>
                <c:formatCode>#,##0.00</c:formatCode>
                <c:ptCount val="32"/>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207680512"/>
        <c:axId val="208780608"/>
      </c:lineChart>
      <c:dateAx>
        <c:axId val="36748800"/>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08780032"/>
        <c:crosses val="autoZero"/>
        <c:auto val="1"/>
        <c:lblOffset val="100"/>
        <c:baseTimeUnit val="months"/>
        <c:majorUnit val="3"/>
        <c:majorTimeUnit val="months"/>
      </c:dateAx>
      <c:valAx>
        <c:axId val="208780032"/>
        <c:scaling>
          <c:orientation val="minMax"/>
          <c:max val="200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Dic-21</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6748800"/>
        <c:crosses val="autoZero"/>
        <c:crossBetween val="between"/>
      </c:valAx>
      <c:valAx>
        <c:axId val="20878060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07680512"/>
        <c:crosses val="max"/>
        <c:crossBetween val="between"/>
      </c:valAx>
      <c:dateAx>
        <c:axId val="207680512"/>
        <c:scaling>
          <c:orientation val="minMax"/>
        </c:scaling>
        <c:delete val="1"/>
        <c:axPos val="b"/>
        <c:numFmt formatCode="mmm\-yy" sourceLinked="1"/>
        <c:majorTickMark val="out"/>
        <c:minorTickMark val="none"/>
        <c:tickLblPos val="nextTo"/>
        <c:crossAx val="208780608"/>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1"/>
              <c:layout>
                <c:manualLayout>
                  <c:x val="0.10420486822708805"/>
                  <c:y val="-0.2571626795058261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0.23810738740382006</c:v>
                </c:pt>
                <c:pt idx="1">
                  <c:v>0.61577508234909495</c:v>
                </c:pt>
                <c:pt idx="2">
                  <c:v>0.14611753024708501</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Graf'!$A$4:$A$9</c:f>
              <c:numCache>
                <c:formatCode>General</c:formatCode>
                <c:ptCount val="6"/>
                <c:pt idx="0">
                  <c:v>2021</c:v>
                </c:pt>
                <c:pt idx="1">
                  <c:v>2022</c:v>
                </c:pt>
                <c:pt idx="2">
                  <c:v>2023</c:v>
                </c:pt>
                <c:pt idx="3">
                  <c:v>2024</c:v>
                </c:pt>
                <c:pt idx="4">
                  <c:v>2025</c:v>
                </c:pt>
                <c:pt idx="5">
                  <c:v>2026</c:v>
                </c:pt>
              </c:numCache>
            </c:numRef>
          </c:cat>
          <c:val>
            <c:numRef>
              <c:f>'Base Graf'!$B$4:$B$9</c:f>
              <c:numCache>
                <c:formatCode>#,##0.0</c:formatCode>
                <c:ptCount val="6"/>
                <c:pt idx="0">
                  <c:v>7722.1832983013492</c:v>
                </c:pt>
                <c:pt idx="1">
                  <c:v>16465.305239414811</c:v>
                </c:pt>
                <c:pt idx="2">
                  <c:v>15235.354289414852</c:v>
                </c:pt>
                <c:pt idx="3">
                  <c:v>3771.4610306424038</c:v>
                </c:pt>
                <c:pt idx="4">
                  <c:v>599.8418095457854</c:v>
                </c:pt>
                <c:pt idx="5">
                  <c:v>38.437413832541587</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206054912"/>
        <c:axId val="129937344"/>
      </c:barChart>
      <c:catAx>
        <c:axId val="20605491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29937344"/>
        <c:crosses val="autoZero"/>
        <c:auto val="1"/>
        <c:lblAlgn val="ctr"/>
        <c:lblOffset val="100"/>
        <c:noMultiLvlLbl val="0"/>
      </c:catAx>
      <c:valAx>
        <c:axId val="129937344"/>
        <c:scaling>
          <c:orientation val="minMax"/>
        </c:scaling>
        <c:delete val="1"/>
        <c:axPos val="l"/>
        <c:numFmt formatCode="#,##0.0" sourceLinked="1"/>
        <c:majorTickMark val="none"/>
        <c:minorTickMark val="none"/>
        <c:tickLblPos val="nextTo"/>
        <c:crossAx val="206054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Graf'!$A$4:$A$13</c:f>
              <c:strCache>
                <c:ptCount val="10"/>
                <c:pt idx="0">
                  <c:v>2021</c:v>
                </c:pt>
                <c:pt idx="1">
                  <c:v>2022</c:v>
                </c:pt>
                <c:pt idx="2">
                  <c:v>2023</c:v>
                </c:pt>
                <c:pt idx="3">
                  <c:v>2024</c:v>
                </c:pt>
                <c:pt idx="4">
                  <c:v>2025</c:v>
                </c:pt>
                <c:pt idx="5">
                  <c:v>2026</c:v>
                </c:pt>
                <c:pt idx="6">
                  <c:v>2027</c:v>
                </c:pt>
                <c:pt idx="7">
                  <c:v>2028</c:v>
                </c:pt>
                <c:pt idx="8">
                  <c:v>2029</c:v>
                </c:pt>
                <c:pt idx="9">
                  <c:v>Prom Resto 2030-2044</c:v>
                </c:pt>
              </c:strCache>
            </c:strRef>
          </c:cat>
          <c:val>
            <c:numRef>
              <c:f>'Base Graf'!$C$4:$C$13</c:f>
              <c:numCache>
                <c:formatCode>#,##0.0</c:formatCode>
                <c:ptCount val="10"/>
                <c:pt idx="0">
                  <c:v>39.604677280951158</c:v>
                </c:pt>
                <c:pt idx="1">
                  <c:v>41.563341467379658</c:v>
                </c:pt>
                <c:pt idx="2">
                  <c:v>126.8360963350793</c:v>
                </c:pt>
                <c:pt idx="3">
                  <c:v>126.40803226687616</c:v>
                </c:pt>
                <c:pt idx="4">
                  <c:v>121.62095291622964</c:v>
                </c:pt>
                <c:pt idx="5">
                  <c:v>111.8829650737392</c:v>
                </c:pt>
                <c:pt idx="6">
                  <c:v>106.78923412562585</c:v>
                </c:pt>
                <c:pt idx="7">
                  <c:v>101.67777185709049</c:v>
                </c:pt>
                <c:pt idx="8">
                  <c:v>55.779218955644872</c:v>
                </c:pt>
                <c:pt idx="9">
                  <c:v>5.8575682984786486</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206056448"/>
        <c:axId val="129939072"/>
      </c:barChart>
      <c:catAx>
        <c:axId val="2060564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29939072"/>
        <c:crosses val="autoZero"/>
        <c:auto val="1"/>
        <c:lblAlgn val="ctr"/>
        <c:lblOffset val="100"/>
        <c:noMultiLvlLbl val="0"/>
      </c:catAx>
      <c:valAx>
        <c:axId val="129939072"/>
        <c:scaling>
          <c:orientation val="minMax"/>
        </c:scaling>
        <c:delete val="1"/>
        <c:axPos val="l"/>
        <c:numFmt formatCode="#,##0.0" sourceLinked="1"/>
        <c:majorTickMark val="none"/>
        <c:minorTickMark val="none"/>
        <c:tickLblPos val="nextTo"/>
        <c:crossAx val="20605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94976627112549439"/>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Graf'!$A$4:$A$9</c:f>
              <c:numCache>
                <c:formatCode>General</c:formatCode>
                <c:ptCount val="6"/>
                <c:pt idx="0">
                  <c:v>2021</c:v>
                </c:pt>
                <c:pt idx="1">
                  <c:v>2022</c:v>
                </c:pt>
                <c:pt idx="2">
                  <c:v>2023</c:v>
                </c:pt>
                <c:pt idx="3">
                  <c:v>2024</c:v>
                </c:pt>
                <c:pt idx="4">
                  <c:v>2025</c:v>
                </c:pt>
                <c:pt idx="5">
                  <c:v>2026</c:v>
                </c:pt>
              </c:numCache>
            </c:numRef>
          </c:cat>
          <c:val>
            <c:numRef>
              <c:f>'Base Graf'!$D$4:$D$9</c:f>
              <c:numCache>
                <c:formatCode>#,##0.0</c:formatCode>
                <c:ptCount val="6"/>
                <c:pt idx="0">
                  <c:v>19.277296437904816</c:v>
                </c:pt>
                <c:pt idx="1">
                  <c:v>44.22438594188268</c:v>
                </c:pt>
                <c:pt idx="2">
                  <c:v>45.576586590594097</c:v>
                </c:pt>
                <c:pt idx="3">
                  <c:v>43.618708047318449</c:v>
                </c:pt>
                <c:pt idx="4">
                  <c:v>41.634730456580144</c:v>
                </c:pt>
                <c:pt idx="5">
                  <c:v>23.376196838572081</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100"/>
        <c:overlap val="-24"/>
        <c:axId val="206056960"/>
        <c:axId val="129940800"/>
      </c:barChart>
      <c:catAx>
        <c:axId val="2060569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29940800"/>
        <c:crosses val="autoZero"/>
        <c:auto val="1"/>
        <c:lblAlgn val="ctr"/>
        <c:lblOffset val="100"/>
        <c:noMultiLvlLbl val="0"/>
      </c:catAx>
      <c:valAx>
        <c:axId val="129940800"/>
        <c:scaling>
          <c:orientation val="minMax"/>
        </c:scaling>
        <c:delete val="1"/>
        <c:axPos val="l"/>
        <c:numFmt formatCode="#,##0.0" sourceLinked="1"/>
        <c:majorTickMark val="none"/>
        <c:minorTickMark val="none"/>
        <c:tickLblPos val="nextTo"/>
        <c:crossAx val="206056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Graf'!$H$4:$H$9</c:f>
              <c:numCache>
                <c:formatCode>#,##0.0</c:formatCode>
                <c:ptCount val="6"/>
                <c:pt idx="0">
                  <c:v>4956.8121740246343</c:v>
                </c:pt>
                <c:pt idx="1">
                  <c:v>10944.405910816884</c:v>
                </c:pt>
                <c:pt idx="2">
                  <c:v>13333.002644442955</c:v>
                </c:pt>
                <c:pt idx="3">
                  <c:v>3332.5015066782153</c:v>
                </c:pt>
                <c:pt idx="4">
                  <c:v>540.0289653266957</c:v>
                </c:pt>
                <c:pt idx="5">
                  <c:v>36.031060862776869</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Graf'!$K$4:$K$9</c:f>
              <c:numCache>
                <c:formatCode>#,##0.0</c:formatCode>
                <c:ptCount val="6"/>
                <c:pt idx="0">
                  <c:v>2765.3711242767149</c:v>
                </c:pt>
                <c:pt idx="1">
                  <c:v>5520.8993285979259</c:v>
                </c:pt>
                <c:pt idx="2">
                  <c:v>1902.351644971897</c:v>
                </c:pt>
                <c:pt idx="3">
                  <c:v>438.95952396418858</c:v>
                </c:pt>
                <c:pt idx="4">
                  <c:v>59.812844219089747</c:v>
                </c:pt>
                <c:pt idx="5">
                  <c:v>2.4063529697647175</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208818688"/>
        <c:axId val="208569472"/>
      </c:barChart>
      <c:catAx>
        <c:axId val="2088186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08569472"/>
        <c:crosses val="autoZero"/>
        <c:auto val="1"/>
        <c:lblAlgn val="ctr"/>
        <c:lblOffset val="100"/>
        <c:noMultiLvlLbl val="0"/>
      </c:catAx>
      <c:valAx>
        <c:axId val="208569472"/>
        <c:scaling>
          <c:orientation val="minMax"/>
        </c:scaling>
        <c:delete val="1"/>
        <c:axPos val="l"/>
        <c:numFmt formatCode="#,##0.0" sourceLinked="1"/>
        <c:majorTickMark val="none"/>
        <c:minorTickMark val="none"/>
        <c:tickLblPos val="nextTo"/>
        <c:crossAx val="208818688"/>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2952827918170878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Graf'!$G$4:$G$13</c:f>
              <c:strCache>
                <c:ptCount val="10"/>
                <c:pt idx="0">
                  <c:v>2021</c:v>
                </c:pt>
                <c:pt idx="1">
                  <c:v>2022</c:v>
                </c:pt>
                <c:pt idx="2">
                  <c:v>2023</c:v>
                </c:pt>
                <c:pt idx="3">
                  <c:v>2024</c:v>
                </c:pt>
                <c:pt idx="4">
                  <c:v>2025</c:v>
                </c:pt>
                <c:pt idx="5">
                  <c:v>2026</c:v>
                </c:pt>
                <c:pt idx="6">
                  <c:v>2027</c:v>
                </c:pt>
                <c:pt idx="7">
                  <c:v>2028</c:v>
                </c:pt>
                <c:pt idx="8">
                  <c:v>2029</c:v>
                </c:pt>
                <c:pt idx="9">
                  <c:v>Prom Resto 2030-2044</c:v>
                </c:pt>
              </c:strCache>
            </c:strRef>
          </c:cat>
          <c:val>
            <c:numRef>
              <c:f>'Base Graf'!$I$4:$I$13</c:f>
              <c:numCache>
                <c:formatCode>#,##0.0</c:formatCode>
                <c:ptCount val="10"/>
                <c:pt idx="0">
                  <c:v>16.248720311656189</c:v>
                </c:pt>
                <c:pt idx="1">
                  <c:v>15.833818781625693</c:v>
                </c:pt>
                <c:pt idx="2">
                  <c:v>97.250542593319082</c:v>
                </c:pt>
                <c:pt idx="3">
                  <c:v>97.103693879033358</c:v>
                </c:pt>
                <c:pt idx="4">
                  <c:v>96.925524169033366</c:v>
                </c:pt>
                <c:pt idx="5">
                  <c:v>92.054714317604791</c:v>
                </c:pt>
                <c:pt idx="6">
                  <c:v>92.054714317604791</c:v>
                </c:pt>
                <c:pt idx="7">
                  <c:v>92.054714317604791</c:v>
                </c:pt>
                <c:pt idx="8">
                  <c:v>51.288560471450943</c:v>
                </c:pt>
                <c:pt idx="9">
                  <c:v>4.9899177816928102</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Graf'!$G$4:$G$13</c:f>
              <c:strCache>
                <c:ptCount val="10"/>
                <c:pt idx="0">
                  <c:v>2021</c:v>
                </c:pt>
                <c:pt idx="1">
                  <c:v>2022</c:v>
                </c:pt>
                <c:pt idx="2">
                  <c:v>2023</c:v>
                </c:pt>
                <c:pt idx="3">
                  <c:v>2024</c:v>
                </c:pt>
                <c:pt idx="4">
                  <c:v>2025</c:v>
                </c:pt>
                <c:pt idx="5">
                  <c:v>2026</c:v>
                </c:pt>
                <c:pt idx="6">
                  <c:v>2027</c:v>
                </c:pt>
                <c:pt idx="7">
                  <c:v>2028</c:v>
                </c:pt>
                <c:pt idx="8">
                  <c:v>2029</c:v>
                </c:pt>
                <c:pt idx="9">
                  <c:v>Prom Resto 2030-2044</c:v>
                </c:pt>
              </c:strCache>
            </c:strRef>
          </c:cat>
          <c:val>
            <c:numRef>
              <c:f>'Base Graf'!$L$4:$L$13</c:f>
              <c:numCache>
                <c:formatCode>#,##0.0</c:formatCode>
                <c:ptCount val="10"/>
                <c:pt idx="0">
                  <c:v>23.355956969294969</c:v>
                </c:pt>
                <c:pt idx="1">
                  <c:v>25.729522685753963</c:v>
                </c:pt>
                <c:pt idx="2">
                  <c:v>29.585553741760222</c:v>
                </c:pt>
                <c:pt idx="3">
                  <c:v>29.304338387842805</c:v>
                </c:pt>
                <c:pt idx="4">
                  <c:v>24.695428747196267</c:v>
                </c:pt>
                <c:pt idx="5">
                  <c:v>19.828250756134413</c:v>
                </c:pt>
                <c:pt idx="6">
                  <c:v>14.734519808021066</c:v>
                </c:pt>
                <c:pt idx="7">
                  <c:v>9.6230575394856999</c:v>
                </c:pt>
                <c:pt idx="8">
                  <c:v>4.4906584841939283</c:v>
                </c:pt>
                <c:pt idx="9">
                  <c:v>0.86765051678583716</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Graf'!$G$4:$G$13</c:f>
              <c:strCache>
                <c:ptCount val="10"/>
                <c:pt idx="0">
                  <c:v>2021</c:v>
                </c:pt>
                <c:pt idx="1">
                  <c:v>2022</c:v>
                </c:pt>
                <c:pt idx="2">
                  <c:v>2023</c:v>
                </c:pt>
                <c:pt idx="3">
                  <c:v>2024</c:v>
                </c:pt>
                <c:pt idx="4">
                  <c:v>2025</c:v>
                </c:pt>
                <c:pt idx="5">
                  <c:v>2026</c:v>
                </c:pt>
                <c:pt idx="6">
                  <c:v>2027</c:v>
                </c:pt>
                <c:pt idx="7">
                  <c:v>2028</c:v>
                </c:pt>
                <c:pt idx="8">
                  <c:v>2029</c:v>
                </c:pt>
                <c:pt idx="9">
                  <c:v>Prom Resto 2030-2044</c:v>
                </c:pt>
              </c:strCache>
            </c:strRef>
          </c:cat>
          <c:val>
            <c:numRef>
              <c:f>'Base Graf'!$Z$4:$Z$13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208819712"/>
        <c:axId val="208571776"/>
      </c:barChart>
      <c:catAx>
        <c:axId val="20881971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08571776"/>
        <c:crosses val="autoZero"/>
        <c:auto val="1"/>
        <c:lblAlgn val="ctr"/>
        <c:lblOffset val="100"/>
        <c:noMultiLvlLbl val="0"/>
      </c:catAx>
      <c:valAx>
        <c:axId val="208571776"/>
        <c:scaling>
          <c:orientation val="minMax"/>
        </c:scaling>
        <c:delete val="1"/>
        <c:axPos val="l"/>
        <c:numFmt formatCode="#,##0.0" sourceLinked="1"/>
        <c:majorTickMark val="none"/>
        <c:minorTickMark val="none"/>
        <c:tickLblPos val="nextTo"/>
        <c:crossAx val="20881971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Graf'!$J$4:$J$9</c:f>
              <c:numCache>
                <c:formatCode>#,##0.0</c:formatCode>
                <c:ptCount val="6"/>
                <c:pt idx="0">
                  <c:v>10.434325061801667</c:v>
                </c:pt>
                <c:pt idx="1">
                  <c:v>36.133681228461327</c:v>
                </c:pt>
                <c:pt idx="2">
                  <c:v>39.418561340139632</c:v>
                </c:pt>
                <c:pt idx="3">
                  <c:v>39.418561340139632</c:v>
                </c:pt>
                <c:pt idx="4">
                  <c:v>39.418561340139632</c:v>
                </c:pt>
                <c:pt idx="5">
                  <c:v>22.994160781748118</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Graf'!$M$4:$M$9</c:f>
              <c:numCache>
                <c:formatCode>#,##0.0</c:formatCode>
                <c:ptCount val="6"/>
                <c:pt idx="0">
                  <c:v>8.842971376103149</c:v>
                </c:pt>
                <c:pt idx="1">
                  <c:v>8.0907047134213546</c:v>
                </c:pt>
                <c:pt idx="2">
                  <c:v>6.1580252504544672</c:v>
                </c:pt>
                <c:pt idx="3">
                  <c:v>4.2001467071788134</c:v>
                </c:pt>
                <c:pt idx="4">
                  <c:v>2.2161691164405091</c:v>
                </c:pt>
                <c:pt idx="5">
                  <c:v>0.38203605682396208</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80"/>
        <c:overlap val="100"/>
        <c:axId val="208820736"/>
        <c:axId val="208574080"/>
      </c:barChart>
      <c:catAx>
        <c:axId val="2088207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08574080"/>
        <c:crosses val="autoZero"/>
        <c:auto val="1"/>
        <c:lblAlgn val="ctr"/>
        <c:lblOffset val="100"/>
        <c:noMultiLvlLbl val="0"/>
      </c:catAx>
      <c:valAx>
        <c:axId val="208574080"/>
        <c:scaling>
          <c:orientation val="minMax"/>
        </c:scaling>
        <c:delete val="1"/>
        <c:axPos val="l"/>
        <c:numFmt formatCode="#,##0.0" sourceLinked="1"/>
        <c:majorTickMark val="none"/>
        <c:minorTickMark val="none"/>
        <c:tickLblPos val="nextTo"/>
        <c:crossAx val="20882073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Graf'!$AC$4:$AC$9</c:f>
              <c:numCache>
                <c:formatCode>#,##0.0</c:formatCode>
                <c:ptCount val="6"/>
                <c:pt idx="0">
                  <c:v>4657.6730759813126</c:v>
                </c:pt>
                <c:pt idx="1">
                  <c:v>13699.39195771923</c:v>
                </c:pt>
                <c:pt idx="2">
                  <c:v>10938.280363922051</c:v>
                </c:pt>
                <c:pt idx="3">
                  <c:v>335.98423545278769</c:v>
                </c:pt>
                <c:pt idx="4">
                  <c:v>142.91938279199013</c:v>
                </c:pt>
                <c:pt idx="5">
                  <c:v>38.437413832541587</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Graf'!$AO$4:$AO$9</c:f>
              <c:numCache>
                <c:formatCode>#,##0.0</c:formatCode>
                <c:ptCount val="6"/>
                <c:pt idx="0">
                  <c:v>3064.5102223200347</c:v>
                </c:pt>
                <c:pt idx="1">
                  <c:v>2765.9132816955848</c:v>
                </c:pt>
                <c:pt idx="2">
                  <c:v>4297.0739254928067</c:v>
                </c:pt>
                <c:pt idx="3">
                  <c:v>3435.4767951896147</c:v>
                </c:pt>
                <c:pt idx="4">
                  <c:v>456.92242675379498</c:v>
                </c:pt>
                <c:pt idx="5">
                  <c:v>0</c:v>
                </c:pt>
              </c:numCache>
            </c:numRef>
          </c:val>
          <c:extLst>
            <c:ext xmlns:c16="http://schemas.microsoft.com/office/drawing/2014/chart" uri="{C3380CC4-5D6E-409C-BE32-E72D297353CC}">
              <c16:uniqueId val="{00000001-5505-4797-A7FA-4210E1348C1E}"/>
            </c:ext>
          </c:extLst>
        </c:ser>
        <c:ser>
          <c:idx val="2"/>
          <c:order val="2"/>
          <c:spPr>
            <a:solidFill>
              <a:schemeClr val="accent3"/>
            </a:solidFill>
            <a:ln>
              <a:noFill/>
            </a:ln>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208821760"/>
        <c:axId val="208773120"/>
      </c:barChart>
      <c:catAx>
        <c:axId val="2088217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08773120"/>
        <c:crosses val="autoZero"/>
        <c:auto val="1"/>
        <c:lblAlgn val="ctr"/>
        <c:lblOffset val="100"/>
        <c:noMultiLvlLbl val="0"/>
      </c:catAx>
      <c:valAx>
        <c:axId val="208773120"/>
        <c:scaling>
          <c:orientation val="minMax"/>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08821760"/>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20391"/>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20392"/>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20393"/>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20394"/>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1466859</xdr:colOff>
      <xdr:row>97</xdr:row>
      <xdr:rowOff>114300</xdr:rowOff>
    </xdr:from>
    <xdr:to>
      <xdr:col>65</xdr:col>
      <xdr:colOff>2124065</xdr:colOff>
      <xdr:row>99</xdr:row>
      <xdr:rowOff>9514</xdr:rowOff>
    </xdr:to>
    <xdr:sp macro="" textlink="">
      <xdr:nvSpPr>
        <xdr:cNvPr id="16" name="CuadroTexto 79">
          <a:extLst>
            <a:ext uri="{FF2B5EF4-FFF2-40B4-BE49-F238E27FC236}">
              <a16:creationId xmlns:a16="http://schemas.microsoft.com/office/drawing/2014/main" id="{00000000-0008-0000-0400-000010000000}"/>
            </a:ext>
          </a:extLst>
        </xdr:cNvPr>
        <xdr:cNvSpPr txBox="1"/>
      </xdr:nvSpPr>
      <xdr:spPr>
        <a:xfrm>
          <a:off x="62112534" y="1901190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16,465,3</a:t>
          </a:r>
        </a:p>
      </xdr:txBody>
    </xdr:sp>
    <xdr:clientData/>
  </xdr:twoCellAnchor>
  <xdr:twoCellAnchor>
    <xdr:from>
      <xdr:col>65</xdr:col>
      <xdr:colOff>600075</xdr:colOff>
      <xdr:row>100</xdr:row>
      <xdr:rowOff>180966</xdr:rowOff>
    </xdr:from>
    <xdr:to>
      <xdr:col>65</xdr:col>
      <xdr:colOff>1257337</xdr:colOff>
      <xdr:row>102</xdr:row>
      <xdr:rowOff>76180</xdr:rowOff>
    </xdr:to>
    <xdr:sp macro="" textlink="">
      <xdr:nvSpPr>
        <xdr:cNvPr id="17" name="CuadroTexto 80">
          <a:extLst>
            <a:ext uri="{FF2B5EF4-FFF2-40B4-BE49-F238E27FC236}">
              <a16:creationId xmlns:a16="http://schemas.microsoft.com/office/drawing/2014/main" id="{00000000-0008-0000-0400-000011000000}"/>
            </a:ext>
          </a:extLst>
        </xdr:cNvPr>
        <xdr:cNvSpPr txBox="1"/>
      </xdr:nvSpPr>
      <xdr:spPr>
        <a:xfrm>
          <a:off x="61245750" y="19650066"/>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7.722,2</a:t>
          </a:r>
        </a:p>
      </xdr:txBody>
    </xdr:sp>
    <xdr:clientData/>
  </xdr:twoCellAnchor>
  <xdr:twoCellAnchor>
    <xdr:from>
      <xdr:col>65</xdr:col>
      <xdr:colOff>2333642</xdr:colOff>
      <xdr:row>97</xdr:row>
      <xdr:rowOff>190480</xdr:rowOff>
    </xdr:from>
    <xdr:to>
      <xdr:col>65</xdr:col>
      <xdr:colOff>2990848</xdr:colOff>
      <xdr:row>99</xdr:row>
      <xdr:rowOff>85725</xdr:rowOff>
    </xdr:to>
    <xdr:sp macro="" textlink="">
      <xdr:nvSpPr>
        <xdr:cNvPr id="18" name="CuadroTexto 81">
          <a:extLst>
            <a:ext uri="{FF2B5EF4-FFF2-40B4-BE49-F238E27FC236}">
              <a16:creationId xmlns:a16="http://schemas.microsoft.com/office/drawing/2014/main" id="{00000000-0008-0000-0400-000012000000}"/>
            </a:ext>
          </a:extLst>
        </xdr:cNvPr>
        <xdr:cNvSpPr txBox="1"/>
      </xdr:nvSpPr>
      <xdr:spPr>
        <a:xfrm>
          <a:off x="62979317" y="1908808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15,235,4</a:t>
          </a:r>
        </a:p>
      </xdr:txBody>
    </xdr:sp>
    <xdr:clientData/>
  </xdr:twoCellAnchor>
  <xdr:twoCellAnchor>
    <xdr:from>
      <xdr:col>65</xdr:col>
      <xdr:colOff>3238525</xdr:colOff>
      <xdr:row>101</xdr:row>
      <xdr:rowOff>47620</xdr:rowOff>
    </xdr:from>
    <xdr:to>
      <xdr:col>65</xdr:col>
      <xdr:colOff>3876675</xdr:colOff>
      <xdr:row>102</xdr:row>
      <xdr:rowOff>133335</xdr:rowOff>
    </xdr:to>
    <xdr:sp macro="" textlink="">
      <xdr:nvSpPr>
        <xdr:cNvPr id="19" name="CuadroTexto 82">
          <a:extLst>
            <a:ext uri="{FF2B5EF4-FFF2-40B4-BE49-F238E27FC236}">
              <a16:creationId xmlns:a16="http://schemas.microsoft.com/office/drawing/2014/main" id="{00000000-0008-0000-0400-000013000000}"/>
            </a:ext>
          </a:extLst>
        </xdr:cNvPr>
        <xdr:cNvSpPr txBox="1"/>
      </xdr:nvSpPr>
      <xdr:spPr>
        <a:xfrm>
          <a:off x="63884200" y="1970722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3,771,5</a:t>
          </a:r>
        </a:p>
      </xdr:txBody>
    </xdr:sp>
    <xdr:clientData/>
  </xdr:twoCellAnchor>
  <xdr:twoCellAnchor>
    <xdr:from>
      <xdr:col>65</xdr:col>
      <xdr:colOff>4162418</xdr:colOff>
      <xdr:row>101</xdr:row>
      <xdr:rowOff>142859</xdr:rowOff>
    </xdr:from>
    <xdr:to>
      <xdr:col>65</xdr:col>
      <xdr:colOff>4638668</xdr:colOff>
      <xdr:row>103</xdr:row>
      <xdr:rowOff>38073</xdr:rowOff>
    </xdr:to>
    <xdr:sp macro="" textlink="">
      <xdr:nvSpPr>
        <xdr:cNvPr id="20" name="CuadroTexto 83">
          <a:extLst>
            <a:ext uri="{FF2B5EF4-FFF2-40B4-BE49-F238E27FC236}">
              <a16:creationId xmlns:a16="http://schemas.microsoft.com/office/drawing/2014/main" id="{00000000-0008-0000-0400-000014000000}"/>
            </a:ext>
          </a:extLst>
        </xdr:cNvPr>
        <xdr:cNvSpPr txBox="1"/>
      </xdr:nvSpPr>
      <xdr:spPr>
        <a:xfrm>
          <a:off x="64808093" y="19802459"/>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599,8</a:t>
          </a:r>
        </a:p>
      </xdr:txBody>
    </xdr:sp>
    <xdr:clientData/>
  </xdr:twoCellAnchor>
  <xdr:twoCellAnchor>
    <xdr:from>
      <xdr:col>65</xdr:col>
      <xdr:colOff>5067313</xdr:colOff>
      <xdr:row>101</xdr:row>
      <xdr:rowOff>152379</xdr:rowOff>
    </xdr:from>
    <xdr:to>
      <xdr:col>65</xdr:col>
      <xdr:colOff>5524510</xdr:colOff>
      <xdr:row>103</xdr:row>
      <xdr:rowOff>57136</xdr:rowOff>
    </xdr:to>
    <xdr:sp macro="" textlink="">
      <xdr:nvSpPr>
        <xdr:cNvPr id="21" name="CuadroTexto 84">
          <a:extLst>
            <a:ext uri="{FF2B5EF4-FFF2-40B4-BE49-F238E27FC236}">
              <a16:creationId xmlns:a16="http://schemas.microsoft.com/office/drawing/2014/main" id="{00000000-0008-0000-0400-000015000000}"/>
            </a:ext>
          </a:extLst>
        </xdr:cNvPr>
        <xdr:cNvSpPr txBox="1"/>
      </xdr:nvSpPr>
      <xdr:spPr>
        <a:xfrm>
          <a:off x="65712988" y="1981197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38,4</a:t>
          </a:r>
        </a:p>
      </xdr:txBody>
    </xdr:sp>
    <xdr:clientData/>
  </xdr:twoCellAnchor>
  <xdr:twoCellAnchor>
    <xdr:from>
      <xdr:col>65</xdr:col>
      <xdr:colOff>1533534</xdr:colOff>
      <xdr:row>99</xdr:row>
      <xdr:rowOff>38089</xdr:rowOff>
    </xdr:from>
    <xdr:to>
      <xdr:col>65</xdr:col>
      <xdr:colOff>2190740</xdr:colOff>
      <xdr:row>100</xdr:row>
      <xdr:rowOff>123803</xdr:rowOff>
    </xdr:to>
    <xdr:sp macro="" textlink="">
      <xdr:nvSpPr>
        <xdr:cNvPr id="22" name="CuadroTexto 79">
          <a:extLst>
            <a:ext uri="{FF2B5EF4-FFF2-40B4-BE49-F238E27FC236}">
              <a16:creationId xmlns:a16="http://schemas.microsoft.com/office/drawing/2014/main" id="{00000000-0008-0000-0400-000016000000}"/>
            </a:ext>
          </a:extLst>
        </xdr:cNvPr>
        <xdr:cNvSpPr txBox="1"/>
      </xdr:nvSpPr>
      <xdr:spPr>
        <a:xfrm>
          <a:off x="62179209" y="1931668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33,5%</a:t>
          </a:r>
        </a:p>
      </xdr:txBody>
    </xdr:sp>
    <xdr:clientData/>
  </xdr:twoCellAnchor>
  <xdr:twoCellAnchor>
    <xdr:from>
      <xdr:col>65</xdr:col>
      <xdr:colOff>638175</xdr:colOff>
      <xdr:row>102</xdr:row>
      <xdr:rowOff>9505</xdr:rowOff>
    </xdr:from>
    <xdr:to>
      <xdr:col>65</xdr:col>
      <xdr:colOff>1295437</xdr:colOff>
      <xdr:row>103</xdr:row>
      <xdr:rowOff>95219</xdr:rowOff>
    </xdr:to>
    <xdr:sp macro="" textlink="">
      <xdr:nvSpPr>
        <xdr:cNvPr id="23" name="CuadroTexto 80">
          <a:extLst>
            <a:ext uri="{FF2B5EF4-FFF2-40B4-BE49-F238E27FC236}">
              <a16:creationId xmlns:a16="http://schemas.microsoft.com/office/drawing/2014/main" id="{00000000-0008-0000-0400-000017000000}"/>
            </a:ext>
          </a:extLst>
        </xdr:cNvPr>
        <xdr:cNvSpPr txBox="1"/>
      </xdr:nvSpPr>
      <xdr:spPr>
        <a:xfrm>
          <a:off x="61283850" y="19859605"/>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35,8%</a:t>
          </a:r>
        </a:p>
      </xdr:txBody>
    </xdr:sp>
    <xdr:clientData/>
  </xdr:twoCellAnchor>
  <xdr:twoCellAnchor>
    <xdr:from>
      <xdr:col>65</xdr:col>
      <xdr:colOff>2390792</xdr:colOff>
      <xdr:row>98</xdr:row>
      <xdr:rowOff>171419</xdr:rowOff>
    </xdr:from>
    <xdr:to>
      <xdr:col>65</xdr:col>
      <xdr:colOff>3047998</xdr:colOff>
      <xdr:row>100</xdr:row>
      <xdr:rowOff>66664</xdr:rowOff>
    </xdr:to>
    <xdr:sp macro="" textlink="">
      <xdr:nvSpPr>
        <xdr:cNvPr id="24" name="CuadroTexto 81">
          <a:extLst>
            <a:ext uri="{FF2B5EF4-FFF2-40B4-BE49-F238E27FC236}">
              <a16:creationId xmlns:a16="http://schemas.microsoft.com/office/drawing/2014/main" id="{00000000-0008-0000-0400-000018000000}"/>
            </a:ext>
          </a:extLst>
        </xdr:cNvPr>
        <xdr:cNvSpPr txBox="1"/>
      </xdr:nvSpPr>
      <xdr:spPr>
        <a:xfrm>
          <a:off x="63036467" y="1925951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12,5%</a:t>
          </a:r>
        </a:p>
      </xdr:txBody>
    </xdr:sp>
    <xdr:clientData/>
  </xdr:twoCellAnchor>
  <xdr:twoCellAnchor>
    <xdr:from>
      <xdr:col>65</xdr:col>
      <xdr:colOff>3267100</xdr:colOff>
      <xdr:row>102</xdr:row>
      <xdr:rowOff>57134</xdr:rowOff>
    </xdr:from>
    <xdr:to>
      <xdr:col>65</xdr:col>
      <xdr:colOff>3905250</xdr:colOff>
      <xdr:row>103</xdr:row>
      <xdr:rowOff>142849</xdr:rowOff>
    </xdr:to>
    <xdr:sp macro="" textlink="">
      <xdr:nvSpPr>
        <xdr:cNvPr id="25" name="CuadroTexto 82">
          <a:extLst>
            <a:ext uri="{FF2B5EF4-FFF2-40B4-BE49-F238E27FC236}">
              <a16:creationId xmlns:a16="http://schemas.microsoft.com/office/drawing/2014/main" id="{00000000-0008-0000-0400-000019000000}"/>
            </a:ext>
          </a:extLst>
        </xdr:cNvPr>
        <xdr:cNvSpPr txBox="1"/>
      </xdr:nvSpPr>
      <xdr:spPr>
        <a:xfrm>
          <a:off x="63912775" y="1990723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11,6%</a:t>
          </a:r>
        </a:p>
      </xdr:txBody>
    </xdr:sp>
    <xdr:clientData/>
  </xdr:twoCellAnchor>
  <xdr:twoCellAnchor>
    <xdr:from>
      <xdr:col>65</xdr:col>
      <xdr:colOff>4133843</xdr:colOff>
      <xdr:row>102</xdr:row>
      <xdr:rowOff>133323</xdr:rowOff>
    </xdr:from>
    <xdr:to>
      <xdr:col>65</xdr:col>
      <xdr:colOff>4695825</xdr:colOff>
      <xdr:row>104</xdr:row>
      <xdr:rowOff>28537</xdr:rowOff>
    </xdr:to>
    <xdr:sp macro="" textlink="">
      <xdr:nvSpPr>
        <xdr:cNvPr id="26" name="CuadroTexto 83">
          <a:extLst>
            <a:ext uri="{FF2B5EF4-FFF2-40B4-BE49-F238E27FC236}">
              <a16:creationId xmlns:a16="http://schemas.microsoft.com/office/drawing/2014/main" id="{00000000-0008-0000-0400-00001A000000}"/>
            </a:ext>
          </a:extLst>
        </xdr:cNvPr>
        <xdr:cNvSpPr txBox="1"/>
      </xdr:nvSpPr>
      <xdr:spPr>
        <a:xfrm>
          <a:off x="64779518" y="19983423"/>
          <a:ext cx="56198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10,0%</a:t>
          </a:r>
        </a:p>
      </xdr:txBody>
    </xdr:sp>
    <xdr:clientData/>
  </xdr:twoCellAnchor>
  <xdr:twoCellAnchor>
    <xdr:from>
      <xdr:col>65</xdr:col>
      <xdr:colOff>5057788</xdr:colOff>
      <xdr:row>102</xdr:row>
      <xdr:rowOff>152368</xdr:rowOff>
    </xdr:from>
    <xdr:to>
      <xdr:col>65</xdr:col>
      <xdr:colOff>5514985</xdr:colOff>
      <xdr:row>104</xdr:row>
      <xdr:rowOff>57125</xdr:rowOff>
    </xdr:to>
    <xdr:sp macro="" textlink="">
      <xdr:nvSpPr>
        <xdr:cNvPr id="27" name="CuadroTexto 84">
          <a:extLst>
            <a:ext uri="{FF2B5EF4-FFF2-40B4-BE49-F238E27FC236}">
              <a16:creationId xmlns:a16="http://schemas.microsoft.com/office/drawing/2014/main" id="{00000000-0008-0000-0400-00001B000000}"/>
            </a:ext>
          </a:extLst>
        </xdr:cNvPr>
        <xdr:cNvSpPr txBox="1"/>
      </xdr:nvSpPr>
      <xdr:spPr>
        <a:xfrm>
          <a:off x="65703463" y="20002468"/>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6,3%</a:t>
          </a:r>
        </a:p>
      </xdr:txBody>
    </xdr:sp>
    <xdr:clientData/>
  </xdr:twoCellAnchor>
  <xdr:twoCellAnchor>
    <xdr:from>
      <xdr:col>65</xdr:col>
      <xdr:colOff>1495434</xdr:colOff>
      <xdr:row>102</xdr:row>
      <xdr:rowOff>38089</xdr:rowOff>
    </xdr:from>
    <xdr:to>
      <xdr:col>65</xdr:col>
      <xdr:colOff>2152640</xdr:colOff>
      <xdr:row>103</xdr:row>
      <xdr:rowOff>123803</xdr:rowOff>
    </xdr:to>
    <xdr:sp macro="" textlink="">
      <xdr:nvSpPr>
        <xdr:cNvPr id="28" name="CuadroTexto 79">
          <a:extLst>
            <a:ext uri="{FF2B5EF4-FFF2-40B4-BE49-F238E27FC236}">
              <a16:creationId xmlns:a16="http://schemas.microsoft.com/office/drawing/2014/main" id="{00000000-0008-0000-0400-00001C000000}"/>
            </a:ext>
          </a:extLst>
        </xdr:cNvPr>
        <xdr:cNvSpPr txBox="1"/>
      </xdr:nvSpPr>
      <xdr:spPr>
        <a:xfrm>
          <a:off x="62141109" y="1988818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66,5%</a:t>
          </a:r>
        </a:p>
      </xdr:txBody>
    </xdr:sp>
    <xdr:clientData/>
  </xdr:twoCellAnchor>
  <xdr:twoCellAnchor>
    <xdr:from>
      <xdr:col>65</xdr:col>
      <xdr:colOff>628650</xdr:colOff>
      <xdr:row>103</xdr:row>
      <xdr:rowOff>114280</xdr:rowOff>
    </xdr:from>
    <xdr:to>
      <xdr:col>65</xdr:col>
      <xdr:colOff>1285912</xdr:colOff>
      <xdr:row>105</xdr:row>
      <xdr:rowOff>9494</xdr:rowOff>
    </xdr:to>
    <xdr:sp macro="" textlink="">
      <xdr:nvSpPr>
        <xdr:cNvPr id="29" name="CuadroTexto 80">
          <a:extLst>
            <a:ext uri="{FF2B5EF4-FFF2-40B4-BE49-F238E27FC236}">
              <a16:creationId xmlns:a16="http://schemas.microsoft.com/office/drawing/2014/main" id="{00000000-0008-0000-0400-00001D000000}"/>
            </a:ext>
          </a:extLst>
        </xdr:cNvPr>
        <xdr:cNvSpPr txBox="1"/>
      </xdr:nvSpPr>
      <xdr:spPr>
        <a:xfrm>
          <a:off x="61274325" y="20154880"/>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64,2%</a:t>
          </a:r>
        </a:p>
      </xdr:txBody>
    </xdr:sp>
    <xdr:clientData/>
  </xdr:twoCellAnchor>
  <xdr:twoCellAnchor>
    <xdr:from>
      <xdr:col>65</xdr:col>
      <xdr:colOff>2371742</xdr:colOff>
      <xdr:row>102</xdr:row>
      <xdr:rowOff>19019</xdr:rowOff>
    </xdr:from>
    <xdr:to>
      <xdr:col>65</xdr:col>
      <xdr:colOff>3028948</xdr:colOff>
      <xdr:row>103</xdr:row>
      <xdr:rowOff>104764</xdr:rowOff>
    </xdr:to>
    <xdr:sp macro="" textlink="">
      <xdr:nvSpPr>
        <xdr:cNvPr id="30" name="CuadroTexto 81">
          <a:extLst>
            <a:ext uri="{FF2B5EF4-FFF2-40B4-BE49-F238E27FC236}">
              <a16:creationId xmlns:a16="http://schemas.microsoft.com/office/drawing/2014/main" id="{00000000-0008-0000-0400-00001E000000}"/>
            </a:ext>
          </a:extLst>
        </xdr:cNvPr>
        <xdr:cNvSpPr txBox="1"/>
      </xdr:nvSpPr>
      <xdr:spPr>
        <a:xfrm>
          <a:off x="63017417" y="1986911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87,5%</a:t>
          </a:r>
        </a:p>
      </xdr:txBody>
    </xdr:sp>
    <xdr:clientData/>
  </xdr:twoCellAnchor>
  <xdr:twoCellAnchor>
    <xdr:from>
      <xdr:col>65</xdr:col>
      <xdr:colOff>3267100</xdr:colOff>
      <xdr:row>103</xdr:row>
      <xdr:rowOff>133334</xdr:rowOff>
    </xdr:from>
    <xdr:to>
      <xdr:col>65</xdr:col>
      <xdr:colOff>3905250</xdr:colOff>
      <xdr:row>105</xdr:row>
      <xdr:rowOff>28549</xdr:rowOff>
    </xdr:to>
    <xdr:sp macro="" textlink="">
      <xdr:nvSpPr>
        <xdr:cNvPr id="31" name="CuadroTexto 82">
          <a:extLst>
            <a:ext uri="{FF2B5EF4-FFF2-40B4-BE49-F238E27FC236}">
              <a16:creationId xmlns:a16="http://schemas.microsoft.com/office/drawing/2014/main" id="{00000000-0008-0000-0400-00001F000000}"/>
            </a:ext>
          </a:extLst>
        </xdr:cNvPr>
        <xdr:cNvSpPr txBox="1"/>
      </xdr:nvSpPr>
      <xdr:spPr>
        <a:xfrm>
          <a:off x="63912775" y="2017393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88,4%</a:t>
          </a:r>
        </a:p>
      </xdr:txBody>
    </xdr:sp>
    <xdr:clientData/>
  </xdr:twoCellAnchor>
  <xdr:twoCellAnchor>
    <xdr:from>
      <xdr:col>65</xdr:col>
      <xdr:colOff>4152893</xdr:colOff>
      <xdr:row>103</xdr:row>
      <xdr:rowOff>133323</xdr:rowOff>
    </xdr:from>
    <xdr:to>
      <xdr:col>65</xdr:col>
      <xdr:colOff>4676775</xdr:colOff>
      <xdr:row>105</xdr:row>
      <xdr:rowOff>28537</xdr:rowOff>
    </xdr:to>
    <xdr:sp macro="" textlink="">
      <xdr:nvSpPr>
        <xdr:cNvPr id="32" name="CuadroTexto 83">
          <a:extLst>
            <a:ext uri="{FF2B5EF4-FFF2-40B4-BE49-F238E27FC236}">
              <a16:creationId xmlns:a16="http://schemas.microsoft.com/office/drawing/2014/main" id="{00000000-0008-0000-0400-000020000000}"/>
            </a:ext>
          </a:extLst>
        </xdr:cNvPr>
        <xdr:cNvSpPr txBox="1"/>
      </xdr:nvSpPr>
      <xdr:spPr>
        <a:xfrm>
          <a:off x="64798568" y="20173923"/>
          <a:ext cx="52388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90,0%</a:t>
          </a:r>
        </a:p>
      </xdr:txBody>
    </xdr:sp>
    <xdr:clientData/>
  </xdr:twoCellAnchor>
  <xdr:twoCellAnchor>
    <xdr:from>
      <xdr:col>65</xdr:col>
      <xdr:colOff>5010163</xdr:colOff>
      <xdr:row>103</xdr:row>
      <xdr:rowOff>142843</xdr:rowOff>
    </xdr:from>
    <xdr:to>
      <xdr:col>65</xdr:col>
      <xdr:colOff>5524500</xdr:colOff>
      <xdr:row>105</xdr:row>
      <xdr:rowOff>47600</xdr:rowOff>
    </xdr:to>
    <xdr:sp macro="" textlink="">
      <xdr:nvSpPr>
        <xdr:cNvPr id="33" name="CuadroTexto 84">
          <a:extLst>
            <a:ext uri="{FF2B5EF4-FFF2-40B4-BE49-F238E27FC236}">
              <a16:creationId xmlns:a16="http://schemas.microsoft.com/office/drawing/2014/main" id="{00000000-0008-0000-0400-000021000000}"/>
            </a:ext>
          </a:extLst>
        </xdr:cNvPr>
        <xdr:cNvSpPr txBox="1"/>
      </xdr:nvSpPr>
      <xdr:spPr>
        <a:xfrm>
          <a:off x="65655838" y="20183443"/>
          <a:ext cx="51433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93,7%</a:t>
          </a:r>
        </a:p>
      </xdr:txBody>
    </xdr:sp>
    <xdr:clientData/>
  </xdr:twoCellAnchor>
  <xdr:twoCellAnchor>
    <xdr:from>
      <xdr:col>65</xdr:col>
      <xdr:colOff>1685934</xdr:colOff>
      <xdr:row>152</xdr:row>
      <xdr:rowOff>104775</xdr:rowOff>
    </xdr:from>
    <xdr:to>
      <xdr:col>65</xdr:col>
      <xdr:colOff>2343140</xdr:colOff>
      <xdr:row>153</xdr:row>
      <xdr:rowOff>190489</xdr:rowOff>
    </xdr:to>
    <xdr:sp macro="" textlink="">
      <xdr:nvSpPr>
        <xdr:cNvPr id="34" name="CuadroTexto 79">
          <a:extLst>
            <a:ext uri="{FF2B5EF4-FFF2-40B4-BE49-F238E27FC236}">
              <a16:creationId xmlns:a16="http://schemas.microsoft.com/office/drawing/2014/main" id="{00000000-0008-0000-0400-000022000000}"/>
            </a:ext>
          </a:extLst>
        </xdr:cNvPr>
        <xdr:cNvSpPr txBox="1"/>
      </xdr:nvSpPr>
      <xdr:spPr>
        <a:xfrm>
          <a:off x="62331609" y="2947987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16,465,3</a:t>
          </a:r>
        </a:p>
      </xdr:txBody>
    </xdr:sp>
    <xdr:clientData/>
  </xdr:twoCellAnchor>
  <xdr:twoCellAnchor>
    <xdr:from>
      <xdr:col>65</xdr:col>
      <xdr:colOff>857250</xdr:colOff>
      <xdr:row>156</xdr:row>
      <xdr:rowOff>28566</xdr:rowOff>
    </xdr:from>
    <xdr:to>
      <xdr:col>65</xdr:col>
      <xdr:colOff>1514512</xdr:colOff>
      <xdr:row>157</xdr:row>
      <xdr:rowOff>114280</xdr:rowOff>
    </xdr:to>
    <xdr:sp macro="" textlink="">
      <xdr:nvSpPr>
        <xdr:cNvPr id="35" name="CuadroTexto 80">
          <a:extLst>
            <a:ext uri="{FF2B5EF4-FFF2-40B4-BE49-F238E27FC236}">
              <a16:creationId xmlns:a16="http://schemas.microsoft.com/office/drawing/2014/main" id="{00000000-0008-0000-0400-000023000000}"/>
            </a:ext>
          </a:extLst>
        </xdr:cNvPr>
        <xdr:cNvSpPr txBox="1"/>
      </xdr:nvSpPr>
      <xdr:spPr>
        <a:xfrm>
          <a:off x="61502925" y="30165666"/>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7.722,2</a:t>
          </a:r>
        </a:p>
      </xdr:txBody>
    </xdr:sp>
    <xdr:clientData/>
  </xdr:twoCellAnchor>
  <xdr:twoCellAnchor>
    <xdr:from>
      <xdr:col>65</xdr:col>
      <xdr:colOff>2524142</xdr:colOff>
      <xdr:row>152</xdr:row>
      <xdr:rowOff>171430</xdr:rowOff>
    </xdr:from>
    <xdr:to>
      <xdr:col>65</xdr:col>
      <xdr:colOff>3181348</xdr:colOff>
      <xdr:row>154</xdr:row>
      <xdr:rowOff>66675</xdr:rowOff>
    </xdr:to>
    <xdr:sp macro="" textlink="">
      <xdr:nvSpPr>
        <xdr:cNvPr id="36" name="CuadroTexto 81">
          <a:extLst>
            <a:ext uri="{FF2B5EF4-FFF2-40B4-BE49-F238E27FC236}">
              <a16:creationId xmlns:a16="http://schemas.microsoft.com/office/drawing/2014/main" id="{00000000-0008-0000-0400-000024000000}"/>
            </a:ext>
          </a:extLst>
        </xdr:cNvPr>
        <xdr:cNvSpPr txBox="1"/>
      </xdr:nvSpPr>
      <xdr:spPr>
        <a:xfrm>
          <a:off x="63169817" y="2954653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15,235,4</a:t>
          </a:r>
        </a:p>
      </xdr:txBody>
    </xdr:sp>
    <xdr:clientData/>
  </xdr:twoCellAnchor>
  <xdr:twoCellAnchor>
    <xdr:from>
      <xdr:col>65</xdr:col>
      <xdr:colOff>3333775</xdr:colOff>
      <xdr:row>157</xdr:row>
      <xdr:rowOff>123820</xdr:rowOff>
    </xdr:from>
    <xdr:to>
      <xdr:col>65</xdr:col>
      <xdr:colOff>3971925</xdr:colOff>
      <xdr:row>159</xdr:row>
      <xdr:rowOff>19035</xdr:rowOff>
    </xdr:to>
    <xdr:sp macro="" textlink="">
      <xdr:nvSpPr>
        <xdr:cNvPr id="37" name="CuadroTexto 82">
          <a:extLst>
            <a:ext uri="{FF2B5EF4-FFF2-40B4-BE49-F238E27FC236}">
              <a16:creationId xmlns:a16="http://schemas.microsoft.com/office/drawing/2014/main" id="{00000000-0008-0000-0400-000025000000}"/>
            </a:ext>
          </a:extLst>
        </xdr:cNvPr>
        <xdr:cNvSpPr txBox="1"/>
      </xdr:nvSpPr>
      <xdr:spPr>
        <a:xfrm>
          <a:off x="63979450" y="3045142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3,771,5</a:t>
          </a:r>
        </a:p>
      </xdr:txBody>
    </xdr:sp>
    <xdr:clientData/>
  </xdr:twoCellAnchor>
  <xdr:twoCellAnchor>
    <xdr:from>
      <xdr:col>65</xdr:col>
      <xdr:colOff>4219568</xdr:colOff>
      <xdr:row>158</xdr:row>
      <xdr:rowOff>190484</xdr:rowOff>
    </xdr:from>
    <xdr:to>
      <xdr:col>65</xdr:col>
      <xdr:colOff>4695818</xdr:colOff>
      <xdr:row>160</xdr:row>
      <xdr:rowOff>85698</xdr:rowOff>
    </xdr:to>
    <xdr:sp macro="" textlink="">
      <xdr:nvSpPr>
        <xdr:cNvPr id="38" name="CuadroTexto 83">
          <a:extLst>
            <a:ext uri="{FF2B5EF4-FFF2-40B4-BE49-F238E27FC236}">
              <a16:creationId xmlns:a16="http://schemas.microsoft.com/office/drawing/2014/main" id="{00000000-0008-0000-0400-000026000000}"/>
            </a:ext>
          </a:extLst>
        </xdr:cNvPr>
        <xdr:cNvSpPr txBox="1"/>
      </xdr:nvSpPr>
      <xdr:spPr>
        <a:xfrm>
          <a:off x="64865243" y="3070858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599,8</a:t>
          </a:r>
        </a:p>
      </xdr:txBody>
    </xdr:sp>
    <xdr:clientData/>
  </xdr:twoCellAnchor>
  <xdr:twoCellAnchor>
    <xdr:from>
      <xdr:col>65</xdr:col>
      <xdr:colOff>5067313</xdr:colOff>
      <xdr:row>159</xdr:row>
      <xdr:rowOff>66654</xdr:rowOff>
    </xdr:from>
    <xdr:to>
      <xdr:col>65</xdr:col>
      <xdr:colOff>5524510</xdr:colOff>
      <xdr:row>160</xdr:row>
      <xdr:rowOff>161911</xdr:rowOff>
    </xdr:to>
    <xdr:sp macro="" textlink="">
      <xdr:nvSpPr>
        <xdr:cNvPr id="39" name="CuadroTexto 84">
          <a:extLst>
            <a:ext uri="{FF2B5EF4-FFF2-40B4-BE49-F238E27FC236}">
              <a16:creationId xmlns:a16="http://schemas.microsoft.com/office/drawing/2014/main" id="{00000000-0008-0000-0400-000027000000}"/>
            </a:ext>
          </a:extLst>
        </xdr:cNvPr>
        <xdr:cNvSpPr txBox="1"/>
      </xdr:nvSpPr>
      <xdr:spPr>
        <a:xfrm>
          <a:off x="65712988" y="30775254"/>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38,4</a:t>
          </a:r>
        </a:p>
      </xdr:txBody>
    </xdr:sp>
    <xdr:clientData/>
  </xdr:twoCellAnchor>
  <xdr:twoCellAnchor>
    <xdr:from>
      <xdr:col>65</xdr:col>
      <xdr:colOff>838209</xdr:colOff>
      <xdr:row>118</xdr:row>
      <xdr:rowOff>161930</xdr:rowOff>
    </xdr:from>
    <xdr:to>
      <xdr:col>65</xdr:col>
      <xdr:colOff>1495415</xdr:colOff>
      <xdr:row>120</xdr:row>
      <xdr:rowOff>57144</xdr:rowOff>
    </xdr:to>
    <xdr:sp macro="" textlink="">
      <xdr:nvSpPr>
        <xdr:cNvPr id="40" name="CuadroTexto 79">
          <a:extLst>
            <a:ext uri="{FF2B5EF4-FFF2-40B4-BE49-F238E27FC236}">
              <a16:creationId xmlns:a16="http://schemas.microsoft.com/office/drawing/2014/main" id="{00000000-0008-0000-0400-000028000000}"/>
            </a:ext>
          </a:extLst>
        </xdr:cNvPr>
        <xdr:cNvSpPr txBox="1"/>
      </xdr:nvSpPr>
      <xdr:spPr>
        <a:xfrm>
          <a:off x="61483884" y="2306003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41,6</a:t>
          </a:r>
        </a:p>
      </xdr:txBody>
    </xdr:sp>
    <xdr:clientData/>
  </xdr:twoCellAnchor>
  <xdr:twoCellAnchor>
    <xdr:from>
      <xdr:col>65</xdr:col>
      <xdr:colOff>304800</xdr:colOff>
      <xdr:row>118</xdr:row>
      <xdr:rowOff>171446</xdr:rowOff>
    </xdr:from>
    <xdr:to>
      <xdr:col>65</xdr:col>
      <xdr:colOff>962062</xdr:colOff>
      <xdr:row>120</xdr:row>
      <xdr:rowOff>66660</xdr:rowOff>
    </xdr:to>
    <xdr:sp macro="" textlink="">
      <xdr:nvSpPr>
        <xdr:cNvPr id="41" name="CuadroTexto 80">
          <a:extLst>
            <a:ext uri="{FF2B5EF4-FFF2-40B4-BE49-F238E27FC236}">
              <a16:creationId xmlns:a16="http://schemas.microsoft.com/office/drawing/2014/main" id="{00000000-0008-0000-0400-000029000000}"/>
            </a:ext>
          </a:extLst>
        </xdr:cNvPr>
        <xdr:cNvSpPr txBox="1"/>
      </xdr:nvSpPr>
      <xdr:spPr>
        <a:xfrm>
          <a:off x="60950475" y="23069546"/>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39,6</a:t>
          </a:r>
        </a:p>
      </xdr:txBody>
    </xdr:sp>
    <xdr:clientData/>
  </xdr:twoCellAnchor>
  <xdr:twoCellAnchor>
    <xdr:from>
      <xdr:col>65</xdr:col>
      <xdr:colOff>1381142</xdr:colOff>
      <xdr:row>114</xdr:row>
      <xdr:rowOff>190485</xdr:rowOff>
    </xdr:from>
    <xdr:to>
      <xdr:col>65</xdr:col>
      <xdr:colOff>2038348</xdr:colOff>
      <xdr:row>116</xdr:row>
      <xdr:rowOff>85730</xdr:rowOff>
    </xdr:to>
    <xdr:sp macro="" textlink="">
      <xdr:nvSpPr>
        <xdr:cNvPr id="42" name="CuadroTexto 81">
          <a:extLst>
            <a:ext uri="{FF2B5EF4-FFF2-40B4-BE49-F238E27FC236}">
              <a16:creationId xmlns:a16="http://schemas.microsoft.com/office/drawing/2014/main" id="{00000000-0008-0000-0400-00002A000000}"/>
            </a:ext>
          </a:extLst>
        </xdr:cNvPr>
        <xdr:cNvSpPr txBox="1"/>
      </xdr:nvSpPr>
      <xdr:spPr>
        <a:xfrm>
          <a:off x="62026817" y="2232658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126,8</a:t>
          </a:r>
        </a:p>
      </xdr:txBody>
    </xdr:sp>
    <xdr:clientData/>
  </xdr:twoCellAnchor>
  <xdr:twoCellAnchor>
    <xdr:from>
      <xdr:col>65</xdr:col>
      <xdr:colOff>1924075</xdr:colOff>
      <xdr:row>115</xdr:row>
      <xdr:rowOff>0</xdr:rowOff>
    </xdr:from>
    <xdr:to>
      <xdr:col>65</xdr:col>
      <xdr:colOff>2562225</xdr:colOff>
      <xdr:row>116</xdr:row>
      <xdr:rowOff>85715</xdr:rowOff>
    </xdr:to>
    <xdr:sp macro="" textlink="">
      <xdr:nvSpPr>
        <xdr:cNvPr id="43" name="CuadroTexto 82">
          <a:extLst>
            <a:ext uri="{FF2B5EF4-FFF2-40B4-BE49-F238E27FC236}">
              <a16:creationId xmlns:a16="http://schemas.microsoft.com/office/drawing/2014/main" id="{00000000-0008-0000-0400-00002B000000}"/>
            </a:ext>
          </a:extLst>
        </xdr:cNvPr>
        <xdr:cNvSpPr txBox="1"/>
      </xdr:nvSpPr>
      <xdr:spPr>
        <a:xfrm>
          <a:off x="62569750" y="2232660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126,4</a:t>
          </a:r>
        </a:p>
      </xdr:txBody>
    </xdr:sp>
    <xdr:clientData/>
  </xdr:twoCellAnchor>
  <xdr:twoCellAnchor>
    <xdr:from>
      <xdr:col>65</xdr:col>
      <xdr:colOff>2447918</xdr:colOff>
      <xdr:row>115</xdr:row>
      <xdr:rowOff>47614</xdr:rowOff>
    </xdr:from>
    <xdr:to>
      <xdr:col>65</xdr:col>
      <xdr:colOff>2924168</xdr:colOff>
      <xdr:row>116</xdr:row>
      <xdr:rowOff>133328</xdr:rowOff>
    </xdr:to>
    <xdr:sp macro="" textlink="">
      <xdr:nvSpPr>
        <xdr:cNvPr id="44" name="CuadroTexto 83">
          <a:extLst>
            <a:ext uri="{FF2B5EF4-FFF2-40B4-BE49-F238E27FC236}">
              <a16:creationId xmlns:a16="http://schemas.microsoft.com/office/drawing/2014/main" id="{00000000-0008-0000-0400-00002C000000}"/>
            </a:ext>
          </a:extLst>
        </xdr:cNvPr>
        <xdr:cNvSpPr txBox="1"/>
      </xdr:nvSpPr>
      <xdr:spPr>
        <a:xfrm>
          <a:off x="63093593" y="2237421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121,6</a:t>
          </a:r>
        </a:p>
      </xdr:txBody>
    </xdr:sp>
    <xdr:clientData/>
  </xdr:twoCellAnchor>
  <xdr:twoCellAnchor>
    <xdr:from>
      <xdr:col>65</xdr:col>
      <xdr:colOff>3000388</xdr:colOff>
      <xdr:row>115</xdr:row>
      <xdr:rowOff>133334</xdr:rowOff>
    </xdr:from>
    <xdr:to>
      <xdr:col>65</xdr:col>
      <xdr:colOff>3457585</xdr:colOff>
      <xdr:row>117</xdr:row>
      <xdr:rowOff>38091</xdr:rowOff>
    </xdr:to>
    <xdr:sp macro="" textlink="">
      <xdr:nvSpPr>
        <xdr:cNvPr id="45" name="CuadroTexto 84">
          <a:extLst>
            <a:ext uri="{FF2B5EF4-FFF2-40B4-BE49-F238E27FC236}">
              <a16:creationId xmlns:a16="http://schemas.microsoft.com/office/drawing/2014/main" id="{00000000-0008-0000-0400-00002D000000}"/>
            </a:ext>
          </a:extLst>
        </xdr:cNvPr>
        <xdr:cNvSpPr txBox="1"/>
      </xdr:nvSpPr>
      <xdr:spPr>
        <a:xfrm>
          <a:off x="63646063" y="22459934"/>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111,9</a:t>
          </a:r>
        </a:p>
      </xdr:txBody>
    </xdr:sp>
    <xdr:clientData/>
  </xdr:twoCellAnchor>
  <xdr:twoCellAnchor>
    <xdr:from>
      <xdr:col>65</xdr:col>
      <xdr:colOff>3543300</xdr:colOff>
      <xdr:row>115</xdr:row>
      <xdr:rowOff>171455</xdr:rowOff>
    </xdr:from>
    <xdr:to>
      <xdr:col>65</xdr:col>
      <xdr:colOff>4000497</xdr:colOff>
      <xdr:row>117</xdr:row>
      <xdr:rowOff>76212</xdr:rowOff>
    </xdr:to>
    <xdr:sp macro="" textlink="">
      <xdr:nvSpPr>
        <xdr:cNvPr id="46" name="CuadroTexto 84">
          <a:extLst>
            <a:ext uri="{FF2B5EF4-FFF2-40B4-BE49-F238E27FC236}">
              <a16:creationId xmlns:a16="http://schemas.microsoft.com/office/drawing/2014/main" id="{00000000-0008-0000-0400-00002E000000}"/>
            </a:ext>
          </a:extLst>
        </xdr:cNvPr>
        <xdr:cNvSpPr txBox="1"/>
      </xdr:nvSpPr>
      <xdr:spPr>
        <a:xfrm>
          <a:off x="64188975" y="2249805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106,8</a:t>
          </a:r>
        </a:p>
      </xdr:txBody>
    </xdr:sp>
    <xdr:clientData/>
  </xdr:twoCellAnchor>
  <xdr:twoCellAnchor>
    <xdr:from>
      <xdr:col>65</xdr:col>
      <xdr:colOff>809634</xdr:colOff>
      <xdr:row>119</xdr:row>
      <xdr:rowOff>180989</xdr:rowOff>
    </xdr:from>
    <xdr:to>
      <xdr:col>65</xdr:col>
      <xdr:colOff>1466840</xdr:colOff>
      <xdr:row>121</xdr:row>
      <xdr:rowOff>76203</xdr:rowOff>
    </xdr:to>
    <xdr:sp macro="" textlink="">
      <xdr:nvSpPr>
        <xdr:cNvPr id="47" name="CuadroTexto 79">
          <a:extLst>
            <a:ext uri="{FF2B5EF4-FFF2-40B4-BE49-F238E27FC236}">
              <a16:creationId xmlns:a16="http://schemas.microsoft.com/office/drawing/2014/main" id="{00000000-0008-0000-0400-00002F000000}"/>
            </a:ext>
          </a:extLst>
        </xdr:cNvPr>
        <xdr:cNvSpPr txBox="1"/>
      </xdr:nvSpPr>
      <xdr:spPr>
        <a:xfrm>
          <a:off x="61455309" y="2326958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61,9%</a:t>
          </a:r>
        </a:p>
      </xdr:txBody>
    </xdr:sp>
    <xdr:clientData/>
  </xdr:twoCellAnchor>
  <xdr:twoCellAnchor>
    <xdr:from>
      <xdr:col>65</xdr:col>
      <xdr:colOff>266700</xdr:colOff>
      <xdr:row>119</xdr:row>
      <xdr:rowOff>180980</xdr:rowOff>
    </xdr:from>
    <xdr:to>
      <xdr:col>65</xdr:col>
      <xdr:colOff>923962</xdr:colOff>
      <xdr:row>121</xdr:row>
      <xdr:rowOff>76194</xdr:rowOff>
    </xdr:to>
    <xdr:sp macro="" textlink="">
      <xdr:nvSpPr>
        <xdr:cNvPr id="48" name="CuadroTexto 80">
          <a:extLst>
            <a:ext uri="{FF2B5EF4-FFF2-40B4-BE49-F238E27FC236}">
              <a16:creationId xmlns:a16="http://schemas.microsoft.com/office/drawing/2014/main" id="{00000000-0008-0000-0400-000030000000}"/>
            </a:ext>
          </a:extLst>
        </xdr:cNvPr>
        <xdr:cNvSpPr txBox="1"/>
      </xdr:nvSpPr>
      <xdr:spPr>
        <a:xfrm>
          <a:off x="60912375" y="23269580"/>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59,0%</a:t>
          </a:r>
        </a:p>
      </xdr:txBody>
    </xdr:sp>
    <xdr:clientData/>
  </xdr:twoCellAnchor>
  <xdr:twoCellAnchor>
    <xdr:from>
      <xdr:col>65</xdr:col>
      <xdr:colOff>1352567</xdr:colOff>
      <xdr:row>116</xdr:row>
      <xdr:rowOff>28569</xdr:rowOff>
    </xdr:from>
    <xdr:to>
      <xdr:col>65</xdr:col>
      <xdr:colOff>2009773</xdr:colOff>
      <xdr:row>117</xdr:row>
      <xdr:rowOff>114314</xdr:rowOff>
    </xdr:to>
    <xdr:sp macro="" textlink="">
      <xdr:nvSpPr>
        <xdr:cNvPr id="49" name="CuadroTexto 81">
          <a:extLst>
            <a:ext uri="{FF2B5EF4-FFF2-40B4-BE49-F238E27FC236}">
              <a16:creationId xmlns:a16="http://schemas.microsoft.com/office/drawing/2014/main" id="{00000000-0008-0000-0400-000031000000}"/>
            </a:ext>
          </a:extLst>
        </xdr:cNvPr>
        <xdr:cNvSpPr txBox="1"/>
      </xdr:nvSpPr>
      <xdr:spPr>
        <a:xfrm>
          <a:off x="61998242" y="2254566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23,3%</a:t>
          </a:r>
        </a:p>
      </xdr:txBody>
    </xdr:sp>
    <xdr:clientData/>
  </xdr:twoCellAnchor>
  <xdr:twoCellAnchor>
    <xdr:from>
      <xdr:col>65</xdr:col>
      <xdr:colOff>1905025</xdr:colOff>
      <xdr:row>116</xdr:row>
      <xdr:rowOff>19059</xdr:rowOff>
    </xdr:from>
    <xdr:to>
      <xdr:col>65</xdr:col>
      <xdr:colOff>2543175</xdr:colOff>
      <xdr:row>117</xdr:row>
      <xdr:rowOff>104774</xdr:rowOff>
    </xdr:to>
    <xdr:sp macro="" textlink="">
      <xdr:nvSpPr>
        <xdr:cNvPr id="50" name="CuadroTexto 82">
          <a:extLst>
            <a:ext uri="{FF2B5EF4-FFF2-40B4-BE49-F238E27FC236}">
              <a16:creationId xmlns:a16="http://schemas.microsoft.com/office/drawing/2014/main" id="{00000000-0008-0000-0400-000032000000}"/>
            </a:ext>
          </a:extLst>
        </xdr:cNvPr>
        <xdr:cNvSpPr txBox="1"/>
      </xdr:nvSpPr>
      <xdr:spPr>
        <a:xfrm>
          <a:off x="62550700" y="2253615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23,2%</a:t>
          </a:r>
        </a:p>
      </xdr:txBody>
    </xdr:sp>
    <xdr:clientData/>
  </xdr:twoCellAnchor>
  <xdr:twoCellAnchor>
    <xdr:from>
      <xdr:col>65</xdr:col>
      <xdr:colOff>2457442</xdr:colOff>
      <xdr:row>116</xdr:row>
      <xdr:rowOff>47623</xdr:rowOff>
    </xdr:from>
    <xdr:to>
      <xdr:col>65</xdr:col>
      <xdr:colOff>3028949</xdr:colOff>
      <xdr:row>117</xdr:row>
      <xdr:rowOff>133337</xdr:rowOff>
    </xdr:to>
    <xdr:sp macro="" textlink="">
      <xdr:nvSpPr>
        <xdr:cNvPr id="51" name="CuadroTexto 83">
          <a:extLst>
            <a:ext uri="{FF2B5EF4-FFF2-40B4-BE49-F238E27FC236}">
              <a16:creationId xmlns:a16="http://schemas.microsoft.com/office/drawing/2014/main" id="{00000000-0008-0000-0400-000033000000}"/>
            </a:ext>
          </a:extLst>
        </xdr:cNvPr>
        <xdr:cNvSpPr txBox="1"/>
      </xdr:nvSpPr>
      <xdr:spPr>
        <a:xfrm>
          <a:off x="63103117" y="2256472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20,3%</a:t>
          </a:r>
        </a:p>
      </xdr:txBody>
    </xdr:sp>
    <xdr:clientData/>
  </xdr:twoCellAnchor>
  <xdr:twoCellAnchor>
    <xdr:from>
      <xdr:col>65</xdr:col>
      <xdr:colOff>3009913</xdr:colOff>
      <xdr:row>116</xdr:row>
      <xdr:rowOff>104768</xdr:rowOff>
    </xdr:from>
    <xdr:to>
      <xdr:col>65</xdr:col>
      <xdr:colOff>3571875</xdr:colOff>
      <xdr:row>118</xdr:row>
      <xdr:rowOff>9525</xdr:rowOff>
    </xdr:to>
    <xdr:sp macro="" textlink="">
      <xdr:nvSpPr>
        <xdr:cNvPr id="52" name="CuadroTexto 84">
          <a:extLst>
            <a:ext uri="{FF2B5EF4-FFF2-40B4-BE49-F238E27FC236}">
              <a16:creationId xmlns:a16="http://schemas.microsoft.com/office/drawing/2014/main" id="{00000000-0008-0000-0400-000034000000}"/>
            </a:ext>
          </a:extLst>
        </xdr:cNvPr>
        <xdr:cNvSpPr txBox="1"/>
      </xdr:nvSpPr>
      <xdr:spPr>
        <a:xfrm>
          <a:off x="63655588" y="2262186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17,7%</a:t>
          </a:r>
        </a:p>
      </xdr:txBody>
    </xdr:sp>
    <xdr:clientData/>
  </xdr:twoCellAnchor>
  <xdr:twoCellAnchor>
    <xdr:from>
      <xdr:col>65</xdr:col>
      <xdr:colOff>3562350</xdr:colOff>
      <xdr:row>116</xdr:row>
      <xdr:rowOff>142880</xdr:rowOff>
    </xdr:from>
    <xdr:to>
      <xdr:col>65</xdr:col>
      <xdr:colOff>4124312</xdr:colOff>
      <xdr:row>118</xdr:row>
      <xdr:rowOff>47637</xdr:rowOff>
    </xdr:to>
    <xdr:sp macro="" textlink="">
      <xdr:nvSpPr>
        <xdr:cNvPr id="53" name="CuadroTexto 84">
          <a:extLst>
            <a:ext uri="{FF2B5EF4-FFF2-40B4-BE49-F238E27FC236}">
              <a16:creationId xmlns:a16="http://schemas.microsoft.com/office/drawing/2014/main" id="{00000000-0008-0000-0400-000035000000}"/>
            </a:ext>
          </a:extLst>
        </xdr:cNvPr>
        <xdr:cNvSpPr txBox="1"/>
      </xdr:nvSpPr>
      <xdr:spPr>
        <a:xfrm>
          <a:off x="64208025" y="2265998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13,8%</a:t>
          </a:r>
        </a:p>
      </xdr:txBody>
    </xdr:sp>
    <xdr:clientData/>
  </xdr:twoCellAnchor>
  <xdr:twoCellAnchor>
    <xdr:from>
      <xdr:col>65</xdr:col>
      <xdr:colOff>800109</xdr:colOff>
      <xdr:row>120</xdr:row>
      <xdr:rowOff>161939</xdr:rowOff>
    </xdr:from>
    <xdr:to>
      <xdr:col>65</xdr:col>
      <xdr:colOff>1457315</xdr:colOff>
      <xdr:row>122</xdr:row>
      <xdr:rowOff>57153</xdr:rowOff>
    </xdr:to>
    <xdr:sp macro="" textlink="">
      <xdr:nvSpPr>
        <xdr:cNvPr id="54" name="CuadroTexto 79">
          <a:extLst>
            <a:ext uri="{FF2B5EF4-FFF2-40B4-BE49-F238E27FC236}">
              <a16:creationId xmlns:a16="http://schemas.microsoft.com/office/drawing/2014/main" id="{00000000-0008-0000-0400-000036000000}"/>
            </a:ext>
          </a:extLst>
        </xdr:cNvPr>
        <xdr:cNvSpPr txBox="1"/>
      </xdr:nvSpPr>
      <xdr:spPr>
        <a:xfrm>
          <a:off x="61445784" y="2344103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38,1%</a:t>
          </a:r>
        </a:p>
      </xdr:txBody>
    </xdr:sp>
    <xdr:clientData/>
  </xdr:twoCellAnchor>
  <xdr:twoCellAnchor>
    <xdr:from>
      <xdr:col>65</xdr:col>
      <xdr:colOff>247650</xdr:colOff>
      <xdr:row>120</xdr:row>
      <xdr:rowOff>142880</xdr:rowOff>
    </xdr:from>
    <xdr:to>
      <xdr:col>65</xdr:col>
      <xdr:colOff>904912</xdr:colOff>
      <xdr:row>122</xdr:row>
      <xdr:rowOff>38094</xdr:rowOff>
    </xdr:to>
    <xdr:sp macro="" textlink="">
      <xdr:nvSpPr>
        <xdr:cNvPr id="55" name="CuadroTexto 80">
          <a:extLst>
            <a:ext uri="{FF2B5EF4-FFF2-40B4-BE49-F238E27FC236}">
              <a16:creationId xmlns:a16="http://schemas.microsoft.com/office/drawing/2014/main" id="{00000000-0008-0000-0400-000037000000}"/>
            </a:ext>
          </a:extLst>
        </xdr:cNvPr>
        <xdr:cNvSpPr txBox="1"/>
      </xdr:nvSpPr>
      <xdr:spPr>
        <a:xfrm>
          <a:off x="60893325" y="23421980"/>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41,0%</a:t>
          </a:r>
        </a:p>
      </xdr:txBody>
    </xdr:sp>
    <xdr:clientData/>
  </xdr:twoCellAnchor>
  <xdr:twoCellAnchor>
    <xdr:from>
      <xdr:col>65</xdr:col>
      <xdr:colOff>1343042</xdr:colOff>
      <xdr:row>118</xdr:row>
      <xdr:rowOff>171444</xdr:rowOff>
    </xdr:from>
    <xdr:to>
      <xdr:col>65</xdr:col>
      <xdr:colOff>2000248</xdr:colOff>
      <xdr:row>120</xdr:row>
      <xdr:rowOff>66689</xdr:rowOff>
    </xdr:to>
    <xdr:sp macro="" textlink="">
      <xdr:nvSpPr>
        <xdr:cNvPr id="56" name="CuadroTexto 81">
          <a:extLst>
            <a:ext uri="{FF2B5EF4-FFF2-40B4-BE49-F238E27FC236}">
              <a16:creationId xmlns:a16="http://schemas.microsoft.com/office/drawing/2014/main" id="{00000000-0008-0000-0400-000038000000}"/>
            </a:ext>
          </a:extLst>
        </xdr:cNvPr>
        <xdr:cNvSpPr txBox="1"/>
      </xdr:nvSpPr>
      <xdr:spPr>
        <a:xfrm>
          <a:off x="61988717" y="2306954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76,7%</a:t>
          </a:r>
        </a:p>
      </xdr:txBody>
    </xdr:sp>
    <xdr:clientData/>
  </xdr:twoCellAnchor>
  <xdr:twoCellAnchor>
    <xdr:from>
      <xdr:col>65</xdr:col>
      <xdr:colOff>1895500</xdr:colOff>
      <xdr:row>118</xdr:row>
      <xdr:rowOff>152409</xdr:rowOff>
    </xdr:from>
    <xdr:to>
      <xdr:col>65</xdr:col>
      <xdr:colOff>2533650</xdr:colOff>
      <xdr:row>120</xdr:row>
      <xdr:rowOff>47624</xdr:rowOff>
    </xdr:to>
    <xdr:sp macro="" textlink="">
      <xdr:nvSpPr>
        <xdr:cNvPr id="57" name="CuadroTexto 82">
          <a:extLst>
            <a:ext uri="{FF2B5EF4-FFF2-40B4-BE49-F238E27FC236}">
              <a16:creationId xmlns:a16="http://schemas.microsoft.com/office/drawing/2014/main" id="{00000000-0008-0000-0400-000039000000}"/>
            </a:ext>
          </a:extLst>
        </xdr:cNvPr>
        <xdr:cNvSpPr txBox="1"/>
      </xdr:nvSpPr>
      <xdr:spPr>
        <a:xfrm>
          <a:off x="62541175" y="2305050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76,8%</a:t>
          </a:r>
        </a:p>
      </xdr:txBody>
    </xdr:sp>
    <xdr:clientData/>
  </xdr:twoCellAnchor>
  <xdr:twoCellAnchor>
    <xdr:from>
      <xdr:col>65</xdr:col>
      <xdr:colOff>2447917</xdr:colOff>
      <xdr:row>118</xdr:row>
      <xdr:rowOff>152398</xdr:rowOff>
    </xdr:from>
    <xdr:to>
      <xdr:col>65</xdr:col>
      <xdr:colOff>3019424</xdr:colOff>
      <xdr:row>120</xdr:row>
      <xdr:rowOff>47612</xdr:rowOff>
    </xdr:to>
    <xdr:sp macro="" textlink="">
      <xdr:nvSpPr>
        <xdr:cNvPr id="58" name="CuadroTexto 83">
          <a:extLst>
            <a:ext uri="{FF2B5EF4-FFF2-40B4-BE49-F238E27FC236}">
              <a16:creationId xmlns:a16="http://schemas.microsoft.com/office/drawing/2014/main" id="{00000000-0008-0000-0400-00003A000000}"/>
            </a:ext>
          </a:extLst>
        </xdr:cNvPr>
        <xdr:cNvSpPr txBox="1"/>
      </xdr:nvSpPr>
      <xdr:spPr>
        <a:xfrm>
          <a:off x="63093592" y="2305049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79,7%</a:t>
          </a:r>
        </a:p>
      </xdr:txBody>
    </xdr:sp>
    <xdr:clientData/>
  </xdr:twoCellAnchor>
  <xdr:twoCellAnchor>
    <xdr:from>
      <xdr:col>65</xdr:col>
      <xdr:colOff>2990863</xdr:colOff>
      <xdr:row>118</xdr:row>
      <xdr:rowOff>152393</xdr:rowOff>
    </xdr:from>
    <xdr:to>
      <xdr:col>65</xdr:col>
      <xdr:colOff>3552825</xdr:colOff>
      <xdr:row>120</xdr:row>
      <xdr:rowOff>57150</xdr:rowOff>
    </xdr:to>
    <xdr:sp macro="" textlink="">
      <xdr:nvSpPr>
        <xdr:cNvPr id="59" name="CuadroTexto 84">
          <a:extLst>
            <a:ext uri="{FF2B5EF4-FFF2-40B4-BE49-F238E27FC236}">
              <a16:creationId xmlns:a16="http://schemas.microsoft.com/office/drawing/2014/main" id="{00000000-0008-0000-0400-00003B000000}"/>
            </a:ext>
          </a:extLst>
        </xdr:cNvPr>
        <xdr:cNvSpPr txBox="1"/>
      </xdr:nvSpPr>
      <xdr:spPr>
        <a:xfrm>
          <a:off x="63636538" y="2305049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82,3%</a:t>
          </a:r>
        </a:p>
      </xdr:txBody>
    </xdr:sp>
    <xdr:clientData/>
  </xdr:twoCellAnchor>
  <xdr:twoCellAnchor>
    <xdr:from>
      <xdr:col>65</xdr:col>
      <xdr:colOff>3543300</xdr:colOff>
      <xdr:row>118</xdr:row>
      <xdr:rowOff>180980</xdr:rowOff>
    </xdr:from>
    <xdr:to>
      <xdr:col>65</xdr:col>
      <xdr:colOff>4105262</xdr:colOff>
      <xdr:row>120</xdr:row>
      <xdr:rowOff>85737</xdr:rowOff>
    </xdr:to>
    <xdr:sp macro="" textlink="">
      <xdr:nvSpPr>
        <xdr:cNvPr id="60" name="CuadroTexto 84">
          <a:extLst>
            <a:ext uri="{FF2B5EF4-FFF2-40B4-BE49-F238E27FC236}">
              <a16:creationId xmlns:a16="http://schemas.microsoft.com/office/drawing/2014/main" id="{00000000-0008-0000-0400-00003C000000}"/>
            </a:ext>
          </a:extLst>
        </xdr:cNvPr>
        <xdr:cNvSpPr txBox="1"/>
      </xdr:nvSpPr>
      <xdr:spPr>
        <a:xfrm>
          <a:off x="64188975" y="2307908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86,2%</a:t>
          </a:r>
        </a:p>
      </xdr:txBody>
    </xdr:sp>
    <xdr:clientData/>
  </xdr:twoCellAnchor>
  <xdr:twoCellAnchor>
    <xdr:from>
      <xdr:col>65</xdr:col>
      <xdr:colOff>4124325</xdr:colOff>
      <xdr:row>116</xdr:row>
      <xdr:rowOff>19050</xdr:rowOff>
    </xdr:from>
    <xdr:to>
      <xdr:col>65</xdr:col>
      <xdr:colOff>4581522</xdr:colOff>
      <xdr:row>117</xdr:row>
      <xdr:rowOff>114307</xdr:rowOff>
    </xdr:to>
    <xdr:sp macro="" textlink="">
      <xdr:nvSpPr>
        <xdr:cNvPr id="61" name="CuadroTexto 84">
          <a:extLst>
            <a:ext uri="{FF2B5EF4-FFF2-40B4-BE49-F238E27FC236}">
              <a16:creationId xmlns:a16="http://schemas.microsoft.com/office/drawing/2014/main" id="{00000000-0008-0000-0400-00003D000000}"/>
            </a:ext>
          </a:extLst>
        </xdr:cNvPr>
        <xdr:cNvSpPr txBox="1"/>
      </xdr:nvSpPr>
      <xdr:spPr>
        <a:xfrm>
          <a:off x="64770000" y="2253615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101,7</a:t>
          </a:r>
        </a:p>
      </xdr:txBody>
    </xdr:sp>
    <xdr:clientData/>
  </xdr:twoCellAnchor>
  <xdr:twoCellAnchor>
    <xdr:from>
      <xdr:col>65</xdr:col>
      <xdr:colOff>4133850</xdr:colOff>
      <xdr:row>116</xdr:row>
      <xdr:rowOff>180975</xdr:rowOff>
    </xdr:from>
    <xdr:to>
      <xdr:col>65</xdr:col>
      <xdr:colOff>4695812</xdr:colOff>
      <xdr:row>118</xdr:row>
      <xdr:rowOff>85732</xdr:rowOff>
    </xdr:to>
    <xdr:sp macro="" textlink="">
      <xdr:nvSpPr>
        <xdr:cNvPr id="62" name="CuadroTexto 84">
          <a:extLst>
            <a:ext uri="{FF2B5EF4-FFF2-40B4-BE49-F238E27FC236}">
              <a16:creationId xmlns:a16="http://schemas.microsoft.com/office/drawing/2014/main" id="{00000000-0008-0000-0400-00003E000000}"/>
            </a:ext>
          </a:extLst>
        </xdr:cNvPr>
        <xdr:cNvSpPr txBox="1"/>
      </xdr:nvSpPr>
      <xdr:spPr>
        <a:xfrm>
          <a:off x="64779525" y="2269807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9,5%</a:t>
          </a:r>
        </a:p>
      </xdr:txBody>
    </xdr:sp>
    <xdr:clientData/>
  </xdr:twoCellAnchor>
  <xdr:twoCellAnchor>
    <xdr:from>
      <xdr:col>65</xdr:col>
      <xdr:colOff>4105275</xdr:colOff>
      <xdr:row>118</xdr:row>
      <xdr:rowOff>171450</xdr:rowOff>
    </xdr:from>
    <xdr:to>
      <xdr:col>65</xdr:col>
      <xdr:colOff>4667237</xdr:colOff>
      <xdr:row>120</xdr:row>
      <xdr:rowOff>76207</xdr:rowOff>
    </xdr:to>
    <xdr:sp macro="" textlink="">
      <xdr:nvSpPr>
        <xdr:cNvPr id="63" name="CuadroTexto 84">
          <a:extLst>
            <a:ext uri="{FF2B5EF4-FFF2-40B4-BE49-F238E27FC236}">
              <a16:creationId xmlns:a16="http://schemas.microsoft.com/office/drawing/2014/main" id="{00000000-0008-0000-0400-00003F000000}"/>
            </a:ext>
          </a:extLst>
        </xdr:cNvPr>
        <xdr:cNvSpPr txBox="1"/>
      </xdr:nvSpPr>
      <xdr:spPr>
        <a:xfrm>
          <a:off x="64750950" y="2306955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90,5%</a:t>
          </a:r>
        </a:p>
      </xdr:txBody>
    </xdr:sp>
    <xdr:clientData/>
  </xdr:twoCellAnchor>
  <xdr:twoCellAnchor>
    <xdr:from>
      <xdr:col>65</xdr:col>
      <xdr:colOff>4667250</xdr:colOff>
      <xdr:row>117</xdr:row>
      <xdr:rowOff>85725</xdr:rowOff>
    </xdr:from>
    <xdr:to>
      <xdr:col>65</xdr:col>
      <xdr:colOff>5124447</xdr:colOff>
      <xdr:row>118</xdr:row>
      <xdr:rowOff>180982</xdr:rowOff>
    </xdr:to>
    <xdr:sp macro="" textlink="">
      <xdr:nvSpPr>
        <xdr:cNvPr id="64" name="CuadroTexto 84">
          <a:extLst>
            <a:ext uri="{FF2B5EF4-FFF2-40B4-BE49-F238E27FC236}">
              <a16:creationId xmlns:a16="http://schemas.microsoft.com/office/drawing/2014/main" id="{00000000-0008-0000-0400-000040000000}"/>
            </a:ext>
          </a:extLst>
        </xdr:cNvPr>
        <xdr:cNvSpPr txBox="1"/>
      </xdr:nvSpPr>
      <xdr:spPr>
        <a:xfrm>
          <a:off x="65312925" y="2279332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55,8</a:t>
          </a:r>
        </a:p>
      </xdr:txBody>
    </xdr:sp>
    <xdr:clientData/>
  </xdr:twoCellAnchor>
  <xdr:twoCellAnchor>
    <xdr:from>
      <xdr:col>65</xdr:col>
      <xdr:colOff>4686300</xdr:colOff>
      <xdr:row>118</xdr:row>
      <xdr:rowOff>38100</xdr:rowOff>
    </xdr:from>
    <xdr:to>
      <xdr:col>65</xdr:col>
      <xdr:colOff>5248262</xdr:colOff>
      <xdr:row>119</xdr:row>
      <xdr:rowOff>133357</xdr:rowOff>
    </xdr:to>
    <xdr:sp macro="" textlink="">
      <xdr:nvSpPr>
        <xdr:cNvPr id="65" name="CuadroTexto 84">
          <a:extLst>
            <a:ext uri="{FF2B5EF4-FFF2-40B4-BE49-F238E27FC236}">
              <a16:creationId xmlns:a16="http://schemas.microsoft.com/office/drawing/2014/main" id="{00000000-0008-0000-0400-000041000000}"/>
            </a:ext>
          </a:extLst>
        </xdr:cNvPr>
        <xdr:cNvSpPr txBox="1"/>
      </xdr:nvSpPr>
      <xdr:spPr>
        <a:xfrm>
          <a:off x="65331975" y="2293620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8,1%</a:t>
          </a:r>
        </a:p>
      </xdr:txBody>
    </xdr:sp>
    <xdr:clientData/>
  </xdr:twoCellAnchor>
  <xdr:twoCellAnchor>
    <xdr:from>
      <xdr:col>65</xdr:col>
      <xdr:colOff>4638675</xdr:colOff>
      <xdr:row>120</xdr:row>
      <xdr:rowOff>28575</xdr:rowOff>
    </xdr:from>
    <xdr:to>
      <xdr:col>65</xdr:col>
      <xdr:colOff>5200637</xdr:colOff>
      <xdr:row>121</xdr:row>
      <xdr:rowOff>123832</xdr:rowOff>
    </xdr:to>
    <xdr:sp macro="" textlink="">
      <xdr:nvSpPr>
        <xdr:cNvPr id="66" name="CuadroTexto 84">
          <a:extLst>
            <a:ext uri="{FF2B5EF4-FFF2-40B4-BE49-F238E27FC236}">
              <a16:creationId xmlns:a16="http://schemas.microsoft.com/office/drawing/2014/main" id="{00000000-0008-0000-0400-000042000000}"/>
            </a:ext>
          </a:extLst>
        </xdr:cNvPr>
        <xdr:cNvSpPr txBox="1"/>
      </xdr:nvSpPr>
      <xdr:spPr>
        <a:xfrm>
          <a:off x="65284350" y="2330767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91,9%</a:t>
          </a:r>
        </a:p>
      </xdr:txBody>
    </xdr:sp>
    <xdr:clientData/>
  </xdr:twoCellAnchor>
  <xdr:twoCellAnchor>
    <xdr:from>
      <xdr:col>65</xdr:col>
      <xdr:colOff>5238750</xdr:colOff>
      <xdr:row>118</xdr:row>
      <xdr:rowOff>161925</xdr:rowOff>
    </xdr:from>
    <xdr:to>
      <xdr:col>65</xdr:col>
      <xdr:colOff>5695947</xdr:colOff>
      <xdr:row>120</xdr:row>
      <xdr:rowOff>66682</xdr:rowOff>
    </xdr:to>
    <xdr:sp macro="" textlink="">
      <xdr:nvSpPr>
        <xdr:cNvPr id="67" name="CuadroTexto 84">
          <a:extLst>
            <a:ext uri="{FF2B5EF4-FFF2-40B4-BE49-F238E27FC236}">
              <a16:creationId xmlns:a16="http://schemas.microsoft.com/office/drawing/2014/main" id="{00000000-0008-0000-0400-000043000000}"/>
            </a:ext>
          </a:extLst>
        </xdr:cNvPr>
        <xdr:cNvSpPr txBox="1"/>
      </xdr:nvSpPr>
      <xdr:spPr>
        <a:xfrm>
          <a:off x="65884425" y="2306002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5,9</a:t>
          </a:r>
        </a:p>
      </xdr:txBody>
    </xdr:sp>
    <xdr:clientData/>
  </xdr:twoCellAnchor>
  <xdr:twoCellAnchor>
    <xdr:from>
      <xdr:col>65</xdr:col>
      <xdr:colOff>5191125</xdr:colOff>
      <xdr:row>119</xdr:row>
      <xdr:rowOff>114300</xdr:rowOff>
    </xdr:from>
    <xdr:to>
      <xdr:col>65</xdr:col>
      <xdr:colOff>5753087</xdr:colOff>
      <xdr:row>121</xdr:row>
      <xdr:rowOff>19057</xdr:rowOff>
    </xdr:to>
    <xdr:sp macro="" textlink="">
      <xdr:nvSpPr>
        <xdr:cNvPr id="68" name="CuadroTexto 84">
          <a:extLst>
            <a:ext uri="{FF2B5EF4-FFF2-40B4-BE49-F238E27FC236}">
              <a16:creationId xmlns:a16="http://schemas.microsoft.com/office/drawing/2014/main" id="{00000000-0008-0000-0400-000044000000}"/>
            </a:ext>
          </a:extLst>
        </xdr:cNvPr>
        <xdr:cNvSpPr txBox="1"/>
      </xdr:nvSpPr>
      <xdr:spPr>
        <a:xfrm>
          <a:off x="65836800" y="2320290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10,3%</a:t>
          </a:r>
        </a:p>
      </xdr:txBody>
    </xdr:sp>
    <xdr:clientData/>
  </xdr:twoCellAnchor>
  <xdr:twoCellAnchor>
    <xdr:from>
      <xdr:col>65</xdr:col>
      <xdr:colOff>5191125</xdr:colOff>
      <xdr:row>120</xdr:row>
      <xdr:rowOff>76200</xdr:rowOff>
    </xdr:from>
    <xdr:to>
      <xdr:col>65</xdr:col>
      <xdr:colOff>5753087</xdr:colOff>
      <xdr:row>121</xdr:row>
      <xdr:rowOff>171457</xdr:rowOff>
    </xdr:to>
    <xdr:sp macro="" textlink="">
      <xdr:nvSpPr>
        <xdr:cNvPr id="69" name="CuadroTexto 84">
          <a:extLst>
            <a:ext uri="{FF2B5EF4-FFF2-40B4-BE49-F238E27FC236}">
              <a16:creationId xmlns:a16="http://schemas.microsoft.com/office/drawing/2014/main" id="{00000000-0008-0000-0400-000045000000}"/>
            </a:ext>
          </a:extLst>
        </xdr:cNvPr>
        <xdr:cNvSpPr txBox="1"/>
      </xdr:nvSpPr>
      <xdr:spPr>
        <a:xfrm>
          <a:off x="65836800" y="2335530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89,7%</a:t>
          </a:r>
        </a:p>
      </xdr:txBody>
    </xdr:sp>
    <xdr:clientData/>
  </xdr:twoCellAnchor>
  <xdr:twoCellAnchor>
    <xdr:from>
      <xdr:col>65</xdr:col>
      <xdr:colOff>1257309</xdr:colOff>
      <xdr:row>175</xdr:row>
      <xdr:rowOff>171470</xdr:rowOff>
    </xdr:from>
    <xdr:to>
      <xdr:col>65</xdr:col>
      <xdr:colOff>1914515</xdr:colOff>
      <xdr:row>177</xdr:row>
      <xdr:rowOff>66684</xdr:rowOff>
    </xdr:to>
    <xdr:sp macro="" textlink="">
      <xdr:nvSpPr>
        <xdr:cNvPr id="70" name="CuadroTexto 79">
          <a:extLst>
            <a:ext uri="{FF2B5EF4-FFF2-40B4-BE49-F238E27FC236}">
              <a16:creationId xmlns:a16="http://schemas.microsoft.com/office/drawing/2014/main" id="{00000000-0008-0000-0400-000046000000}"/>
            </a:ext>
          </a:extLst>
        </xdr:cNvPr>
        <xdr:cNvSpPr txBox="1"/>
      </xdr:nvSpPr>
      <xdr:spPr>
        <a:xfrm>
          <a:off x="61902984" y="3392807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41,6</a:t>
          </a:r>
        </a:p>
      </xdr:txBody>
    </xdr:sp>
    <xdr:clientData/>
  </xdr:twoCellAnchor>
  <xdr:twoCellAnchor>
    <xdr:from>
      <xdr:col>65</xdr:col>
      <xdr:colOff>771525</xdr:colOff>
      <xdr:row>175</xdr:row>
      <xdr:rowOff>180986</xdr:rowOff>
    </xdr:from>
    <xdr:to>
      <xdr:col>65</xdr:col>
      <xdr:colOff>1428787</xdr:colOff>
      <xdr:row>177</xdr:row>
      <xdr:rowOff>76200</xdr:rowOff>
    </xdr:to>
    <xdr:sp macro="" textlink="">
      <xdr:nvSpPr>
        <xdr:cNvPr id="71" name="CuadroTexto 80">
          <a:extLst>
            <a:ext uri="{FF2B5EF4-FFF2-40B4-BE49-F238E27FC236}">
              <a16:creationId xmlns:a16="http://schemas.microsoft.com/office/drawing/2014/main" id="{00000000-0008-0000-0400-000047000000}"/>
            </a:ext>
          </a:extLst>
        </xdr:cNvPr>
        <xdr:cNvSpPr txBox="1"/>
      </xdr:nvSpPr>
      <xdr:spPr>
        <a:xfrm>
          <a:off x="61417200" y="33937586"/>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39,6</a:t>
          </a:r>
        </a:p>
      </xdr:txBody>
    </xdr:sp>
    <xdr:clientData/>
  </xdr:twoCellAnchor>
  <xdr:twoCellAnchor>
    <xdr:from>
      <xdr:col>65</xdr:col>
      <xdr:colOff>1704992</xdr:colOff>
      <xdr:row>172</xdr:row>
      <xdr:rowOff>152400</xdr:rowOff>
    </xdr:from>
    <xdr:to>
      <xdr:col>65</xdr:col>
      <xdr:colOff>2362198</xdr:colOff>
      <xdr:row>174</xdr:row>
      <xdr:rowOff>47645</xdr:rowOff>
    </xdr:to>
    <xdr:sp macro="" textlink="">
      <xdr:nvSpPr>
        <xdr:cNvPr id="72" name="CuadroTexto 81">
          <a:extLst>
            <a:ext uri="{FF2B5EF4-FFF2-40B4-BE49-F238E27FC236}">
              <a16:creationId xmlns:a16="http://schemas.microsoft.com/office/drawing/2014/main" id="{00000000-0008-0000-0400-000048000000}"/>
            </a:ext>
          </a:extLst>
        </xdr:cNvPr>
        <xdr:cNvSpPr txBox="1"/>
      </xdr:nvSpPr>
      <xdr:spPr>
        <a:xfrm>
          <a:off x="62350667" y="3333750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126,8</a:t>
          </a:r>
        </a:p>
      </xdr:txBody>
    </xdr:sp>
    <xdr:clientData/>
  </xdr:twoCellAnchor>
  <xdr:twoCellAnchor>
    <xdr:from>
      <xdr:col>65</xdr:col>
      <xdr:colOff>2209825</xdr:colOff>
      <xdr:row>172</xdr:row>
      <xdr:rowOff>152415</xdr:rowOff>
    </xdr:from>
    <xdr:to>
      <xdr:col>65</xdr:col>
      <xdr:colOff>2847975</xdr:colOff>
      <xdr:row>174</xdr:row>
      <xdr:rowOff>47630</xdr:rowOff>
    </xdr:to>
    <xdr:sp macro="" textlink="">
      <xdr:nvSpPr>
        <xdr:cNvPr id="73" name="CuadroTexto 82">
          <a:extLst>
            <a:ext uri="{FF2B5EF4-FFF2-40B4-BE49-F238E27FC236}">
              <a16:creationId xmlns:a16="http://schemas.microsoft.com/office/drawing/2014/main" id="{00000000-0008-0000-0400-000049000000}"/>
            </a:ext>
          </a:extLst>
        </xdr:cNvPr>
        <xdr:cNvSpPr txBox="1"/>
      </xdr:nvSpPr>
      <xdr:spPr>
        <a:xfrm>
          <a:off x="62855500" y="3333751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126,4</a:t>
          </a:r>
        </a:p>
      </xdr:txBody>
    </xdr:sp>
    <xdr:clientData/>
  </xdr:twoCellAnchor>
  <xdr:twoCellAnchor>
    <xdr:from>
      <xdr:col>65</xdr:col>
      <xdr:colOff>2695568</xdr:colOff>
      <xdr:row>173</xdr:row>
      <xdr:rowOff>19054</xdr:rowOff>
    </xdr:from>
    <xdr:to>
      <xdr:col>65</xdr:col>
      <xdr:colOff>3171818</xdr:colOff>
      <xdr:row>174</xdr:row>
      <xdr:rowOff>104768</xdr:rowOff>
    </xdr:to>
    <xdr:sp macro="" textlink="">
      <xdr:nvSpPr>
        <xdr:cNvPr id="74" name="CuadroTexto 83">
          <a:extLst>
            <a:ext uri="{FF2B5EF4-FFF2-40B4-BE49-F238E27FC236}">
              <a16:creationId xmlns:a16="http://schemas.microsoft.com/office/drawing/2014/main" id="{00000000-0008-0000-0400-00004A000000}"/>
            </a:ext>
          </a:extLst>
        </xdr:cNvPr>
        <xdr:cNvSpPr txBox="1"/>
      </xdr:nvSpPr>
      <xdr:spPr>
        <a:xfrm>
          <a:off x="63341243" y="3339465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121,6</a:t>
          </a:r>
        </a:p>
      </xdr:txBody>
    </xdr:sp>
    <xdr:clientData/>
  </xdr:twoCellAnchor>
  <xdr:twoCellAnchor>
    <xdr:from>
      <xdr:col>65</xdr:col>
      <xdr:colOff>3181363</xdr:colOff>
      <xdr:row>173</xdr:row>
      <xdr:rowOff>76199</xdr:rowOff>
    </xdr:from>
    <xdr:to>
      <xdr:col>65</xdr:col>
      <xdr:colOff>3638560</xdr:colOff>
      <xdr:row>174</xdr:row>
      <xdr:rowOff>171456</xdr:rowOff>
    </xdr:to>
    <xdr:sp macro="" textlink="">
      <xdr:nvSpPr>
        <xdr:cNvPr id="75" name="CuadroTexto 84">
          <a:extLst>
            <a:ext uri="{FF2B5EF4-FFF2-40B4-BE49-F238E27FC236}">
              <a16:creationId xmlns:a16="http://schemas.microsoft.com/office/drawing/2014/main" id="{00000000-0008-0000-0400-00004B000000}"/>
            </a:ext>
          </a:extLst>
        </xdr:cNvPr>
        <xdr:cNvSpPr txBox="1"/>
      </xdr:nvSpPr>
      <xdr:spPr>
        <a:xfrm>
          <a:off x="63827038" y="3345179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111,9</a:t>
          </a:r>
        </a:p>
      </xdr:txBody>
    </xdr:sp>
    <xdr:clientData/>
  </xdr:twoCellAnchor>
  <xdr:twoCellAnchor>
    <xdr:from>
      <xdr:col>65</xdr:col>
      <xdr:colOff>3676650</xdr:colOff>
      <xdr:row>173</xdr:row>
      <xdr:rowOff>114320</xdr:rowOff>
    </xdr:from>
    <xdr:to>
      <xdr:col>65</xdr:col>
      <xdr:colOff>4133847</xdr:colOff>
      <xdr:row>175</xdr:row>
      <xdr:rowOff>19077</xdr:rowOff>
    </xdr:to>
    <xdr:sp macro="" textlink="">
      <xdr:nvSpPr>
        <xdr:cNvPr id="76" name="CuadroTexto 84">
          <a:extLst>
            <a:ext uri="{FF2B5EF4-FFF2-40B4-BE49-F238E27FC236}">
              <a16:creationId xmlns:a16="http://schemas.microsoft.com/office/drawing/2014/main" id="{00000000-0008-0000-0400-00004C000000}"/>
            </a:ext>
          </a:extLst>
        </xdr:cNvPr>
        <xdr:cNvSpPr txBox="1"/>
      </xdr:nvSpPr>
      <xdr:spPr>
        <a:xfrm>
          <a:off x="64322325" y="3348992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106,8</a:t>
          </a:r>
        </a:p>
      </xdr:txBody>
    </xdr:sp>
    <xdr:clientData/>
  </xdr:twoCellAnchor>
  <xdr:twoCellAnchor>
    <xdr:from>
      <xdr:col>65</xdr:col>
      <xdr:colOff>4181475</xdr:colOff>
      <xdr:row>173</xdr:row>
      <xdr:rowOff>133365</xdr:rowOff>
    </xdr:from>
    <xdr:to>
      <xdr:col>65</xdr:col>
      <xdr:colOff>4638672</xdr:colOff>
      <xdr:row>175</xdr:row>
      <xdr:rowOff>38122</xdr:rowOff>
    </xdr:to>
    <xdr:sp macro="" textlink="">
      <xdr:nvSpPr>
        <xdr:cNvPr id="77" name="CuadroTexto 84">
          <a:extLst>
            <a:ext uri="{FF2B5EF4-FFF2-40B4-BE49-F238E27FC236}">
              <a16:creationId xmlns:a16="http://schemas.microsoft.com/office/drawing/2014/main" id="{00000000-0008-0000-0400-00004D000000}"/>
            </a:ext>
          </a:extLst>
        </xdr:cNvPr>
        <xdr:cNvSpPr txBox="1"/>
      </xdr:nvSpPr>
      <xdr:spPr>
        <a:xfrm>
          <a:off x="64827150" y="335089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101,7</a:t>
          </a:r>
        </a:p>
      </xdr:txBody>
    </xdr:sp>
    <xdr:clientData/>
  </xdr:twoCellAnchor>
  <xdr:twoCellAnchor>
    <xdr:from>
      <xdr:col>65</xdr:col>
      <xdr:colOff>4695825</xdr:colOff>
      <xdr:row>175</xdr:row>
      <xdr:rowOff>85740</xdr:rowOff>
    </xdr:from>
    <xdr:to>
      <xdr:col>65</xdr:col>
      <xdr:colOff>5153022</xdr:colOff>
      <xdr:row>176</xdr:row>
      <xdr:rowOff>180997</xdr:rowOff>
    </xdr:to>
    <xdr:sp macro="" textlink="">
      <xdr:nvSpPr>
        <xdr:cNvPr id="78" name="CuadroTexto 84">
          <a:extLst>
            <a:ext uri="{FF2B5EF4-FFF2-40B4-BE49-F238E27FC236}">
              <a16:creationId xmlns:a16="http://schemas.microsoft.com/office/drawing/2014/main" id="{00000000-0008-0000-0400-00004E000000}"/>
            </a:ext>
          </a:extLst>
        </xdr:cNvPr>
        <xdr:cNvSpPr txBox="1"/>
      </xdr:nvSpPr>
      <xdr:spPr>
        <a:xfrm>
          <a:off x="65341500" y="3384234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55,8</a:t>
          </a:r>
        </a:p>
      </xdr:txBody>
    </xdr:sp>
    <xdr:clientData/>
  </xdr:twoCellAnchor>
  <xdr:twoCellAnchor>
    <xdr:from>
      <xdr:col>65</xdr:col>
      <xdr:colOff>5219700</xdr:colOff>
      <xdr:row>177</xdr:row>
      <xdr:rowOff>38115</xdr:rowOff>
    </xdr:from>
    <xdr:to>
      <xdr:col>65</xdr:col>
      <xdr:colOff>5676897</xdr:colOff>
      <xdr:row>178</xdr:row>
      <xdr:rowOff>133372</xdr:rowOff>
    </xdr:to>
    <xdr:sp macro="" textlink="">
      <xdr:nvSpPr>
        <xdr:cNvPr id="79" name="CuadroTexto 84">
          <a:extLst>
            <a:ext uri="{FF2B5EF4-FFF2-40B4-BE49-F238E27FC236}">
              <a16:creationId xmlns:a16="http://schemas.microsoft.com/office/drawing/2014/main" id="{00000000-0008-0000-0400-00004F000000}"/>
            </a:ext>
          </a:extLst>
        </xdr:cNvPr>
        <xdr:cNvSpPr txBox="1"/>
      </xdr:nvSpPr>
      <xdr:spPr>
        <a:xfrm>
          <a:off x="65865375" y="3417571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5,9</a:t>
          </a:r>
        </a:p>
      </xdr:txBody>
    </xdr:sp>
    <xdr:clientData/>
  </xdr:twoCellAnchor>
  <xdr:twoCellAnchor>
    <xdr:from>
      <xdr:col>65</xdr:col>
      <xdr:colOff>1524009</xdr:colOff>
      <xdr:row>133</xdr:row>
      <xdr:rowOff>152420</xdr:rowOff>
    </xdr:from>
    <xdr:to>
      <xdr:col>65</xdr:col>
      <xdr:colOff>2181215</xdr:colOff>
      <xdr:row>135</xdr:row>
      <xdr:rowOff>47634</xdr:rowOff>
    </xdr:to>
    <xdr:sp macro="" textlink="">
      <xdr:nvSpPr>
        <xdr:cNvPr id="80" name="CuadroTexto 79">
          <a:extLst>
            <a:ext uri="{FF2B5EF4-FFF2-40B4-BE49-F238E27FC236}">
              <a16:creationId xmlns:a16="http://schemas.microsoft.com/office/drawing/2014/main" id="{00000000-0008-0000-0400-000050000000}"/>
            </a:ext>
          </a:extLst>
        </xdr:cNvPr>
        <xdr:cNvSpPr txBox="1"/>
      </xdr:nvSpPr>
      <xdr:spPr>
        <a:xfrm>
          <a:off x="62169684" y="2590802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44,2</a:t>
          </a:r>
        </a:p>
      </xdr:txBody>
    </xdr:sp>
    <xdr:clientData/>
  </xdr:twoCellAnchor>
  <xdr:twoCellAnchor>
    <xdr:from>
      <xdr:col>65</xdr:col>
      <xdr:colOff>647700</xdr:colOff>
      <xdr:row>137</xdr:row>
      <xdr:rowOff>142886</xdr:rowOff>
    </xdr:from>
    <xdr:to>
      <xdr:col>65</xdr:col>
      <xdr:colOff>1304962</xdr:colOff>
      <xdr:row>139</xdr:row>
      <xdr:rowOff>38100</xdr:rowOff>
    </xdr:to>
    <xdr:sp macro="" textlink="">
      <xdr:nvSpPr>
        <xdr:cNvPr id="81" name="CuadroTexto 80">
          <a:extLst>
            <a:ext uri="{FF2B5EF4-FFF2-40B4-BE49-F238E27FC236}">
              <a16:creationId xmlns:a16="http://schemas.microsoft.com/office/drawing/2014/main" id="{00000000-0008-0000-0400-000051000000}"/>
            </a:ext>
          </a:extLst>
        </xdr:cNvPr>
        <xdr:cNvSpPr txBox="1"/>
      </xdr:nvSpPr>
      <xdr:spPr>
        <a:xfrm>
          <a:off x="61293375" y="26660486"/>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19,3</a:t>
          </a:r>
        </a:p>
      </xdr:txBody>
    </xdr:sp>
    <xdr:clientData/>
  </xdr:twoCellAnchor>
  <xdr:twoCellAnchor>
    <xdr:from>
      <xdr:col>65</xdr:col>
      <xdr:colOff>2400317</xdr:colOff>
      <xdr:row>133</xdr:row>
      <xdr:rowOff>104775</xdr:rowOff>
    </xdr:from>
    <xdr:to>
      <xdr:col>65</xdr:col>
      <xdr:colOff>3057523</xdr:colOff>
      <xdr:row>135</xdr:row>
      <xdr:rowOff>20</xdr:rowOff>
    </xdr:to>
    <xdr:sp macro="" textlink="">
      <xdr:nvSpPr>
        <xdr:cNvPr id="82" name="CuadroTexto 81">
          <a:extLst>
            <a:ext uri="{FF2B5EF4-FFF2-40B4-BE49-F238E27FC236}">
              <a16:creationId xmlns:a16="http://schemas.microsoft.com/office/drawing/2014/main" id="{00000000-0008-0000-0400-000052000000}"/>
            </a:ext>
          </a:extLst>
        </xdr:cNvPr>
        <xdr:cNvSpPr txBox="1"/>
      </xdr:nvSpPr>
      <xdr:spPr>
        <a:xfrm>
          <a:off x="63045992" y="258603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45,6</a:t>
          </a:r>
        </a:p>
      </xdr:txBody>
    </xdr:sp>
    <xdr:clientData/>
  </xdr:twoCellAnchor>
  <xdr:twoCellAnchor>
    <xdr:from>
      <xdr:col>65</xdr:col>
      <xdr:colOff>3257575</xdr:colOff>
      <xdr:row>133</xdr:row>
      <xdr:rowOff>171465</xdr:rowOff>
    </xdr:from>
    <xdr:to>
      <xdr:col>65</xdr:col>
      <xdr:colOff>3895725</xdr:colOff>
      <xdr:row>135</xdr:row>
      <xdr:rowOff>66680</xdr:rowOff>
    </xdr:to>
    <xdr:sp macro="" textlink="">
      <xdr:nvSpPr>
        <xdr:cNvPr id="83" name="CuadroTexto 82">
          <a:extLst>
            <a:ext uri="{FF2B5EF4-FFF2-40B4-BE49-F238E27FC236}">
              <a16:creationId xmlns:a16="http://schemas.microsoft.com/office/drawing/2014/main" id="{00000000-0008-0000-0400-000053000000}"/>
            </a:ext>
          </a:extLst>
        </xdr:cNvPr>
        <xdr:cNvSpPr txBox="1"/>
      </xdr:nvSpPr>
      <xdr:spPr>
        <a:xfrm>
          <a:off x="63903250" y="2592706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43,6</a:t>
          </a:r>
        </a:p>
      </xdr:txBody>
    </xdr:sp>
    <xdr:clientData/>
  </xdr:twoCellAnchor>
  <xdr:twoCellAnchor>
    <xdr:from>
      <xdr:col>65</xdr:col>
      <xdr:colOff>4124318</xdr:colOff>
      <xdr:row>134</xdr:row>
      <xdr:rowOff>28579</xdr:rowOff>
    </xdr:from>
    <xdr:to>
      <xdr:col>65</xdr:col>
      <xdr:colOff>4600568</xdr:colOff>
      <xdr:row>135</xdr:row>
      <xdr:rowOff>114293</xdr:rowOff>
    </xdr:to>
    <xdr:sp macro="" textlink="">
      <xdr:nvSpPr>
        <xdr:cNvPr id="84" name="CuadroTexto 83">
          <a:extLst>
            <a:ext uri="{FF2B5EF4-FFF2-40B4-BE49-F238E27FC236}">
              <a16:creationId xmlns:a16="http://schemas.microsoft.com/office/drawing/2014/main" id="{00000000-0008-0000-0400-000054000000}"/>
            </a:ext>
          </a:extLst>
        </xdr:cNvPr>
        <xdr:cNvSpPr txBox="1"/>
      </xdr:nvSpPr>
      <xdr:spPr>
        <a:xfrm>
          <a:off x="64769993" y="25974679"/>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41,6</a:t>
          </a:r>
        </a:p>
      </xdr:txBody>
    </xdr:sp>
    <xdr:clientData/>
  </xdr:twoCellAnchor>
  <xdr:twoCellAnchor>
    <xdr:from>
      <xdr:col>65</xdr:col>
      <xdr:colOff>5000638</xdr:colOff>
      <xdr:row>136</xdr:row>
      <xdr:rowOff>85724</xdr:rowOff>
    </xdr:from>
    <xdr:to>
      <xdr:col>65</xdr:col>
      <xdr:colOff>5457835</xdr:colOff>
      <xdr:row>137</xdr:row>
      <xdr:rowOff>180981</xdr:rowOff>
    </xdr:to>
    <xdr:sp macro="" textlink="">
      <xdr:nvSpPr>
        <xdr:cNvPr id="85" name="CuadroTexto 84">
          <a:extLst>
            <a:ext uri="{FF2B5EF4-FFF2-40B4-BE49-F238E27FC236}">
              <a16:creationId xmlns:a16="http://schemas.microsoft.com/office/drawing/2014/main" id="{00000000-0008-0000-0400-000055000000}"/>
            </a:ext>
          </a:extLst>
        </xdr:cNvPr>
        <xdr:cNvSpPr txBox="1"/>
      </xdr:nvSpPr>
      <xdr:spPr>
        <a:xfrm>
          <a:off x="65646313" y="26412824"/>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23,4</a:t>
          </a:r>
        </a:p>
      </xdr:txBody>
    </xdr:sp>
    <xdr:clientData/>
  </xdr:twoCellAnchor>
  <xdr:twoCellAnchor>
    <xdr:from>
      <xdr:col>65</xdr:col>
      <xdr:colOff>1485909</xdr:colOff>
      <xdr:row>138</xdr:row>
      <xdr:rowOff>19074</xdr:rowOff>
    </xdr:from>
    <xdr:to>
      <xdr:col>65</xdr:col>
      <xdr:colOff>2143115</xdr:colOff>
      <xdr:row>139</xdr:row>
      <xdr:rowOff>104788</xdr:rowOff>
    </xdr:to>
    <xdr:sp macro="" textlink="">
      <xdr:nvSpPr>
        <xdr:cNvPr id="86" name="CuadroTexto 79">
          <a:extLst>
            <a:ext uri="{FF2B5EF4-FFF2-40B4-BE49-F238E27FC236}">
              <a16:creationId xmlns:a16="http://schemas.microsoft.com/office/drawing/2014/main" id="{00000000-0008-0000-0400-000056000000}"/>
            </a:ext>
          </a:extLst>
        </xdr:cNvPr>
        <xdr:cNvSpPr txBox="1"/>
      </xdr:nvSpPr>
      <xdr:spPr>
        <a:xfrm>
          <a:off x="62131584" y="2672717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81,7%</a:t>
          </a:r>
        </a:p>
      </xdr:txBody>
    </xdr:sp>
    <xdr:clientData/>
  </xdr:twoCellAnchor>
  <xdr:twoCellAnchor>
    <xdr:from>
      <xdr:col>65</xdr:col>
      <xdr:colOff>609600</xdr:colOff>
      <xdr:row>140</xdr:row>
      <xdr:rowOff>114315</xdr:rowOff>
    </xdr:from>
    <xdr:to>
      <xdr:col>65</xdr:col>
      <xdr:colOff>1266862</xdr:colOff>
      <xdr:row>142</xdr:row>
      <xdr:rowOff>9529</xdr:rowOff>
    </xdr:to>
    <xdr:sp macro="" textlink="">
      <xdr:nvSpPr>
        <xdr:cNvPr id="87" name="CuadroTexto 80">
          <a:extLst>
            <a:ext uri="{FF2B5EF4-FFF2-40B4-BE49-F238E27FC236}">
              <a16:creationId xmlns:a16="http://schemas.microsoft.com/office/drawing/2014/main" id="{00000000-0008-0000-0400-000057000000}"/>
            </a:ext>
          </a:extLst>
        </xdr:cNvPr>
        <xdr:cNvSpPr txBox="1"/>
      </xdr:nvSpPr>
      <xdr:spPr>
        <a:xfrm>
          <a:off x="61255275" y="27203415"/>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54,1%</a:t>
          </a:r>
        </a:p>
      </xdr:txBody>
    </xdr:sp>
    <xdr:clientData/>
  </xdr:twoCellAnchor>
  <xdr:twoCellAnchor>
    <xdr:from>
      <xdr:col>65</xdr:col>
      <xdr:colOff>2324117</xdr:colOff>
      <xdr:row>138</xdr:row>
      <xdr:rowOff>38104</xdr:rowOff>
    </xdr:from>
    <xdr:to>
      <xdr:col>65</xdr:col>
      <xdr:colOff>2981323</xdr:colOff>
      <xdr:row>139</xdr:row>
      <xdr:rowOff>123849</xdr:rowOff>
    </xdr:to>
    <xdr:sp macro="" textlink="">
      <xdr:nvSpPr>
        <xdr:cNvPr id="88" name="CuadroTexto 81">
          <a:extLst>
            <a:ext uri="{FF2B5EF4-FFF2-40B4-BE49-F238E27FC236}">
              <a16:creationId xmlns:a16="http://schemas.microsoft.com/office/drawing/2014/main" id="{00000000-0008-0000-0400-000058000000}"/>
            </a:ext>
          </a:extLst>
        </xdr:cNvPr>
        <xdr:cNvSpPr txBox="1"/>
      </xdr:nvSpPr>
      <xdr:spPr>
        <a:xfrm>
          <a:off x="62969792" y="2674620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86,5%</a:t>
          </a:r>
        </a:p>
      </xdr:txBody>
    </xdr:sp>
    <xdr:clientData/>
  </xdr:twoCellAnchor>
  <xdr:twoCellAnchor>
    <xdr:from>
      <xdr:col>65</xdr:col>
      <xdr:colOff>3200425</xdr:colOff>
      <xdr:row>138</xdr:row>
      <xdr:rowOff>47644</xdr:rowOff>
    </xdr:from>
    <xdr:to>
      <xdr:col>65</xdr:col>
      <xdr:colOff>3838575</xdr:colOff>
      <xdr:row>139</xdr:row>
      <xdr:rowOff>133359</xdr:rowOff>
    </xdr:to>
    <xdr:sp macro="" textlink="">
      <xdr:nvSpPr>
        <xdr:cNvPr id="89" name="CuadroTexto 82">
          <a:extLst>
            <a:ext uri="{FF2B5EF4-FFF2-40B4-BE49-F238E27FC236}">
              <a16:creationId xmlns:a16="http://schemas.microsoft.com/office/drawing/2014/main" id="{00000000-0008-0000-0400-000059000000}"/>
            </a:ext>
          </a:extLst>
        </xdr:cNvPr>
        <xdr:cNvSpPr txBox="1"/>
      </xdr:nvSpPr>
      <xdr:spPr>
        <a:xfrm>
          <a:off x="63846100" y="2675574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90,4%</a:t>
          </a:r>
        </a:p>
      </xdr:txBody>
    </xdr:sp>
    <xdr:clientData/>
  </xdr:twoCellAnchor>
  <xdr:twoCellAnchor>
    <xdr:from>
      <xdr:col>65</xdr:col>
      <xdr:colOff>4105267</xdr:colOff>
      <xdr:row>138</xdr:row>
      <xdr:rowOff>66683</xdr:rowOff>
    </xdr:from>
    <xdr:to>
      <xdr:col>65</xdr:col>
      <xdr:colOff>4676774</xdr:colOff>
      <xdr:row>139</xdr:row>
      <xdr:rowOff>152397</xdr:rowOff>
    </xdr:to>
    <xdr:sp macro="" textlink="">
      <xdr:nvSpPr>
        <xdr:cNvPr id="90" name="CuadroTexto 83">
          <a:extLst>
            <a:ext uri="{FF2B5EF4-FFF2-40B4-BE49-F238E27FC236}">
              <a16:creationId xmlns:a16="http://schemas.microsoft.com/office/drawing/2014/main" id="{00000000-0008-0000-0400-00005A000000}"/>
            </a:ext>
          </a:extLst>
        </xdr:cNvPr>
        <xdr:cNvSpPr txBox="1"/>
      </xdr:nvSpPr>
      <xdr:spPr>
        <a:xfrm>
          <a:off x="64750942" y="2677478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94,7%</a:t>
          </a:r>
        </a:p>
      </xdr:txBody>
    </xdr:sp>
    <xdr:clientData/>
  </xdr:twoCellAnchor>
  <xdr:twoCellAnchor>
    <xdr:from>
      <xdr:col>65</xdr:col>
      <xdr:colOff>4972063</xdr:colOff>
      <xdr:row>139</xdr:row>
      <xdr:rowOff>104778</xdr:rowOff>
    </xdr:from>
    <xdr:to>
      <xdr:col>65</xdr:col>
      <xdr:colOff>5534025</xdr:colOff>
      <xdr:row>141</xdr:row>
      <xdr:rowOff>9535</xdr:rowOff>
    </xdr:to>
    <xdr:sp macro="" textlink="">
      <xdr:nvSpPr>
        <xdr:cNvPr id="91" name="CuadroTexto 84">
          <a:extLst>
            <a:ext uri="{FF2B5EF4-FFF2-40B4-BE49-F238E27FC236}">
              <a16:creationId xmlns:a16="http://schemas.microsoft.com/office/drawing/2014/main" id="{00000000-0008-0000-0400-00005B000000}"/>
            </a:ext>
          </a:extLst>
        </xdr:cNvPr>
        <xdr:cNvSpPr txBox="1"/>
      </xdr:nvSpPr>
      <xdr:spPr>
        <a:xfrm>
          <a:off x="65617738" y="2700337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98,4%</a:t>
          </a:r>
        </a:p>
      </xdr:txBody>
    </xdr:sp>
    <xdr:clientData/>
  </xdr:twoCellAnchor>
  <xdr:twoCellAnchor>
    <xdr:from>
      <xdr:col>65</xdr:col>
      <xdr:colOff>1485909</xdr:colOff>
      <xdr:row>135</xdr:row>
      <xdr:rowOff>24</xdr:rowOff>
    </xdr:from>
    <xdr:to>
      <xdr:col>65</xdr:col>
      <xdr:colOff>2143115</xdr:colOff>
      <xdr:row>136</xdr:row>
      <xdr:rowOff>85738</xdr:rowOff>
    </xdr:to>
    <xdr:sp macro="" textlink="">
      <xdr:nvSpPr>
        <xdr:cNvPr id="92" name="CuadroTexto 79">
          <a:extLst>
            <a:ext uri="{FF2B5EF4-FFF2-40B4-BE49-F238E27FC236}">
              <a16:creationId xmlns:a16="http://schemas.microsoft.com/office/drawing/2014/main" id="{00000000-0008-0000-0400-00005C000000}"/>
            </a:ext>
          </a:extLst>
        </xdr:cNvPr>
        <xdr:cNvSpPr txBox="1"/>
      </xdr:nvSpPr>
      <xdr:spPr>
        <a:xfrm>
          <a:off x="62131584" y="2613662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18,3%</a:t>
          </a:r>
        </a:p>
      </xdr:txBody>
    </xdr:sp>
    <xdr:clientData/>
  </xdr:twoCellAnchor>
  <xdr:twoCellAnchor>
    <xdr:from>
      <xdr:col>65</xdr:col>
      <xdr:colOff>2352692</xdr:colOff>
      <xdr:row>134</xdr:row>
      <xdr:rowOff>114304</xdr:rowOff>
    </xdr:from>
    <xdr:to>
      <xdr:col>65</xdr:col>
      <xdr:colOff>3009898</xdr:colOff>
      <xdr:row>136</xdr:row>
      <xdr:rowOff>9549</xdr:rowOff>
    </xdr:to>
    <xdr:sp macro="" textlink="">
      <xdr:nvSpPr>
        <xdr:cNvPr id="93" name="CuadroTexto 81">
          <a:extLst>
            <a:ext uri="{FF2B5EF4-FFF2-40B4-BE49-F238E27FC236}">
              <a16:creationId xmlns:a16="http://schemas.microsoft.com/office/drawing/2014/main" id="{00000000-0008-0000-0400-00005D000000}"/>
            </a:ext>
          </a:extLst>
        </xdr:cNvPr>
        <xdr:cNvSpPr txBox="1"/>
      </xdr:nvSpPr>
      <xdr:spPr>
        <a:xfrm>
          <a:off x="62998367" y="2606040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13,5%</a:t>
          </a:r>
        </a:p>
      </xdr:txBody>
    </xdr:sp>
    <xdr:clientData/>
  </xdr:twoCellAnchor>
  <xdr:twoCellAnchor>
    <xdr:from>
      <xdr:col>65</xdr:col>
      <xdr:colOff>3248050</xdr:colOff>
      <xdr:row>134</xdr:row>
      <xdr:rowOff>171469</xdr:rowOff>
    </xdr:from>
    <xdr:to>
      <xdr:col>65</xdr:col>
      <xdr:colOff>3886200</xdr:colOff>
      <xdr:row>136</xdr:row>
      <xdr:rowOff>66684</xdr:rowOff>
    </xdr:to>
    <xdr:sp macro="" textlink="">
      <xdr:nvSpPr>
        <xdr:cNvPr id="94" name="CuadroTexto 82">
          <a:extLst>
            <a:ext uri="{FF2B5EF4-FFF2-40B4-BE49-F238E27FC236}">
              <a16:creationId xmlns:a16="http://schemas.microsoft.com/office/drawing/2014/main" id="{00000000-0008-0000-0400-00005E000000}"/>
            </a:ext>
          </a:extLst>
        </xdr:cNvPr>
        <xdr:cNvSpPr txBox="1"/>
      </xdr:nvSpPr>
      <xdr:spPr>
        <a:xfrm>
          <a:off x="63893725" y="2611756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9,6%</a:t>
          </a:r>
        </a:p>
      </xdr:txBody>
    </xdr:sp>
    <xdr:clientData/>
  </xdr:twoCellAnchor>
  <xdr:twoCellAnchor>
    <xdr:from>
      <xdr:col>65</xdr:col>
      <xdr:colOff>4124317</xdr:colOff>
      <xdr:row>135</xdr:row>
      <xdr:rowOff>19058</xdr:rowOff>
    </xdr:from>
    <xdr:to>
      <xdr:col>65</xdr:col>
      <xdr:colOff>4695824</xdr:colOff>
      <xdr:row>136</xdr:row>
      <xdr:rowOff>104772</xdr:rowOff>
    </xdr:to>
    <xdr:sp macro="" textlink="">
      <xdr:nvSpPr>
        <xdr:cNvPr id="95" name="CuadroTexto 83">
          <a:extLst>
            <a:ext uri="{FF2B5EF4-FFF2-40B4-BE49-F238E27FC236}">
              <a16:creationId xmlns:a16="http://schemas.microsoft.com/office/drawing/2014/main" id="{00000000-0008-0000-0400-00005F000000}"/>
            </a:ext>
          </a:extLst>
        </xdr:cNvPr>
        <xdr:cNvSpPr txBox="1"/>
      </xdr:nvSpPr>
      <xdr:spPr>
        <a:xfrm>
          <a:off x="64769992" y="2615565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5,3%</a:t>
          </a:r>
        </a:p>
      </xdr:txBody>
    </xdr:sp>
    <xdr:clientData/>
  </xdr:twoCellAnchor>
  <xdr:twoCellAnchor>
    <xdr:from>
      <xdr:col>65</xdr:col>
      <xdr:colOff>4991113</xdr:colOff>
      <xdr:row>137</xdr:row>
      <xdr:rowOff>57153</xdr:rowOff>
    </xdr:from>
    <xdr:to>
      <xdr:col>65</xdr:col>
      <xdr:colOff>5553075</xdr:colOff>
      <xdr:row>138</xdr:row>
      <xdr:rowOff>152410</xdr:rowOff>
    </xdr:to>
    <xdr:sp macro="" textlink="">
      <xdr:nvSpPr>
        <xdr:cNvPr id="96" name="CuadroTexto 84">
          <a:extLst>
            <a:ext uri="{FF2B5EF4-FFF2-40B4-BE49-F238E27FC236}">
              <a16:creationId xmlns:a16="http://schemas.microsoft.com/office/drawing/2014/main" id="{00000000-0008-0000-0400-000060000000}"/>
            </a:ext>
          </a:extLst>
        </xdr:cNvPr>
        <xdr:cNvSpPr txBox="1"/>
      </xdr:nvSpPr>
      <xdr:spPr>
        <a:xfrm>
          <a:off x="65636788" y="2657475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1,6%</a:t>
          </a:r>
        </a:p>
      </xdr:txBody>
    </xdr:sp>
    <xdr:clientData/>
  </xdr:twoCellAnchor>
  <xdr:twoCellAnchor>
    <xdr:from>
      <xdr:col>65</xdr:col>
      <xdr:colOff>619125</xdr:colOff>
      <xdr:row>138</xdr:row>
      <xdr:rowOff>180990</xdr:rowOff>
    </xdr:from>
    <xdr:to>
      <xdr:col>65</xdr:col>
      <xdr:colOff>1276331</xdr:colOff>
      <xdr:row>140</xdr:row>
      <xdr:rowOff>76204</xdr:rowOff>
    </xdr:to>
    <xdr:sp macro="" textlink="">
      <xdr:nvSpPr>
        <xdr:cNvPr id="97" name="CuadroTexto 79">
          <a:extLst>
            <a:ext uri="{FF2B5EF4-FFF2-40B4-BE49-F238E27FC236}">
              <a16:creationId xmlns:a16="http://schemas.microsoft.com/office/drawing/2014/main" id="{00000000-0008-0000-0400-000061000000}"/>
            </a:ext>
          </a:extLst>
        </xdr:cNvPr>
        <xdr:cNvSpPr txBox="1"/>
      </xdr:nvSpPr>
      <xdr:spPr>
        <a:xfrm>
          <a:off x="61264800" y="2688909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45,9%</a:t>
          </a:r>
        </a:p>
      </xdr:txBody>
    </xdr:sp>
    <xdr:clientData/>
  </xdr:twoCellAnchor>
  <xdr:twoCellAnchor>
    <xdr:from>
      <xdr:col>65</xdr:col>
      <xdr:colOff>1762134</xdr:colOff>
      <xdr:row>192</xdr:row>
      <xdr:rowOff>123845</xdr:rowOff>
    </xdr:from>
    <xdr:to>
      <xdr:col>65</xdr:col>
      <xdr:colOff>2419340</xdr:colOff>
      <xdr:row>194</xdr:row>
      <xdr:rowOff>19059</xdr:rowOff>
    </xdr:to>
    <xdr:sp macro="" textlink="">
      <xdr:nvSpPr>
        <xdr:cNvPr id="98" name="CuadroTexto 97">
          <a:extLst>
            <a:ext uri="{FF2B5EF4-FFF2-40B4-BE49-F238E27FC236}">
              <a16:creationId xmlns:a16="http://schemas.microsoft.com/office/drawing/2014/main" id="{00000000-0008-0000-0400-000062000000}"/>
            </a:ext>
          </a:extLst>
        </xdr:cNvPr>
        <xdr:cNvSpPr txBox="1"/>
      </xdr:nvSpPr>
      <xdr:spPr>
        <a:xfrm>
          <a:off x="62407809" y="3711894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44,2</a:t>
          </a:r>
        </a:p>
      </xdr:txBody>
    </xdr:sp>
    <xdr:clientData/>
  </xdr:twoCellAnchor>
  <xdr:twoCellAnchor>
    <xdr:from>
      <xdr:col>65</xdr:col>
      <xdr:colOff>942975</xdr:colOff>
      <xdr:row>194</xdr:row>
      <xdr:rowOff>171461</xdr:rowOff>
    </xdr:from>
    <xdr:to>
      <xdr:col>65</xdr:col>
      <xdr:colOff>1600237</xdr:colOff>
      <xdr:row>196</xdr:row>
      <xdr:rowOff>66675</xdr:rowOff>
    </xdr:to>
    <xdr:sp macro="" textlink="">
      <xdr:nvSpPr>
        <xdr:cNvPr id="99" name="CuadroTexto 98">
          <a:extLst>
            <a:ext uri="{FF2B5EF4-FFF2-40B4-BE49-F238E27FC236}">
              <a16:creationId xmlns:a16="http://schemas.microsoft.com/office/drawing/2014/main" id="{00000000-0008-0000-0400-000063000000}"/>
            </a:ext>
          </a:extLst>
        </xdr:cNvPr>
        <xdr:cNvSpPr txBox="1"/>
      </xdr:nvSpPr>
      <xdr:spPr>
        <a:xfrm>
          <a:off x="61588650" y="37547561"/>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19,3</a:t>
          </a:r>
        </a:p>
      </xdr:txBody>
    </xdr:sp>
    <xdr:clientData/>
  </xdr:twoCellAnchor>
  <xdr:twoCellAnchor>
    <xdr:from>
      <xdr:col>65</xdr:col>
      <xdr:colOff>2552717</xdr:colOff>
      <xdr:row>192</xdr:row>
      <xdr:rowOff>85725</xdr:rowOff>
    </xdr:from>
    <xdr:to>
      <xdr:col>65</xdr:col>
      <xdr:colOff>3209923</xdr:colOff>
      <xdr:row>193</xdr:row>
      <xdr:rowOff>171470</xdr:rowOff>
    </xdr:to>
    <xdr:sp macro="" textlink="">
      <xdr:nvSpPr>
        <xdr:cNvPr id="100" name="CuadroTexto 99">
          <a:extLst>
            <a:ext uri="{FF2B5EF4-FFF2-40B4-BE49-F238E27FC236}">
              <a16:creationId xmlns:a16="http://schemas.microsoft.com/office/drawing/2014/main" id="{00000000-0008-0000-0400-000064000000}"/>
            </a:ext>
          </a:extLst>
        </xdr:cNvPr>
        <xdr:cNvSpPr txBox="1"/>
      </xdr:nvSpPr>
      <xdr:spPr>
        <a:xfrm>
          <a:off x="63198392" y="3708082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45,6</a:t>
          </a:r>
        </a:p>
      </xdr:txBody>
    </xdr:sp>
    <xdr:clientData/>
  </xdr:twoCellAnchor>
  <xdr:twoCellAnchor>
    <xdr:from>
      <xdr:col>65</xdr:col>
      <xdr:colOff>3390925</xdr:colOff>
      <xdr:row>192</xdr:row>
      <xdr:rowOff>123840</xdr:rowOff>
    </xdr:from>
    <xdr:to>
      <xdr:col>65</xdr:col>
      <xdr:colOff>4029075</xdr:colOff>
      <xdr:row>194</xdr:row>
      <xdr:rowOff>19055</xdr:rowOff>
    </xdr:to>
    <xdr:sp macro="" textlink="">
      <xdr:nvSpPr>
        <xdr:cNvPr id="101" name="CuadroTexto 100">
          <a:extLst>
            <a:ext uri="{FF2B5EF4-FFF2-40B4-BE49-F238E27FC236}">
              <a16:creationId xmlns:a16="http://schemas.microsoft.com/office/drawing/2014/main" id="{00000000-0008-0000-0400-000065000000}"/>
            </a:ext>
          </a:extLst>
        </xdr:cNvPr>
        <xdr:cNvSpPr txBox="1"/>
      </xdr:nvSpPr>
      <xdr:spPr>
        <a:xfrm>
          <a:off x="64036600" y="3711894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43,6</a:t>
          </a:r>
        </a:p>
      </xdr:txBody>
    </xdr:sp>
    <xdr:clientData/>
  </xdr:twoCellAnchor>
  <xdr:twoCellAnchor>
    <xdr:from>
      <xdr:col>65</xdr:col>
      <xdr:colOff>4219568</xdr:colOff>
      <xdr:row>192</xdr:row>
      <xdr:rowOff>161929</xdr:rowOff>
    </xdr:from>
    <xdr:to>
      <xdr:col>65</xdr:col>
      <xdr:colOff>4695818</xdr:colOff>
      <xdr:row>194</xdr:row>
      <xdr:rowOff>57143</xdr:rowOff>
    </xdr:to>
    <xdr:sp macro="" textlink="">
      <xdr:nvSpPr>
        <xdr:cNvPr id="102" name="CuadroTexto 101">
          <a:extLst>
            <a:ext uri="{FF2B5EF4-FFF2-40B4-BE49-F238E27FC236}">
              <a16:creationId xmlns:a16="http://schemas.microsoft.com/office/drawing/2014/main" id="{00000000-0008-0000-0400-000066000000}"/>
            </a:ext>
          </a:extLst>
        </xdr:cNvPr>
        <xdr:cNvSpPr txBox="1"/>
      </xdr:nvSpPr>
      <xdr:spPr>
        <a:xfrm>
          <a:off x="64865243" y="37157029"/>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41,6</a:t>
          </a:r>
        </a:p>
      </xdr:txBody>
    </xdr:sp>
    <xdr:clientData/>
  </xdr:twoCellAnchor>
  <xdr:twoCellAnchor>
    <xdr:from>
      <xdr:col>65</xdr:col>
      <xdr:colOff>5048263</xdr:colOff>
      <xdr:row>194</xdr:row>
      <xdr:rowOff>114299</xdr:rowOff>
    </xdr:from>
    <xdr:to>
      <xdr:col>65</xdr:col>
      <xdr:colOff>5505460</xdr:colOff>
      <xdr:row>196</xdr:row>
      <xdr:rowOff>19056</xdr:rowOff>
    </xdr:to>
    <xdr:sp macro="" textlink="">
      <xdr:nvSpPr>
        <xdr:cNvPr id="103" name="CuadroTexto 102">
          <a:extLst>
            <a:ext uri="{FF2B5EF4-FFF2-40B4-BE49-F238E27FC236}">
              <a16:creationId xmlns:a16="http://schemas.microsoft.com/office/drawing/2014/main" id="{00000000-0008-0000-0400-000067000000}"/>
            </a:ext>
          </a:extLst>
        </xdr:cNvPr>
        <xdr:cNvSpPr txBox="1"/>
      </xdr:nvSpPr>
      <xdr:spPr>
        <a:xfrm>
          <a:off x="65693938" y="3749039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23,4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86"/>
  <sheetViews>
    <sheetView showGridLines="0" tabSelected="1" zoomScale="90" zoomScaleNormal="90" workbookViewId="0">
      <pane xSplit="2" topLeftCell="C1" activePane="topRight" state="frozen"/>
      <selection pane="topRight" activeCell="E3" sqref="E3"/>
    </sheetView>
  </sheetViews>
  <sheetFormatPr baseColWidth="10" defaultRowHeight="16.5" x14ac:dyDescent="0.3"/>
  <cols>
    <col min="1" max="1" width="5.28515625" style="27" customWidth="1"/>
    <col min="2" max="2" width="46.140625" customWidth="1"/>
    <col min="3" max="3" width="12.85546875" customWidth="1"/>
    <col min="4" max="4" width="15.140625" customWidth="1"/>
    <col min="5" max="5" width="23.140625" customWidth="1"/>
    <col min="6" max="9" width="16.7109375" customWidth="1"/>
    <col min="10" max="10" width="20.140625" customWidth="1"/>
    <col min="11" max="13" width="16.7109375" customWidth="1"/>
    <col min="14" max="14" width="22" customWidth="1"/>
    <col min="15" max="96" width="16.7109375" customWidth="1"/>
  </cols>
  <sheetData>
    <row r="2" spans="2:93" ht="20.25" x14ac:dyDescent="0.3">
      <c r="B2" s="152" t="s">
        <v>72</v>
      </c>
      <c r="C2" s="152"/>
      <c r="D2" s="152"/>
      <c r="E2" s="152"/>
      <c r="F2" s="152"/>
      <c r="G2" s="152"/>
      <c r="H2" s="152"/>
      <c r="I2" s="152"/>
      <c r="J2" s="152"/>
      <c r="K2" s="152"/>
      <c r="L2" s="152"/>
      <c r="M2" s="152"/>
      <c r="N2" s="152"/>
      <c r="O2" s="152"/>
      <c r="P2" s="152"/>
      <c r="Q2" s="152"/>
      <c r="R2" s="152"/>
      <c r="S2" s="152"/>
      <c r="T2" s="152"/>
      <c r="U2" s="152"/>
    </row>
    <row r="3" spans="2:93" ht="20.25" x14ac:dyDescent="0.3">
      <c r="B3" s="5" t="s">
        <v>71</v>
      </c>
      <c r="C3" s="8"/>
      <c r="D3" s="8"/>
      <c r="E3" s="8"/>
      <c r="F3" s="8"/>
      <c r="G3" s="8"/>
      <c r="H3" s="8"/>
      <c r="I3" s="8"/>
      <c r="J3" s="8"/>
      <c r="K3" s="8"/>
      <c r="L3" s="8"/>
      <c r="M3" s="8"/>
      <c r="N3" s="8"/>
      <c r="O3" s="8"/>
      <c r="P3" s="8"/>
      <c r="Q3" s="8"/>
      <c r="R3" s="8"/>
      <c r="S3" s="8"/>
      <c r="T3" s="8"/>
      <c r="U3" s="8"/>
    </row>
    <row r="4" spans="2:93" ht="17.25" x14ac:dyDescent="0.3">
      <c r="B4" s="5" t="s">
        <v>73</v>
      </c>
      <c r="C4" s="2"/>
      <c r="D4" s="2"/>
      <c r="E4" s="2"/>
      <c r="F4" s="2"/>
      <c r="G4" s="2"/>
      <c r="H4" s="2"/>
      <c r="I4" s="2"/>
      <c r="J4" s="2"/>
      <c r="K4" s="2"/>
      <c r="L4" s="2"/>
      <c r="M4" s="2"/>
      <c r="N4" s="2"/>
      <c r="O4" s="2"/>
      <c r="P4" s="2"/>
      <c r="Q4" s="2"/>
      <c r="R4" s="1"/>
    </row>
    <row r="5" spans="2:93" ht="17.25" x14ac:dyDescent="0.3">
      <c r="B5" s="5"/>
      <c r="C5" s="2"/>
      <c r="D5" s="2"/>
      <c r="E5" s="2"/>
      <c r="F5" s="2"/>
      <c r="G5" s="2"/>
      <c r="H5" s="2"/>
      <c r="I5" s="2"/>
      <c r="J5" s="2"/>
      <c r="K5" s="2"/>
      <c r="L5" s="2"/>
      <c r="M5" s="2"/>
      <c r="N5" s="2"/>
      <c r="O5" s="2"/>
      <c r="P5" s="2"/>
      <c r="Q5" s="2"/>
      <c r="R5" s="1"/>
    </row>
    <row r="6" spans="2:93" ht="30" customHeight="1" x14ac:dyDescent="0.3">
      <c r="B6" s="161" t="s">
        <v>0</v>
      </c>
      <c r="C6" s="161" t="s">
        <v>1</v>
      </c>
      <c r="D6" s="162" t="s">
        <v>192</v>
      </c>
      <c r="E6" s="166" t="s">
        <v>126</v>
      </c>
      <c r="F6" s="166" t="s">
        <v>127</v>
      </c>
      <c r="G6" s="161" t="s">
        <v>74</v>
      </c>
      <c r="H6" s="163" t="s">
        <v>81</v>
      </c>
      <c r="I6" s="163" t="s">
        <v>80</v>
      </c>
      <c r="J6" s="161" t="s">
        <v>79</v>
      </c>
      <c r="K6" s="163" t="s">
        <v>82</v>
      </c>
      <c r="L6" s="163" t="s">
        <v>83</v>
      </c>
      <c r="M6" s="163" t="s">
        <v>84</v>
      </c>
      <c r="N6" s="163" t="s">
        <v>85</v>
      </c>
      <c r="O6" s="2"/>
      <c r="P6" s="2"/>
      <c r="Q6" s="2"/>
      <c r="R6" s="1"/>
    </row>
    <row r="7" spans="2:93" ht="32.25" customHeight="1" x14ac:dyDescent="0.3">
      <c r="B7" s="161"/>
      <c r="C7" s="161"/>
      <c r="D7" s="162"/>
      <c r="E7" s="167"/>
      <c r="F7" s="167"/>
      <c r="G7" s="161"/>
      <c r="H7" s="164"/>
      <c r="I7" s="164"/>
      <c r="J7" s="161"/>
      <c r="K7" s="164"/>
      <c r="L7" s="164"/>
      <c r="M7" s="164"/>
      <c r="N7" s="164"/>
      <c r="P7" s="75">
        <v>2021</v>
      </c>
      <c r="Q7" s="75">
        <v>2021</v>
      </c>
      <c r="R7" s="75">
        <v>2021</v>
      </c>
      <c r="S7" s="75">
        <v>2022</v>
      </c>
      <c r="T7" s="75">
        <v>2022</v>
      </c>
      <c r="U7" s="75">
        <v>2022</v>
      </c>
      <c r="V7" s="75">
        <v>2023</v>
      </c>
      <c r="W7" s="75">
        <v>2023</v>
      </c>
      <c r="X7" s="75">
        <v>2023</v>
      </c>
      <c r="Y7" s="75">
        <v>2024</v>
      </c>
      <c r="Z7" s="75">
        <v>2024</v>
      </c>
      <c r="AA7" s="75">
        <v>2024</v>
      </c>
      <c r="AB7" s="75">
        <v>2025</v>
      </c>
      <c r="AC7" s="75">
        <v>2025</v>
      </c>
      <c r="AD7" s="75">
        <v>2025</v>
      </c>
      <c r="AE7" s="75">
        <v>2026</v>
      </c>
      <c r="AF7" s="75">
        <v>2026</v>
      </c>
      <c r="AG7" s="75">
        <v>2026</v>
      </c>
      <c r="AH7" s="75">
        <v>2027</v>
      </c>
      <c r="AI7" s="75">
        <v>2027</v>
      </c>
      <c r="AJ7" s="75">
        <v>2027</v>
      </c>
      <c r="AK7" s="75">
        <v>2028</v>
      </c>
      <c r="AL7" s="75">
        <v>2028</v>
      </c>
      <c r="AM7" s="75">
        <v>2028</v>
      </c>
      <c r="AN7" s="75">
        <v>2029</v>
      </c>
      <c r="AO7" s="75">
        <v>2029</v>
      </c>
      <c r="AP7" s="75">
        <v>2029</v>
      </c>
      <c r="AQ7" s="76" t="s">
        <v>200</v>
      </c>
      <c r="AR7" s="76" t="s">
        <v>200</v>
      </c>
      <c r="AS7" s="76" t="s">
        <v>200</v>
      </c>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1"/>
      <c r="CN7" s="141"/>
      <c r="CO7" s="141"/>
    </row>
    <row r="8" spans="2:93" ht="21" customHeight="1" x14ac:dyDescent="0.3">
      <c r="B8" s="161"/>
      <c r="C8" s="161"/>
      <c r="D8" s="162"/>
      <c r="E8" s="30">
        <v>44561</v>
      </c>
      <c r="F8" s="30">
        <f>+$E$8</f>
        <v>44561</v>
      </c>
      <c r="G8" s="161"/>
      <c r="H8" s="165"/>
      <c r="I8" s="165"/>
      <c r="J8" s="161"/>
      <c r="K8" s="165"/>
      <c r="L8" s="165"/>
      <c r="M8" s="165"/>
      <c r="N8" s="165"/>
      <c r="O8" s="34"/>
      <c r="P8" s="24" t="s">
        <v>2</v>
      </c>
      <c r="Q8" s="33" t="s">
        <v>129</v>
      </c>
      <c r="R8" s="24" t="s">
        <v>68</v>
      </c>
      <c r="S8" s="24" t="s">
        <v>2</v>
      </c>
      <c r="T8" s="33" t="s">
        <v>129</v>
      </c>
      <c r="U8" s="24" t="s">
        <v>68</v>
      </c>
      <c r="V8" s="24" t="s">
        <v>2</v>
      </c>
      <c r="W8" s="33" t="s">
        <v>129</v>
      </c>
      <c r="X8" s="24" t="s">
        <v>68</v>
      </c>
      <c r="Y8" s="24" t="s">
        <v>2</v>
      </c>
      <c r="Z8" s="33" t="s">
        <v>129</v>
      </c>
      <c r="AA8" s="24" t="s">
        <v>68</v>
      </c>
      <c r="AB8" s="24" t="s">
        <v>2</v>
      </c>
      <c r="AC8" s="33" t="s">
        <v>129</v>
      </c>
      <c r="AD8" s="24" t="s">
        <v>68</v>
      </c>
      <c r="AE8" s="24" t="s">
        <v>2</v>
      </c>
      <c r="AF8" s="33" t="s">
        <v>129</v>
      </c>
      <c r="AG8" s="24" t="s">
        <v>68</v>
      </c>
      <c r="AH8" s="24" t="s">
        <v>2</v>
      </c>
      <c r="AI8" s="33" t="s">
        <v>129</v>
      </c>
      <c r="AJ8" s="24" t="s">
        <v>68</v>
      </c>
      <c r="AK8" s="24" t="s">
        <v>2</v>
      </c>
      <c r="AL8" s="33" t="s">
        <v>129</v>
      </c>
      <c r="AM8" s="24" t="s">
        <v>68</v>
      </c>
      <c r="AN8" s="24" t="s">
        <v>2</v>
      </c>
      <c r="AO8" s="33" t="s">
        <v>129</v>
      </c>
      <c r="AP8" s="24" t="s">
        <v>68</v>
      </c>
      <c r="AQ8" s="24" t="s">
        <v>2</v>
      </c>
      <c r="AR8" s="33" t="s">
        <v>129</v>
      </c>
      <c r="AS8" s="24" t="s">
        <v>68</v>
      </c>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row>
    <row r="9" spans="2:93" ht="27.95" customHeight="1" x14ac:dyDescent="0.3">
      <c r="B9" s="22" t="s">
        <v>118</v>
      </c>
      <c r="C9" s="22"/>
      <c r="D9" s="22"/>
      <c r="E9" s="22"/>
      <c r="F9" s="39">
        <f>+SUM(F10:F24)</f>
        <v>204.01073279696655</v>
      </c>
      <c r="G9" s="96">
        <f>+F9/$F$54</f>
        <v>0.17708212679427732</v>
      </c>
      <c r="H9" s="22"/>
      <c r="I9" s="22"/>
      <c r="J9" s="22"/>
      <c r="K9" s="22"/>
      <c r="L9" s="22"/>
      <c r="M9" s="22"/>
      <c r="N9" s="22"/>
      <c r="O9" s="35"/>
      <c r="P9" s="107">
        <f>+SUM(P10:P24)</f>
        <v>4657.6730759813136</v>
      </c>
      <c r="Q9" s="107">
        <f t="shared" ref="Q9:AS9" si="0">+SUM(Q10:Q24)</f>
        <v>0</v>
      </c>
      <c r="R9" s="107">
        <f t="shared" si="0"/>
        <v>0</v>
      </c>
      <c r="S9" s="107">
        <f t="shared" si="0"/>
        <v>13699.39195771923</v>
      </c>
      <c r="T9" s="107">
        <f t="shared" si="0"/>
        <v>0</v>
      </c>
      <c r="U9" s="107">
        <f t="shared" si="0"/>
        <v>0</v>
      </c>
      <c r="V9" s="107">
        <f t="shared" si="0"/>
        <v>10938.280363922049</v>
      </c>
      <c r="W9" s="107">
        <f t="shared" si="0"/>
        <v>0</v>
      </c>
      <c r="X9" s="107">
        <f t="shared" si="0"/>
        <v>0</v>
      </c>
      <c r="Y9" s="107">
        <f t="shared" si="0"/>
        <v>335.98423545278774</v>
      </c>
      <c r="Z9" s="107">
        <f t="shared" si="0"/>
        <v>0</v>
      </c>
      <c r="AA9" s="107">
        <f t="shared" si="0"/>
        <v>0</v>
      </c>
      <c r="AB9" s="107">
        <f t="shared" si="0"/>
        <v>142.9193827919901</v>
      </c>
      <c r="AC9" s="107">
        <f t="shared" si="0"/>
        <v>0</v>
      </c>
      <c r="AD9" s="107">
        <f t="shared" si="0"/>
        <v>0</v>
      </c>
      <c r="AE9" s="107">
        <f t="shared" si="0"/>
        <v>38.43741383254158</v>
      </c>
      <c r="AF9" s="107">
        <f t="shared" si="0"/>
        <v>0</v>
      </c>
      <c r="AG9" s="107">
        <f t="shared" si="0"/>
        <v>0</v>
      </c>
      <c r="AH9" s="107">
        <f t="shared" si="0"/>
        <v>0</v>
      </c>
      <c r="AI9" s="107">
        <f t="shared" si="0"/>
        <v>0</v>
      </c>
      <c r="AJ9" s="107">
        <f t="shared" si="0"/>
        <v>0</v>
      </c>
      <c r="AK9" s="107">
        <f t="shared" si="0"/>
        <v>0</v>
      </c>
      <c r="AL9" s="107">
        <f t="shared" si="0"/>
        <v>0</v>
      </c>
      <c r="AM9" s="107">
        <f t="shared" si="0"/>
        <v>0</v>
      </c>
      <c r="AN9" s="107">
        <f t="shared" si="0"/>
        <v>0</v>
      </c>
      <c r="AO9" s="107">
        <f t="shared" si="0"/>
        <v>0</v>
      </c>
      <c r="AP9" s="107">
        <f t="shared" si="0"/>
        <v>0</v>
      </c>
      <c r="AQ9" s="107">
        <f t="shared" si="0"/>
        <v>0</v>
      </c>
      <c r="AR9" s="107">
        <f t="shared" si="0"/>
        <v>0</v>
      </c>
      <c r="AS9" s="107">
        <f t="shared" si="0"/>
        <v>0</v>
      </c>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row>
    <row r="10" spans="2:93" ht="27.95" customHeight="1" x14ac:dyDescent="0.3">
      <c r="B10" s="9" t="s">
        <v>3</v>
      </c>
      <c r="C10" s="9" t="s">
        <v>4</v>
      </c>
      <c r="D10" s="9" t="s">
        <v>2</v>
      </c>
      <c r="E10" s="10">
        <v>9417.847892335074</v>
      </c>
      <c r="F10" s="14">
        <f t="shared" ref="F10:F24" si="1">+IF($D10="USD",$E10,$E10/$C$69)</f>
        <v>91.657887030025051</v>
      </c>
      <c r="G10" s="9"/>
      <c r="H10" s="46" t="s">
        <v>210</v>
      </c>
      <c r="I10" s="31">
        <v>43769</v>
      </c>
      <c r="J10" s="49">
        <v>0.25</v>
      </c>
      <c r="K10" s="32">
        <v>48</v>
      </c>
      <c r="L10" s="10" t="s">
        <v>211</v>
      </c>
      <c r="M10" s="31">
        <v>45229</v>
      </c>
      <c r="N10" s="10" t="s">
        <v>212</v>
      </c>
      <c r="O10" s="15"/>
      <c r="P10" s="108">
        <v>1573.9417025546286</v>
      </c>
      <c r="Q10" s="108">
        <v>0</v>
      </c>
      <c r="R10" s="108">
        <v>0</v>
      </c>
      <c r="S10" s="108">
        <v>6239.5034114705468</v>
      </c>
      <c r="T10" s="108">
        <v>0</v>
      </c>
      <c r="U10" s="108">
        <v>0</v>
      </c>
      <c r="V10" s="108">
        <v>5828.4580715729699</v>
      </c>
      <c r="W10" s="108">
        <v>0</v>
      </c>
      <c r="X10" s="108">
        <v>0</v>
      </c>
      <c r="Y10" s="108">
        <v>0</v>
      </c>
      <c r="Z10" s="108">
        <v>0</v>
      </c>
      <c r="AA10" s="108">
        <v>0</v>
      </c>
      <c r="AB10" s="108">
        <v>0</v>
      </c>
      <c r="AC10" s="108">
        <v>0</v>
      </c>
      <c r="AD10" s="108">
        <v>0</v>
      </c>
      <c r="AE10" s="108">
        <v>0</v>
      </c>
      <c r="AF10" s="108">
        <v>0</v>
      </c>
      <c r="AG10" s="108">
        <v>0</v>
      </c>
      <c r="AH10" s="108">
        <v>0</v>
      </c>
      <c r="AI10" s="108">
        <v>0</v>
      </c>
      <c r="AJ10" s="108">
        <v>0</v>
      </c>
      <c r="AK10" s="108">
        <v>0</v>
      </c>
      <c r="AL10" s="108">
        <v>0</v>
      </c>
      <c r="AM10" s="108">
        <v>0</v>
      </c>
      <c r="AN10" s="108">
        <v>0</v>
      </c>
      <c r="AO10" s="108">
        <v>0</v>
      </c>
      <c r="AP10" s="108">
        <v>0</v>
      </c>
      <c r="AQ10" s="109">
        <v>0</v>
      </c>
      <c r="AR10" s="109">
        <v>0</v>
      </c>
      <c r="AS10" s="109">
        <v>0</v>
      </c>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row>
    <row r="11" spans="2:93" ht="27.95" customHeight="1" x14ac:dyDescent="0.3">
      <c r="B11" s="9" t="s">
        <v>161</v>
      </c>
      <c r="C11" s="9" t="s">
        <v>162</v>
      </c>
      <c r="D11" s="9" t="s">
        <v>2</v>
      </c>
      <c r="E11" s="10">
        <v>3153.590083335343</v>
      </c>
      <c r="F11" s="14">
        <f t="shared" si="1"/>
        <v>30.6918742903683</v>
      </c>
      <c r="G11" s="9"/>
      <c r="H11" s="46" t="s">
        <v>210</v>
      </c>
      <c r="I11" s="31">
        <v>44135</v>
      </c>
      <c r="J11" s="49" t="s">
        <v>213</v>
      </c>
      <c r="K11" s="32">
        <v>38</v>
      </c>
      <c r="L11" s="10" t="s">
        <v>211</v>
      </c>
      <c r="M11" s="31">
        <v>45291</v>
      </c>
      <c r="N11" s="10" t="s">
        <v>212</v>
      </c>
      <c r="O11" s="15"/>
      <c r="P11" s="108">
        <v>1330.5626536627785</v>
      </c>
      <c r="Q11" s="108">
        <v>0</v>
      </c>
      <c r="R11" s="108">
        <v>0</v>
      </c>
      <c r="S11" s="108">
        <v>1579.2311540071612</v>
      </c>
      <c r="T11" s="108">
        <v>0</v>
      </c>
      <c r="U11" s="108">
        <v>0</v>
      </c>
      <c r="V11" s="108">
        <v>1577.6457189926625</v>
      </c>
      <c r="W11" s="108">
        <v>0</v>
      </c>
      <c r="X11" s="108">
        <v>0</v>
      </c>
      <c r="Y11" s="108">
        <v>0</v>
      </c>
      <c r="Z11" s="108">
        <v>0</v>
      </c>
      <c r="AA11" s="108">
        <v>0</v>
      </c>
      <c r="AB11" s="108">
        <v>0</v>
      </c>
      <c r="AC11" s="108">
        <v>0</v>
      </c>
      <c r="AD11" s="108">
        <v>0</v>
      </c>
      <c r="AE11" s="108">
        <v>0</v>
      </c>
      <c r="AF11" s="108">
        <v>0</v>
      </c>
      <c r="AG11" s="108">
        <v>0</v>
      </c>
      <c r="AH11" s="108">
        <v>0</v>
      </c>
      <c r="AI11" s="108">
        <v>0</v>
      </c>
      <c r="AJ11" s="108">
        <v>0</v>
      </c>
      <c r="AK11" s="108">
        <v>0</v>
      </c>
      <c r="AL11" s="108">
        <v>0</v>
      </c>
      <c r="AM11" s="108">
        <v>0</v>
      </c>
      <c r="AN11" s="108">
        <v>0</v>
      </c>
      <c r="AO11" s="108">
        <v>0</v>
      </c>
      <c r="AP11" s="108">
        <v>0</v>
      </c>
      <c r="AQ11" s="109">
        <v>0</v>
      </c>
      <c r="AR11" s="109">
        <v>0</v>
      </c>
      <c r="AS11" s="109">
        <v>0</v>
      </c>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row>
    <row r="12" spans="2:93" ht="27.95" customHeight="1" x14ac:dyDescent="0.3">
      <c r="B12" s="9" t="s">
        <v>154</v>
      </c>
      <c r="C12" s="9" t="s">
        <v>155</v>
      </c>
      <c r="D12" s="9" t="s">
        <v>2</v>
      </c>
      <c r="E12" s="10">
        <v>2212.8325970778978</v>
      </c>
      <c r="F12" s="14">
        <f t="shared" si="1"/>
        <v>21.536083669857888</v>
      </c>
      <c r="G12" s="9"/>
      <c r="H12" s="46" t="s">
        <v>210</v>
      </c>
      <c r="I12" s="31">
        <v>44019</v>
      </c>
      <c r="J12" s="49" t="s">
        <v>213</v>
      </c>
      <c r="K12" s="32">
        <v>42</v>
      </c>
      <c r="L12" s="10" t="s">
        <v>211</v>
      </c>
      <c r="M12" s="31">
        <v>45291</v>
      </c>
      <c r="N12" s="10" t="s">
        <v>212</v>
      </c>
      <c r="O12" s="15"/>
      <c r="P12" s="108">
        <v>933.63827722513076</v>
      </c>
      <c r="Q12" s="108">
        <v>0</v>
      </c>
      <c r="R12" s="108">
        <v>0</v>
      </c>
      <c r="S12" s="108">
        <v>1108.1256864595457</v>
      </c>
      <c r="T12" s="108">
        <v>0</v>
      </c>
      <c r="U12" s="108">
        <v>0</v>
      </c>
      <c r="V12" s="108">
        <v>1107.0132076059463</v>
      </c>
      <c r="W12" s="108">
        <v>0</v>
      </c>
      <c r="X12" s="108">
        <v>0</v>
      </c>
      <c r="Y12" s="108">
        <v>0</v>
      </c>
      <c r="Z12" s="108">
        <v>0</v>
      </c>
      <c r="AA12" s="108">
        <v>0</v>
      </c>
      <c r="AB12" s="108">
        <v>0</v>
      </c>
      <c r="AC12" s="108">
        <v>0</v>
      </c>
      <c r="AD12" s="108">
        <v>0</v>
      </c>
      <c r="AE12" s="108">
        <v>0</v>
      </c>
      <c r="AF12" s="108">
        <v>0</v>
      </c>
      <c r="AG12" s="108">
        <v>0</v>
      </c>
      <c r="AH12" s="108">
        <v>0</v>
      </c>
      <c r="AI12" s="108">
        <v>0</v>
      </c>
      <c r="AJ12" s="108">
        <v>0</v>
      </c>
      <c r="AK12" s="108">
        <v>0</v>
      </c>
      <c r="AL12" s="108">
        <v>0</v>
      </c>
      <c r="AM12" s="108">
        <v>0</v>
      </c>
      <c r="AN12" s="108">
        <v>0</v>
      </c>
      <c r="AO12" s="108">
        <v>0</v>
      </c>
      <c r="AP12" s="108">
        <v>0</v>
      </c>
      <c r="AQ12" s="109">
        <v>0</v>
      </c>
      <c r="AR12" s="109">
        <v>0</v>
      </c>
      <c r="AS12" s="109">
        <v>0</v>
      </c>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row>
    <row r="13" spans="2:93" ht="27.95" customHeight="1" x14ac:dyDescent="0.3">
      <c r="B13" s="9" t="s">
        <v>5</v>
      </c>
      <c r="C13" s="9" t="s">
        <v>6</v>
      </c>
      <c r="D13" s="9" t="s">
        <v>2</v>
      </c>
      <c r="E13" s="10">
        <v>1915.1399280000001</v>
      </c>
      <c r="F13" s="14">
        <f t="shared" si="1"/>
        <v>18.638831416058395</v>
      </c>
      <c r="G13" s="9"/>
      <c r="H13" s="46" t="s">
        <v>210</v>
      </c>
      <c r="I13" s="31">
        <v>43482</v>
      </c>
      <c r="J13" s="49">
        <v>0.12</v>
      </c>
      <c r="K13" s="32">
        <v>48</v>
      </c>
      <c r="L13" s="10" t="s">
        <v>214</v>
      </c>
      <c r="M13" s="31">
        <v>44943</v>
      </c>
      <c r="N13" s="10" t="s">
        <v>212</v>
      </c>
      <c r="O13" s="15"/>
      <c r="P13" s="108">
        <v>229.81679136000002</v>
      </c>
      <c r="Q13" s="108">
        <v>0</v>
      </c>
      <c r="R13" s="108">
        <v>0</v>
      </c>
      <c r="S13" s="108">
        <v>229.81679136000002</v>
      </c>
      <c r="T13" s="108">
        <v>0</v>
      </c>
      <c r="U13" s="108">
        <v>0</v>
      </c>
      <c r="V13" s="108">
        <v>2030.0483236800001</v>
      </c>
      <c r="W13" s="108">
        <v>0</v>
      </c>
      <c r="X13" s="108">
        <v>0</v>
      </c>
      <c r="Y13" s="108">
        <v>0</v>
      </c>
      <c r="Z13" s="108">
        <v>0</v>
      </c>
      <c r="AA13" s="108">
        <v>0</v>
      </c>
      <c r="AB13" s="108">
        <v>0</v>
      </c>
      <c r="AC13" s="108">
        <v>0</v>
      </c>
      <c r="AD13" s="108">
        <v>0</v>
      </c>
      <c r="AE13" s="108">
        <v>0</v>
      </c>
      <c r="AF13" s="108">
        <v>0</v>
      </c>
      <c r="AG13" s="108">
        <v>0</v>
      </c>
      <c r="AH13" s="108">
        <v>0</v>
      </c>
      <c r="AI13" s="108">
        <v>0</v>
      </c>
      <c r="AJ13" s="108">
        <v>0</v>
      </c>
      <c r="AK13" s="108">
        <v>0</v>
      </c>
      <c r="AL13" s="108">
        <v>0</v>
      </c>
      <c r="AM13" s="108">
        <v>0</v>
      </c>
      <c r="AN13" s="108">
        <v>0</v>
      </c>
      <c r="AO13" s="108">
        <v>0</v>
      </c>
      <c r="AP13" s="108">
        <v>0</v>
      </c>
      <c r="AQ13" s="109">
        <v>0</v>
      </c>
      <c r="AR13" s="109">
        <v>0</v>
      </c>
      <c r="AS13" s="109">
        <v>0</v>
      </c>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row>
    <row r="14" spans="2:93" ht="27.95" customHeight="1" x14ac:dyDescent="0.3">
      <c r="B14" s="9" t="s">
        <v>7</v>
      </c>
      <c r="C14" s="9" t="s">
        <v>8</v>
      </c>
      <c r="D14" s="9" t="s">
        <v>2</v>
      </c>
      <c r="E14" s="10">
        <v>1284.1484439999999</v>
      </c>
      <c r="F14" s="14">
        <f t="shared" si="1"/>
        <v>12.49779507542579</v>
      </c>
      <c r="G14" s="9"/>
      <c r="H14" s="46" t="s">
        <v>210</v>
      </c>
      <c r="I14" s="31">
        <v>42606</v>
      </c>
      <c r="J14" s="49" t="s">
        <v>215</v>
      </c>
      <c r="K14" s="32">
        <v>67</v>
      </c>
      <c r="L14" s="10" t="s">
        <v>214</v>
      </c>
      <c r="M14" s="31">
        <v>44635</v>
      </c>
      <c r="N14" s="10" t="s">
        <v>212</v>
      </c>
      <c r="O14" s="15"/>
      <c r="P14" s="108">
        <v>0</v>
      </c>
      <c r="Q14" s="108">
        <v>0</v>
      </c>
      <c r="R14" s="108">
        <v>0</v>
      </c>
      <c r="S14" s="108">
        <v>1841.5798084981566</v>
      </c>
      <c r="T14" s="108">
        <v>0</v>
      </c>
      <c r="U14" s="108">
        <v>0</v>
      </c>
      <c r="V14" s="108">
        <v>0</v>
      </c>
      <c r="W14" s="108">
        <v>0</v>
      </c>
      <c r="X14" s="108">
        <v>0</v>
      </c>
      <c r="Y14" s="108">
        <v>0</v>
      </c>
      <c r="Z14" s="108">
        <v>0</v>
      </c>
      <c r="AA14" s="108">
        <v>0</v>
      </c>
      <c r="AB14" s="108">
        <v>0</v>
      </c>
      <c r="AC14" s="108">
        <v>0</v>
      </c>
      <c r="AD14" s="108">
        <v>0</v>
      </c>
      <c r="AE14" s="108">
        <v>0</v>
      </c>
      <c r="AF14" s="108">
        <v>0</v>
      </c>
      <c r="AG14" s="108">
        <v>0</v>
      </c>
      <c r="AH14" s="108">
        <v>0</v>
      </c>
      <c r="AI14" s="108">
        <v>0</v>
      </c>
      <c r="AJ14" s="108">
        <v>0</v>
      </c>
      <c r="AK14" s="108">
        <v>0</v>
      </c>
      <c r="AL14" s="108">
        <v>0</v>
      </c>
      <c r="AM14" s="108">
        <v>0</v>
      </c>
      <c r="AN14" s="108">
        <v>0</v>
      </c>
      <c r="AO14" s="108">
        <v>0</v>
      </c>
      <c r="AP14" s="108">
        <v>0</v>
      </c>
      <c r="AQ14" s="109">
        <v>0</v>
      </c>
      <c r="AR14" s="109">
        <v>0</v>
      </c>
      <c r="AS14" s="109">
        <v>0</v>
      </c>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row>
    <row r="15" spans="2:93" ht="27.95" customHeight="1" x14ac:dyDescent="0.3">
      <c r="B15" s="9" t="s">
        <v>9</v>
      </c>
      <c r="C15" s="9" t="s">
        <v>10</v>
      </c>
      <c r="D15" s="9" t="s">
        <v>2</v>
      </c>
      <c r="E15" s="10">
        <v>947.62602900000002</v>
      </c>
      <c r="F15" s="14">
        <f t="shared" si="1"/>
        <v>9.2226377518248182</v>
      </c>
      <c r="G15" s="9"/>
      <c r="H15" s="46" t="s">
        <v>210</v>
      </c>
      <c r="I15" s="31">
        <v>43117</v>
      </c>
      <c r="J15" s="49" t="s">
        <v>216</v>
      </c>
      <c r="K15" s="32">
        <v>50</v>
      </c>
      <c r="L15" s="10" t="s">
        <v>214</v>
      </c>
      <c r="M15" s="31">
        <v>44635</v>
      </c>
      <c r="N15" s="10" t="s">
        <v>212</v>
      </c>
      <c r="O15" s="15"/>
      <c r="P15" s="108">
        <v>113.71512348</v>
      </c>
      <c r="Q15" s="108">
        <v>0</v>
      </c>
      <c r="R15" s="108">
        <v>0</v>
      </c>
      <c r="S15" s="108">
        <v>1057.5914124305666</v>
      </c>
      <c r="T15" s="108">
        <v>0</v>
      </c>
      <c r="U15" s="108">
        <v>0</v>
      </c>
      <c r="V15" s="108">
        <v>0</v>
      </c>
      <c r="W15" s="108">
        <v>0</v>
      </c>
      <c r="X15" s="108">
        <v>0</v>
      </c>
      <c r="Y15" s="108">
        <v>0</v>
      </c>
      <c r="Z15" s="108">
        <v>0</v>
      </c>
      <c r="AA15" s="108">
        <v>0</v>
      </c>
      <c r="AB15" s="108">
        <v>0</v>
      </c>
      <c r="AC15" s="108">
        <v>0</v>
      </c>
      <c r="AD15" s="108">
        <v>0</v>
      </c>
      <c r="AE15" s="108">
        <v>0</v>
      </c>
      <c r="AF15" s="108">
        <v>0</v>
      </c>
      <c r="AG15" s="108">
        <v>0</v>
      </c>
      <c r="AH15" s="108">
        <v>0</v>
      </c>
      <c r="AI15" s="108">
        <v>0</v>
      </c>
      <c r="AJ15" s="108">
        <v>0</v>
      </c>
      <c r="AK15" s="108">
        <v>0</v>
      </c>
      <c r="AL15" s="108">
        <v>0</v>
      </c>
      <c r="AM15" s="108">
        <v>0</v>
      </c>
      <c r="AN15" s="108">
        <v>0</v>
      </c>
      <c r="AO15" s="108">
        <v>0</v>
      </c>
      <c r="AP15" s="108">
        <v>0</v>
      </c>
      <c r="AQ15" s="109">
        <v>0</v>
      </c>
      <c r="AR15" s="109">
        <v>0</v>
      </c>
      <c r="AS15" s="109">
        <v>0</v>
      </c>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row>
    <row r="16" spans="2:93" ht="27.95" customHeight="1" x14ac:dyDescent="0.3">
      <c r="B16" s="9" t="s">
        <v>11</v>
      </c>
      <c r="C16" s="9" t="s">
        <v>12</v>
      </c>
      <c r="D16" s="9" t="s">
        <v>2</v>
      </c>
      <c r="E16" s="10">
        <v>844.60981839999999</v>
      </c>
      <c r="F16" s="14">
        <f t="shared" si="1"/>
        <v>8.2200468944038931</v>
      </c>
      <c r="G16" s="9"/>
      <c r="H16" s="46" t="s">
        <v>210</v>
      </c>
      <c r="I16" s="31">
        <v>42761</v>
      </c>
      <c r="J16" s="49" t="s">
        <v>215</v>
      </c>
      <c r="K16" s="32">
        <v>62</v>
      </c>
      <c r="L16" s="10" t="s">
        <v>214</v>
      </c>
      <c r="M16" s="31">
        <v>44635</v>
      </c>
      <c r="N16" s="10" t="s">
        <v>212</v>
      </c>
      <c r="O16" s="15"/>
      <c r="P16" s="108">
        <v>0</v>
      </c>
      <c r="Q16" s="108">
        <v>0</v>
      </c>
      <c r="R16" s="108">
        <v>0</v>
      </c>
      <c r="S16" s="108">
        <v>1173.281718354842</v>
      </c>
      <c r="T16" s="108">
        <v>0</v>
      </c>
      <c r="U16" s="108">
        <v>0</v>
      </c>
      <c r="V16" s="108">
        <v>0</v>
      </c>
      <c r="W16" s="108">
        <v>0</v>
      </c>
      <c r="X16" s="108">
        <v>0</v>
      </c>
      <c r="Y16" s="108">
        <v>0</v>
      </c>
      <c r="Z16" s="108">
        <v>0</v>
      </c>
      <c r="AA16" s="108">
        <v>0</v>
      </c>
      <c r="AB16" s="108">
        <v>0</v>
      </c>
      <c r="AC16" s="108">
        <v>0</v>
      </c>
      <c r="AD16" s="108">
        <v>0</v>
      </c>
      <c r="AE16" s="108">
        <v>0</v>
      </c>
      <c r="AF16" s="108">
        <v>0</v>
      </c>
      <c r="AG16" s="108">
        <v>0</v>
      </c>
      <c r="AH16" s="108">
        <v>0</v>
      </c>
      <c r="AI16" s="108">
        <v>0</v>
      </c>
      <c r="AJ16" s="108">
        <v>0</v>
      </c>
      <c r="AK16" s="108">
        <v>0</v>
      </c>
      <c r="AL16" s="108">
        <v>0</v>
      </c>
      <c r="AM16" s="108">
        <v>0</v>
      </c>
      <c r="AN16" s="108">
        <v>0</v>
      </c>
      <c r="AO16" s="108">
        <v>0</v>
      </c>
      <c r="AP16" s="108">
        <v>0</v>
      </c>
      <c r="AQ16" s="109">
        <v>0</v>
      </c>
      <c r="AR16" s="109">
        <v>0</v>
      </c>
      <c r="AS16" s="109">
        <v>0</v>
      </c>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row>
    <row r="17" spans="1:98" ht="27.95" customHeight="1" x14ac:dyDescent="0.3">
      <c r="B17" s="9" t="s">
        <v>13</v>
      </c>
      <c r="C17" s="9" t="s">
        <v>14</v>
      </c>
      <c r="D17" s="9" t="s">
        <v>2</v>
      </c>
      <c r="E17" s="16">
        <v>591.55768677000003</v>
      </c>
      <c r="F17" s="14">
        <f t="shared" si="1"/>
        <v>5.7572524259854019</v>
      </c>
      <c r="G17" s="9"/>
      <c r="H17" s="46" t="s">
        <v>210</v>
      </c>
      <c r="I17" s="31">
        <v>41699</v>
      </c>
      <c r="J17" s="49" t="s">
        <v>217</v>
      </c>
      <c r="K17" s="32">
        <v>127</v>
      </c>
      <c r="L17" s="10" t="s">
        <v>211</v>
      </c>
      <c r="M17" s="31">
        <v>45566</v>
      </c>
      <c r="N17" s="10" t="s">
        <v>212</v>
      </c>
      <c r="O17" s="15"/>
      <c r="P17" s="108">
        <v>204.57177664755113</v>
      </c>
      <c r="Q17" s="108">
        <v>0</v>
      </c>
      <c r="R17" s="108">
        <v>0</v>
      </c>
      <c r="S17" s="108">
        <v>234.91966604515756</v>
      </c>
      <c r="T17" s="108">
        <v>0</v>
      </c>
      <c r="U17" s="108">
        <v>0</v>
      </c>
      <c r="V17" s="108">
        <v>225.84165958515754</v>
      </c>
      <c r="W17" s="108">
        <v>0</v>
      </c>
      <c r="X17" s="108">
        <v>0</v>
      </c>
      <c r="Y17" s="108">
        <v>179.20027146096464</v>
      </c>
      <c r="Z17" s="108">
        <v>0</v>
      </c>
      <c r="AA17" s="108">
        <v>0</v>
      </c>
      <c r="AB17" s="108">
        <v>0</v>
      </c>
      <c r="AC17" s="108">
        <v>0</v>
      </c>
      <c r="AD17" s="108">
        <v>0</v>
      </c>
      <c r="AE17" s="108">
        <v>0</v>
      </c>
      <c r="AF17" s="108">
        <v>0</v>
      </c>
      <c r="AG17" s="108">
        <v>0</v>
      </c>
      <c r="AH17" s="108">
        <v>0</v>
      </c>
      <c r="AI17" s="108">
        <v>0</v>
      </c>
      <c r="AJ17" s="108">
        <v>0</v>
      </c>
      <c r="AK17" s="108">
        <v>0</v>
      </c>
      <c r="AL17" s="108">
        <v>0</v>
      </c>
      <c r="AM17" s="108">
        <v>0</v>
      </c>
      <c r="AN17" s="108">
        <v>0</v>
      </c>
      <c r="AO17" s="108">
        <v>0</v>
      </c>
      <c r="AP17" s="108">
        <v>0</v>
      </c>
      <c r="AQ17" s="109">
        <v>0</v>
      </c>
      <c r="AR17" s="109">
        <v>0</v>
      </c>
      <c r="AS17" s="109">
        <v>0</v>
      </c>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row>
    <row r="18" spans="1:98" ht="27.95" customHeight="1" x14ac:dyDescent="0.3">
      <c r="B18" s="9" t="s">
        <v>15</v>
      </c>
      <c r="C18" s="9" t="s">
        <v>16</v>
      </c>
      <c r="D18" s="9" t="s">
        <v>2</v>
      </c>
      <c r="E18" s="10">
        <v>394.56175448000005</v>
      </c>
      <c r="F18" s="14">
        <f t="shared" si="1"/>
        <v>3.840017075231144</v>
      </c>
      <c r="G18" s="9"/>
      <c r="H18" s="46" t="s">
        <v>210</v>
      </c>
      <c r="I18" s="31">
        <v>43158</v>
      </c>
      <c r="J18" s="49" t="s">
        <v>217</v>
      </c>
      <c r="K18" s="32">
        <v>96</v>
      </c>
      <c r="L18" s="10" t="s">
        <v>211</v>
      </c>
      <c r="M18" s="31">
        <v>46080</v>
      </c>
      <c r="N18" s="10" t="s">
        <v>212</v>
      </c>
      <c r="O18" s="15"/>
      <c r="P18" s="108">
        <v>109.40923893648329</v>
      </c>
      <c r="Q18" s="108">
        <v>0</v>
      </c>
      <c r="R18" s="108">
        <v>0</v>
      </c>
      <c r="S18" s="108">
        <v>112.96849712548351</v>
      </c>
      <c r="T18" s="108">
        <v>0</v>
      </c>
      <c r="U18" s="108">
        <v>0</v>
      </c>
      <c r="V18" s="108">
        <v>109.70091533350197</v>
      </c>
      <c r="W18" s="108">
        <v>0</v>
      </c>
      <c r="X18" s="108">
        <v>0</v>
      </c>
      <c r="Y18" s="108">
        <v>105.0817053667927</v>
      </c>
      <c r="Z18" s="108">
        <v>0</v>
      </c>
      <c r="AA18" s="108">
        <v>0</v>
      </c>
      <c r="AB18" s="108">
        <v>99.109122652307548</v>
      </c>
      <c r="AC18" s="108">
        <v>0</v>
      </c>
      <c r="AD18" s="108">
        <v>0</v>
      </c>
      <c r="AE18" s="108">
        <v>15.909596540979226</v>
      </c>
      <c r="AF18" s="108">
        <v>0</v>
      </c>
      <c r="AG18" s="108">
        <v>0</v>
      </c>
      <c r="AH18" s="108">
        <v>0</v>
      </c>
      <c r="AI18" s="108">
        <v>0</v>
      </c>
      <c r="AJ18" s="108">
        <v>0</v>
      </c>
      <c r="AK18" s="108">
        <v>0</v>
      </c>
      <c r="AL18" s="108">
        <v>0</v>
      </c>
      <c r="AM18" s="108">
        <v>0</v>
      </c>
      <c r="AN18" s="108">
        <v>0</v>
      </c>
      <c r="AO18" s="108">
        <v>0</v>
      </c>
      <c r="AP18" s="108">
        <v>0</v>
      </c>
      <c r="AQ18" s="109">
        <v>0</v>
      </c>
      <c r="AR18" s="109">
        <v>0</v>
      </c>
      <c r="AS18" s="109">
        <v>0</v>
      </c>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row>
    <row r="19" spans="1:98" ht="27.95" customHeight="1" x14ac:dyDescent="0.3">
      <c r="A19" s="43"/>
      <c r="B19" s="9" t="s">
        <v>19</v>
      </c>
      <c r="C19" s="9" t="s">
        <v>20</v>
      </c>
      <c r="D19" s="9" t="s">
        <v>2</v>
      </c>
      <c r="E19" s="10">
        <v>103.55905411999915</v>
      </c>
      <c r="F19" s="14">
        <f t="shared" si="1"/>
        <v>1.007874006034055</v>
      </c>
      <c r="G19" s="9"/>
      <c r="H19" s="46" t="s">
        <v>218</v>
      </c>
      <c r="I19" s="31">
        <v>40603</v>
      </c>
      <c r="J19" s="49" t="s">
        <v>219</v>
      </c>
      <c r="K19" s="32">
        <v>187</v>
      </c>
      <c r="L19" s="10" t="s">
        <v>220</v>
      </c>
      <c r="M19" s="31">
        <v>46296</v>
      </c>
      <c r="N19" s="10" t="s">
        <v>212</v>
      </c>
      <c r="O19" s="15"/>
      <c r="P19" s="108">
        <v>52.38825808</v>
      </c>
      <c r="Q19" s="108">
        <v>0</v>
      </c>
      <c r="R19" s="108">
        <v>0</v>
      </c>
      <c r="S19" s="108">
        <v>52.971834299999998</v>
      </c>
      <c r="T19" s="108">
        <v>0</v>
      </c>
      <c r="U19" s="108">
        <v>0</v>
      </c>
      <c r="V19" s="108">
        <v>47.74364473</v>
      </c>
      <c r="W19" s="108">
        <v>0</v>
      </c>
      <c r="X19" s="108">
        <v>0</v>
      </c>
      <c r="Y19" s="108">
        <v>40.375185280000004</v>
      </c>
      <c r="Z19" s="108">
        <v>0</v>
      </c>
      <c r="AA19" s="108">
        <v>0</v>
      </c>
      <c r="AB19" s="108">
        <v>33.132282279999998</v>
      </c>
      <c r="AC19" s="108">
        <v>0</v>
      </c>
      <c r="AD19" s="108">
        <v>0</v>
      </c>
      <c r="AE19" s="108">
        <v>21.670131949999998</v>
      </c>
      <c r="AF19" s="108">
        <v>0</v>
      </c>
      <c r="AG19" s="108">
        <v>0</v>
      </c>
      <c r="AH19" s="108">
        <v>0</v>
      </c>
      <c r="AI19" s="108">
        <v>0</v>
      </c>
      <c r="AJ19" s="108">
        <v>0</v>
      </c>
      <c r="AK19" s="108">
        <v>0</v>
      </c>
      <c r="AL19" s="108">
        <v>0</v>
      </c>
      <c r="AM19" s="108">
        <v>0</v>
      </c>
      <c r="AN19" s="108">
        <v>0</v>
      </c>
      <c r="AO19" s="108">
        <v>0</v>
      </c>
      <c r="AP19" s="108">
        <v>0</v>
      </c>
      <c r="AQ19" s="109">
        <v>0</v>
      </c>
      <c r="AR19" s="109">
        <v>0</v>
      </c>
      <c r="AS19" s="109">
        <v>0</v>
      </c>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row>
    <row r="20" spans="1:98" ht="27.95" customHeight="1" x14ac:dyDescent="0.3">
      <c r="B20" s="9" t="s">
        <v>17</v>
      </c>
      <c r="C20" s="9" t="s">
        <v>18</v>
      </c>
      <c r="D20" s="9" t="s">
        <v>2</v>
      </c>
      <c r="E20" s="10">
        <v>54.624889259999996</v>
      </c>
      <c r="F20" s="14">
        <f t="shared" si="1"/>
        <v>0.53162909255474444</v>
      </c>
      <c r="G20" s="9"/>
      <c r="H20" s="46" t="s">
        <v>210</v>
      </c>
      <c r="I20" s="31">
        <v>42583</v>
      </c>
      <c r="J20" s="49">
        <v>0.11409999999999999</v>
      </c>
      <c r="K20" s="32">
        <v>72</v>
      </c>
      <c r="L20" s="10" t="s">
        <v>211</v>
      </c>
      <c r="M20" s="31">
        <v>44774</v>
      </c>
      <c r="N20" s="10" t="s">
        <v>212</v>
      </c>
      <c r="O20" s="15"/>
      <c r="P20" s="108">
        <v>85.481931120000013</v>
      </c>
      <c r="Q20" s="108">
        <v>0</v>
      </c>
      <c r="R20" s="108">
        <v>0</v>
      </c>
      <c r="S20" s="108">
        <v>56.987954080000009</v>
      </c>
      <c r="T20" s="108">
        <v>0</v>
      </c>
      <c r="U20" s="108">
        <v>0</v>
      </c>
      <c r="V20" s="108">
        <v>0</v>
      </c>
      <c r="W20" s="108">
        <v>0</v>
      </c>
      <c r="X20" s="108">
        <v>0</v>
      </c>
      <c r="Y20" s="108">
        <v>0</v>
      </c>
      <c r="Z20" s="108">
        <v>0</v>
      </c>
      <c r="AA20" s="108">
        <v>0</v>
      </c>
      <c r="AB20" s="108">
        <v>0</v>
      </c>
      <c r="AC20" s="108">
        <v>0</v>
      </c>
      <c r="AD20" s="108">
        <v>0</v>
      </c>
      <c r="AE20" s="108">
        <v>0</v>
      </c>
      <c r="AF20" s="108">
        <v>0</v>
      </c>
      <c r="AG20" s="108">
        <v>0</v>
      </c>
      <c r="AH20" s="108">
        <v>0</v>
      </c>
      <c r="AI20" s="108">
        <v>0</v>
      </c>
      <c r="AJ20" s="108">
        <v>0</v>
      </c>
      <c r="AK20" s="108">
        <v>0</v>
      </c>
      <c r="AL20" s="108">
        <v>0</v>
      </c>
      <c r="AM20" s="108">
        <v>0</v>
      </c>
      <c r="AN20" s="108">
        <v>0</v>
      </c>
      <c r="AO20" s="108">
        <v>0</v>
      </c>
      <c r="AP20" s="108">
        <v>0</v>
      </c>
      <c r="AQ20" s="109">
        <v>0</v>
      </c>
      <c r="AR20" s="109">
        <v>0</v>
      </c>
      <c r="AS20" s="109">
        <v>0</v>
      </c>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row>
    <row r="21" spans="1:98" ht="27.95" customHeight="1" x14ac:dyDescent="0.3">
      <c r="B21" s="9" t="s">
        <v>23</v>
      </c>
      <c r="C21" s="9" t="s">
        <v>24</v>
      </c>
      <c r="D21" s="9" t="s">
        <v>2</v>
      </c>
      <c r="E21" s="10">
        <v>41.768614489999997</v>
      </c>
      <c r="F21" s="14">
        <f t="shared" si="1"/>
        <v>0.40650719698296833</v>
      </c>
      <c r="G21" s="9"/>
      <c r="H21" s="46" t="s">
        <v>210</v>
      </c>
      <c r="I21" s="31">
        <v>43104</v>
      </c>
      <c r="J21" s="49" t="s">
        <v>217</v>
      </c>
      <c r="K21" s="32">
        <v>96</v>
      </c>
      <c r="L21" s="10" t="s">
        <v>211</v>
      </c>
      <c r="M21" s="31">
        <v>46026</v>
      </c>
      <c r="N21" s="10" t="s">
        <v>212</v>
      </c>
      <c r="O21" s="15"/>
      <c r="P21" s="108">
        <v>11.766088839821931</v>
      </c>
      <c r="Q21" s="108">
        <v>0</v>
      </c>
      <c r="R21" s="108">
        <v>0</v>
      </c>
      <c r="S21" s="108">
        <v>12.17492280776899</v>
      </c>
      <c r="T21" s="108">
        <v>0</v>
      </c>
      <c r="U21" s="108">
        <v>0</v>
      </c>
      <c r="V21" s="108">
        <v>11.828822421810498</v>
      </c>
      <c r="W21" s="108">
        <v>0</v>
      </c>
      <c r="X21" s="108">
        <v>0</v>
      </c>
      <c r="Y21" s="108">
        <v>11.32707334503039</v>
      </c>
      <c r="Z21" s="108">
        <v>0</v>
      </c>
      <c r="AA21" s="108">
        <v>0</v>
      </c>
      <c r="AB21" s="108">
        <v>10.677977859682567</v>
      </c>
      <c r="AC21" s="108">
        <v>0</v>
      </c>
      <c r="AD21" s="108">
        <v>0</v>
      </c>
      <c r="AE21" s="108">
        <v>0.85768534156235587</v>
      </c>
      <c r="AF21" s="108">
        <v>0</v>
      </c>
      <c r="AG21" s="108">
        <v>0</v>
      </c>
      <c r="AH21" s="108">
        <v>0</v>
      </c>
      <c r="AI21" s="108">
        <v>0</v>
      </c>
      <c r="AJ21" s="108">
        <v>0</v>
      </c>
      <c r="AK21" s="108">
        <v>0</v>
      </c>
      <c r="AL21" s="108">
        <v>0</v>
      </c>
      <c r="AM21" s="108">
        <v>0</v>
      </c>
      <c r="AN21" s="108">
        <v>0</v>
      </c>
      <c r="AO21" s="108">
        <v>0</v>
      </c>
      <c r="AP21" s="108">
        <v>0</v>
      </c>
      <c r="AQ21" s="109">
        <v>0</v>
      </c>
      <c r="AR21" s="109">
        <v>0</v>
      </c>
      <c r="AS21" s="109">
        <v>0</v>
      </c>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row>
    <row r="22" spans="1:98" ht="27.95" customHeight="1" x14ac:dyDescent="0.3">
      <c r="B22" s="9" t="s">
        <v>25</v>
      </c>
      <c r="C22" s="9" t="s">
        <v>26</v>
      </c>
      <c r="D22" s="9" t="s">
        <v>2</v>
      </c>
      <c r="E22" s="10">
        <v>0.23600362</v>
      </c>
      <c r="F22" s="14">
        <f t="shared" si="1"/>
        <v>2.2968722141119219E-3</v>
      </c>
      <c r="G22" s="9"/>
      <c r="H22" s="46" t="s">
        <v>210</v>
      </c>
      <c r="I22" s="31">
        <v>40450</v>
      </c>
      <c r="J22" s="49" t="s">
        <v>217</v>
      </c>
      <c r="K22" s="32">
        <v>140</v>
      </c>
      <c r="L22" s="10" t="s">
        <v>211</v>
      </c>
      <c r="M22" s="31">
        <v>44710</v>
      </c>
      <c r="N22" s="10" t="s">
        <v>212</v>
      </c>
      <c r="O22" s="15"/>
      <c r="P22" s="108">
        <v>6.919651744918653</v>
      </c>
      <c r="Q22" s="108">
        <v>0</v>
      </c>
      <c r="R22" s="108">
        <v>0</v>
      </c>
      <c r="S22" s="108">
        <v>0.23910078000000001</v>
      </c>
      <c r="T22" s="108">
        <v>0</v>
      </c>
      <c r="U22" s="108">
        <v>0</v>
      </c>
      <c r="V22" s="108">
        <v>0</v>
      </c>
      <c r="W22" s="108">
        <v>0</v>
      </c>
      <c r="X22" s="108">
        <v>0</v>
      </c>
      <c r="Y22" s="108">
        <v>0</v>
      </c>
      <c r="Z22" s="108">
        <v>0</v>
      </c>
      <c r="AA22" s="108">
        <v>0</v>
      </c>
      <c r="AB22" s="108">
        <v>0</v>
      </c>
      <c r="AC22" s="108">
        <v>0</v>
      </c>
      <c r="AD22" s="108">
        <v>0</v>
      </c>
      <c r="AE22" s="108">
        <v>0</v>
      </c>
      <c r="AF22" s="108">
        <v>0</v>
      </c>
      <c r="AG22" s="108">
        <v>0</v>
      </c>
      <c r="AH22" s="108">
        <v>0</v>
      </c>
      <c r="AI22" s="108">
        <v>0</v>
      </c>
      <c r="AJ22" s="108">
        <v>0</v>
      </c>
      <c r="AK22" s="108">
        <v>0</v>
      </c>
      <c r="AL22" s="108">
        <v>0</v>
      </c>
      <c r="AM22" s="108">
        <v>0</v>
      </c>
      <c r="AN22" s="108">
        <v>0</v>
      </c>
      <c r="AO22" s="108">
        <v>0</v>
      </c>
      <c r="AP22" s="108">
        <v>0</v>
      </c>
      <c r="AQ22" s="109">
        <v>0</v>
      </c>
      <c r="AR22" s="109">
        <v>0</v>
      </c>
      <c r="AS22" s="109">
        <v>0</v>
      </c>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row>
    <row r="23" spans="1:98" ht="27.95" customHeight="1" x14ac:dyDescent="0.3">
      <c r="B23" s="9" t="s">
        <v>21</v>
      </c>
      <c r="C23" s="9" t="s">
        <v>22</v>
      </c>
      <c r="D23" s="9" t="s">
        <v>2</v>
      </c>
      <c r="E23" s="10">
        <v>0</v>
      </c>
      <c r="F23" s="14">
        <f t="shared" si="1"/>
        <v>0</v>
      </c>
      <c r="G23" s="9"/>
      <c r="H23" s="46" t="s">
        <v>210</v>
      </c>
      <c r="I23" s="31">
        <v>40277</v>
      </c>
      <c r="J23" s="49" t="s">
        <v>217</v>
      </c>
      <c r="K23" s="32">
        <v>130</v>
      </c>
      <c r="L23" s="10" t="s">
        <v>211</v>
      </c>
      <c r="M23" s="31">
        <v>44236</v>
      </c>
      <c r="N23" s="10" t="s">
        <v>212</v>
      </c>
      <c r="O23" s="15"/>
      <c r="P23" s="108">
        <v>4.6588470700000002</v>
      </c>
      <c r="Q23" s="108">
        <v>0</v>
      </c>
      <c r="R23" s="108">
        <v>0</v>
      </c>
      <c r="S23" s="108">
        <v>0</v>
      </c>
      <c r="T23" s="108">
        <v>0</v>
      </c>
      <c r="U23" s="108">
        <v>0</v>
      </c>
      <c r="V23" s="108">
        <v>0</v>
      </c>
      <c r="W23" s="108">
        <v>0</v>
      </c>
      <c r="X23" s="108">
        <v>0</v>
      </c>
      <c r="Y23" s="108">
        <v>0</v>
      </c>
      <c r="Z23" s="108">
        <v>0</v>
      </c>
      <c r="AA23" s="108">
        <v>0</v>
      </c>
      <c r="AB23" s="108">
        <v>0</v>
      </c>
      <c r="AC23" s="108">
        <v>0</v>
      </c>
      <c r="AD23" s="108">
        <v>0</v>
      </c>
      <c r="AE23" s="108">
        <v>0</v>
      </c>
      <c r="AF23" s="108">
        <v>0</v>
      </c>
      <c r="AG23" s="108">
        <v>0</v>
      </c>
      <c r="AH23" s="108">
        <v>0</v>
      </c>
      <c r="AI23" s="108">
        <v>0</v>
      </c>
      <c r="AJ23" s="108">
        <v>0</v>
      </c>
      <c r="AK23" s="108">
        <v>0</v>
      </c>
      <c r="AL23" s="108">
        <v>0</v>
      </c>
      <c r="AM23" s="108">
        <v>0</v>
      </c>
      <c r="AN23" s="108">
        <v>0</v>
      </c>
      <c r="AO23" s="108">
        <v>0</v>
      </c>
      <c r="AP23" s="108">
        <v>0</v>
      </c>
      <c r="AQ23" s="109">
        <v>0</v>
      </c>
      <c r="AR23" s="109">
        <v>0</v>
      </c>
      <c r="AS23" s="109">
        <v>0</v>
      </c>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row>
    <row r="24" spans="1:98" ht="27.95" customHeight="1" x14ac:dyDescent="0.3">
      <c r="B24" s="9" t="s">
        <v>27</v>
      </c>
      <c r="C24" s="9" t="s">
        <v>28</v>
      </c>
      <c r="D24" s="9" t="s">
        <v>2</v>
      </c>
      <c r="E24" s="10">
        <v>0</v>
      </c>
      <c r="F24" s="14">
        <f t="shared" si="1"/>
        <v>0</v>
      </c>
      <c r="G24" s="9"/>
      <c r="H24" s="46" t="s">
        <v>210</v>
      </c>
      <c r="I24" s="31">
        <v>42248</v>
      </c>
      <c r="J24" s="49">
        <v>0.15</v>
      </c>
      <c r="K24" s="32">
        <v>67</v>
      </c>
      <c r="L24" s="10" t="s">
        <v>211</v>
      </c>
      <c r="M24" s="31">
        <v>44287</v>
      </c>
      <c r="N24" s="10" t="s">
        <v>212</v>
      </c>
      <c r="O24" s="15"/>
      <c r="P24" s="108">
        <v>0.80273525999999995</v>
      </c>
      <c r="Q24" s="108">
        <v>0</v>
      </c>
      <c r="R24" s="108">
        <v>0</v>
      </c>
      <c r="S24" s="108">
        <v>0</v>
      </c>
      <c r="T24" s="108">
        <v>0</v>
      </c>
      <c r="U24" s="108">
        <v>0</v>
      </c>
      <c r="V24" s="108">
        <v>0</v>
      </c>
      <c r="W24" s="108">
        <v>0</v>
      </c>
      <c r="X24" s="108">
        <v>0</v>
      </c>
      <c r="Y24" s="108">
        <v>0</v>
      </c>
      <c r="Z24" s="108">
        <v>0</v>
      </c>
      <c r="AA24" s="108">
        <v>0</v>
      </c>
      <c r="AB24" s="108">
        <v>0</v>
      </c>
      <c r="AC24" s="108">
        <v>0</v>
      </c>
      <c r="AD24" s="108">
        <v>0</v>
      </c>
      <c r="AE24" s="108">
        <v>0</v>
      </c>
      <c r="AF24" s="108">
        <v>0</v>
      </c>
      <c r="AG24" s="108">
        <v>0</v>
      </c>
      <c r="AH24" s="108">
        <v>0</v>
      </c>
      <c r="AI24" s="108">
        <v>0</v>
      </c>
      <c r="AJ24" s="108">
        <v>0</v>
      </c>
      <c r="AK24" s="108">
        <v>0</v>
      </c>
      <c r="AL24" s="108">
        <v>0</v>
      </c>
      <c r="AM24" s="108">
        <v>0</v>
      </c>
      <c r="AN24" s="108">
        <v>0</v>
      </c>
      <c r="AO24" s="108">
        <v>0</v>
      </c>
      <c r="AP24" s="108">
        <v>0</v>
      </c>
      <c r="AQ24" s="109">
        <v>0</v>
      </c>
      <c r="AR24" s="109">
        <v>0</v>
      </c>
      <c r="AS24" s="109">
        <v>0</v>
      </c>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row>
    <row r="25" spans="1:98" ht="27.95" customHeight="1" x14ac:dyDescent="0.3">
      <c r="B25" s="22" t="s">
        <v>119</v>
      </c>
      <c r="C25" s="22"/>
      <c r="D25" s="22"/>
      <c r="E25" s="22"/>
      <c r="F25" s="39">
        <f>+SUM(F26:F27)</f>
        <v>168.337397793154</v>
      </c>
      <c r="G25" s="96">
        <f>+F25/$F$54</f>
        <v>0.14611753024725782</v>
      </c>
      <c r="H25" s="47"/>
      <c r="I25" s="22"/>
      <c r="J25" s="50"/>
      <c r="K25" s="22"/>
      <c r="L25" s="22"/>
      <c r="M25" s="22"/>
      <c r="N25" s="22"/>
      <c r="O25" s="35"/>
      <c r="P25" s="107">
        <f>+SUM(P26:P27)</f>
        <v>0</v>
      </c>
      <c r="Q25" s="107">
        <f t="shared" ref="Q25:AS25" si="2">+SUM(Q26:Q27)</f>
        <v>0</v>
      </c>
      <c r="R25" s="107">
        <f t="shared" si="2"/>
        <v>19.277296437904816</v>
      </c>
      <c r="S25" s="107">
        <f t="shared" si="2"/>
        <v>0</v>
      </c>
      <c r="T25" s="107">
        <f t="shared" si="2"/>
        <v>0</v>
      </c>
      <c r="U25" s="107">
        <f t="shared" si="2"/>
        <v>44.22438594188268</v>
      </c>
      <c r="V25" s="107">
        <f t="shared" si="2"/>
        <v>0</v>
      </c>
      <c r="W25" s="107">
        <f t="shared" si="2"/>
        <v>0</v>
      </c>
      <c r="X25" s="107">
        <f t="shared" si="2"/>
        <v>45.576586590594097</v>
      </c>
      <c r="Y25" s="107">
        <f t="shared" si="2"/>
        <v>0</v>
      </c>
      <c r="Z25" s="107">
        <f t="shared" si="2"/>
        <v>0</v>
      </c>
      <c r="AA25" s="107">
        <f t="shared" si="2"/>
        <v>43.618708047318449</v>
      </c>
      <c r="AB25" s="107">
        <f t="shared" si="2"/>
        <v>0</v>
      </c>
      <c r="AC25" s="107">
        <f t="shared" si="2"/>
        <v>0</v>
      </c>
      <c r="AD25" s="107">
        <f t="shared" si="2"/>
        <v>41.634730456580144</v>
      </c>
      <c r="AE25" s="107">
        <f t="shared" si="2"/>
        <v>0</v>
      </c>
      <c r="AF25" s="107">
        <f t="shared" si="2"/>
        <v>0</v>
      </c>
      <c r="AG25" s="107">
        <f t="shared" si="2"/>
        <v>23.376196838572081</v>
      </c>
      <c r="AH25" s="107">
        <f t="shared" si="2"/>
        <v>0</v>
      </c>
      <c r="AI25" s="107">
        <f t="shared" si="2"/>
        <v>0</v>
      </c>
      <c r="AJ25" s="107">
        <f t="shared" si="2"/>
        <v>0</v>
      </c>
      <c r="AK25" s="107">
        <f t="shared" si="2"/>
        <v>0</v>
      </c>
      <c r="AL25" s="107">
        <f t="shared" si="2"/>
        <v>0</v>
      </c>
      <c r="AM25" s="107">
        <f t="shared" si="2"/>
        <v>0</v>
      </c>
      <c r="AN25" s="107">
        <f t="shared" si="2"/>
        <v>0</v>
      </c>
      <c r="AO25" s="107">
        <f t="shared" si="2"/>
        <v>0</v>
      </c>
      <c r="AP25" s="107">
        <f t="shared" si="2"/>
        <v>0</v>
      </c>
      <c r="AQ25" s="107">
        <f t="shared" si="2"/>
        <v>0</v>
      </c>
      <c r="AR25" s="107">
        <f t="shared" si="2"/>
        <v>0</v>
      </c>
      <c r="AS25" s="107">
        <f t="shared" si="2"/>
        <v>0</v>
      </c>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c r="CL25" s="142"/>
      <c r="CM25" s="142"/>
      <c r="CN25" s="142"/>
      <c r="CO25" s="142"/>
    </row>
    <row r="26" spans="1:98" ht="27.95" customHeight="1" x14ac:dyDescent="0.3">
      <c r="B26" s="9" t="s">
        <v>175</v>
      </c>
      <c r="C26" s="9" t="s">
        <v>176</v>
      </c>
      <c r="D26" s="9" t="s">
        <v>68</v>
      </c>
      <c r="E26" s="42">
        <v>177.38352603062836</v>
      </c>
      <c r="F26" s="14">
        <f>+IF($D26="USD",$E26,$E26*$C$71/$C$69)</f>
        <v>168.337397793154</v>
      </c>
      <c r="G26" s="9"/>
      <c r="H26" s="46" t="s">
        <v>210</v>
      </c>
      <c r="I26" s="31">
        <v>44396</v>
      </c>
      <c r="J26" s="49" t="s">
        <v>221</v>
      </c>
      <c r="K26" s="32">
        <v>60</v>
      </c>
      <c r="L26" s="10" t="s">
        <v>211</v>
      </c>
      <c r="M26" s="31">
        <v>46222</v>
      </c>
      <c r="N26" s="10" t="s">
        <v>212</v>
      </c>
      <c r="O26" s="15"/>
      <c r="P26" s="108">
        <v>0</v>
      </c>
      <c r="Q26" s="108">
        <v>0</v>
      </c>
      <c r="R26" s="108">
        <v>3.7420634258516117</v>
      </c>
      <c r="S26" s="108">
        <v>0</v>
      </c>
      <c r="T26" s="108">
        <v>0</v>
      </c>
      <c r="U26" s="108">
        <v>44.22438594188268</v>
      </c>
      <c r="V26" s="108">
        <v>0</v>
      </c>
      <c r="W26" s="108">
        <v>0</v>
      </c>
      <c r="X26" s="108">
        <v>45.576586590594097</v>
      </c>
      <c r="Y26" s="108">
        <v>0</v>
      </c>
      <c r="Z26" s="108">
        <v>0</v>
      </c>
      <c r="AA26" s="108">
        <v>43.618708047318449</v>
      </c>
      <c r="AB26" s="108">
        <v>0</v>
      </c>
      <c r="AC26" s="108">
        <v>0</v>
      </c>
      <c r="AD26" s="108">
        <v>41.634730456580144</v>
      </c>
      <c r="AE26" s="108">
        <v>0</v>
      </c>
      <c r="AF26" s="108">
        <v>0</v>
      </c>
      <c r="AG26" s="108">
        <v>23.376196838572081</v>
      </c>
      <c r="AH26" s="108">
        <v>0</v>
      </c>
      <c r="AI26" s="108">
        <v>0</v>
      </c>
      <c r="AJ26" s="108">
        <v>0</v>
      </c>
      <c r="AK26" s="108">
        <v>0</v>
      </c>
      <c r="AL26" s="108">
        <v>0</v>
      </c>
      <c r="AM26" s="108">
        <v>0</v>
      </c>
      <c r="AN26" s="108">
        <v>0</v>
      </c>
      <c r="AO26" s="108">
        <v>0</v>
      </c>
      <c r="AP26" s="108">
        <v>0</v>
      </c>
      <c r="AQ26" s="109">
        <v>0</v>
      </c>
      <c r="AR26" s="109">
        <v>0</v>
      </c>
      <c r="AS26" s="109">
        <v>0</v>
      </c>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row>
    <row r="27" spans="1:98" ht="27.95" customHeight="1" x14ac:dyDescent="0.3">
      <c r="B27" s="9" t="s">
        <v>164</v>
      </c>
      <c r="C27" s="9" t="s">
        <v>165</v>
      </c>
      <c r="D27" s="9" t="s">
        <v>68</v>
      </c>
      <c r="E27" s="42">
        <v>0</v>
      </c>
      <c r="F27" s="14">
        <f>+IF($D27="USD",$E27,$E27*$C$71/$C$69)</f>
        <v>0</v>
      </c>
      <c r="G27" s="9"/>
      <c r="H27" s="46" t="s">
        <v>210</v>
      </c>
      <c r="I27" s="31">
        <v>44104</v>
      </c>
      <c r="J27" s="49" t="s">
        <v>221</v>
      </c>
      <c r="K27" s="32">
        <v>60</v>
      </c>
      <c r="L27" s="10" t="s">
        <v>211</v>
      </c>
      <c r="M27" s="31">
        <v>45930</v>
      </c>
      <c r="N27" s="10" t="s">
        <v>212</v>
      </c>
      <c r="O27" s="15"/>
      <c r="P27" s="108">
        <v>0</v>
      </c>
      <c r="Q27" s="108">
        <v>0</v>
      </c>
      <c r="R27" s="108">
        <v>15.535233012053205</v>
      </c>
      <c r="S27" s="108">
        <v>0</v>
      </c>
      <c r="T27" s="108">
        <v>0</v>
      </c>
      <c r="U27" s="108">
        <v>0</v>
      </c>
      <c r="V27" s="108">
        <v>0</v>
      </c>
      <c r="W27" s="108">
        <v>0</v>
      </c>
      <c r="X27" s="108">
        <v>0</v>
      </c>
      <c r="Y27" s="108">
        <v>0</v>
      </c>
      <c r="Z27" s="108">
        <v>0</v>
      </c>
      <c r="AA27" s="108">
        <v>0</v>
      </c>
      <c r="AB27" s="108">
        <v>0</v>
      </c>
      <c r="AC27" s="108">
        <v>0</v>
      </c>
      <c r="AD27" s="108">
        <v>0</v>
      </c>
      <c r="AE27" s="108">
        <v>0</v>
      </c>
      <c r="AF27" s="108">
        <v>0</v>
      </c>
      <c r="AG27" s="108">
        <v>0</v>
      </c>
      <c r="AH27" s="108">
        <v>0</v>
      </c>
      <c r="AI27" s="108">
        <v>0</v>
      </c>
      <c r="AJ27" s="108">
        <v>0</v>
      </c>
      <c r="AK27" s="108">
        <v>0</v>
      </c>
      <c r="AL27" s="108">
        <v>0</v>
      </c>
      <c r="AM27" s="108">
        <v>0</v>
      </c>
      <c r="AN27" s="108">
        <v>0</v>
      </c>
      <c r="AO27" s="108">
        <v>0</v>
      </c>
      <c r="AP27" s="108">
        <v>0</v>
      </c>
      <c r="AQ27" s="109">
        <v>0</v>
      </c>
      <c r="AR27" s="109">
        <v>0</v>
      </c>
      <c r="AS27" s="109">
        <v>0</v>
      </c>
      <c r="AW27" s="140"/>
      <c r="AX27" s="140"/>
      <c r="AY27" s="140"/>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row>
    <row r="28" spans="1:98" ht="27.95" customHeight="1" x14ac:dyDescent="0.3">
      <c r="B28" s="22" t="s">
        <v>124</v>
      </c>
      <c r="C28" s="22"/>
      <c r="D28" s="22"/>
      <c r="E28" s="22"/>
      <c r="F28" s="39">
        <f>+SUM(F29:F29)</f>
        <v>0</v>
      </c>
      <c r="G28" s="96">
        <f>+F28/$F$54</f>
        <v>0</v>
      </c>
      <c r="H28" s="47"/>
      <c r="I28" s="22"/>
      <c r="J28" s="50"/>
      <c r="K28" s="22"/>
      <c r="L28" s="22"/>
      <c r="M28" s="22"/>
      <c r="N28" s="22"/>
      <c r="O28" s="35"/>
      <c r="P28" s="107">
        <f>+SUM(P29:P29)</f>
        <v>0</v>
      </c>
      <c r="Q28" s="107">
        <f t="shared" ref="Q28:AS28" si="3">+SUM(Q29:Q29)</f>
        <v>0.79255361999999996</v>
      </c>
      <c r="R28" s="107">
        <f t="shared" si="3"/>
        <v>0</v>
      </c>
      <c r="S28" s="107">
        <f t="shared" si="3"/>
        <v>0</v>
      </c>
      <c r="T28" s="107">
        <f t="shared" si="3"/>
        <v>0</v>
      </c>
      <c r="U28" s="107">
        <f t="shared" si="3"/>
        <v>0</v>
      </c>
      <c r="V28" s="107">
        <f t="shared" si="3"/>
        <v>0</v>
      </c>
      <c r="W28" s="107">
        <f t="shared" si="3"/>
        <v>0</v>
      </c>
      <c r="X28" s="107">
        <f t="shared" si="3"/>
        <v>0</v>
      </c>
      <c r="Y28" s="107">
        <f t="shared" si="3"/>
        <v>0</v>
      </c>
      <c r="Z28" s="107">
        <f t="shared" si="3"/>
        <v>0</v>
      </c>
      <c r="AA28" s="107">
        <f t="shared" si="3"/>
        <v>0</v>
      </c>
      <c r="AB28" s="107">
        <f t="shared" si="3"/>
        <v>0</v>
      </c>
      <c r="AC28" s="107">
        <f t="shared" si="3"/>
        <v>0</v>
      </c>
      <c r="AD28" s="107">
        <f t="shared" si="3"/>
        <v>0</v>
      </c>
      <c r="AE28" s="107">
        <f t="shared" si="3"/>
        <v>0</v>
      </c>
      <c r="AF28" s="107">
        <f t="shared" si="3"/>
        <v>0</v>
      </c>
      <c r="AG28" s="107">
        <f t="shared" si="3"/>
        <v>0</v>
      </c>
      <c r="AH28" s="107">
        <f t="shared" si="3"/>
        <v>0</v>
      </c>
      <c r="AI28" s="107">
        <f t="shared" si="3"/>
        <v>0</v>
      </c>
      <c r="AJ28" s="107">
        <f t="shared" si="3"/>
        <v>0</v>
      </c>
      <c r="AK28" s="107">
        <f t="shared" si="3"/>
        <v>0</v>
      </c>
      <c r="AL28" s="107">
        <f t="shared" si="3"/>
        <v>0</v>
      </c>
      <c r="AM28" s="107">
        <f t="shared" si="3"/>
        <v>0</v>
      </c>
      <c r="AN28" s="107">
        <f t="shared" si="3"/>
        <v>0</v>
      </c>
      <c r="AO28" s="107">
        <f t="shared" si="3"/>
        <v>0</v>
      </c>
      <c r="AP28" s="107">
        <f t="shared" si="3"/>
        <v>0</v>
      </c>
      <c r="AQ28" s="107">
        <f t="shared" si="3"/>
        <v>0</v>
      </c>
      <c r="AR28" s="107">
        <f t="shared" si="3"/>
        <v>0</v>
      </c>
      <c r="AS28" s="107">
        <f t="shared" si="3"/>
        <v>0</v>
      </c>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c r="CF28" s="142"/>
      <c r="CG28" s="142"/>
      <c r="CH28" s="142"/>
      <c r="CI28" s="142"/>
      <c r="CJ28" s="142"/>
      <c r="CK28" s="142"/>
      <c r="CL28" s="142"/>
      <c r="CM28" s="142"/>
      <c r="CN28" s="142"/>
      <c r="CO28" s="142"/>
    </row>
    <row r="29" spans="1:98" ht="27.95" customHeight="1" x14ac:dyDescent="0.3">
      <c r="B29" s="9" t="s">
        <v>29</v>
      </c>
      <c r="C29" s="9" t="s">
        <v>30</v>
      </c>
      <c r="D29" s="9" t="s">
        <v>129</v>
      </c>
      <c r="E29" s="13">
        <v>0</v>
      </c>
      <c r="F29" s="14">
        <f>+IF($D29="USD",$E29,$E29/$C$69)</f>
        <v>0</v>
      </c>
      <c r="G29" s="9"/>
      <c r="H29" s="46" t="s">
        <v>210</v>
      </c>
      <c r="I29" s="31">
        <v>42536</v>
      </c>
      <c r="J29" s="49" t="s">
        <v>222</v>
      </c>
      <c r="K29" s="32">
        <v>60</v>
      </c>
      <c r="L29" s="10" t="s">
        <v>211</v>
      </c>
      <c r="M29" s="31">
        <v>44362</v>
      </c>
      <c r="N29" s="10" t="s">
        <v>193</v>
      </c>
      <c r="O29" s="15"/>
      <c r="P29" s="108">
        <v>0</v>
      </c>
      <c r="Q29" s="108">
        <v>0.79255361999999996</v>
      </c>
      <c r="R29" s="108">
        <v>0</v>
      </c>
      <c r="S29" s="108">
        <v>0</v>
      </c>
      <c r="T29" s="108">
        <v>0</v>
      </c>
      <c r="U29" s="108">
        <v>0</v>
      </c>
      <c r="V29" s="108">
        <v>0</v>
      </c>
      <c r="W29" s="108">
        <v>0</v>
      </c>
      <c r="X29" s="108">
        <v>0</v>
      </c>
      <c r="Y29" s="108">
        <v>0</v>
      </c>
      <c r="Z29" s="108">
        <v>0</v>
      </c>
      <c r="AA29" s="108">
        <v>0</v>
      </c>
      <c r="AB29" s="108">
        <v>0</v>
      </c>
      <c r="AC29" s="108">
        <v>0</v>
      </c>
      <c r="AD29" s="108">
        <v>0</v>
      </c>
      <c r="AE29" s="108">
        <v>0</v>
      </c>
      <c r="AF29" s="108">
        <v>0</v>
      </c>
      <c r="AG29" s="108">
        <v>0</v>
      </c>
      <c r="AH29" s="108">
        <v>0</v>
      </c>
      <c r="AI29" s="108">
        <v>0</v>
      </c>
      <c r="AJ29" s="108">
        <v>0</v>
      </c>
      <c r="AK29" s="108">
        <v>0</v>
      </c>
      <c r="AL29" s="108">
        <v>0</v>
      </c>
      <c r="AM29" s="108">
        <v>0</v>
      </c>
      <c r="AN29" s="108">
        <v>0</v>
      </c>
      <c r="AO29" s="108">
        <v>0</v>
      </c>
      <c r="AP29" s="108">
        <v>0</v>
      </c>
      <c r="AQ29" s="109">
        <v>0</v>
      </c>
      <c r="AR29" s="109">
        <v>0</v>
      </c>
      <c r="AS29" s="109">
        <v>0</v>
      </c>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row>
    <row r="30" spans="1:98" ht="27.95" customHeight="1" x14ac:dyDescent="0.3">
      <c r="B30" s="22" t="s">
        <v>31</v>
      </c>
      <c r="C30" s="22"/>
      <c r="D30" s="22"/>
      <c r="E30" s="22"/>
      <c r="F30" s="39">
        <f>+SUM(F31,F43)</f>
        <v>179.45504974266896</v>
      </c>
      <c r="G30" s="96">
        <f>+F30/$F$54</f>
        <v>0.15576769632032397</v>
      </c>
      <c r="H30" s="47"/>
      <c r="I30" s="22"/>
      <c r="J30" s="50"/>
      <c r="K30" s="22"/>
      <c r="L30" s="22"/>
      <c r="M30" s="22"/>
      <c r="N30" s="22"/>
      <c r="O30" s="35"/>
      <c r="P30" s="107">
        <f>+SUM(P31,P43)</f>
        <v>0</v>
      </c>
      <c r="Q30" s="107">
        <f t="shared" ref="Q30:AS30" si="4">+SUM(Q31,Q43)</f>
        <v>19.38025699428449</v>
      </c>
      <c r="R30" s="107">
        <f t="shared" si="4"/>
        <v>0</v>
      </c>
      <c r="S30" s="107">
        <f t="shared" si="4"/>
        <v>0</v>
      </c>
      <c r="T30" s="107">
        <f t="shared" si="4"/>
        <v>19.040041467379659</v>
      </c>
      <c r="U30" s="107">
        <f t="shared" si="4"/>
        <v>0</v>
      </c>
      <c r="V30" s="107">
        <f t="shared" si="4"/>
        <v>0</v>
      </c>
      <c r="W30" s="107">
        <f t="shared" si="4"/>
        <v>19.97781556584853</v>
      </c>
      <c r="X30" s="107">
        <f t="shared" si="4"/>
        <v>0</v>
      </c>
      <c r="Y30" s="107">
        <f t="shared" si="4"/>
        <v>0</v>
      </c>
      <c r="Z30" s="107">
        <f t="shared" si="4"/>
        <v>20.263159189953083</v>
      </c>
      <c r="AA30" s="107">
        <f t="shared" si="4"/>
        <v>0</v>
      </c>
      <c r="AB30" s="107">
        <f t="shared" si="4"/>
        <v>0</v>
      </c>
      <c r="AC30" s="107">
        <f t="shared" si="4"/>
        <v>20.164187531614239</v>
      </c>
      <c r="AD30" s="107">
        <f t="shared" si="4"/>
        <v>0</v>
      </c>
      <c r="AE30" s="107">
        <f t="shared" si="4"/>
        <v>0</v>
      </c>
      <c r="AF30" s="107">
        <f t="shared" si="4"/>
        <v>15.114307381431498</v>
      </c>
      <c r="AG30" s="107">
        <f t="shared" si="4"/>
        <v>0</v>
      </c>
      <c r="AH30" s="107">
        <f t="shared" si="4"/>
        <v>0</v>
      </c>
      <c r="AI30" s="107">
        <f t="shared" si="4"/>
        <v>14.708684125625844</v>
      </c>
      <c r="AJ30" s="107">
        <f t="shared" si="4"/>
        <v>0</v>
      </c>
      <c r="AK30" s="107">
        <f t="shared" si="4"/>
        <v>0</v>
      </c>
      <c r="AL30" s="107">
        <f t="shared" si="4"/>
        <v>14.285329549398172</v>
      </c>
      <c r="AM30" s="107">
        <f t="shared" si="4"/>
        <v>0</v>
      </c>
      <c r="AN30" s="107">
        <f t="shared" si="4"/>
        <v>0</v>
      </c>
      <c r="AO30" s="107">
        <f t="shared" si="4"/>
        <v>13.841038186414099</v>
      </c>
      <c r="AP30" s="107">
        <f t="shared" si="4"/>
        <v>0</v>
      </c>
      <c r="AQ30" s="107">
        <f t="shared" si="4"/>
        <v>0</v>
      </c>
      <c r="AR30" s="107">
        <f t="shared" si="4"/>
        <v>5.8575682984786486</v>
      </c>
      <c r="AS30" s="107">
        <f t="shared" si="4"/>
        <v>0</v>
      </c>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c r="CG30" s="142"/>
      <c r="CH30" s="142"/>
      <c r="CI30" s="142"/>
      <c r="CJ30" s="142"/>
      <c r="CK30" s="142"/>
      <c r="CL30" s="142"/>
      <c r="CM30" s="142"/>
      <c r="CN30" s="142"/>
      <c r="CO30" s="142"/>
    </row>
    <row r="31" spans="1:98" ht="27.95" customHeight="1" x14ac:dyDescent="0.3">
      <c r="B31" s="23" t="s">
        <v>32</v>
      </c>
      <c r="C31" s="23"/>
      <c r="D31" s="23"/>
      <c r="E31" s="23"/>
      <c r="F31" s="40">
        <f>+SUM(F32:F42)</f>
        <v>148.90231956981185</v>
      </c>
      <c r="G31" s="23"/>
      <c r="H31" s="48"/>
      <c r="I31" s="23"/>
      <c r="J31" s="51"/>
      <c r="K31" s="23"/>
      <c r="L31" s="23"/>
      <c r="M31" s="23"/>
      <c r="N31" s="23"/>
      <c r="O31" s="36"/>
      <c r="P31" s="110">
        <f>+SUM(P32:P42)</f>
        <v>0</v>
      </c>
      <c r="Q31" s="110">
        <f t="shared" ref="Q31:AS31" si="5">+SUM(Q32:Q42)</f>
        <v>16.355485636028316</v>
      </c>
      <c r="R31" s="110">
        <f t="shared" si="5"/>
        <v>0</v>
      </c>
      <c r="S31" s="110">
        <f t="shared" si="5"/>
        <v>0</v>
      </c>
      <c r="T31" s="110">
        <f t="shared" si="5"/>
        <v>16.485039681430415</v>
      </c>
      <c r="U31" s="110">
        <f t="shared" si="5"/>
        <v>0</v>
      </c>
      <c r="V31" s="110">
        <f t="shared" si="5"/>
        <v>0</v>
      </c>
      <c r="W31" s="110">
        <f t="shared" si="5"/>
        <v>17.430630797939191</v>
      </c>
      <c r="X31" s="110">
        <f t="shared" si="5"/>
        <v>0</v>
      </c>
      <c r="Y31" s="110">
        <f t="shared" si="5"/>
        <v>0</v>
      </c>
      <c r="Z31" s="110">
        <f t="shared" si="5"/>
        <v>17.581986071679729</v>
      </c>
      <c r="AA31" s="110">
        <f t="shared" si="5"/>
        <v>0</v>
      </c>
      <c r="AB31" s="110">
        <f t="shared" si="5"/>
        <v>0</v>
      </c>
      <c r="AC31" s="110">
        <f t="shared" si="5"/>
        <v>17.4209031215726</v>
      </c>
      <c r="AD31" s="110">
        <f t="shared" si="5"/>
        <v>0</v>
      </c>
      <c r="AE31" s="110">
        <f t="shared" si="5"/>
        <v>0</v>
      </c>
      <c r="AF31" s="110">
        <f t="shared" si="5"/>
        <v>12.358596267531468</v>
      </c>
      <c r="AG31" s="110">
        <f t="shared" si="5"/>
        <v>0</v>
      </c>
      <c r="AH31" s="110">
        <f t="shared" si="5"/>
        <v>0</v>
      </c>
      <c r="AI31" s="110">
        <f t="shared" si="5"/>
        <v>12.018607470349547</v>
      </c>
      <c r="AJ31" s="110">
        <f t="shared" si="5"/>
        <v>0</v>
      </c>
      <c r="AK31" s="110">
        <f t="shared" si="5"/>
        <v>0</v>
      </c>
      <c r="AL31" s="110">
        <f t="shared" si="5"/>
        <v>11.670008889727374</v>
      </c>
      <c r="AM31" s="110">
        <f t="shared" si="5"/>
        <v>0</v>
      </c>
      <c r="AN31" s="110">
        <f t="shared" si="5"/>
        <v>0</v>
      </c>
      <c r="AO31" s="110">
        <f t="shared" si="5"/>
        <v>11.30511937518304</v>
      </c>
      <c r="AP31" s="110">
        <f t="shared" si="5"/>
        <v>0</v>
      </c>
      <c r="AQ31" s="110">
        <f t="shared" si="5"/>
        <v>0</v>
      </c>
      <c r="AR31" s="110">
        <f t="shared" si="5"/>
        <v>4.5671129943886521</v>
      </c>
      <c r="AS31" s="110">
        <f t="shared" si="5"/>
        <v>0</v>
      </c>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row>
    <row r="32" spans="1:98" ht="27.95" customHeight="1" x14ac:dyDescent="0.3">
      <c r="B32" s="9" t="s">
        <v>33</v>
      </c>
      <c r="C32" s="9" t="s">
        <v>34</v>
      </c>
      <c r="D32" s="9" t="s">
        <v>129</v>
      </c>
      <c r="E32" s="14">
        <v>42.772981414993268</v>
      </c>
      <c r="F32" s="14">
        <f t="shared" ref="F32:F42" si="6">+IF($D32="USD",$E32,$E32/$C$69)</f>
        <v>42.772981414993268</v>
      </c>
      <c r="G32" s="9"/>
      <c r="H32" s="46" t="s">
        <v>210</v>
      </c>
      <c r="I32" s="31">
        <v>39557</v>
      </c>
      <c r="J32" s="49" t="s">
        <v>223</v>
      </c>
      <c r="K32" s="32">
        <v>344</v>
      </c>
      <c r="L32" s="10" t="s">
        <v>214</v>
      </c>
      <c r="M32" s="31">
        <v>50028</v>
      </c>
      <c r="N32" s="10" t="s">
        <v>212</v>
      </c>
      <c r="O32" s="15"/>
      <c r="P32" s="108">
        <v>0</v>
      </c>
      <c r="Q32" s="108">
        <v>3.9820438743328865</v>
      </c>
      <c r="R32" s="108">
        <v>0</v>
      </c>
      <c r="S32" s="108">
        <v>0</v>
      </c>
      <c r="T32" s="108">
        <v>3.5812395478935062</v>
      </c>
      <c r="U32" s="108">
        <v>0</v>
      </c>
      <c r="V32" s="108">
        <v>0</v>
      </c>
      <c r="W32" s="108">
        <v>3.8520534571006486</v>
      </c>
      <c r="X32" s="108">
        <v>0</v>
      </c>
      <c r="Y32" s="108">
        <v>0</v>
      </c>
      <c r="Z32" s="108">
        <v>3.9635979708350888</v>
      </c>
      <c r="AA32" s="108">
        <v>0</v>
      </c>
      <c r="AB32" s="108">
        <v>0</v>
      </c>
      <c r="AC32" s="108">
        <v>4.0244395095864469</v>
      </c>
      <c r="AD32" s="108">
        <v>0</v>
      </c>
      <c r="AE32" s="108">
        <v>0</v>
      </c>
      <c r="AF32" s="108">
        <v>3.9969550370262601</v>
      </c>
      <c r="AG32" s="108">
        <v>0</v>
      </c>
      <c r="AH32" s="108">
        <v>0</v>
      </c>
      <c r="AI32" s="108">
        <v>3.8912702264352563</v>
      </c>
      <c r="AJ32" s="108">
        <v>0</v>
      </c>
      <c r="AK32" s="108">
        <v>0</v>
      </c>
      <c r="AL32" s="108">
        <v>3.7872525855673498</v>
      </c>
      <c r="AM32" s="108">
        <v>0</v>
      </c>
      <c r="AN32" s="108">
        <v>0</v>
      </c>
      <c r="AO32" s="108">
        <v>3.6779756257791565</v>
      </c>
      <c r="AP32" s="108">
        <v>0</v>
      </c>
      <c r="AQ32" s="109">
        <v>0</v>
      </c>
      <c r="AR32" s="109">
        <v>1.5174305385050304</v>
      </c>
      <c r="AS32" s="109">
        <v>0</v>
      </c>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S32" s="147"/>
      <c r="CT32" s="143"/>
    </row>
    <row r="33" spans="2:98" ht="27.95" customHeight="1" x14ac:dyDescent="0.3">
      <c r="B33" s="9" t="s">
        <v>39</v>
      </c>
      <c r="C33" s="9" t="s">
        <v>40</v>
      </c>
      <c r="D33" s="9" t="s">
        <v>129</v>
      </c>
      <c r="E33" s="14">
        <v>36.411352825105261</v>
      </c>
      <c r="F33" s="14">
        <f t="shared" si="6"/>
        <v>36.411352825105261</v>
      </c>
      <c r="G33" s="9"/>
      <c r="H33" s="46" t="s">
        <v>210</v>
      </c>
      <c r="I33" s="31">
        <v>42050</v>
      </c>
      <c r="J33" s="49" t="s">
        <v>223</v>
      </c>
      <c r="K33" s="32">
        <v>300</v>
      </c>
      <c r="L33" s="10" t="s">
        <v>214</v>
      </c>
      <c r="M33" s="31">
        <v>51181</v>
      </c>
      <c r="N33" s="10" t="s">
        <v>212</v>
      </c>
      <c r="O33" s="15"/>
      <c r="P33" s="108">
        <v>0</v>
      </c>
      <c r="Q33" s="108">
        <v>2.2395320358947366</v>
      </c>
      <c r="R33" s="108">
        <v>0</v>
      </c>
      <c r="S33" s="108">
        <v>0</v>
      </c>
      <c r="T33" s="108">
        <v>2.4888395835542587</v>
      </c>
      <c r="U33" s="108">
        <v>0</v>
      </c>
      <c r="V33" s="108">
        <v>0</v>
      </c>
      <c r="W33" s="108">
        <v>2.7522911566378183</v>
      </c>
      <c r="X33" s="108">
        <v>0</v>
      </c>
      <c r="Y33" s="108">
        <v>0</v>
      </c>
      <c r="Z33" s="108">
        <v>2.9009691847214816</v>
      </c>
      <c r="AA33" s="108">
        <v>0</v>
      </c>
      <c r="AB33" s="108">
        <v>0</v>
      </c>
      <c r="AC33" s="108">
        <v>2.9769312742465202</v>
      </c>
      <c r="AD33" s="108">
        <v>0</v>
      </c>
      <c r="AE33" s="108">
        <v>0</v>
      </c>
      <c r="AF33" s="108">
        <v>3.0061250638348387</v>
      </c>
      <c r="AG33" s="108">
        <v>0</v>
      </c>
      <c r="AH33" s="108">
        <v>0</v>
      </c>
      <c r="AI33" s="108">
        <v>2.9436646975735963</v>
      </c>
      <c r="AJ33" s="108">
        <v>0</v>
      </c>
      <c r="AK33" s="108">
        <v>0</v>
      </c>
      <c r="AL33" s="108">
        <v>2.8724747735058282</v>
      </c>
      <c r="AM33" s="108">
        <v>0</v>
      </c>
      <c r="AN33" s="108">
        <v>0</v>
      </c>
      <c r="AO33" s="108">
        <v>2.7964447412861446</v>
      </c>
      <c r="AP33" s="108">
        <v>0</v>
      </c>
      <c r="AQ33" s="109">
        <v>0</v>
      </c>
      <c r="AR33" s="109">
        <v>1.661397535589525</v>
      </c>
      <c r="AS33" s="109">
        <v>0</v>
      </c>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S33" s="147"/>
      <c r="CT33" s="143"/>
    </row>
    <row r="34" spans="2:98" ht="27.95" customHeight="1" x14ac:dyDescent="0.3">
      <c r="B34" s="9" t="s">
        <v>35</v>
      </c>
      <c r="C34" s="9" t="s">
        <v>36</v>
      </c>
      <c r="D34" s="9" t="s">
        <v>129</v>
      </c>
      <c r="E34" s="13">
        <v>33.256683649999999</v>
      </c>
      <c r="F34" s="14">
        <f t="shared" si="6"/>
        <v>33.256683649999999</v>
      </c>
      <c r="G34" s="9"/>
      <c r="H34" s="46" t="s">
        <v>210</v>
      </c>
      <c r="I34" s="31">
        <v>39555</v>
      </c>
      <c r="J34" s="49" t="s">
        <v>223</v>
      </c>
      <c r="K34" s="32">
        <v>300</v>
      </c>
      <c r="L34" s="10" t="s">
        <v>214</v>
      </c>
      <c r="M34" s="31">
        <v>48686</v>
      </c>
      <c r="N34" s="10" t="s">
        <v>212</v>
      </c>
      <c r="O34" s="15"/>
      <c r="P34" s="108">
        <v>0</v>
      </c>
      <c r="Q34" s="108">
        <v>3.9625811399999993</v>
      </c>
      <c r="R34" s="108">
        <v>0</v>
      </c>
      <c r="S34" s="108">
        <v>0</v>
      </c>
      <c r="T34" s="108">
        <v>3.6898339899999981</v>
      </c>
      <c r="U34" s="108">
        <v>0</v>
      </c>
      <c r="V34" s="108">
        <v>0</v>
      </c>
      <c r="W34" s="108">
        <v>3.8712914899999982</v>
      </c>
      <c r="X34" s="108">
        <v>0</v>
      </c>
      <c r="Y34" s="108">
        <v>0</v>
      </c>
      <c r="Z34" s="108">
        <v>3.9361822299999982</v>
      </c>
      <c r="AA34" s="108">
        <v>0</v>
      </c>
      <c r="AB34" s="108">
        <v>0</v>
      </c>
      <c r="AC34" s="108">
        <v>3.9304856099999981</v>
      </c>
      <c r="AD34" s="108">
        <v>0</v>
      </c>
      <c r="AE34" s="108">
        <v>0</v>
      </c>
      <c r="AF34" s="108">
        <v>3.8656970799999977</v>
      </c>
      <c r="AG34" s="108">
        <v>0</v>
      </c>
      <c r="AH34" s="108">
        <v>0</v>
      </c>
      <c r="AI34" s="108">
        <v>3.7340548799999977</v>
      </c>
      <c r="AJ34" s="108">
        <v>0</v>
      </c>
      <c r="AK34" s="108">
        <v>0</v>
      </c>
      <c r="AL34" s="108">
        <v>3.601323669999998</v>
      </c>
      <c r="AM34" s="108">
        <v>0</v>
      </c>
      <c r="AN34" s="108">
        <v>0</v>
      </c>
      <c r="AO34" s="108">
        <v>3.4645311599999982</v>
      </c>
      <c r="AP34" s="108">
        <v>0</v>
      </c>
      <c r="AQ34" s="109">
        <v>0</v>
      </c>
      <c r="AR34" s="109">
        <v>0.73767446717404817</v>
      </c>
      <c r="AS34" s="109">
        <v>0</v>
      </c>
      <c r="AW34" s="140"/>
      <c r="AX34" s="140"/>
      <c r="AY34" s="140"/>
      <c r="AZ34" s="140"/>
      <c r="BA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S34" s="147"/>
      <c r="CT34" s="143"/>
    </row>
    <row r="35" spans="2:98" ht="27.95" customHeight="1" x14ac:dyDescent="0.3">
      <c r="B35" s="9" t="s">
        <v>37</v>
      </c>
      <c r="C35" s="9" t="s">
        <v>38</v>
      </c>
      <c r="D35" s="9" t="s">
        <v>129</v>
      </c>
      <c r="E35" s="13">
        <v>19.483239405714254</v>
      </c>
      <c r="F35" s="14">
        <f t="shared" si="6"/>
        <v>19.483239405714254</v>
      </c>
      <c r="G35" s="9"/>
      <c r="H35" s="46" t="s">
        <v>210</v>
      </c>
      <c r="I35" s="31">
        <v>38588</v>
      </c>
      <c r="J35" s="49" t="s">
        <v>223</v>
      </c>
      <c r="K35" s="32">
        <v>240</v>
      </c>
      <c r="L35" s="10" t="s">
        <v>214</v>
      </c>
      <c r="M35" s="31">
        <v>45893</v>
      </c>
      <c r="N35" s="10" t="s">
        <v>212</v>
      </c>
      <c r="O35" s="15"/>
      <c r="P35" s="108">
        <v>0</v>
      </c>
      <c r="Q35" s="108">
        <v>5.1117536089490176</v>
      </c>
      <c r="R35" s="108">
        <v>0</v>
      </c>
      <c r="S35" s="108">
        <v>0</v>
      </c>
      <c r="T35" s="108">
        <v>5.1366826735516851</v>
      </c>
      <c r="U35" s="108">
        <v>0</v>
      </c>
      <c r="V35" s="108">
        <v>0</v>
      </c>
      <c r="W35" s="108">
        <v>5.1809116287053349</v>
      </c>
      <c r="X35" s="108">
        <v>0</v>
      </c>
      <c r="Y35" s="108">
        <v>0</v>
      </c>
      <c r="Z35" s="108">
        <v>5.1194733683889382</v>
      </c>
      <c r="AA35" s="108">
        <v>0</v>
      </c>
      <c r="AB35" s="108">
        <v>0</v>
      </c>
      <c r="AC35" s="108">
        <v>4.9930625080598423</v>
      </c>
      <c r="AD35" s="108">
        <v>0</v>
      </c>
      <c r="AE35" s="108">
        <v>0</v>
      </c>
      <c r="AF35" s="108">
        <v>0</v>
      </c>
      <c r="AG35" s="108">
        <v>0</v>
      </c>
      <c r="AH35" s="108">
        <v>0</v>
      </c>
      <c r="AI35" s="108">
        <v>0</v>
      </c>
      <c r="AJ35" s="108">
        <v>0</v>
      </c>
      <c r="AK35" s="108">
        <v>0</v>
      </c>
      <c r="AL35" s="108">
        <v>0</v>
      </c>
      <c r="AM35" s="108">
        <v>0</v>
      </c>
      <c r="AN35" s="108">
        <v>0</v>
      </c>
      <c r="AO35" s="108">
        <v>0</v>
      </c>
      <c r="AP35" s="108">
        <v>0</v>
      </c>
      <c r="AQ35" s="109">
        <v>0</v>
      </c>
      <c r="AR35" s="109">
        <v>0</v>
      </c>
      <c r="AS35" s="109">
        <v>0</v>
      </c>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S35" s="147"/>
      <c r="CT35" s="143"/>
    </row>
    <row r="36" spans="2:98" ht="27.95" customHeight="1" x14ac:dyDescent="0.3">
      <c r="B36" s="9" t="s">
        <v>43</v>
      </c>
      <c r="C36" s="9" t="s">
        <v>44</v>
      </c>
      <c r="D36" s="9" t="s">
        <v>129</v>
      </c>
      <c r="E36" s="14">
        <v>8.7082226039990207</v>
      </c>
      <c r="F36" s="14">
        <f t="shared" si="6"/>
        <v>8.7082226039990207</v>
      </c>
      <c r="G36" s="9"/>
      <c r="H36" s="46" t="s">
        <v>210</v>
      </c>
      <c r="I36" s="31">
        <v>43084</v>
      </c>
      <c r="J36" s="49" t="s">
        <v>223</v>
      </c>
      <c r="K36" s="32">
        <v>292</v>
      </c>
      <c r="L36" s="10" t="s">
        <v>214</v>
      </c>
      <c r="M36" s="31">
        <v>51971</v>
      </c>
      <c r="N36" s="10" t="s">
        <v>212</v>
      </c>
      <c r="O36" s="15"/>
      <c r="P36" s="108">
        <v>0</v>
      </c>
      <c r="Q36" s="108">
        <v>0.10439402000000003</v>
      </c>
      <c r="R36" s="108">
        <v>0</v>
      </c>
      <c r="S36" s="108">
        <v>0</v>
      </c>
      <c r="T36" s="108">
        <v>0.35564224109454579</v>
      </c>
      <c r="U36" s="108">
        <v>0</v>
      </c>
      <c r="V36" s="108">
        <v>0</v>
      </c>
      <c r="W36" s="108">
        <v>0.63928439943779769</v>
      </c>
      <c r="X36" s="108">
        <v>0</v>
      </c>
      <c r="Y36" s="108">
        <v>0</v>
      </c>
      <c r="Z36" s="108">
        <v>0.67309478944214751</v>
      </c>
      <c r="AA36" s="108">
        <v>0</v>
      </c>
      <c r="AB36" s="108">
        <v>0</v>
      </c>
      <c r="AC36" s="108">
        <v>0.69324663051892632</v>
      </c>
      <c r="AD36" s="108">
        <v>0</v>
      </c>
      <c r="AE36" s="108">
        <v>0</v>
      </c>
      <c r="AF36" s="108">
        <v>0.69896017887291451</v>
      </c>
      <c r="AG36" s="108">
        <v>0</v>
      </c>
      <c r="AH36" s="108">
        <v>0</v>
      </c>
      <c r="AI36" s="108">
        <v>0.6837367146271166</v>
      </c>
      <c r="AJ36" s="108">
        <v>0</v>
      </c>
      <c r="AK36" s="108">
        <v>0</v>
      </c>
      <c r="AL36" s="108">
        <v>0.66809925193546704</v>
      </c>
      <c r="AM36" s="108">
        <v>0</v>
      </c>
      <c r="AN36" s="108">
        <v>0</v>
      </c>
      <c r="AO36" s="108">
        <v>0.6511679620881603</v>
      </c>
      <c r="AP36" s="108">
        <v>0</v>
      </c>
      <c r="AQ36" s="109">
        <v>0</v>
      </c>
      <c r="AR36" s="109">
        <v>0.45109797924992995</v>
      </c>
      <c r="AS36" s="109">
        <v>0</v>
      </c>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S36" s="147"/>
      <c r="CT36" s="143"/>
    </row>
    <row r="37" spans="2:98" ht="27.95" customHeight="1" x14ac:dyDescent="0.3">
      <c r="B37" s="9" t="s">
        <v>41</v>
      </c>
      <c r="C37" s="9" t="s">
        <v>42</v>
      </c>
      <c r="D37" s="9" t="s">
        <v>129</v>
      </c>
      <c r="E37" s="13">
        <v>5.3346300699999958</v>
      </c>
      <c r="F37" s="14">
        <f t="shared" si="6"/>
        <v>5.3346300699999958</v>
      </c>
      <c r="G37" s="9"/>
      <c r="H37" s="46" t="s">
        <v>210</v>
      </c>
      <c r="I37" s="31">
        <v>40852</v>
      </c>
      <c r="J37" s="49" t="s">
        <v>223</v>
      </c>
      <c r="K37" s="32">
        <v>252</v>
      </c>
      <c r="L37" s="10" t="s">
        <v>214</v>
      </c>
      <c r="M37" s="31">
        <v>48523</v>
      </c>
      <c r="N37" s="10" t="s">
        <v>212</v>
      </c>
      <c r="O37" s="15"/>
      <c r="P37" s="108">
        <v>0</v>
      </c>
      <c r="Q37" s="108">
        <v>0.50892626092271243</v>
      </c>
      <c r="R37" s="108">
        <v>0</v>
      </c>
      <c r="S37" s="108">
        <v>0</v>
      </c>
      <c r="T37" s="108">
        <v>0.61546683414204051</v>
      </c>
      <c r="U37" s="108">
        <v>0</v>
      </c>
      <c r="V37" s="108">
        <v>0</v>
      </c>
      <c r="W37" s="108">
        <v>0.6430330533840829</v>
      </c>
      <c r="X37" s="108">
        <v>0</v>
      </c>
      <c r="Y37" s="108">
        <v>0</v>
      </c>
      <c r="Z37" s="108">
        <v>0.65166067154013219</v>
      </c>
      <c r="AA37" s="108">
        <v>0</v>
      </c>
      <c r="AB37" s="108">
        <v>0</v>
      </c>
      <c r="AC37" s="108">
        <v>0.64939016528979099</v>
      </c>
      <c r="AD37" s="108">
        <v>0</v>
      </c>
      <c r="AE37" s="108">
        <v>0</v>
      </c>
      <c r="AF37" s="108">
        <v>0.63710802658391974</v>
      </c>
      <c r="AG37" s="108">
        <v>0</v>
      </c>
      <c r="AH37" s="108">
        <v>0</v>
      </c>
      <c r="AI37" s="108">
        <v>0.61486667165072806</v>
      </c>
      <c r="AJ37" s="108">
        <v>0</v>
      </c>
      <c r="AK37" s="108">
        <v>0</v>
      </c>
      <c r="AL37" s="108">
        <v>0.59257682008053625</v>
      </c>
      <c r="AM37" s="108">
        <v>0</v>
      </c>
      <c r="AN37" s="108">
        <v>0</v>
      </c>
      <c r="AO37" s="108">
        <v>0.56966780596672806</v>
      </c>
      <c r="AP37" s="108">
        <v>0</v>
      </c>
      <c r="AQ37" s="109">
        <v>0</v>
      </c>
      <c r="AR37" s="109">
        <v>0.1048979158068364</v>
      </c>
      <c r="AS37" s="109">
        <v>0</v>
      </c>
      <c r="AW37" s="140"/>
      <c r="AX37" s="140"/>
      <c r="AY37" s="140"/>
      <c r="AZ37" s="140"/>
      <c r="BA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S37" s="147"/>
      <c r="CT37" s="143"/>
    </row>
    <row r="38" spans="2:98" ht="27.95" customHeight="1" x14ac:dyDescent="0.3">
      <c r="B38" s="9" t="s">
        <v>169</v>
      </c>
      <c r="C38" s="9" t="s">
        <v>170</v>
      </c>
      <c r="D38" s="9" t="s">
        <v>129</v>
      </c>
      <c r="E38" s="13">
        <v>1.2470000000000001</v>
      </c>
      <c r="F38" s="14">
        <f t="shared" si="6"/>
        <v>1.2470000000000001</v>
      </c>
      <c r="G38" s="9"/>
      <c r="H38" s="46" t="s">
        <v>210</v>
      </c>
      <c r="I38" s="31">
        <v>44313</v>
      </c>
      <c r="J38" s="49" t="s">
        <v>223</v>
      </c>
      <c r="K38" s="32">
        <v>283</v>
      </c>
      <c r="L38" s="10" t="s">
        <v>214</v>
      </c>
      <c r="M38" s="31">
        <v>52916</v>
      </c>
      <c r="N38" s="10" t="s">
        <v>212</v>
      </c>
      <c r="O38" s="15"/>
      <c r="P38" s="108">
        <v>0</v>
      </c>
      <c r="Q38" s="108">
        <v>8.8209099999999995E-3</v>
      </c>
      <c r="R38" s="108">
        <v>0</v>
      </c>
      <c r="S38" s="108">
        <v>0</v>
      </c>
      <c r="T38" s="108">
        <v>2.0736755890410956E-2</v>
      </c>
      <c r="U38" s="108">
        <v>0</v>
      </c>
      <c r="V38" s="108">
        <v>0</v>
      </c>
      <c r="W38" s="108">
        <v>3.1124436712328764E-2</v>
      </c>
      <c r="X38" s="108">
        <v>0</v>
      </c>
      <c r="Y38" s="108">
        <v>0</v>
      </c>
      <c r="Z38" s="108">
        <v>3.7751985479452049E-2</v>
      </c>
      <c r="AA38" s="108">
        <v>0</v>
      </c>
      <c r="AB38" s="108">
        <v>0</v>
      </c>
      <c r="AC38" s="108">
        <v>0.10505096975342465</v>
      </c>
      <c r="AD38" s="108">
        <v>0</v>
      </c>
      <c r="AE38" s="108">
        <v>0</v>
      </c>
      <c r="AF38" s="108">
        <v>0.10596363709589041</v>
      </c>
      <c r="AG38" s="108">
        <v>0</v>
      </c>
      <c r="AH38" s="108">
        <v>0</v>
      </c>
      <c r="AI38" s="108">
        <v>0.10373625594520547</v>
      </c>
      <c r="AJ38" s="108">
        <v>0</v>
      </c>
      <c r="AK38" s="108">
        <v>0</v>
      </c>
      <c r="AL38" s="108">
        <v>0.10151297452054794</v>
      </c>
      <c r="AM38" s="108">
        <v>0</v>
      </c>
      <c r="AN38" s="108">
        <v>0</v>
      </c>
      <c r="AO38" s="108">
        <v>9.9072475945205477E-2</v>
      </c>
      <c r="AP38" s="108">
        <v>0</v>
      </c>
      <c r="AQ38" s="109">
        <v>0</v>
      </c>
      <c r="AR38" s="109">
        <v>8.0429281592694052E-2</v>
      </c>
      <c r="AS38" s="109">
        <v>0</v>
      </c>
      <c r="AW38" s="140"/>
      <c r="AX38" s="140"/>
      <c r="AY38" s="140"/>
      <c r="AZ38" s="140"/>
      <c r="BA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S38" s="147"/>
      <c r="CT38" s="143"/>
    </row>
    <row r="39" spans="2:98" ht="27.95" customHeight="1" x14ac:dyDescent="0.3">
      <c r="B39" s="9" t="s">
        <v>45</v>
      </c>
      <c r="C39" s="9" t="s">
        <v>46</v>
      </c>
      <c r="D39" s="9" t="s">
        <v>129</v>
      </c>
      <c r="E39" s="13">
        <v>0.72155979000000159</v>
      </c>
      <c r="F39" s="14">
        <f t="shared" si="6"/>
        <v>0.72155979000000159</v>
      </c>
      <c r="G39" s="9"/>
      <c r="H39" s="46" t="s">
        <v>210</v>
      </c>
      <c r="I39" s="31">
        <v>38643</v>
      </c>
      <c r="J39" s="49" t="s">
        <v>223</v>
      </c>
      <c r="K39" s="32">
        <v>228</v>
      </c>
      <c r="L39" s="10" t="s">
        <v>214</v>
      </c>
      <c r="M39" s="31">
        <v>45583</v>
      </c>
      <c r="N39" s="10" t="s">
        <v>212</v>
      </c>
      <c r="O39" s="15"/>
      <c r="P39" s="108">
        <v>0</v>
      </c>
      <c r="Q39" s="108">
        <v>0.28983018883525508</v>
      </c>
      <c r="R39" s="108">
        <v>0</v>
      </c>
      <c r="S39" s="108">
        <v>0</v>
      </c>
      <c r="T39" s="108">
        <v>0.27682334461542696</v>
      </c>
      <c r="U39" s="108">
        <v>0</v>
      </c>
      <c r="V39" s="108">
        <v>0</v>
      </c>
      <c r="W39" s="108">
        <v>0.26361884755781939</v>
      </c>
      <c r="X39" s="108">
        <v>0</v>
      </c>
      <c r="Y39" s="108">
        <v>0</v>
      </c>
      <c r="Z39" s="108">
        <v>0.25045019715484429</v>
      </c>
      <c r="AA39" s="108">
        <v>0</v>
      </c>
      <c r="AB39" s="108">
        <v>0</v>
      </c>
      <c r="AC39" s="108">
        <v>0</v>
      </c>
      <c r="AD39" s="108">
        <v>0</v>
      </c>
      <c r="AE39" s="108">
        <v>0</v>
      </c>
      <c r="AF39" s="108">
        <v>0</v>
      </c>
      <c r="AG39" s="108">
        <v>0</v>
      </c>
      <c r="AH39" s="108">
        <v>0</v>
      </c>
      <c r="AI39" s="108">
        <v>0</v>
      </c>
      <c r="AJ39" s="108">
        <v>0</v>
      </c>
      <c r="AK39" s="108">
        <v>0</v>
      </c>
      <c r="AL39" s="108">
        <v>0</v>
      </c>
      <c r="AM39" s="108">
        <v>0</v>
      </c>
      <c r="AN39" s="108">
        <v>0</v>
      </c>
      <c r="AO39" s="108">
        <v>0</v>
      </c>
      <c r="AP39" s="108">
        <v>0</v>
      </c>
      <c r="AQ39" s="109">
        <v>0</v>
      </c>
      <c r="AR39" s="109">
        <v>0</v>
      </c>
      <c r="AS39" s="109">
        <v>0</v>
      </c>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S39" s="147"/>
      <c r="CT39" s="143"/>
    </row>
    <row r="40" spans="2:98" ht="27.95" customHeight="1" x14ac:dyDescent="0.3">
      <c r="B40" s="9" t="s">
        <v>47</v>
      </c>
      <c r="C40" s="9" t="s">
        <v>48</v>
      </c>
      <c r="D40" s="9" t="s">
        <v>129</v>
      </c>
      <c r="E40" s="13">
        <v>0.55491282000000008</v>
      </c>
      <c r="F40" s="14">
        <f t="shared" si="6"/>
        <v>0.55491282000000008</v>
      </c>
      <c r="G40" s="9"/>
      <c r="H40" s="46" t="s">
        <v>210</v>
      </c>
      <c r="I40" s="31">
        <v>40360</v>
      </c>
      <c r="J40" s="49" t="s">
        <v>223</v>
      </c>
      <c r="K40" s="32">
        <v>290</v>
      </c>
      <c r="L40" s="10" t="s">
        <v>220</v>
      </c>
      <c r="M40" s="31">
        <v>49188</v>
      </c>
      <c r="N40" s="10" t="s">
        <v>212</v>
      </c>
      <c r="O40" s="15"/>
      <c r="P40" s="108">
        <v>0</v>
      </c>
      <c r="Q40" s="108">
        <v>0</v>
      </c>
      <c r="R40" s="108">
        <v>0</v>
      </c>
      <c r="S40" s="108">
        <v>0</v>
      </c>
      <c r="T40" s="108">
        <v>4.9824094117647058E-2</v>
      </c>
      <c r="U40" s="108">
        <v>0</v>
      </c>
      <c r="V40" s="108">
        <v>0</v>
      </c>
      <c r="W40" s="108">
        <v>4.9314884117647062E-2</v>
      </c>
      <c r="X40" s="108">
        <v>0</v>
      </c>
      <c r="Y40" s="108">
        <v>0</v>
      </c>
      <c r="Z40" s="108">
        <v>4.8805674117647059E-2</v>
      </c>
      <c r="AA40" s="108">
        <v>0</v>
      </c>
      <c r="AB40" s="108">
        <v>0</v>
      </c>
      <c r="AC40" s="108">
        <v>4.8296454117647061E-2</v>
      </c>
      <c r="AD40" s="108">
        <v>0</v>
      </c>
      <c r="AE40" s="108">
        <v>0</v>
      </c>
      <c r="AF40" s="108">
        <v>4.7787244117647058E-2</v>
      </c>
      <c r="AG40" s="108">
        <v>0</v>
      </c>
      <c r="AH40" s="108">
        <v>0</v>
      </c>
      <c r="AI40" s="108">
        <v>4.7278024117647061E-2</v>
      </c>
      <c r="AJ40" s="108">
        <v>0</v>
      </c>
      <c r="AK40" s="108">
        <v>0</v>
      </c>
      <c r="AL40" s="108">
        <v>4.6768814117647058E-2</v>
      </c>
      <c r="AM40" s="108">
        <v>0</v>
      </c>
      <c r="AN40" s="108">
        <v>0</v>
      </c>
      <c r="AO40" s="108">
        <v>4.6259604117647062E-2</v>
      </c>
      <c r="AP40" s="108">
        <v>0</v>
      </c>
      <c r="AQ40" s="109">
        <v>0</v>
      </c>
      <c r="AR40" s="109">
        <v>1.4185276470588235E-2</v>
      </c>
      <c r="AS40" s="109">
        <v>0</v>
      </c>
      <c r="AW40" s="140"/>
      <c r="AX40" s="140"/>
      <c r="AY40" s="140"/>
      <c r="AZ40" s="140"/>
      <c r="BA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S40" s="147"/>
      <c r="CT40" s="143"/>
    </row>
    <row r="41" spans="2:98" ht="27.95" customHeight="1" x14ac:dyDescent="0.3">
      <c r="B41" s="9" t="s">
        <v>51</v>
      </c>
      <c r="C41" s="9" t="s">
        <v>52</v>
      </c>
      <c r="D41" s="9" t="s">
        <v>129</v>
      </c>
      <c r="E41" s="13">
        <v>0.34264623</v>
      </c>
      <c r="F41" s="14">
        <f t="shared" si="6"/>
        <v>0.34264623</v>
      </c>
      <c r="G41" s="9"/>
      <c r="H41" s="46" t="s">
        <v>210</v>
      </c>
      <c r="I41" s="31">
        <v>40360</v>
      </c>
      <c r="J41" s="49" t="s">
        <v>223</v>
      </c>
      <c r="K41" s="32">
        <v>158</v>
      </c>
      <c r="L41" s="10" t="s">
        <v>220</v>
      </c>
      <c r="M41" s="31">
        <v>45170</v>
      </c>
      <c r="N41" s="10" t="s">
        <v>212</v>
      </c>
      <c r="O41" s="15"/>
      <c r="P41" s="108">
        <v>0</v>
      </c>
      <c r="Q41" s="108">
        <v>0</v>
      </c>
      <c r="R41" s="108">
        <v>0</v>
      </c>
      <c r="S41" s="108">
        <v>0</v>
      </c>
      <c r="T41" s="108">
        <v>0.1989477457142857</v>
      </c>
      <c r="U41" s="108">
        <v>0</v>
      </c>
      <c r="V41" s="108">
        <v>0</v>
      </c>
      <c r="W41" s="108">
        <v>0.14770744428571425</v>
      </c>
      <c r="X41" s="108">
        <v>0</v>
      </c>
      <c r="Y41" s="108">
        <v>0</v>
      </c>
      <c r="Z41" s="108">
        <v>0</v>
      </c>
      <c r="AA41" s="108">
        <v>0</v>
      </c>
      <c r="AB41" s="108">
        <v>0</v>
      </c>
      <c r="AC41" s="108">
        <v>0</v>
      </c>
      <c r="AD41" s="108">
        <v>0</v>
      </c>
      <c r="AE41" s="108">
        <v>0</v>
      </c>
      <c r="AF41" s="108">
        <v>0</v>
      </c>
      <c r="AG41" s="108">
        <v>0</v>
      </c>
      <c r="AH41" s="108">
        <v>0</v>
      </c>
      <c r="AI41" s="108">
        <v>0</v>
      </c>
      <c r="AJ41" s="108">
        <v>0</v>
      </c>
      <c r="AK41" s="108">
        <v>0</v>
      </c>
      <c r="AL41" s="108">
        <v>0</v>
      </c>
      <c r="AM41" s="108">
        <v>0</v>
      </c>
      <c r="AN41" s="108">
        <v>0</v>
      </c>
      <c r="AO41" s="108">
        <v>0</v>
      </c>
      <c r="AP41" s="108">
        <v>0</v>
      </c>
      <c r="AQ41" s="109">
        <v>0</v>
      </c>
      <c r="AR41" s="109">
        <v>0</v>
      </c>
      <c r="AS41" s="109">
        <v>0</v>
      </c>
      <c r="AW41" s="140"/>
      <c r="AX41" s="140"/>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S41" s="147"/>
      <c r="CT41" s="143"/>
    </row>
    <row r="42" spans="2:98" ht="27.95" customHeight="1" x14ac:dyDescent="0.3">
      <c r="B42" s="9" t="s">
        <v>49</v>
      </c>
      <c r="C42" s="9" t="s">
        <v>50</v>
      </c>
      <c r="D42" s="9" t="s">
        <v>129</v>
      </c>
      <c r="E42" s="13">
        <v>6.9090759999998655E-2</v>
      </c>
      <c r="F42" s="14">
        <f t="shared" si="6"/>
        <v>6.9090759999998655E-2</v>
      </c>
      <c r="G42" s="9"/>
      <c r="H42" s="46" t="s">
        <v>210</v>
      </c>
      <c r="I42" s="31">
        <v>37672</v>
      </c>
      <c r="J42" s="49" t="s">
        <v>223</v>
      </c>
      <c r="K42" s="32">
        <v>228</v>
      </c>
      <c r="L42" s="10" t="s">
        <v>214</v>
      </c>
      <c r="M42" s="31">
        <v>44612</v>
      </c>
      <c r="N42" s="10" t="s">
        <v>212</v>
      </c>
      <c r="O42" s="15"/>
      <c r="P42" s="108">
        <v>0</v>
      </c>
      <c r="Q42" s="108">
        <v>0.14760359709371096</v>
      </c>
      <c r="R42" s="108">
        <v>0</v>
      </c>
      <c r="S42" s="108">
        <v>0</v>
      </c>
      <c r="T42" s="108">
        <v>7.1002870856608766E-2</v>
      </c>
      <c r="U42" s="108">
        <v>0</v>
      </c>
      <c r="V42" s="108">
        <v>0</v>
      </c>
      <c r="W42" s="108">
        <v>0</v>
      </c>
      <c r="X42" s="108">
        <v>0</v>
      </c>
      <c r="Y42" s="108">
        <v>0</v>
      </c>
      <c r="Z42" s="108">
        <v>0</v>
      </c>
      <c r="AA42" s="108">
        <v>0</v>
      </c>
      <c r="AB42" s="108">
        <v>0</v>
      </c>
      <c r="AC42" s="108">
        <v>0</v>
      </c>
      <c r="AD42" s="108">
        <v>0</v>
      </c>
      <c r="AE42" s="108">
        <v>0</v>
      </c>
      <c r="AF42" s="108">
        <v>0</v>
      </c>
      <c r="AG42" s="108">
        <v>0</v>
      </c>
      <c r="AH42" s="108">
        <v>0</v>
      </c>
      <c r="AI42" s="108">
        <v>0</v>
      </c>
      <c r="AJ42" s="108">
        <v>0</v>
      </c>
      <c r="AK42" s="108">
        <v>0</v>
      </c>
      <c r="AL42" s="108">
        <v>0</v>
      </c>
      <c r="AM42" s="108">
        <v>0</v>
      </c>
      <c r="AN42" s="108">
        <v>0</v>
      </c>
      <c r="AO42" s="108">
        <v>0</v>
      </c>
      <c r="AP42" s="108">
        <v>0</v>
      </c>
      <c r="AQ42" s="109">
        <v>0</v>
      </c>
      <c r="AR42" s="109">
        <v>0</v>
      </c>
      <c r="AS42" s="109">
        <v>0</v>
      </c>
      <c r="AW42" s="140"/>
      <c r="AX42" s="140"/>
      <c r="AY42" s="140"/>
      <c r="AZ42" s="140"/>
      <c r="BA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S42" s="147"/>
      <c r="CT42" s="143"/>
    </row>
    <row r="43" spans="2:98" ht="27.95" customHeight="1" x14ac:dyDescent="0.3">
      <c r="B43" s="23" t="s">
        <v>53</v>
      </c>
      <c r="C43" s="23"/>
      <c r="D43" s="23"/>
      <c r="E43" s="23"/>
      <c r="F43" s="40">
        <f>+SUM(F44:F45)</f>
        <v>30.552730172857114</v>
      </c>
      <c r="G43" s="23"/>
      <c r="H43" s="48"/>
      <c r="I43" s="23"/>
      <c r="J43" s="51"/>
      <c r="K43" s="23"/>
      <c r="L43" s="23"/>
      <c r="M43" s="23"/>
      <c r="N43" s="23"/>
      <c r="O43" s="36"/>
      <c r="P43" s="110">
        <f>+SUM(P44:P45)</f>
        <v>0</v>
      </c>
      <c r="Q43" s="110">
        <f t="shared" ref="Q43:AS43" si="7">+SUM(Q44:Q45)</f>
        <v>3.0247713582561735</v>
      </c>
      <c r="R43" s="110">
        <f t="shared" si="7"/>
        <v>0</v>
      </c>
      <c r="S43" s="110">
        <f t="shared" si="7"/>
        <v>0</v>
      </c>
      <c r="T43" s="110">
        <f t="shared" si="7"/>
        <v>2.5550017859492424</v>
      </c>
      <c r="U43" s="110">
        <f t="shared" si="7"/>
        <v>0</v>
      </c>
      <c r="V43" s="110">
        <f t="shared" si="7"/>
        <v>0</v>
      </c>
      <c r="W43" s="110">
        <f t="shared" si="7"/>
        <v>2.5471847679093376</v>
      </c>
      <c r="X43" s="110">
        <f t="shared" si="7"/>
        <v>0</v>
      </c>
      <c r="Y43" s="110">
        <f t="shared" si="7"/>
        <v>0</v>
      </c>
      <c r="Z43" s="110">
        <f t="shared" si="7"/>
        <v>2.6811731182733523</v>
      </c>
      <c r="AA43" s="110">
        <f t="shared" si="7"/>
        <v>0</v>
      </c>
      <c r="AB43" s="110">
        <f t="shared" si="7"/>
        <v>0</v>
      </c>
      <c r="AC43" s="110">
        <f t="shared" si="7"/>
        <v>2.7432844100416389</v>
      </c>
      <c r="AD43" s="110">
        <f t="shared" si="7"/>
        <v>0</v>
      </c>
      <c r="AE43" s="110">
        <f t="shared" si="7"/>
        <v>0</v>
      </c>
      <c r="AF43" s="110">
        <f t="shared" si="7"/>
        <v>2.7557111139000305</v>
      </c>
      <c r="AG43" s="110">
        <f t="shared" si="7"/>
        <v>0</v>
      </c>
      <c r="AH43" s="110">
        <f t="shared" si="7"/>
        <v>0</v>
      </c>
      <c r="AI43" s="110">
        <f t="shared" si="7"/>
        <v>2.6900766552762976</v>
      </c>
      <c r="AJ43" s="110">
        <f t="shared" si="7"/>
        <v>0</v>
      </c>
      <c r="AK43" s="110">
        <f t="shared" si="7"/>
        <v>0</v>
      </c>
      <c r="AL43" s="110">
        <f t="shared" si="7"/>
        <v>2.6153206596707985</v>
      </c>
      <c r="AM43" s="110">
        <f t="shared" si="7"/>
        <v>0</v>
      </c>
      <c r="AN43" s="110">
        <f t="shared" si="7"/>
        <v>0</v>
      </c>
      <c r="AO43" s="110">
        <f t="shared" si="7"/>
        <v>2.5359188112310589</v>
      </c>
      <c r="AP43" s="110">
        <f t="shared" si="7"/>
        <v>0</v>
      </c>
      <c r="AQ43" s="110">
        <f t="shared" si="7"/>
        <v>0</v>
      </c>
      <c r="AR43" s="110">
        <f t="shared" si="7"/>
        <v>1.2904553040899962</v>
      </c>
      <c r="AS43" s="110">
        <f t="shared" si="7"/>
        <v>0</v>
      </c>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c r="CE43" s="146"/>
      <c r="CF43" s="146"/>
      <c r="CG43" s="146"/>
      <c r="CH43" s="146"/>
      <c r="CI43" s="146"/>
      <c r="CJ43" s="146"/>
      <c r="CK43" s="146"/>
      <c r="CL43" s="146"/>
      <c r="CM43" s="146"/>
      <c r="CN43" s="146"/>
      <c r="CO43" s="146"/>
      <c r="CS43" s="147"/>
      <c r="CT43" s="143"/>
    </row>
    <row r="44" spans="2:98" ht="27.95" customHeight="1" x14ac:dyDescent="0.3">
      <c r="B44" s="9" t="s">
        <v>54</v>
      </c>
      <c r="C44" s="9" t="s">
        <v>55</v>
      </c>
      <c r="D44" s="9" t="s">
        <v>129</v>
      </c>
      <c r="E44" s="14">
        <v>30.3374809485714</v>
      </c>
      <c r="F44" s="14">
        <f>+IF($D44="USD",$E44,$E44/$C$69)</f>
        <v>30.3374809485714</v>
      </c>
      <c r="G44" s="9"/>
      <c r="H44" s="46" t="s">
        <v>210</v>
      </c>
      <c r="I44" s="31">
        <v>39706</v>
      </c>
      <c r="J44" s="49" t="s">
        <v>223</v>
      </c>
      <c r="K44" s="32">
        <v>360</v>
      </c>
      <c r="L44" s="10" t="s">
        <v>214</v>
      </c>
      <c r="M44" s="31">
        <v>50663</v>
      </c>
      <c r="N44" s="10" t="s">
        <v>212</v>
      </c>
      <c r="O44" s="15"/>
      <c r="P44" s="108">
        <v>0</v>
      </c>
      <c r="Q44" s="108">
        <v>2.5748801896847446</v>
      </c>
      <c r="R44" s="108">
        <v>0</v>
      </c>
      <c r="S44" s="108">
        <v>0</v>
      </c>
      <c r="T44" s="108">
        <v>2.3382766380697158</v>
      </c>
      <c r="U44" s="108">
        <v>0</v>
      </c>
      <c r="V44" s="108">
        <v>0</v>
      </c>
      <c r="W44" s="108">
        <v>2.5471847679093376</v>
      </c>
      <c r="X44" s="108">
        <v>0</v>
      </c>
      <c r="Y44" s="108">
        <v>0</v>
      </c>
      <c r="Z44" s="108">
        <v>2.6811731182733523</v>
      </c>
      <c r="AA44" s="108">
        <v>0</v>
      </c>
      <c r="AB44" s="108">
        <v>0</v>
      </c>
      <c r="AC44" s="108">
        <v>2.7432844100416389</v>
      </c>
      <c r="AD44" s="108">
        <v>0</v>
      </c>
      <c r="AE44" s="108">
        <v>0</v>
      </c>
      <c r="AF44" s="108">
        <v>2.7557111139000305</v>
      </c>
      <c r="AG44" s="108">
        <v>0</v>
      </c>
      <c r="AH44" s="108">
        <v>0</v>
      </c>
      <c r="AI44" s="108">
        <v>2.6900766552762976</v>
      </c>
      <c r="AJ44" s="108">
        <v>0</v>
      </c>
      <c r="AK44" s="108">
        <v>0</v>
      </c>
      <c r="AL44" s="108">
        <v>2.6153206596707985</v>
      </c>
      <c r="AM44" s="108">
        <v>0</v>
      </c>
      <c r="AN44" s="108">
        <v>0</v>
      </c>
      <c r="AO44" s="108">
        <v>2.5359188112310589</v>
      </c>
      <c r="AP44" s="108">
        <v>0</v>
      </c>
      <c r="AQ44" s="109">
        <v>0</v>
      </c>
      <c r="AR44" s="109">
        <v>1.2904553040899962</v>
      </c>
      <c r="AS44" s="109">
        <v>0</v>
      </c>
      <c r="AW44" s="140"/>
      <c r="AX44" s="140"/>
      <c r="AY44" s="140"/>
      <c r="AZ44" s="140"/>
      <c r="BA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S44" s="147"/>
      <c r="CT44" s="143"/>
    </row>
    <row r="45" spans="2:98" ht="27.95" customHeight="1" x14ac:dyDescent="0.3">
      <c r="B45" s="9" t="s">
        <v>56</v>
      </c>
      <c r="C45" s="9" t="s">
        <v>57</v>
      </c>
      <c r="D45" s="9" t="s">
        <v>129</v>
      </c>
      <c r="E45" s="13">
        <v>0.21524922428571205</v>
      </c>
      <c r="F45" s="14">
        <f>+IF($D45="USD",$E45,$E45/$C$69)</f>
        <v>0.21524922428571205</v>
      </c>
      <c r="G45" s="9"/>
      <c r="H45" s="46" t="s">
        <v>210</v>
      </c>
      <c r="I45" s="31">
        <v>39066</v>
      </c>
      <c r="J45" s="49" t="s">
        <v>223</v>
      </c>
      <c r="K45" s="32">
        <v>186</v>
      </c>
      <c r="L45" s="10" t="s">
        <v>214</v>
      </c>
      <c r="M45" s="31">
        <v>44727</v>
      </c>
      <c r="N45" s="10" t="s">
        <v>212</v>
      </c>
      <c r="O45" s="15"/>
      <c r="P45" s="108">
        <v>0</v>
      </c>
      <c r="Q45" s="108">
        <v>0.44989116857142863</v>
      </c>
      <c r="R45" s="108">
        <v>0</v>
      </c>
      <c r="S45" s="108">
        <v>0</v>
      </c>
      <c r="T45" s="108">
        <v>0.21672514787952654</v>
      </c>
      <c r="U45" s="108">
        <v>0</v>
      </c>
      <c r="V45" s="108">
        <v>0</v>
      </c>
      <c r="W45" s="108">
        <v>0</v>
      </c>
      <c r="X45" s="108">
        <v>0</v>
      </c>
      <c r="Y45" s="108">
        <v>0</v>
      </c>
      <c r="Z45" s="108">
        <v>0</v>
      </c>
      <c r="AA45" s="108">
        <v>0</v>
      </c>
      <c r="AB45" s="108">
        <v>0</v>
      </c>
      <c r="AC45" s="108">
        <v>0</v>
      </c>
      <c r="AD45" s="108">
        <v>0</v>
      </c>
      <c r="AE45" s="108">
        <v>0</v>
      </c>
      <c r="AF45" s="108">
        <v>0</v>
      </c>
      <c r="AG45" s="108">
        <v>0</v>
      </c>
      <c r="AH45" s="108">
        <v>0</v>
      </c>
      <c r="AI45" s="108">
        <v>0</v>
      </c>
      <c r="AJ45" s="108">
        <v>0</v>
      </c>
      <c r="AK45" s="108">
        <v>0</v>
      </c>
      <c r="AL45" s="108">
        <v>0</v>
      </c>
      <c r="AM45" s="108">
        <v>0</v>
      </c>
      <c r="AN45" s="108">
        <v>0</v>
      </c>
      <c r="AO45" s="108">
        <v>0</v>
      </c>
      <c r="AP45" s="108">
        <v>0</v>
      </c>
      <c r="AQ45" s="109">
        <v>0</v>
      </c>
      <c r="AR45" s="109">
        <v>0</v>
      </c>
      <c r="AS45" s="109">
        <v>0</v>
      </c>
      <c r="AW45" s="140"/>
      <c r="AX45" s="140"/>
      <c r="AY45" s="140"/>
      <c r="AZ45" s="140"/>
      <c r="BA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S45" s="147"/>
      <c r="CT45" s="143"/>
    </row>
    <row r="46" spans="2:98" ht="27.95" customHeight="1" x14ac:dyDescent="0.3">
      <c r="B46" s="22" t="s">
        <v>122</v>
      </c>
      <c r="C46" s="22"/>
      <c r="D46" s="22"/>
      <c r="E46" s="22"/>
      <c r="F46" s="39">
        <f>+SUM(F47:F52)</f>
        <v>600.26527790282432</v>
      </c>
      <c r="G46" s="96">
        <f>+F46/$F$54</f>
        <v>0.52103264663814086</v>
      </c>
      <c r="H46" s="47"/>
      <c r="I46" s="22"/>
      <c r="J46" s="50"/>
      <c r="K46" s="22"/>
      <c r="L46" s="22"/>
      <c r="M46" s="22"/>
      <c r="N46" s="22"/>
      <c r="O46" s="35"/>
      <c r="P46" s="107">
        <f>+SUM(P47:P52)</f>
        <v>3064.5102223200347</v>
      </c>
      <c r="Q46" s="107">
        <f t="shared" ref="Q46:AS46" si="8">+SUM(Q47:Q52)</f>
        <v>19.431866666666668</v>
      </c>
      <c r="R46" s="107">
        <f t="shared" si="8"/>
        <v>0</v>
      </c>
      <c r="S46" s="107">
        <f t="shared" si="8"/>
        <v>2765.9132816955848</v>
      </c>
      <c r="T46" s="107">
        <f t="shared" si="8"/>
        <v>22.523299999999999</v>
      </c>
      <c r="U46" s="107">
        <f t="shared" si="8"/>
        <v>0</v>
      </c>
      <c r="V46" s="107">
        <f t="shared" si="8"/>
        <v>4297.0739254928058</v>
      </c>
      <c r="W46" s="107">
        <f t="shared" si="8"/>
        <v>106.85828076923077</v>
      </c>
      <c r="X46" s="107">
        <f t="shared" si="8"/>
        <v>0</v>
      </c>
      <c r="Y46" s="107">
        <f t="shared" si="8"/>
        <v>3435.4767951896147</v>
      </c>
      <c r="Z46" s="107">
        <f t="shared" si="8"/>
        <v>106.14487307692309</v>
      </c>
      <c r="AA46" s="107">
        <f t="shared" si="8"/>
        <v>0</v>
      </c>
      <c r="AB46" s="107">
        <f t="shared" si="8"/>
        <v>456.92242675379492</v>
      </c>
      <c r="AC46" s="107">
        <f t="shared" si="8"/>
        <v>101.45676538461539</v>
      </c>
      <c r="AD46" s="107">
        <f t="shared" si="8"/>
        <v>0</v>
      </c>
      <c r="AE46" s="107">
        <f t="shared" si="8"/>
        <v>0</v>
      </c>
      <c r="AF46" s="107">
        <f t="shared" si="8"/>
        <v>96.768657692307713</v>
      </c>
      <c r="AG46" s="107">
        <f t="shared" si="8"/>
        <v>0</v>
      </c>
      <c r="AH46" s="107">
        <f t="shared" si="8"/>
        <v>0</v>
      </c>
      <c r="AI46" s="107">
        <f t="shared" si="8"/>
        <v>92.080550000000017</v>
      </c>
      <c r="AJ46" s="107">
        <f t="shared" si="8"/>
        <v>0</v>
      </c>
      <c r="AK46" s="107">
        <f t="shared" si="8"/>
        <v>0</v>
      </c>
      <c r="AL46" s="107">
        <f t="shared" si="8"/>
        <v>87.39244230769232</v>
      </c>
      <c r="AM46" s="107">
        <f t="shared" si="8"/>
        <v>0</v>
      </c>
      <c r="AN46" s="107">
        <f t="shared" si="8"/>
        <v>0</v>
      </c>
      <c r="AO46" s="107">
        <f t="shared" si="8"/>
        <v>41.938180769230776</v>
      </c>
      <c r="AP46" s="107">
        <f t="shared" si="8"/>
        <v>0</v>
      </c>
      <c r="AQ46" s="107">
        <f t="shared" si="8"/>
        <v>0</v>
      </c>
      <c r="AR46" s="107">
        <f t="shared" si="8"/>
        <v>0</v>
      </c>
      <c r="AS46" s="107">
        <f t="shared" si="8"/>
        <v>0</v>
      </c>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c r="CI46" s="142"/>
      <c r="CJ46" s="142"/>
      <c r="CK46" s="142"/>
      <c r="CL46" s="142"/>
      <c r="CM46" s="142"/>
      <c r="CN46" s="142"/>
      <c r="CO46" s="142"/>
    </row>
    <row r="47" spans="2:98" ht="27.95" customHeight="1" x14ac:dyDescent="0.3">
      <c r="B47" s="9" t="s">
        <v>198</v>
      </c>
      <c r="C47" s="9" t="s">
        <v>163</v>
      </c>
      <c r="D47" s="9" t="s">
        <v>129</v>
      </c>
      <c r="E47" s="13">
        <v>529.96</v>
      </c>
      <c r="F47" s="14">
        <f t="shared" ref="F47:F52" si="9">+IF($D47="USD",$E47,$E47/$C$69)</f>
        <v>529.96</v>
      </c>
      <c r="G47" s="9"/>
      <c r="H47" s="46" t="s">
        <v>224</v>
      </c>
      <c r="I47" s="31">
        <v>43970</v>
      </c>
      <c r="J47" s="49">
        <v>4.2500000000000003E-2</v>
      </c>
      <c r="K47" s="32">
        <v>106</v>
      </c>
      <c r="L47" s="10" t="s">
        <v>214</v>
      </c>
      <c r="M47" s="31">
        <v>47196</v>
      </c>
      <c r="N47" s="10" t="s">
        <v>193</v>
      </c>
      <c r="O47" s="15"/>
      <c r="P47" s="108">
        <v>0</v>
      </c>
      <c r="Q47" s="108">
        <v>19.431866666666668</v>
      </c>
      <c r="R47" s="108">
        <v>0</v>
      </c>
      <c r="S47" s="108">
        <v>0</v>
      </c>
      <c r="T47" s="108">
        <v>22.523299999999999</v>
      </c>
      <c r="U47" s="108">
        <v>0</v>
      </c>
      <c r="V47" s="108">
        <v>0</v>
      </c>
      <c r="W47" s="108">
        <v>106.85828076923077</v>
      </c>
      <c r="X47" s="108">
        <v>0</v>
      </c>
      <c r="Y47" s="108">
        <v>0</v>
      </c>
      <c r="Z47" s="108">
        <v>106.14487307692309</v>
      </c>
      <c r="AA47" s="108">
        <v>0</v>
      </c>
      <c r="AB47" s="108">
        <v>0</v>
      </c>
      <c r="AC47" s="108">
        <v>101.45676538461539</v>
      </c>
      <c r="AD47" s="108">
        <v>0</v>
      </c>
      <c r="AE47" s="108">
        <v>0</v>
      </c>
      <c r="AF47" s="108">
        <v>96.768657692307713</v>
      </c>
      <c r="AG47" s="108">
        <v>0</v>
      </c>
      <c r="AH47" s="108">
        <v>0</v>
      </c>
      <c r="AI47" s="108">
        <v>92.080550000000017</v>
      </c>
      <c r="AJ47" s="108">
        <v>0</v>
      </c>
      <c r="AK47" s="108">
        <v>0</v>
      </c>
      <c r="AL47" s="108">
        <v>87.39244230769232</v>
      </c>
      <c r="AM47" s="108">
        <v>0</v>
      </c>
      <c r="AN47" s="108">
        <v>0</v>
      </c>
      <c r="AO47" s="108">
        <v>41.938180769230776</v>
      </c>
      <c r="AP47" s="108">
        <v>0</v>
      </c>
      <c r="AQ47" s="109">
        <v>0</v>
      </c>
      <c r="AR47" s="109">
        <v>0</v>
      </c>
      <c r="AS47" s="109">
        <v>0</v>
      </c>
      <c r="AW47" s="140"/>
      <c r="AX47" s="140"/>
      <c r="AY47" s="140"/>
      <c r="AZ47" s="140"/>
      <c r="BA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row>
    <row r="48" spans="2:98" ht="27.95" customHeight="1" x14ac:dyDescent="0.3">
      <c r="B48" s="9" t="s">
        <v>203</v>
      </c>
      <c r="C48" s="9" t="s">
        <v>204</v>
      </c>
      <c r="D48" s="9" t="s">
        <v>2</v>
      </c>
      <c r="E48" s="13">
        <v>3325</v>
      </c>
      <c r="F48" s="14">
        <f t="shared" si="9"/>
        <v>32.360097323600975</v>
      </c>
      <c r="G48" s="9"/>
      <c r="H48" s="46" t="s">
        <v>210</v>
      </c>
      <c r="I48" s="31">
        <v>44547</v>
      </c>
      <c r="J48" s="49" t="s">
        <v>225</v>
      </c>
      <c r="K48" s="32">
        <v>36</v>
      </c>
      <c r="L48" s="10" t="s">
        <v>214</v>
      </c>
      <c r="M48" s="31">
        <v>45643</v>
      </c>
      <c r="N48" s="10" t="s">
        <v>193</v>
      </c>
      <c r="O48" s="15"/>
      <c r="P48" s="108">
        <v>0</v>
      </c>
      <c r="Q48" s="108">
        <v>0</v>
      </c>
      <c r="R48" s="108">
        <v>0</v>
      </c>
      <c r="S48" s="108">
        <v>141.3125</v>
      </c>
      <c r="T48" s="108">
        <v>0</v>
      </c>
      <c r="U48" s="108">
        <v>0</v>
      </c>
      <c r="V48" s="108">
        <v>1249.5350000000001</v>
      </c>
      <c r="W48" s="108">
        <v>0</v>
      </c>
      <c r="X48" s="108">
        <v>0</v>
      </c>
      <c r="Y48" s="108">
        <v>2287.63441375</v>
      </c>
      <c r="Z48" s="108">
        <v>0</v>
      </c>
      <c r="AA48" s="108">
        <v>0</v>
      </c>
      <c r="AB48" s="108">
        <v>0</v>
      </c>
      <c r="AC48" s="108">
        <v>0</v>
      </c>
      <c r="AD48" s="108">
        <v>0</v>
      </c>
      <c r="AE48" s="108">
        <v>0</v>
      </c>
      <c r="AF48" s="108">
        <v>0</v>
      </c>
      <c r="AG48" s="108">
        <v>0</v>
      </c>
      <c r="AH48" s="108">
        <v>0</v>
      </c>
      <c r="AI48" s="108">
        <v>0</v>
      </c>
      <c r="AJ48" s="108">
        <v>0</v>
      </c>
      <c r="AK48" s="108">
        <v>0</v>
      </c>
      <c r="AL48" s="108">
        <v>0</v>
      </c>
      <c r="AM48" s="108">
        <v>0</v>
      </c>
      <c r="AN48" s="108">
        <v>0</v>
      </c>
      <c r="AO48" s="108">
        <v>0</v>
      </c>
      <c r="AP48" s="108">
        <v>0</v>
      </c>
      <c r="AQ48" s="108">
        <v>0</v>
      </c>
      <c r="AR48" s="108">
        <v>0</v>
      </c>
      <c r="AS48" s="108">
        <v>0</v>
      </c>
      <c r="AW48" s="140"/>
      <c r="AX48" s="140"/>
      <c r="AY48" s="140"/>
      <c r="AZ48" s="140"/>
      <c r="BA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row>
    <row r="49" spans="2:96" ht="27.95" customHeight="1" x14ac:dyDescent="0.3">
      <c r="B49" s="9" t="s">
        <v>177</v>
      </c>
      <c r="C49" s="9" t="s">
        <v>178</v>
      </c>
      <c r="D49" s="9" t="s">
        <v>2</v>
      </c>
      <c r="E49" s="16">
        <v>2625</v>
      </c>
      <c r="F49" s="14">
        <f t="shared" si="9"/>
        <v>25.547445255474454</v>
      </c>
      <c r="G49" s="9"/>
      <c r="H49" s="46" t="s">
        <v>210</v>
      </c>
      <c r="I49" s="31">
        <v>44385</v>
      </c>
      <c r="J49" s="49" t="s">
        <v>226</v>
      </c>
      <c r="K49" s="32">
        <v>48</v>
      </c>
      <c r="L49" s="10" t="s">
        <v>220</v>
      </c>
      <c r="M49" s="31">
        <v>45805</v>
      </c>
      <c r="N49" s="10" t="s">
        <v>193</v>
      </c>
      <c r="O49" s="15"/>
      <c r="P49" s="108">
        <v>0</v>
      </c>
      <c r="Q49" s="108">
        <v>0</v>
      </c>
      <c r="R49" s="108">
        <v>0</v>
      </c>
      <c r="S49" s="108">
        <v>2036.5561161269525</v>
      </c>
      <c r="T49" s="108">
        <v>0</v>
      </c>
      <c r="U49" s="108">
        <v>0</v>
      </c>
      <c r="V49" s="108">
        <v>1503.7814750342741</v>
      </c>
      <c r="W49" s="108">
        <v>0</v>
      </c>
      <c r="X49" s="108">
        <v>0</v>
      </c>
      <c r="Y49" s="108">
        <v>1136.5105700416832</v>
      </c>
      <c r="Z49" s="108">
        <v>0</v>
      </c>
      <c r="AA49" s="108">
        <v>0</v>
      </c>
      <c r="AB49" s="108">
        <v>448.36354125710369</v>
      </c>
      <c r="AC49" s="108">
        <v>0</v>
      </c>
      <c r="AD49" s="108">
        <v>0</v>
      </c>
      <c r="AE49" s="108">
        <v>0</v>
      </c>
      <c r="AF49" s="108">
        <v>0</v>
      </c>
      <c r="AG49" s="108">
        <v>0</v>
      </c>
      <c r="AH49" s="108">
        <v>0</v>
      </c>
      <c r="AI49" s="108">
        <v>0</v>
      </c>
      <c r="AJ49" s="108">
        <v>0</v>
      </c>
      <c r="AK49" s="108">
        <v>0</v>
      </c>
      <c r="AL49" s="108">
        <v>0</v>
      </c>
      <c r="AM49" s="108">
        <v>0</v>
      </c>
      <c r="AN49" s="108">
        <v>0</v>
      </c>
      <c r="AO49" s="108">
        <v>0</v>
      </c>
      <c r="AP49" s="108">
        <v>0</v>
      </c>
      <c r="AQ49" s="109">
        <v>0</v>
      </c>
      <c r="AR49" s="109">
        <v>0</v>
      </c>
      <c r="AS49" s="109">
        <v>0</v>
      </c>
      <c r="AW49" s="140"/>
      <c r="AX49" s="140"/>
      <c r="AY49" s="140"/>
      <c r="AZ49" s="140"/>
      <c r="BA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row>
    <row r="50" spans="2:96" ht="27.95" customHeight="1" x14ac:dyDescent="0.3">
      <c r="B50" s="9" t="s">
        <v>205</v>
      </c>
      <c r="C50" s="9" t="s">
        <v>206</v>
      </c>
      <c r="D50" s="9" t="s">
        <v>2</v>
      </c>
      <c r="E50" s="16">
        <v>1245.6790920000001</v>
      </c>
      <c r="F50" s="14">
        <f t="shared" si="9"/>
        <v>12.123397489051095</v>
      </c>
      <c r="G50" s="9"/>
      <c r="H50" s="46" t="s">
        <v>210</v>
      </c>
      <c r="I50" s="31">
        <v>44547</v>
      </c>
      <c r="J50" s="49" t="s">
        <v>227</v>
      </c>
      <c r="K50" s="32">
        <v>18</v>
      </c>
      <c r="L50" s="10" t="s">
        <v>220</v>
      </c>
      <c r="M50" s="31">
        <v>45094</v>
      </c>
      <c r="N50" s="10" t="s">
        <v>193</v>
      </c>
      <c r="O50" s="15"/>
      <c r="P50" s="108">
        <v>0</v>
      </c>
      <c r="Q50" s="108">
        <v>0</v>
      </c>
      <c r="R50" s="108">
        <v>0</v>
      </c>
      <c r="S50" s="108">
        <v>571.75429146062049</v>
      </c>
      <c r="T50" s="108">
        <v>0</v>
      </c>
      <c r="U50" s="108">
        <v>0</v>
      </c>
      <c r="V50" s="108">
        <v>1529.3637127307195</v>
      </c>
      <c r="W50" s="108">
        <v>0</v>
      </c>
      <c r="X50" s="108">
        <v>0</v>
      </c>
      <c r="Y50" s="108">
        <v>0</v>
      </c>
      <c r="Z50" s="108">
        <v>0</v>
      </c>
      <c r="AA50" s="108">
        <v>0</v>
      </c>
      <c r="AB50" s="108">
        <v>0</v>
      </c>
      <c r="AC50" s="108">
        <v>0</v>
      </c>
      <c r="AD50" s="108">
        <v>0</v>
      </c>
      <c r="AE50" s="108">
        <v>0</v>
      </c>
      <c r="AF50" s="108">
        <v>0</v>
      </c>
      <c r="AG50" s="108">
        <v>0</v>
      </c>
      <c r="AH50" s="108">
        <v>0</v>
      </c>
      <c r="AI50" s="108">
        <v>0</v>
      </c>
      <c r="AJ50" s="108">
        <v>0</v>
      </c>
      <c r="AK50" s="108">
        <v>0</v>
      </c>
      <c r="AL50" s="108">
        <v>0</v>
      </c>
      <c r="AM50" s="108">
        <v>0</v>
      </c>
      <c r="AN50" s="108">
        <v>0</v>
      </c>
      <c r="AO50" s="108">
        <v>0</v>
      </c>
      <c r="AP50" s="108">
        <v>0</v>
      </c>
      <c r="AQ50" s="108">
        <v>0</v>
      </c>
      <c r="AR50" s="108">
        <v>0</v>
      </c>
      <c r="AS50" s="108">
        <v>0</v>
      </c>
      <c r="AW50" s="140"/>
      <c r="AX50" s="140"/>
      <c r="AY50" s="140"/>
      <c r="AZ50" s="140"/>
      <c r="BA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row>
    <row r="51" spans="2:96" ht="27.95" customHeight="1" x14ac:dyDescent="0.3">
      <c r="B51" s="9" t="s">
        <v>60</v>
      </c>
      <c r="C51" s="9" t="s">
        <v>61</v>
      </c>
      <c r="D51" s="9" t="s">
        <v>2</v>
      </c>
      <c r="E51" s="16">
        <v>28.188212515199993</v>
      </c>
      <c r="F51" s="14">
        <f t="shared" si="9"/>
        <v>0.27433783469781015</v>
      </c>
      <c r="G51" s="9"/>
      <c r="H51" s="46" t="s">
        <v>210</v>
      </c>
      <c r="I51" s="31">
        <v>43494</v>
      </c>
      <c r="J51" s="49" t="s">
        <v>228</v>
      </c>
      <c r="K51" s="32">
        <v>84</v>
      </c>
      <c r="L51" s="10" t="s">
        <v>214</v>
      </c>
      <c r="M51" s="31">
        <v>45870</v>
      </c>
      <c r="N51" s="10" t="s">
        <v>193</v>
      </c>
      <c r="O51" s="15"/>
      <c r="P51" s="108">
        <v>17.691017716691924</v>
      </c>
      <c r="Q51" s="108">
        <v>0</v>
      </c>
      <c r="R51" s="108">
        <v>0</v>
      </c>
      <c r="S51" s="108">
        <v>16.290374108011729</v>
      </c>
      <c r="T51" s="108">
        <v>0</v>
      </c>
      <c r="U51" s="108">
        <v>0</v>
      </c>
      <c r="V51" s="108">
        <v>14.393737727812884</v>
      </c>
      <c r="W51" s="108">
        <v>0</v>
      </c>
      <c r="X51" s="108">
        <v>0</v>
      </c>
      <c r="Y51" s="108">
        <v>11.331811397931389</v>
      </c>
      <c r="Z51" s="108">
        <v>0</v>
      </c>
      <c r="AA51" s="108">
        <v>0</v>
      </c>
      <c r="AB51" s="108">
        <v>8.5588854966912411</v>
      </c>
      <c r="AC51" s="108">
        <v>0</v>
      </c>
      <c r="AD51" s="108">
        <v>0</v>
      </c>
      <c r="AE51" s="108">
        <v>0</v>
      </c>
      <c r="AF51" s="108">
        <v>0</v>
      </c>
      <c r="AG51" s="108">
        <v>0</v>
      </c>
      <c r="AH51" s="108">
        <v>0</v>
      </c>
      <c r="AI51" s="108">
        <v>0</v>
      </c>
      <c r="AJ51" s="108">
        <v>0</v>
      </c>
      <c r="AK51" s="108">
        <v>0</v>
      </c>
      <c r="AL51" s="108">
        <v>0</v>
      </c>
      <c r="AM51" s="108">
        <v>0</v>
      </c>
      <c r="AN51" s="108">
        <v>0</v>
      </c>
      <c r="AO51" s="108">
        <v>0</v>
      </c>
      <c r="AP51" s="108">
        <v>0</v>
      </c>
      <c r="AQ51" s="109">
        <v>0</v>
      </c>
      <c r="AR51" s="109">
        <v>0</v>
      </c>
      <c r="AS51" s="109">
        <v>0</v>
      </c>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row>
    <row r="52" spans="2:96" ht="27.95" customHeight="1" x14ac:dyDescent="0.3">
      <c r="B52" s="9" t="s">
        <v>197</v>
      </c>
      <c r="C52" s="9" t="s">
        <v>59</v>
      </c>
      <c r="D52" s="9" t="s">
        <v>2</v>
      </c>
      <c r="E52" s="13">
        <v>0</v>
      </c>
      <c r="F52" s="14">
        <f t="shared" si="9"/>
        <v>0</v>
      </c>
      <c r="G52" s="9"/>
      <c r="H52" s="46" t="s">
        <v>210</v>
      </c>
      <c r="I52" s="31">
        <v>42895</v>
      </c>
      <c r="J52" s="49" t="s">
        <v>229</v>
      </c>
      <c r="K52" s="32">
        <v>48</v>
      </c>
      <c r="L52" s="10" t="s">
        <v>220</v>
      </c>
      <c r="M52" s="31">
        <v>44356</v>
      </c>
      <c r="N52" s="10" t="s">
        <v>193</v>
      </c>
      <c r="O52" s="15"/>
      <c r="P52" s="108">
        <v>3046.8192046033428</v>
      </c>
      <c r="Q52" s="108">
        <v>0</v>
      </c>
      <c r="R52" s="108">
        <v>0</v>
      </c>
      <c r="S52" s="108">
        <v>0</v>
      </c>
      <c r="T52" s="108">
        <v>0</v>
      </c>
      <c r="U52" s="108">
        <v>0</v>
      </c>
      <c r="V52" s="108">
        <v>0</v>
      </c>
      <c r="W52" s="108">
        <v>0</v>
      </c>
      <c r="X52" s="108">
        <v>0</v>
      </c>
      <c r="Y52" s="108">
        <v>0</v>
      </c>
      <c r="Z52" s="108">
        <v>0</v>
      </c>
      <c r="AA52" s="108">
        <v>0</v>
      </c>
      <c r="AB52" s="108">
        <v>0</v>
      </c>
      <c r="AC52" s="108">
        <v>0</v>
      </c>
      <c r="AD52" s="108">
        <v>0</v>
      </c>
      <c r="AE52" s="108">
        <v>0</v>
      </c>
      <c r="AF52" s="108">
        <v>0</v>
      </c>
      <c r="AG52" s="108">
        <v>0</v>
      </c>
      <c r="AH52" s="108">
        <v>0</v>
      </c>
      <c r="AI52" s="108">
        <v>0</v>
      </c>
      <c r="AJ52" s="108">
        <v>0</v>
      </c>
      <c r="AK52" s="108">
        <v>0</v>
      </c>
      <c r="AL52" s="108">
        <v>0</v>
      </c>
      <c r="AM52" s="108">
        <v>0</v>
      </c>
      <c r="AN52" s="108">
        <v>0</v>
      </c>
      <c r="AO52" s="108">
        <v>0</v>
      </c>
      <c r="AP52" s="108">
        <v>0</v>
      </c>
      <c r="AQ52" s="109">
        <v>0</v>
      </c>
      <c r="AR52" s="109">
        <v>0</v>
      </c>
      <c r="AS52" s="109">
        <v>0</v>
      </c>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row>
    <row r="53" spans="2:96" ht="6.75" customHeight="1" x14ac:dyDescent="0.3">
      <c r="B53" s="25"/>
      <c r="C53" s="15"/>
      <c r="D53" s="15"/>
      <c r="E53" s="15"/>
      <c r="F53" s="15"/>
      <c r="G53" s="15"/>
      <c r="H53" s="15"/>
      <c r="I53" s="15"/>
      <c r="J53" s="15"/>
      <c r="K53" s="15"/>
      <c r="L53" s="15"/>
      <c r="M53" s="15"/>
      <c r="N53" s="15"/>
      <c r="O53" s="15"/>
      <c r="P53" s="111"/>
      <c r="Q53" s="111"/>
      <c r="R53" s="111"/>
      <c r="S53" s="111"/>
      <c r="T53" s="111"/>
      <c r="U53" s="111"/>
      <c r="V53" s="111"/>
      <c r="W53" s="111"/>
      <c r="X53" s="111"/>
      <c r="Y53" s="111"/>
      <c r="Z53" s="111"/>
      <c r="AA53" s="111"/>
      <c r="AB53" s="111"/>
      <c r="AC53" s="111"/>
      <c r="AD53" s="111"/>
      <c r="AE53" s="111"/>
      <c r="AF53" s="111"/>
      <c r="AG53" s="111"/>
      <c r="AH53" s="112"/>
      <c r="AI53" s="112"/>
      <c r="AJ53" s="112"/>
      <c r="AK53" s="112"/>
      <c r="AL53" s="112"/>
      <c r="AM53" s="112"/>
      <c r="AN53" s="112"/>
      <c r="AO53" s="112"/>
      <c r="AP53" s="112"/>
      <c r="AQ53" s="112"/>
      <c r="AR53" s="112"/>
      <c r="AS53" s="112"/>
      <c r="AW53" s="112"/>
      <c r="AX53" s="112"/>
      <c r="AY53" s="112"/>
      <c r="AZ53" s="112"/>
      <c r="BA53" s="112"/>
      <c r="BB53" s="112"/>
      <c r="BC53" s="112"/>
      <c r="BD53" s="112"/>
      <c r="BE53" s="112"/>
      <c r="BF53" s="112"/>
      <c r="BG53" s="112"/>
      <c r="BH53" s="112"/>
      <c r="BI53" s="112"/>
      <c r="BJ53" s="112"/>
      <c r="BK53" s="112"/>
      <c r="BL53" s="112"/>
      <c r="BM53" s="112"/>
      <c r="BN53" s="112"/>
      <c r="BO53" s="112"/>
      <c r="BP53" s="112"/>
      <c r="BQ53" s="112"/>
      <c r="BR53" s="112"/>
      <c r="BS53" s="112"/>
      <c r="BT53" s="112"/>
      <c r="BU53" s="112"/>
      <c r="BV53" s="112"/>
      <c r="BW53" s="112"/>
      <c r="BX53" s="112"/>
      <c r="BY53" s="112"/>
      <c r="BZ53" s="112"/>
      <c r="CA53" s="112"/>
      <c r="CB53" s="112"/>
      <c r="CC53" s="112"/>
      <c r="CD53" s="112"/>
      <c r="CE53" s="112"/>
      <c r="CF53" s="112"/>
      <c r="CG53" s="112"/>
      <c r="CH53" s="112"/>
      <c r="CI53" s="112"/>
      <c r="CJ53" s="112"/>
      <c r="CK53" s="112"/>
      <c r="CL53" s="112"/>
      <c r="CM53" s="112"/>
      <c r="CN53" s="112"/>
      <c r="CO53" s="112"/>
    </row>
    <row r="54" spans="2:96" ht="29.25" customHeight="1" x14ac:dyDescent="0.3">
      <c r="B54" s="153" t="s">
        <v>75</v>
      </c>
      <c r="C54" s="154"/>
      <c r="D54" s="154"/>
      <c r="E54" s="37"/>
      <c r="F54" s="38">
        <f>+SUM($F$9,$F$25,$F$28,$F$30,$F$46)</f>
        <v>1152.0684582356139</v>
      </c>
      <c r="G54" s="97"/>
      <c r="H54" s="37"/>
      <c r="I54" s="37"/>
      <c r="J54" s="37"/>
      <c r="K54" s="37"/>
      <c r="L54" s="37"/>
      <c r="M54" s="37"/>
      <c r="N54" s="37"/>
      <c r="O54" s="37"/>
      <c r="P54" s="106">
        <f>+SUM(P9,P25,P28,P30,P46)</f>
        <v>7722.1832983013483</v>
      </c>
      <c r="Q54" s="106">
        <f t="shared" ref="Q54:AS54" si="10">+SUM(Q9,Q25,Q28,Q30,Q46)</f>
        <v>39.604677280951158</v>
      </c>
      <c r="R54" s="106">
        <f t="shared" si="10"/>
        <v>19.277296437904816</v>
      </c>
      <c r="S54" s="106">
        <f t="shared" si="10"/>
        <v>16465.305239414814</v>
      </c>
      <c r="T54" s="106">
        <f t="shared" si="10"/>
        <v>41.563341467379658</v>
      </c>
      <c r="U54" s="106">
        <f t="shared" si="10"/>
        <v>44.22438594188268</v>
      </c>
      <c r="V54" s="106">
        <f t="shared" si="10"/>
        <v>15235.354289414856</v>
      </c>
      <c r="W54" s="106">
        <f t="shared" si="10"/>
        <v>126.8360963350793</v>
      </c>
      <c r="X54" s="106">
        <f t="shared" si="10"/>
        <v>45.576586590594097</v>
      </c>
      <c r="Y54" s="106">
        <f t="shared" si="10"/>
        <v>3771.4610306424024</v>
      </c>
      <c r="Z54" s="106">
        <f t="shared" si="10"/>
        <v>126.40803226687618</v>
      </c>
      <c r="AA54" s="106">
        <f t="shared" si="10"/>
        <v>43.618708047318449</v>
      </c>
      <c r="AB54" s="106">
        <f t="shared" si="10"/>
        <v>599.84180954578505</v>
      </c>
      <c r="AC54" s="106">
        <f t="shared" si="10"/>
        <v>121.62095291622964</v>
      </c>
      <c r="AD54" s="106">
        <f t="shared" si="10"/>
        <v>41.634730456580144</v>
      </c>
      <c r="AE54" s="106">
        <f t="shared" si="10"/>
        <v>38.43741383254158</v>
      </c>
      <c r="AF54" s="106">
        <f t="shared" si="10"/>
        <v>111.88296507373921</v>
      </c>
      <c r="AG54" s="106">
        <f t="shared" si="10"/>
        <v>23.376196838572081</v>
      </c>
      <c r="AH54" s="106">
        <f t="shared" si="10"/>
        <v>0</v>
      </c>
      <c r="AI54" s="106">
        <f t="shared" si="10"/>
        <v>106.78923412562585</v>
      </c>
      <c r="AJ54" s="106">
        <f t="shared" si="10"/>
        <v>0</v>
      </c>
      <c r="AK54" s="106">
        <f t="shared" si="10"/>
        <v>0</v>
      </c>
      <c r="AL54" s="106">
        <f t="shared" si="10"/>
        <v>101.67777185709049</v>
      </c>
      <c r="AM54" s="106">
        <f t="shared" si="10"/>
        <v>0</v>
      </c>
      <c r="AN54" s="106">
        <f t="shared" si="10"/>
        <v>0</v>
      </c>
      <c r="AO54" s="106">
        <f t="shared" si="10"/>
        <v>55.779218955644879</v>
      </c>
      <c r="AP54" s="106">
        <f t="shared" si="10"/>
        <v>0</v>
      </c>
      <c r="AQ54" s="106">
        <f t="shared" si="10"/>
        <v>0</v>
      </c>
      <c r="AR54" s="106">
        <f t="shared" si="10"/>
        <v>5.8575682984786486</v>
      </c>
      <c r="AS54" s="106">
        <f t="shared" si="10"/>
        <v>0</v>
      </c>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8"/>
      <c r="BT54" s="148"/>
      <c r="BU54" s="148"/>
      <c r="BV54" s="148"/>
      <c r="BW54" s="148"/>
      <c r="BX54" s="148"/>
      <c r="BY54" s="148"/>
      <c r="BZ54" s="148"/>
      <c r="CA54" s="148"/>
      <c r="CB54" s="148"/>
      <c r="CC54" s="148"/>
      <c r="CD54" s="148"/>
      <c r="CE54" s="148"/>
      <c r="CF54" s="148"/>
      <c r="CG54" s="148"/>
      <c r="CH54" s="148"/>
      <c r="CI54" s="148"/>
      <c r="CJ54" s="148"/>
      <c r="CK54" s="148"/>
      <c r="CL54" s="148"/>
      <c r="CM54" s="148"/>
      <c r="CN54" s="148"/>
      <c r="CO54" s="148"/>
    </row>
    <row r="55" spans="2:96" x14ac:dyDescent="0.3">
      <c r="B55" s="41"/>
      <c r="C55" s="41"/>
      <c r="D55" s="41"/>
      <c r="E55" s="41"/>
      <c r="F55" s="41"/>
      <c r="G55" s="41"/>
      <c r="H55" s="41"/>
      <c r="I55" s="41"/>
      <c r="J55" s="41"/>
      <c r="K55" s="41"/>
      <c r="L55" s="41"/>
      <c r="M55" s="41"/>
      <c r="N55" s="41"/>
      <c r="O55" s="132"/>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W55" s="145"/>
      <c r="AX55" s="145"/>
      <c r="AY55" s="145"/>
      <c r="AZ55" s="145"/>
      <c r="BA55" s="145"/>
      <c r="BB55" s="145"/>
      <c r="BC55" s="145"/>
      <c r="BD55" s="145"/>
      <c r="BE55" s="145"/>
      <c r="BF55" s="145"/>
      <c r="BG55" s="145"/>
      <c r="BH55" s="145"/>
      <c r="BI55" s="145"/>
      <c r="BJ55" s="145"/>
      <c r="BK55" s="145"/>
      <c r="BL55" s="145"/>
      <c r="BM55" s="145"/>
      <c r="BN55" s="145"/>
      <c r="BO55" s="145"/>
      <c r="BP55" s="145"/>
      <c r="BQ55" s="145"/>
      <c r="BR55" s="145"/>
      <c r="BS55" s="145"/>
      <c r="BT55" s="145"/>
      <c r="BU55" s="145"/>
      <c r="BV55" s="145"/>
      <c r="BW55" s="145"/>
      <c r="BX55" s="145"/>
      <c r="BY55" s="145"/>
      <c r="BZ55" s="145"/>
      <c r="CA55" s="145"/>
      <c r="CB55" s="145"/>
      <c r="CC55" s="145"/>
      <c r="CD55" s="145"/>
      <c r="CE55" s="145"/>
      <c r="CF55" s="145"/>
      <c r="CG55" s="145"/>
      <c r="CH55" s="145"/>
      <c r="CI55" s="145"/>
      <c r="CJ55" s="145"/>
      <c r="CK55" s="145"/>
      <c r="CL55" s="145"/>
      <c r="CM55" s="145"/>
      <c r="CN55" s="145"/>
      <c r="CO55" s="145"/>
    </row>
    <row r="56" spans="2:96" ht="30" customHeight="1" x14ac:dyDescent="0.3">
      <c r="B56" s="24" t="s">
        <v>180</v>
      </c>
      <c r="E56" s="118"/>
      <c r="F56" s="41"/>
      <c r="G56" s="41"/>
      <c r="H56" s="41"/>
      <c r="I56" s="41"/>
      <c r="J56" s="41"/>
      <c r="K56" s="41"/>
      <c r="L56" s="41"/>
      <c r="M56" s="41"/>
      <c r="N56" s="41"/>
      <c r="O56" s="41"/>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row>
    <row r="57" spans="2:96" ht="27.95" customHeight="1" x14ac:dyDescent="0.3">
      <c r="B57" s="9" t="s">
        <v>181</v>
      </c>
      <c r="C57" s="9" t="s">
        <v>182</v>
      </c>
      <c r="D57" s="9" t="s">
        <v>2</v>
      </c>
      <c r="E57" s="16">
        <v>0</v>
      </c>
      <c r="F57" s="14">
        <f>+IF($D57="USD",$E57,$E57/$C$69)</f>
        <v>0</v>
      </c>
      <c r="G57" s="9"/>
      <c r="H57" s="46" t="s">
        <v>210</v>
      </c>
      <c r="I57" s="31">
        <v>44096</v>
      </c>
      <c r="J57" s="119" t="s">
        <v>230</v>
      </c>
      <c r="K57" s="32">
        <v>6</v>
      </c>
      <c r="L57" s="10" t="s">
        <v>231</v>
      </c>
      <c r="M57" s="31">
        <v>44277</v>
      </c>
      <c r="N57" s="10" t="s">
        <v>193</v>
      </c>
      <c r="O57" s="15"/>
      <c r="P57" s="108">
        <v>1907.5498643945773</v>
      </c>
      <c r="Q57" s="108">
        <v>0</v>
      </c>
      <c r="R57" s="108">
        <v>0</v>
      </c>
      <c r="S57" s="108">
        <v>0</v>
      </c>
      <c r="T57" s="108">
        <v>0</v>
      </c>
      <c r="U57" s="108">
        <v>0</v>
      </c>
      <c r="V57" s="108">
        <v>0</v>
      </c>
      <c r="W57" s="108">
        <v>0</v>
      </c>
      <c r="X57" s="108">
        <v>0</v>
      </c>
      <c r="Y57" s="108">
        <v>0</v>
      </c>
      <c r="Z57" s="108">
        <v>0</v>
      </c>
      <c r="AA57" s="108">
        <v>0</v>
      </c>
      <c r="AB57" s="108">
        <v>0</v>
      </c>
      <c r="AC57" s="108">
        <v>0</v>
      </c>
      <c r="AD57" s="108">
        <v>0</v>
      </c>
      <c r="AE57" s="108">
        <v>0</v>
      </c>
      <c r="AF57" s="108">
        <v>0</v>
      </c>
      <c r="AG57" s="108">
        <v>0</v>
      </c>
      <c r="AH57" s="108">
        <v>0</v>
      </c>
      <c r="AI57" s="108">
        <v>0</v>
      </c>
      <c r="AJ57" s="108">
        <v>0</v>
      </c>
      <c r="AK57" s="108">
        <v>0</v>
      </c>
      <c r="AL57" s="108">
        <v>0</v>
      </c>
      <c r="AM57" s="108">
        <v>0</v>
      </c>
      <c r="AN57" s="108">
        <v>0</v>
      </c>
      <c r="AO57" s="108">
        <v>0</v>
      </c>
      <c r="AP57" s="108">
        <v>0</v>
      </c>
      <c r="AQ57" s="109">
        <v>0</v>
      </c>
      <c r="AR57" s="109">
        <v>0</v>
      </c>
      <c r="AS57" s="109">
        <v>0</v>
      </c>
      <c r="AW57" s="140"/>
      <c r="AX57" s="140"/>
      <c r="AY57" s="140"/>
      <c r="AZ57" s="140"/>
      <c r="BA57" s="140"/>
      <c r="BB57" s="140"/>
      <c r="BC57" s="140"/>
      <c r="BD57" s="140"/>
      <c r="BE57" s="140"/>
      <c r="BF57" s="140"/>
      <c r="BG57" s="140"/>
      <c r="BH57" s="140"/>
      <c r="BI57" s="140"/>
      <c r="BJ57" s="140"/>
      <c r="BK57" s="140"/>
      <c r="BL57" s="140"/>
      <c r="BM57" s="140"/>
      <c r="BN57" s="140"/>
      <c r="BO57" s="140"/>
      <c r="BP57" s="140"/>
      <c r="BQ57" s="140"/>
      <c r="BR57" s="140"/>
      <c r="BS57" s="140"/>
      <c r="BT57" s="140"/>
      <c r="BU57" s="140"/>
      <c r="BV57" s="140"/>
      <c r="BW57" s="140"/>
      <c r="BX57" s="140"/>
      <c r="BY57" s="140"/>
      <c r="BZ57" s="140"/>
      <c r="CA57" s="140"/>
      <c r="CB57" s="140"/>
      <c r="CC57" s="140"/>
      <c r="CD57" s="140"/>
      <c r="CE57" s="140"/>
      <c r="CF57" s="140"/>
      <c r="CG57" s="140"/>
      <c r="CH57" s="140"/>
      <c r="CI57" s="140"/>
      <c r="CJ57" s="140"/>
      <c r="CK57" s="140"/>
      <c r="CL57" s="140"/>
      <c r="CM57" s="140"/>
      <c r="CN57" s="140"/>
      <c r="CO57" s="140"/>
    </row>
    <row r="58" spans="2:96" ht="27.95" customHeight="1" x14ac:dyDescent="0.3">
      <c r="B58" s="9" t="s">
        <v>196</v>
      </c>
      <c r="C58" s="9" t="s">
        <v>184</v>
      </c>
      <c r="D58" s="9" t="s">
        <v>2</v>
      </c>
      <c r="E58" s="16">
        <v>0</v>
      </c>
      <c r="F58" s="14">
        <f>+IF($D58="USD",$E58,$E58/$C$69)</f>
        <v>0</v>
      </c>
      <c r="G58" s="9"/>
      <c r="H58" s="46" t="s">
        <v>210</v>
      </c>
      <c r="I58" s="31">
        <v>44168</v>
      </c>
      <c r="J58" s="119" t="s">
        <v>232</v>
      </c>
      <c r="K58" s="32">
        <v>6</v>
      </c>
      <c r="L58" s="10" t="s">
        <v>231</v>
      </c>
      <c r="M58" s="31">
        <v>44350</v>
      </c>
      <c r="N58" s="10" t="s">
        <v>193</v>
      </c>
      <c r="O58" s="15"/>
      <c r="P58" s="108">
        <v>1323.6296119257222</v>
      </c>
      <c r="Q58" s="108">
        <v>0</v>
      </c>
      <c r="R58" s="108">
        <v>0</v>
      </c>
      <c r="S58" s="108">
        <v>0</v>
      </c>
      <c r="T58" s="108">
        <v>0</v>
      </c>
      <c r="U58" s="108">
        <v>0</v>
      </c>
      <c r="V58" s="108">
        <v>0</v>
      </c>
      <c r="W58" s="108">
        <v>0</v>
      </c>
      <c r="X58" s="108">
        <v>0</v>
      </c>
      <c r="Y58" s="108">
        <v>0</v>
      </c>
      <c r="Z58" s="108">
        <v>0</v>
      </c>
      <c r="AA58" s="108">
        <v>0</v>
      </c>
      <c r="AB58" s="108">
        <v>0</v>
      </c>
      <c r="AC58" s="108">
        <v>0</v>
      </c>
      <c r="AD58" s="108">
        <v>0</v>
      </c>
      <c r="AE58" s="108">
        <v>0</v>
      </c>
      <c r="AF58" s="108">
        <v>0</v>
      </c>
      <c r="AG58" s="108">
        <v>0</v>
      </c>
      <c r="AH58" s="108">
        <v>0</v>
      </c>
      <c r="AI58" s="108">
        <v>0</v>
      </c>
      <c r="AJ58" s="108">
        <v>0</v>
      </c>
      <c r="AK58" s="108">
        <v>0</v>
      </c>
      <c r="AL58" s="108">
        <v>0</v>
      </c>
      <c r="AM58" s="108">
        <v>0</v>
      </c>
      <c r="AN58" s="108">
        <v>0</v>
      </c>
      <c r="AO58" s="108">
        <v>0</v>
      </c>
      <c r="AP58" s="108">
        <v>0</v>
      </c>
      <c r="AQ58" s="109">
        <v>0</v>
      </c>
      <c r="AR58" s="109">
        <v>0</v>
      </c>
      <c r="AS58" s="109">
        <v>0</v>
      </c>
      <c r="AW58" s="140"/>
      <c r="AX58" s="140"/>
      <c r="AY58" s="140"/>
      <c r="AZ58" s="140"/>
      <c r="BA58" s="140"/>
      <c r="BB58" s="140"/>
      <c r="BC58" s="140"/>
      <c r="BD58" s="140"/>
      <c r="BE58" s="140"/>
      <c r="BF58" s="140"/>
      <c r="BG58" s="140"/>
      <c r="BH58" s="140"/>
      <c r="BI58" s="140"/>
      <c r="BJ58" s="140"/>
      <c r="BK58" s="140"/>
      <c r="BL58" s="140"/>
      <c r="BM58" s="140"/>
      <c r="BN58" s="140"/>
      <c r="BO58" s="140"/>
      <c r="BP58" s="140"/>
      <c r="BQ58" s="140"/>
      <c r="BR58" s="140"/>
      <c r="BS58" s="140"/>
      <c r="BT58" s="140"/>
      <c r="BU58" s="140"/>
      <c r="BV58" s="140"/>
      <c r="BW58" s="140"/>
      <c r="BX58" s="140"/>
      <c r="BY58" s="140"/>
      <c r="BZ58" s="140"/>
      <c r="CA58" s="140"/>
      <c r="CB58" s="140"/>
      <c r="CC58" s="140"/>
      <c r="CD58" s="140"/>
      <c r="CE58" s="140"/>
      <c r="CF58" s="140"/>
      <c r="CG58" s="140"/>
      <c r="CH58" s="140"/>
      <c r="CI58" s="140"/>
      <c r="CJ58" s="140"/>
      <c r="CK58" s="140"/>
      <c r="CL58" s="140"/>
      <c r="CM58" s="140"/>
      <c r="CN58" s="140"/>
      <c r="CO58" s="140"/>
    </row>
    <row r="59" spans="2:96" ht="27.95" customHeight="1" x14ac:dyDescent="0.3">
      <c r="B59" s="9" t="s">
        <v>237</v>
      </c>
      <c r="C59" s="9" t="s">
        <v>202</v>
      </c>
      <c r="D59" s="9" t="s">
        <v>2</v>
      </c>
      <c r="E59" s="16">
        <v>6009.4449420000001</v>
      </c>
      <c r="F59" s="14">
        <f>+IF($D59="USD",$E59,$E59/$C$69)</f>
        <v>58.48608216058394</v>
      </c>
      <c r="G59" s="9"/>
      <c r="H59" s="46" t="s">
        <v>210</v>
      </c>
      <c r="I59" s="31">
        <v>44350</v>
      </c>
      <c r="J59" s="119" t="s">
        <v>233</v>
      </c>
      <c r="K59" s="32">
        <v>11</v>
      </c>
      <c r="L59" s="10" t="s">
        <v>231</v>
      </c>
      <c r="M59" s="31">
        <v>44698</v>
      </c>
      <c r="N59" s="10" t="s">
        <v>193</v>
      </c>
      <c r="O59" s="15"/>
      <c r="P59" s="108">
        <v>1364.115439071209</v>
      </c>
      <c r="Q59" s="108">
        <v>0</v>
      </c>
      <c r="R59" s="108">
        <v>0</v>
      </c>
      <c r="S59" s="108">
        <v>7274.9665543119827</v>
      </c>
      <c r="T59" s="108">
        <v>0</v>
      </c>
      <c r="U59" s="108">
        <v>0</v>
      </c>
      <c r="V59" s="108">
        <v>0</v>
      </c>
      <c r="W59" s="108">
        <v>0</v>
      </c>
      <c r="X59" s="108">
        <v>0</v>
      </c>
      <c r="Y59" s="108">
        <v>0</v>
      </c>
      <c r="Z59" s="108">
        <v>0</v>
      </c>
      <c r="AA59" s="108">
        <v>0</v>
      </c>
      <c r="AB59" s="108">
        <v>0</v>
      </c>
      <c r="AC59" s="108">
        <v>0</v>
      </c>
      <c r="AD59" s="108">
        <v>0</v>
      </c>
      <c r="AE59" s="108">
        <v>0</v>
      </c>
      <c r="AF59" s="108">
        <v>0</v>
      </c>
      <c r="AG59" s="108">
        <v>0</v>
      </c>
      <c r="AH59" s="108">
        <v>0</v>
      </c>
      <c r="AI59" s="108">
        <v>0</v>
      </c>
      <c r="AJ59" s="108">
        <v>0</v>
      </c>
      <c r="AK59" s="108">
        <v>0</v>
      </c>
      <c r="AL59" s="108">
        <v>0</v>
      </c>
      <c r="AM59" s="108">
        <v>0</v>
      </c>
      <c r="AN59" s="108">
        <v>0</v>
      </c>
      <c r="AO59" s="108">
        <v>0</v>
      </c>
      <c r="AP59" s="108">
        <v>0</v>
      </c>
      <c r="AQ59" s="109">
        <v>0</v>
      </c>
      <c r="AR59" s="109">
        <v>0</v>
      </c>
      <c r="AS59" s="109">
        <v>0</v>
      </c>
      <c r="AW59" s="140"/>
      <c r="AX59" s="140"/>
      <c r="AY59" s="140"/>
      <c r="AZ59" s="140"/>
      <c r="BA59" s="140"/>
      <c r="BB59" s="140"/>
      <c r="BC59" s="140"/>
      <c r="BD59" s="140"/>
      <c r="BE59" s="140"/>
      <c r="BF59" s="140"/>
      <c r="BG59" s="140"/>
      <c r="BH59" s="140"/>
      <c r="BI59" s="140"/>
      <c r="BJ59" s="140"/>
      <c r="BK59" s="140"/>
      <c r="BL59" s="140"/>
      <c r="BM59" s="140"/>
      <c r="BN59" s="140"/>
      <c r="BO59" s="140"/>
      <c r="BP59" s="140"/>
      <c r="BQ59" s="140"/>
      <c r="BR59" s="140"/>
      <c r="BS59" s="140"/>
      <c r="BT59" s="140"/>
      <c r="BU59" s="140"/>
      <c r="BV59" s="140"/>
      <c r="BW59" s="140"/>
      <c r="BX59" s="140"/>
      <c r="BY59" s="140"/>
      <c r="BZ59" s="140"/>
      <c r="CA59" s="140"/>
      <c r="CB59" s="140"/>
      <c r="CC59" s="140"/>
      <c r="CD59" s="140"/>
      <c r="CE59" s="140"/>
      <c r="CF59" s="140"/>
      <c r="CG59" s="140"/>
      <c r="CH59" s="140"/>
      <c r="CI59" s="140"/>
      <c r="CJ59" s="140"/>
      <c r="CK59" s="140"/>
      <c r="CL59" s="140"/>
      <c r="CM59" s="140"/>
      <c r="CN59" s="140"/>
      <c r="CO59" s="140"/>
    </row>
    <row r="60" spans="2:96" x14ac:dyDescent="0.3">
      <c r="B60" s="25"/>
      <c r="C60" s="15"/>
      <c r="D60" s="15"/>
      <c r="E60" s="26"/>
      <c r="F60" s="41"/>
      <c r="G60" s="41"/>
      <c r="H60" s="41"/>
      <c r="I60" s="41"/>
      <c r="J60" s="41"/>
      <c r="K60" s="41"/>
      <c r="L60" s="41"/>
      <c r="M60" s="41"/>
      <c r="N60" s="41"/>
      <c r="O60" s="41"/>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row>
    <row r="61" spans="2:96" ht="29.25" customHeight="1" x14ac:dyDescent="0.3">
      <c r="B61" s="159" t="s">
        <v>190</v>
      </c>
      <c r="C61" s="159"/>
      <c r="D61" s="159"/>
      <c r="E61" s="41"/>
      <c r="F61" s="41"/>
      <c r="G61" s="41"/>
      <c r="H61" s="41"/>
      <c r="I61" s="41"/>
      <c r="J61" s="41"/>
      <c r="K61" s="41"/>
      <c r="L61" s="41"/>
      <c r="M61" s="41"/>
      <c r="N61" s="41"/>
      <c r="O61" s="41"/>
      <c r="P61" s="106">
        <f>+SUM(P54,P57:P59)</f>
        <v>12317.478213692857</v>
      </c>
      <c r="Q61" s="106">
        <f t="shared" ref="Q61:AS61" si="11">+SUM(Q54,Q57:Q59)</f>
        <v>39.604677280951158</v>
      </c>
      <c r="R61" s="106">
        <f t="shared" si="11"/>
        <v>19.277296437904816</v>
      </c>
      <c r="S61" s="106">
        <f t="shared" si="11"/>
        <v>23740.271793726795</v>
      </c>
      <c r="T61" s="106">
        <f t="shared" si="11"/>
        <v>41.563341467379658</v>
      </c>
      <c r="U61" s="106">
        <f t="shared" si="11"/>
        <v>44.22438594188268</v>
      </c>
      <c r="V61" s="106">
        <f t="shared" si="11"/>
        <v>15235.354289414856</v>
      </c>
      <c r="W61" s="106">
        <f t="shared" si="11"/>
        <v>126.8360963350793</v>
      </c>
      <c r="X61" s="106">
        <f t="shared" si="11"/>
        <v>45.576586590594097</v>
      </c>
      <c r="Y61" s="106">
        <f t="shared" si="11"/>
        <v>3771.4610306424024</v>
      </c>
      <c r="Z61" s="106">
        <f t="shared" si="11"/>
        <v>126.40803226687618</v>
      </c>
      <c r="AA61" s="106">
        <f t="shared" si="11"/>
        <v>43.618708047318449</v>
      </c>
      <c r="AB61" s="106">
        <f t="shared" si="11"/>
        <v>599.84180954578505</v>
      </c>
      <c r="AC61" s="106">
        <f t="shared" si="11"/>
        <v>121.62095291622964</v>
      </c>
      <c r="AD61" s="106">
        <f t="shared" si="11"/>
        <v>41.634730456580144</v>
      </c>
      <c r="AE61" s="106">
        <f t="shared" si="11"/>
        <v>38.43741383254158</v>
      </c>
      <c r="AF61" s="106">
        <f t="shared" si="11"/>
        <v>111.88296507373921</v>
      </c>
      <c r="AG61" s="106">
        <f t="shared" si="11"/>
        <v>23.376196838572081</v>
      </c>
      <c r="AH61" s="106">
        <f t="shared" si="11"/>
        <v>0</v>
      </c>
      <c r="AI61" s="106">
        <f t="shared" si="11"/>
        <v>106.78923412562585</v>
      </c>
      <c r="AJ61" s="106">
        <f t="shared" si="11"/>
        <v>0</v>
      </c>
      <c r="AK61" s="106">
        <f t="shared" si="11"/>
        <v>0</v>
      </c>
      <c r="AL61" s="106">
        <f t="shared" si="11"/>
        <v>101.67777185709049</v>
      </c>
      <c r="AM61" s="106">
        <f t="shared" si="11"/>
        <v>0</v>
      </c>
      <c r="AN61" s="106">
        <f t="shared" si="11"/>
        <v>0</v>
      </c>
      <c r="AO61" s="106">
        <f t="shared" si="11"/>
        <v>55.779218955644879</v>
      </c>
      <c r="AP61" s="106">
        <f t="shared" si="11"/>
        <v>0</v>
      </c>
      <c r="AQ61" s="106">
        <f t="shared" si="11"/>
        <v>0</v>
      </c>
      <c r="AR61" s="106">
        <f t="shared" si="11"/>
        <v>5.8575682984786486</v>
      </c>
      <c r="AS61" s="106">
        <f t="shared" si="11"/>
        <v>0</v>
      </c>
      <c r="AW61" s="148"/>
      <c r="AX61" s="148"/>
      <c r="AY61" s="148"/>
      <c r="AZ61" s="148"/>
      <c r="BA61" s="148"/>
      <c r="BB61" s="148"/>
      <c r="BC61" s="148"/>
      <c r="BD61" s="148"/>
      <c r="BE61" s="148"/>
      <c r="BF61" s="148"/>
      <c r="BG61" s="148"/>
      <c r="BH61" s="148"/>
      <c r="BI61" s="148"/>
      <c r="BJ61" s="148"/>
      <c r="BK61" s="148"/>
      <c r="BL61" s="148"/>
      <c r="BM61" s="148"/>
      <c r="BN61" s="148"/>
      <c r="BO61" s="148"/>
      <c r="BP61" s="148"/>
      <c r="BQ61" s="148"/>
      <c r="BR61" s="148"/>
      <c r="BS61" s="148"/>
      <c r="BT61" s="148"/>
      <c r="BU61" s="148"/>
      <c r="BV61" s="148"/>
      <c r="BW61" s="148"/>
      <c r="BX61" s="148"/>
      <c r="BY61" s="148"/>
      <c r="BZ61" s="148"/>
      <c r="CA61" s="148"/>
      <c r="CB61" s="148"/>
      <c r="CC61" s="148"/>
      <c r="CD61" s="148"/>
      <c r="CE61" s="148"/>
      <c r="CF61" s="148"/>
      <c r="CG61" s="148"/>
      <c r="CH61" s="148"/>
      <c r="CI61" s="148"/>
      <c r="CJ61" s="148"/>
      <c r="CK61" s="148"/>
      <c r="CL61" s="148"/>
      <c r="CM61" s="148"/>
      <c r="CN61" s="148"/>
      <c r="CO61" s="148"/>
    </row>
    <row r="62" spans="2:96" x14ac:dyDescent="0.3">
      <c r="B62" s="41"/>
      <c r="C62" s="41"/>
      <c r="D62" s="41"/>
      <c r="E62" s="41"/>
      <c r="F62" s="41"/>
      <c r="G62" s="41"/>
      <c r="H62" s="41"/>
      <c r="I62" s="41"/>
      <c r="J62" s="41"/>
      <c r="K62" s="41"/>
      <c r="L62" s="41"/>
      <c r="M62" s="41"/>
      <c r="N62" s="41"/>
      <c r="O62" s="132"/>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c r="CQ62" s="54"/>
      <c r="CR62" s="54"/>
    </row>
    <row r="63" spans="2:96" x14ac:dyDescent="0.3">
      <c r="B63" s="160" t="s">
        <v>191</v>
      </c>
      <c r="C63" s="160"/>
      <c r="D63" s="160"/>
      <c r="E63" s="160"/>
      <c r="F63" s="160"/>
      <c r="G63" s="160"/>
      <c r="H63" s="160"/>
      <c r="I63" s="160"/>
      <c r="J63" s="160"/>
      <c r="K63" s="160"/>
      <c r="L63" s="160"/>
      <c r="M63" s="160"/>
      <c r="N63" s="160"/>
      <c r="O63" s="41"/>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c r="CR63" s="54"/>
    </row>
    <row r="64" spans="2:96" x14ac:dyDescent="0.3">
      <c r="B64" s="160" t="s">
        <v>199</v>
      </c>
      <c r="C64" s="160"/>
      <c r="D64" s="160"/>
      <c r="E64" s="160"/>
      <c r="F64" s="160"/>
      <c r="G64" s="160"/>
      <c r="H64" s="160"/>
      <c r="I64" s="160"/>
      <c r="J64" s="160"/>
      <c r="K64" s="160"/>
      <c r="L64" s="160"/>
      <c r="M64" s="160"/>
      <c r="N64" s="160"/>
      <c r="O64" s="41"/>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c r="CC64" s="54"/>
      <c r="CD64" s="54"/>
      <c r="CE64" s="54"/>
      <c r="CF64" s="54"/>
      <c r="CG64" s="54"/>
      <c r="CH64" s="54"/>
      <c r="CI64" s="54"/>
      <c r="CJ64" s="54"/>
      <c r="CK64" s="54"/>
      <c r="CL64" s="54"/>
      <c r="CM64" s="54"/>
      <c r="CN64" s="54"/>
      <c r="CO64" s="54"/>
      <c r="CP64" s="54"/>
      <c r="CQ64" s="54"/>
      <c r="CR64" s="54"/>
    </row>
    <row r="65" spans="1:96" x14ac:dyDescent="0.3">
      <c r="B65" s="160" t="s">
        <v>194</v>
      </c>
      <c r="C65" s="160"/>
      <c r="D65" s="160"/>
      <c r="E65" s="160"/>
      <c r="F65" s="160"/>
      <c r="G65" s="160"/>
      <c r="H65" s="160"/>
      <c r="I65" s="160"/>
      <c r="J65" s="160"/>
      <c r="K65" s="160"/>
      <c r="L65" s="160"/>
      <c r="M65" s="160"/>
      <c r="N65" s="160"/>
      <c r="O65" s="41"/>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row>
    <row r="66" spans="1:96" x14ac:dyDescent="0.3">
      <c r="B66" s="160" t="s">
        <v>195</v>
      </c>
      <c r="C66" s="160"/>
      <c r="D66" s="160"/>
      <c r="E66" s="160"/>
      <c r="F66" s="160"/>
      <c r="G66" s="160"/>
      <c r="H66" s="160"/>
      <c r="I66" s="160"/>
      <c r="J66" s="160"/>
      <c r="K66" s="160"/>
      <c r="L66" s="160"/>
      <c r="M66" s="160"/>
      <c r="N66" s="160"/>
      <c r="O66" s="41"/>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row>
    <row r="67" spans="1:96" x14ac:dyDescent="0.3">
      <c r="B67" s="160" t="s">
        <v>236</v>
      </c>
      <c r="C67" s="160"/>
      <c r="D67" s="160"/>
      <c r="E67" s="160"/>
      <c r="F67" s="160"/>
      <c r="G67" s="160"/>
      <c r="H67" s="160"/>
      <c r="I67" s="160"/>
      <c r="J67" s="160"/>
      <c r="K67" s="160"/>
      <c r="L67" s="160"/>
      <c r="M67" s="160"/>
      <c r="N67" s="160"/>
      <c r="O67" s="41"/>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row>
    <row r="68" spans="1:96" x14ac:dyDescent="0.3">
      <c r="D68" s="41"/>
      <c r="E68" s="41"/>
      <c r="F68" s="41"/>
      <c r="G68" s="41"/>
      <c r="H68" s="41"/>
      <c r="I68" s="41"/>
      <c r="J68" s="41"/>
      <c r="K68" s="41"/>
      <c r="L68" s="41"/>
      <c r="M68" s="41"/>
      <c r="N68" s="41"/>
      <c r="O68" s="41"/>
      <c r="P68" s="41"/>
      <c r="Q68" s="41"/>
      <c r="R68" s="41"/>
      <c r="S68" s="41"/>
      <c r="T68" s="41"/>
      <c r="U68" s="41"/>
      <c r="V68" s="41"/>
      <c r="W68" s="41"/>
      <c r="X68" s="41"/>
      <c r="Y68" s="41"/>
      <c r="Z68" s="41"/>
    </row>
    <row r="69" spans="1:96" x14ac:dyDescent="0.3">
      <c r="B69" s="44" t="s">
        <v>78</v>
      </c>
      <c r="C69" s="99">
        <v>102.75</v>
      </c>
      <c r="D69" s="41"/>
      <c r="E69" s="89"/>
      <c r="F69" s="41"/>
      <c r="G69" s="41"/>
      <c r="H69" s="41"/>
      <c r="I69" s="41"/>
      <c r="J69" s="41"/>
      <c r="K69" s="41"/>
      <c r="L69" s="41"/>
      <c r="M69" s="41"/>
      <c r="N69" s="41"/>
      <c r="O69" s="41"/>
      <c r="P69" s="41"/>
      <c r="Q69" s="41"/>
      <c r="R69" s="41"/>
      <c r="S69" s="41"/>
      <c r="T69" s="41"/>
      <c r="U69" s="41"/>
      <c r="V69" s="41"/>
      <c r="W69" s="41"/>
      <c r="X69" s="41"/>
      <c r="Y69" s="41"/>
      <c r="Z69" s="41"/>
    </row>
    <row r="70" spans="1:96" x14ac:dyDescent="0.3">
      <c r="B70" s="44" t="s">
        <v>77</v>
      </c>
      <c r="C70" s="100">
        <v>0.34125</v>
      </c>
      <c r="D70" s="41"/>
      <c r="E70" s="41"/>
      <c r="F70" s="41"/>
      <c r="G70" s="41"/>
      <c r="H70" s="41"/>
      <c r="I70" s="41"/>
      <c r="J70" s="41"/>
      <c r="K70" s="41"/>
      <c r="L70" s="41"/>
      <c r="M70" s="41"/>
      <c r="N70" s="41"/>
      <c r="O70" s="41"/>
      <c r="P70" s="41"/>
      <c r="Q70" s="41"/>
      <c r="R70" s="41"/>
      <c r="S70" s="41"/>
      <c r="T70" s="41"/>
      <c r="U70" s="41"/>
      <c r="V70" s="41"/>
      <c r="W70" s="41"/>
      <c r="X70" s="41"/>
      <c r="Y70" s="41"/>
      <c r="Z70" s="41"/>
    </row>
    <row r="71" spans="1:96" x14ac:dyDescent="0.3">
      <c r="B71" s="44" t="s">
        <v>76</v>
      </c>
      <c r="C71" s="99">
        <v>97.51</v>
      </c>
      <c r="Q71" s="29"/>
      <c r="R71" s="29"/>
      <c r="S71" s="29"/>
      <c r="T71" s="29"/>
      <c r="U71" s="29"/>
      <c r="V71" s="29"/>
      <c r="W71" s="29"/>
      <c r="X71" s="29"/>
      <c r="Y71" s="29"/>
      <c r="Z71" s="29"/>
      <c r="AA71" s="29"/>
      <c r="AB71" s="29"/>
      <c r="AC71" s="29"/>
      <c r="AD71" s="29"/>
      <c r="AE71" s="29"/>
      <c r="AF71" s="29"/>
      <c r="AG71" s="29"/>
      <c r="AH71" s="29"/>
      <c r="AI71" s="29"/>
      <c r="AJ71" s="29"/>
      <c r="AK71" s="29"/>
    </row>
    <row r="73" spans="1:96" ht="20.25" x14ac:dyDescent="0.3">
      <c r="B73" s="152" t="s">
        <v>69</v>
      </c>
      <c r="C73" s="152"/>
      <c r="D73" s="152"/>
      <c r="E73" s="152"/>
      <c r="F73" s="152"/>
      <c r="G73" s="152"/>
      <c r="H73" s="152"/>
      <c r="I73" s="152"/>
      <c r="J73" s="152"/>
      <c r="K73" s="152"/>
      <c r="L73" s="152"/>
      <c r="M73" s="152"/>
      <c r="N73" s="152"/>
      <c r="O73" s="152"/>
      <c r="P73" s="152"/>
      <c r="Q73" s="152"/>
      <c r="R73" s="152"/>
      <c r="S73" s="152"/>
      <c r="T73" s="152"/>
      <c r="U73" s="152"/>
    </row>
    <row r="74" spans="1:96" ht="17.25" x14ac:dyDescent="0.3">
      <c r="B74" s="5" t="s">
        <v>73</v>
      </c>
      <c r="C74" s="2"/>
      <c r="D74" s="2"/>
      <c r="E74" s="2"/>
      <c r="F74" s="2"/>
      <c r="G74" s="2"/>
      <c r="H74" s="2"/>
      <c r="I74" s="2"/>
      <c r="J74" s="2"/>
      <c r="K74" s="2"/>
      <c r="L74" s="2"/>
      <c r="M74" s="2"/>
      <c r="N74" s="2"/>
      <c r="O74" s="2"/>
      <c r="P74" s="2"/>
      <c r="Q74" s="2"/>
      <c r="R74" s="1"/>
    </row>
    <row r="76" spans="1:96" ht="32.25" customHeight="1" x14ac:dyDescent="0.3">
      <c r="F76" s="75">
        <v>2021</v>
      </c>
      <c r="G76" s="75">
        <v>2021</v>
      </c>
      <c r="H76" s="75">
        <v>2021</v>
      </c>
      <c r="I76" s="75">
        <v>2022</v>
      </c>
      <c r="J76" s="75">
        <v>2022</v>
      </c>
      <c r="K76" s="75">
        <v>2022</v>
      </c>
      <c r="L76" s="75">
        <v>2023</v>
      </c>
      <c r="M76" s="75">
        <v>2023</v>
      </c>
      <c r="N76" s="75">
        <v>2023</v>
      </c>
      <c r="O76" s="75">
        <v>2024</v>
      </c>
      <c r="P76" s="75">
        <v>2024</v>
      </c>
      <c r="Q76" s="75">
        <v>2024</v>
      </c>
      <c r="R76" s="75">
        <v>2025</v>
      </c>
      <c r="S76" s="75">
        <v>2025</v>
      </c>
      <c r="T76" s="75">
        <v>2025</v>
      </c>
      <c r="U76" s="75">
        <v>2026</v>
      </c>
      <c r="V76" s="75">
        <v>2026</v>
      </c>
      <c r="W76" s="75">
        <v>2026</v>
      </c>
      <c r="X76" s="75">
        <v>2027</v>
      </c>
      <c r="Y76" s="75">
        <v>2027</v>
      </c>
      <c r="Z76" s="75">
        <v>2027</v>
      </c>
      <c r="AA76" s="75">
        <v>2028</v>
      </c>
      <c r="AB76" s="75">
        <v>2028</v>
      </c>
      <c r="AC76" s="75">
        <v>2028</v>
      </c>
      <c r="AD76" s="75">
        <v>2029</v>
      </c>
      <c r="AE76" s="75">
        <v>2029</v>
      </c>
      <c r="AF76" s="75">
        <v>2029</v>
      </c>
      <c r="AG76" s="76" t="s">
        <v>200</v>
      </c>
      <c r="AH76" s="76" t="s">
        <v>200</v>
      </c>
      <c r="AI76" s="76" t="s">
        <v>200</v>
      </c>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row>
    <row r="77" spans="1:96" ht="33.75" customHeight="1" x14ac:dyDescent="0.3">
      <c r="B77" s="24" t="s">
        <v>0</v>
      </c>
      <c r="C77" s="24" t="s">
        <v>1</v>
      </c>
      <c r="D77" s="45" t="s">
        <v>192</v>
      </c>
      <c r="E77" s="45" t="s">
        <v>125</v>
      </c>
      <c r="F77" s="24" t="s">
        <v>2</v>
      </c>
      <c r="G77" s="33" t="s">
        <v>129</v>
      </c>
      <c r="H77" s="24" t="s">
        <v>68</v>
      </c>
      <c r="I77" s="24" t="s">
        <v>2</v>
      </c>
      <c r="J77" s="33" t="s">
        <v>129</v>
      </c>
      <c r="K77" s="24" t="s">
        <v>68</v>
      </c>
      <c r="L77" s="24" t="s">
        <v>2</v>
      </c>
      <c r="M77" s="33" t="s">
        <v>129</v>
      </c>
      <c r="N77" s="24" t="s">
        <v>68</v>
      </c>
      <c r="O77" s="24" t="s">
        <v>2</v>
      </c>
      <c r="P77" s="33" t="s">
        <v>129</v>
      </c>
      <c r="Q77" s="24" t="s">
        <v>68</v>
      </c>
      <c r="R77" s="24" t="s">
        <v>2</v>
      </c>
      <c r="S77" s="33" t="s">
        <v>129</v>
      </c>
      <c r="T77" s="24" t="s">
        <v>68</v>
      </c>
      <c r="U77" s="24" t="s">
        <v>2</v>
      </c>
      <c r="V77" s="33" t="s">
        <v>129</v>
      </c>
      <c r="W77" s="24" t="s">
        <v>68</v>
      </c>
      <c r="X77" s="24" t="s">
        <v>2</v>
      </c>
      <c r="Y77" s="33" t="s">
        <v>129</v>
      </c>
      <c r="Z77" s="24" t="s">
        <v>68</v>
      </c>
      <c r="AA77" s="24" t="s">
        <v>2</v>
      </c>
      <c r="AB77" s="33" t="s">
        <v>129</v>
      </c>
      <c r="AC77" s="24" t="s">
        <v>68</v>
      </c>
      <c r="AD77" s="24" t="s">
        <v>2</v>
      </c>
      <c r="AE77" s="33" t="s">
        <v>129</v>
      </c>
      <c r="AF77" s="24" t="s">
        <v>68</v>
      </c>
      <c r="AG77" s="24" t="s">
        <v>2</v>
      </c>
      <c r="AH77" s="33" t="s">
        <v>129</v>
      </c>
      <c r="AI77" s="24" t="s">
        <v>68</v>
      </c>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row>
    <row r="78" spans="1:96" ht="27.95" customHeight="1" x14ac:dyDescent="0.3">
      <c r="B78" s="22" t="s">
        <v>118</v>
      </c>
      <c r="C78" s="22"/>
      <c r="D78" s="22"/>
      <c r="E78" s="22"/>
      <c r="F78" s="107">
        <f>+SUM(F79:F93)</f>
        <v>2632.9642082822343</v>
      </c>
      <c r="G78" s="107">
        <f t="shared" ref="G78:AI78" si="12">+SUM(G79:G93)</f>
        <v>0</v>
      </c>
      <c r="H78" s="107">
        <f t="shared" si="12"/>
        <v>0</v>
      </c>
      <c r="I78" s="107">
        <f t="shared" si="12"/>
        <v>10331.593854305258</v>
      </c>
      <c r="J78" s="107">
        <f t="shared" si="12"/>
        <v>0</v>
      </c>
      <c r="K78" s="107">
        <f t="shared" si="12"/>
        <v>0</v>
      </c>
      <c r="L78" s="107">
        <f t="shared" si="12"/>
        <v>10164.365919008253</v>
      </c>
      <c r="M78" s="107">
        <f t="shared" si="12"/>
        <v>0</v>
      </c>
      <c r="N78" s="107">
        <f t="shared" si="12"/>
        <v>0</v>
      </c>
      <c r="O78" s="107">
        <f t="shared" si="12"/>
        <v>300.98887324350608</v>
      </c>
      <c r="P78" s="107">
        <f t="shared" si="12"/>
        <v>0</v>
      </c>
      <c r="Q78" s="107">
        <f t="shared" si="12"/>
        <v>0</v>
      </c>
      <c r="R78" s="107">
        <f t="shared" si="12"/>
        <v>129.12307619254148</v>
      </c>
      <c r="S78" s="107">
        <f t="shared" si="12"/>
        <v>0</v>
      </c>
      <c r="T78" s="107">
        <f t="shared" si="12"/>
        <v>0</v>
      </c>
      <c r="U78" s="107">
        <f t="shared" si="12"/>
        <v>36.031060862776869</v>
      </c>
      <c r="V78" s="107">
        <f t="shared" si="12"/>
        <v>0</v>
      </c>
      <c r="W78" s="107">
        <f t="shared" si="12"/>
        <v>0</v>
      </c>
      <c r="X78" s="107">
        <f t="shared" si="12"/>
        <v>0</v>
      </c>
      <c r="Y78" s="107">
        <f t="shared" si="12"/>
        <v>0</v>
      </c>
      <c r="Z78" s="107">
        <f t="shared" si="12"/>
        <v>0</v>
      </c>
      <c r="AA78" s="107">
        <f t="shared" si="12"/>
        <v>0</v>
      </c>
      <c r="AB78" s="107">
        <f t="shared" si="12"/>
        <v>0</v>
      </c>
      <c r="AC78" s="107">
        <f t="shared" si="12"/>
        <v>0</v>
      </c>
      <c r="AD78" s="107">
        <f t="shared" si="12"/>
        <v>0</v>
      </c>
      <c r="AE78" s="107">
        <f t="shared" si="12"/>
        <v>0</v>
      </c>
      <c r="AF78" s="107">
        <f t="shared" si="12"/>
        <v>0</v>
      </c>
      <c r="AG78" s="107">
        <f t="shared" si="12"/>
        <v>0</v>
      </c>
      <c r="AH78" s="107">
        <f t="shared" si="12"/>
        <v>0</v>
      </c>
      <c r="AI78" s="107">
        <f t="shared" si="12"/>
        <v>0</v>
      </c>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row>
    <row r="79" spans="1:96" ht="27.95" customHeight="1" x14ac:dyDescent="0.3">
      <c r="A79" s="101"/>
      <c r="B79" s="9" t="s">
        <v>3</v>
      </c>
      <c r="C79" s="9" t="s">
        <v>4</v>
      </c>
      <c r="D79" s="9" t="str">
        <f t="shared" ref="D79:D93" si="13">+VLOOKUP($C79,$C$10:$D$52,2,FALSE)</f>
        <v>Pesos</v>
      </c>
      <c r="E79" s="9" t="s">
        <v>118</v>
      </c>
      <c r="F79" s="109">
        <v>0</v>
      </c>
      <c r="G79" s="109">
        <v>0</v>
      </c>
      <c r="H79" s="109">
        <v>0</v>
      </c>
      <c r="I79" s="109">
        <v>4185.7101743711437</v>
      </c>
      <c r="J79" s="109">
        <v>0</v>
      </c>
      <c r="K79" s="109">
        <v>0</v>
      </c>
      <c r="L79" s="109">
        <v>5232.1377179639303</v>
      </c>
      <c r="M79" s="109">
        <v>0</v>
      </c>
      <c r="N79" s="109">
        <v>0</v>
      </c>
      <c r="O79" s="109">
        <v>0</v>
      </c>
      <c r="P79" s="109">
        <v>0</v>
      </c>
      <c r="Q79" s="109">
        <v>0</v>
      </c>
      <c r="R79" s="109">
        <v>0</v>
      </c>
      <c r="S79" s="109">
        <v>0</v>
      </c>
      <c r="T79" s="109">
        <v>0</v>
      </c>
      <c r="U79" s="109">
        <v>0</v>
      </c>
      <c r="V79" s="109">
        <v>0</v>
      </c>
      <c r="W79" s="109">
        <v>0</v>
      </c>
      <c r="X79" s="109">
        <v>0</v>
      </c>
      <c r="Y79" s="109">
        <v>0</v>
      </c>
      <c r="Z79" s="109">
        <v>0</v>
      </c>
      <c r="AA79" s="109">
        <v>0</v>
      </c>
      <c r="AB79" s="109">
        <v>0</v>
      </c>
      <c r="AC79" s="109">
        <v>0</v>
      </c>
      <c r="AD79" s="109">
        <v>0</v>
      </c>
      <c r="AE79" s="109">
        <v>0</v>
      </c>
      <c r="AF79" s="109">
        <v>0</v>
      </c>
      <c r="AG79" s="109">
        <v>0</v>
      </c>
      <c r="AH79" s="109">
        <v>0</v>
      </c>
      <c r="AI79" s="109">
        <v>0</v>
      </c>
      <c r="AM79" s="114"/>
      <c r="AN79" s="114"/>
      <c r="AO79" s="114"/>
      <c r="AP79" s="114"/>
      <c r="AQ79" s="114"/>
      <c r="AR79" s="114"/>
      <c r="AS79" s="114"/>
      <c r="AT79" s="114"/>
      <c r="AU79" s="114"/>
      <c r="AV79" s="114"/>
      <c r="AW79" s="114"/>
      <c r="AX79" s="114"/>
      <c r="AY79" s="114"/>
      <c r="AZ79" s="114"/>
      <c r="BA79" s="114"/>
      <c r="BB79" s="114"/>
      <c r="BC79" s="114"/>
      <c r="BD79" s="114"/>
      <c r="BE79" s="114"/>
      <c r="BF79" s="114"/>
      <c r="BG79" s="114"/>
      <c r="BH79" s="114"/>
      <c r="BI79" s="114"/>
      <c r="BJ79" s="114"/>
      <c r="BK79" s="114"/>
      <c r="BL79" s="114"/>
      <c r="BM79" s="114"/>
      <c r="BN79" s="114"/>
      <c r="BO79" s="114"/>
      <c r="BP79" s="114"/>
      <c r="BQ79" s="114"/>
      <c r="BR79" s="114"/>
      <c r="BS79" s="114"/>
      <c r="BT79" s="114"/>
      <c r="BU79" s="114"/>
      <c r="BV79" s="114"/>
      <c r="BW79" s="114"/>
      <c r="BX79" s="114"/>
      <c r="BY79" s="114"/>
      <c r="BZ79" s="114"/>
      <c r="CA79" s="114"/>
      <c r="CB79" s="114"/>
      <c r="CC79" s="114"/>
      <c r="CD79" s="114"/>
      <c r="CE79" s="114"/>
    </row>
    <row r="80" spans="1:96" ht="27.95" customHeight="1" x14ac:dyDescent="0.3">
      <c r="A80" s="101"/>
      <c r="B80" s="9" t="s">
        <v>161</v>
      </c>
      <c r="C80" s="9" t="s">
        <v>162</v>
      </c>
      <c r="D80" s="9" t="str">
        <f t="shared" si="13"/>
        <v>Pesos</v>
      </c>
      <c r="E80" s="9" t="s">
        <v>118</v>
      </c>
      <c r="F80" s="109">
        <v>1327.2426517958083</v>
      </c>
      <c r="G80" s="109">
        <v>0</v>
      </c>
      <c r="H80" s="109">
        <v>0</v>
      </c>
      <c r="I80" s="109">
        <v>1576.7950416676715</v>
      </c>
      <c r="J80" s="109">
        <v>0</v>
      </c>
      <c r="K80" s="109">
        <v>0</v>
      </c>
      <c r="L80" s="109">
        <v>1576.7950416676715</v>
      </c>
      <c r="M80" s="109">
        <v>0</v>
      </c>
      <c r="N80" s="109">
        <v>0</v>
      </c>
      <c r="O80" s="109">
        <v>0</v>
      </c>
      <c r="P80" s="109">
        <v>0</v>
      </c>
      <c r="Q80" s="109">
        <v>0</v>
      </c>
      <c r="R80" s="109">
        <v>0</v>
      </c>
      <c r="S80" s="109">
        <v>0</v>
      </c>
      <c r="T80" s="109">
        <v>0</v>
      </c>
      <c r="U80" s="109">
        <v>0</v>
      </c>
      <c r="V80" s="109">
        <v>0</v>
      </c>
      <c r="W80" s="109">
        <v>0</v>
      </c>
      <c r="X80" s="109">
        <v>0</v>
      </c>
      <c r="Y80" s="109">
        <v>0</v>
      </c>
      <c r="Z80" s="109">
        <v>0</v>
      </c>
      <c r="AA80" s="109">
        <v>0</v>
      </c>
      <c r="AB80" s="109">
        <v>0</v>
      </c>
      <c r="AC80" s="109">
        <v>0</v>
      </c>
      <c r="AD80" s="109">
        <v>0</v>
      </c>
      <c r="AE80" s="109">
        <v>0</v>
      </c>
      <c r="AF80" s="109">
        <v>0</v>
      </c>
      <c r="AG80" s="109">
        <v>0</v>
      </c>
      <c r="AH80" s="109">
        <v>0</v>
      </c>
      <c r="AI80" s="109">
        <v>0</v>
      </c>
      <c r="AM80" s="114"/>
      <c r="AN80" s="114"/>
      <c r="AO80" s="114"/>
      <c r="AP80" s="114"/>
      <c r="AQ80" s="114"/>
      <c r="AR80" s="114"/>
      <c r="AS80" s="114"/>
      <c r="AT80" s="114"/>
      <c r="AU80" s="114"/>
      <c r="AV80" s="114"/>
      <c r="AW80" s="114"/>
      <c r="AX80" s="114"/>
      <c r="AY80" s="114"/>
      <c r="AZ80" s="114"/>
      <c r="BA80" s="114"/>
      <c r="BB80" s="114"/>
      <c r="BC80" s="114"/>
      <c r="BD80" s="114"/>
      <c r="BE80" s="114"/>
      <c r="BF80" s="114"/>
      <c r="BG80" s="114"/>
      <c r="BH80" s="114"/>
      <c r="BI80" s="114"/>
      <c r="BJ80" s="114"/>
      <c r="BK80" s="114"/>
      <c r="BL80" s="114"/>
      <c r="BM80" s="114"/>
      <c r="BN80" s="114"/>
      <c r="BO80" s="114"/>
      <c r="BP80" s="114"/>
      <c r="BQ80" s="114"/>
      <c r="BR80" s="114"/>
      <c r="BS80" s="114"/>
      <c r="BT80" s="114"/>
      <c r="BU80" s="114"/>
      <c r="BV80" s="114"/>
      <c r="BW80" s="114"/>
      <c r="BX80" s="114"/>
      <c r="BY80" s="114"/>
      <c r="BZ80" s="114"/>
      <c r="CA80" s="114"/>
      <c r="CB80" s="114"/>
      <c r="CC80" s="114"/>
      <c r="CD80" s="114"/>
      <c r="CE80" s="114"/>
    </row>
    <row r="81" spans="1:88" ht="27.95" customHeight="1" x14ac:dyDescent="0.3">
      <c r="A81" s="101"/>
      <c r="B81" s="9" t="s">
        <v>154</v>
      </c>
      <c r="C81" s="9" t="s">
        <v>155</v>
      </c>
      <c r="D81" s="9" t="str">
        <f t="shared" si="13"/>
        <v>Pesos</v>
      </c>
      <c r="E81" s="9" t="s">
        <v>118</v>
      </c>
      <c r="F81" s="109">
        <v>931.3086756727879</v>
      </c>
      <c r="G81" s="109">
        <v>0</v>
      </c>
      <c r="H81" s="109">
        <v>0</v>
      </c>
      <c r="I81" s="109">
        <v>1106.4162985389491</v>
      </c>
      <c r="J81" s="109">
        <v>0</v>
      </c>
      <c r="K81" s="109">
        <v>0</v>
      </c>
      <c r="L81" s="109">
        <v>1106.4162985389491</v>
      </c>
      <c r="M81" s="109">
        <v>0</v>
      </c>
      <c r="N81" s="109">
        <v>0</v>
      </c>
      <c r="O81" s="109">
        <v>0</v>
      </c>
      <c r="P81" s="109">
        <v>0</v>
      </c>
      <c r="Q81" s="109">
        <v>0</v>
      </c>
      <c r="R81" s="109">
        <v>0</v>
      </c>
      <c r="S81" s="109">
        <v>0</v>
      </c>
      <c r="T81" s="109">
        <v>0</v>
      </c>
      <c r="U81" s="109">
        <v>0</v>
      </c>
      <c r="V81" s="109">
        <v>0</v>
      </c>
      <c r="W81" s="109">
        <v>0</v>
      </c>
      <c r="X81" s="109">
        <v>0</v>
      </c>
      <c r="Y81" s="109">
        <v>0</v>
      </c>
      <c r="Z81" s="109">
        <v>0</v>
      </c>
      <c r="AA81" s="109">
        <v>0</v>
      </c>
      <c r="AB81" s="109">
        <v>0</v>
      </c>
      <c r="AC81" s="109">
        <v>0</v>
      </c>
      <c r="AD81" s="109">
        <v>0</v>
      </c>
      <c r="AE81" s="109">
        <v>0</v>
      </c>
      <c r="AF81" s="109">
        <v>0</v>
      </c>
      <c r="AG81" s="109">
        <v>0</v>
      </c>
      <c r="AH81" s="109">
        <v>0</v>
      </c>
      <c r="AI81" s="109">
        <v>0</v>
      </c>
      <c r="AM81" s="114"/>
      <c r="AN81" s="114"/>
      <c r="AO81" s="114"/>
      <c r="AP81" s="114"/>
      <c r="AQ81" s="114"/>
      <c r="AR81" s="114"/>
      <c r="AS81" s="114"/>
      <c r="AT81" s="114"/>
      <c r="AU81" s="114"/>
      <c r="AV81" s="114"/>
      <c r="AW81" s="114"/>
      <c r="AX81" s="114"/>
      <c r="AY81" s="114"/>
      <c r="AZ81" s="114"/>
      <c r="BA81" s="114"/>
      <c r="BB81" s="114"/>
      <c r="BC81" s="114"/>
      <c r="BD81" s="114"/>
      <c r="BE81" s="114"/>
      <c r="BF81" s="114"/>
      <c r="BG81" s="114"/>
      <c r="BH81" s="114"/>
      <c r="BI81" s="114"/>
      <c r="BJ81" s="114"/>
      <c r="BK81" s="114"/>
      <c r="BL81" s="114"/>
      <c r="BM81" s="114"/>
      <c r="BN81" s="114"/>
      <c r="BO81" s="114"/>
      <c r="BP81" s="114"/>
      <c r="BQ81" s="114"/>
      <c r="BR81" s="114"/>
      <c r="BS81" s="114"/>
      <c r="BT81" s="114"/>
      <c r="BU81" s="114"/>
      <c r="BV81" s="114"/>
      <c r="BW81" s="114"/>
      <c r="BX81" s="114"/>
      <c r="BY81" s="114"/>
      <c r="BZ81" s="114"/>
      <c r="CA81" s="114"/>
      <c r="CB81" s="114"/>
      <c r="CC81" s="114"/>
      <c r="CD81" s="114"/>
      <c r="CE81" s="114"/>
    </row>
    <row r="82" spans="1:88" ht="27.95" customHeight="1" x14ac:dyDescent="0.3">
      <c r="A82" s="101"/>
      <c r="B82" s="9" t="s">
        <v>5</v>
      </c>
      <c r="C82" s="9" t="s">
        <v>6</v>
      </c>
      <c r="D82" s="9" t="str">
        <f t="shared" si="13"/>
        <v>Pesos</v>
      </c>
      <c r="E82" s="9" t="s">
        <v>118</v>
      </c>
      <c r="F82" s="109">
        <v>0</v>
      </c>
      <c r="G82" s="109">
        <v>0</v>
      </c>
      <c r="H82" s="109">
        <v>0</v>
      </c>
      <c r="I82" s="109">
        <v>0</v>
      </c>
      <c r="J82" s="109">
        <v>0</v>
      </c>
      <c r="K82" s="109">
        <v>0</v>
      </c>
      <c r="L82" s="109">
        <v>1915.1399280000001</v>
      </c>
      <c r="M82" s="109">
        <v>0</v>
      </c>
      <c r="N82" s="109">
        <v>0</v>
      </c>
      <c r="O82" s="109">
        <v>0</v>
      </c>
      <c r="P82" s="109">
        <v>0</v>
      </c>
      <c r="Q82" s="109">
        <v>0</v>
      </c>
      <c r="R82" s="109">
        <v>0</v>
      </c>
      <c r="S82" s="109">
        <v>0</v>
      </c>
      <c r="T82" s="109">
        <v>0</v>
      </c>
      <c r="U82" s="109">
        <v>0</v>
      </c>
      <c r="V82" s="109">
        <v>0</v>
      </c>
      <c r="W82" s="109">
        <v>0</v>
      </c>
      <c r="X82" s="109">
        <v>0</v>
      </c>
      <c r="Y82" s="109">
        <v>0</v>
      </c>
      <c r="Z82" s="109">
        <v>0</v>
      </c>
      <c r="AA82" s="109">
        <v>0</v>
      </c>
      <c r="AB82" s="109">
        <v>0</v>
      </c>
      <c r="AC82" s="109">
        <v>0</v>
      </c>
      <c r="AD82" s="109">
        <v>0</v>
      </c>
      <c r="AE82" s="109">
        <v>0</v>
      </c>
      <c r="AF82" s="109">
        <v>0</v>
      </c>
      <c r="AG82" s="109">
        <v>0</v>
      </c>
      <c r="AH82" s="109">
        <v>0</v>
      </c>
      <c r="AI82" s="109">
        <v>0</v>
      </c>
      <c r="AM82" s="114"/>
      <c r="AN82" s="114"/>
      <c r="AO82" s="114"/>
      <c r="AP82" s="114"/>
      <c r="AQ82" s="114"/>
      <c r="AR82" s="114"/>
      <c r="AS82" s="114"/>
      <c r="AT82" s="114"/>
      <c r="AU82" s="114"/>
      <c r="AV82" s="114"/>
      <c r="AW82" s="114"/>
      <c r="AX82" s="114"/>
      <c r="AY82" s="114"/>
      <c r="AZ82" s="114"/>
      <c r="BA82" s="114"/>
      <c r="BB82" s="114"/>
      <c r="BC82" s="114"/>
      <c r="BD82" s="114"/>
      <c r="BE82" s="114"/>
      <c r="BF82" s="114"/>
      <c r="BG82" s="114"/>
      <c r="BH82" s="114"/>
      <c r="BI82" s="114"/>
      <c r="BJ82" s="114"/>
      <c r="BK82" s="114"/>
      <c r="BL82" s="114"/>
      <c r="BM82" s="114"/>
      <c r="BN82" s="114"/>
      <c r="BO82" s="114"/>
      <c r="BP82" s="114"/>
      <c r="BQ82" s="114"/>
      <c r="BR82" s="114"/>
      <c r="BS82" s="114"/>
      <c r="BT82" s="114"/>
      <c r="BU82" s="114"/>
      <c r="BV82" s="114"/>
      <c r="BW82" s="114"/>
      <c r="BX82" s="114"/>
      <c r="BY82" s="114"/>
      <c r="BZ82" s="114"/>
      <c r="CA82" s="114"/>
      <c r="CB82" s="114"/>
      <c r="CC82" s="114"/>
      <c r="CD82" s="114"/>
      <c r="CE82" s="114"/>
    </row>
    <row r="83" spans="1:88" ht="27.95" customHeight="1" x14ac:dyDescent="0.3">
      <c r="A83" s="101"/>
      <c r="B83" s="9" t="s">
        <v>7</v>
      </c>
      <c r="C83" s="9" t="s">
        <v>8</v>
      </c>
      <c r="D83" s="9" t="str">
        <f t="shared" si="13"/>
        <v>Pesos</v>
      </c>
      <c r="E83" s="9" t="s">
        <v>118</v>
      </c>
      <c r="F83" s="109">
        <v>0</v>
      </c>
      <c r="G83" s="109">
        <v>0</v>
      </c>
      <c r="H83" s="109">
        <v>0</v>
      </c>
      <c r="I83" s="109">
        <v>1284.1484439999999</v>
      </c>
      <c r="J83" s="109">
        <v>0</v>
      </c>
      <c r="K83" s="109">
        <v>0</v>
      </c>
      <c r="L83" s="109">
        <v>0</v>
      </c>
      <c r="M83" s="109">
        <v>0</v>
      </c>
      <c r="N83" s="109">
        <v>0</v>
      </c>
      <c r="O83" s="109">
        <v>0</v>
      </c>
      <c r="P83" s="109">
        <v>0</v>
      </c>
      <c r="Q83" s="109">
        <v>0</v>
      </c>
      <c r="R83" s="109">
        <v>0</v>
      </c>
      <c r="S83" s="109">
        <v>0</v>
      </c>
      <c r="T83" s="109">
        <v>0</v>
      </c>
      <c r="U83" s="109">
        <v>0</v>
      </c>
      <c r="V83" s="109">
        <v>0</v>
      </c>
      <c r="W83" s="109">
        <v>0</v>
      </c>
      <c r="X83" s="109">
        <v>0</v>
      </c>
      <c r="Y83" s="109">
        <v>0</v>
      </c>
      <c r="Z83" s="109">
        <v>0</v>
      </c>
      <c r="AA83" s="109">
        <v>0</v>
      </c>
      <c r="AB83" s="109">
        <v>0</v>
      </c>
      <c r="AC83" s="109">
        <v>0</v>
      </c>
      <c r="AD83" s="109">
        <v>0</v>
      </c>
      <c r="AE83" s="109">
        <v>0</v>
      </c>
      <c r="AF83" s="109">
        <v>0</v>
      </c>
      <c r="AG83" s="109">
        <v>0</v>
      </c>
      <c r="AH83" s="109">
        <v>0</v>
      </c>
      <c r="AI83" s="109">
        <v>0</v>
      </c>
      <c r="AM83" s="114"/>
      <c r="AN83" s="114"/>
      <c r="AO83" s="114"/>
      <c r="AP83" s="114"/>
      <c r="AQ83" s="114"/>
      <c r="AR83" s="114"/>
      <c r="AS83" s="114"/>
      <c r="AT83" s="114"/>
      <c r="AU83" s="114"/>
      <c r="AV83" s="114"/>
      <c r="AW83" s="114"/>
      <c r="AX83" s="114"/>
      <c r="AY83" s="114"/>
      <c r="AZ83" s="114"/>
      <c r="BA83" s="114"/>
      <c r="BB83" s="114"/>
      <c r="BC83" s="114"/>
      <c r="BD83" s="114"/>
      <c r="BE83" s="114"/>
      <c r="BF83" s="114"/>
      <c r="BG83" s="114"/>
      <c r="BH83" s="114"/>
      <c r="BI83" s="114"/>
      <c r="BJ83" s="114"/>
      <c r="BK83" s="114"/>
      <c r="BL83" s="114"/>
      <c r="BM83" s="114"/>
      <c r="BN83" s="114"/>
      <c r="BO83" s="114"/>
      <c r="BP83" s="114"/>
      <c r="BQ83" s="114"/>
      <c r="BR83" s="114"/>
      <c r="BS83" s="114"/>
      <c r="BT83" s="114"/>
      <c r="BU83" s="114"/>
      <c r="BV83" s="114"/>
      <c r="BW83" s="114"/>
      <c r="BX83" s="114"/>
      <c r="BY83" s="114"/>
      <c r="BZ83" s="114"/>
      <c r="CA83" s="114"/>
      <c r="CB83" s="114"/>
      <c r="CC83" s="114"/>
      <c r="CD83" s="114"/>
      <c r="CE83" s="114"/>
    </row>
    <row r="84" spans="1:88" ht="27.95" customHeight="1" x14ac:dyDescent="0.3">
      <c r="A84" s="101"/>
      <c r="B84" s="9" t="s">
        <v>9</v>
      </c>
      <c r="C84" s="9" t="s">
        <v>10</v>
      </c>
      <c r="D84" s="9" t="str">
        <f t="shared" si="13"/>
        <v>Pesos</v>
      </c>
      <c r="E84" s="9" t="s">
        <v>118</v>
      </c>
      <c r="F84" s="109">
        <v>0</v>
      </c>
      <c r="G84" s="109">
        <v>0</v>
      </c>
      <c r="H84" s="109">
        <v>0</v>
      </c>
      <c r="I84" s="109">
        <v>947.62602900000002</v>
      </c>
      <c r="J84" s="109">
        <v>0</v>
      </c>
      <c r="K84" s="109">
        <v>0</v>
      </c>
      <c r="L84" s="109">
        <v>0</v>
      </c>
      <c r="M84" s="109">
        <v>0</v>
      </c>
      <c r="N84" s="109">
        <v>0</v>
      </c>
      <c r="O84" s="109">
        <v>0</v>
      </c>
      <c r="P84" s="109">
        <v>0</v>
      </c>
      <c r="Q84" s="109">
        <v>0</v>
      </c>
      <c r="R84" s="109">
        <v>0</v>
      </c>
      <c r="S84" s="109">
        <v>0</v>
      </c>
      <c r="T84" s="109">
        <v>0</v>
      </c>
      <c r="U84" s="109">
        <v>0</v>
      </c>
      <c r="V84" s="109">
        <v>0</v>
      </c>
      <c r="W84" s="109">
        <v>0</v>
      </c>
      <c r="X84" s="109">
        <v>0</v>
      </c>
      <c r="Y84" s="109">
        <v>0</v>
      </c>
      <c r="Z84" s="109">
        <v>0</v>
      </c>
      <c r="AA84" s="109">
        <v>0</v>
      </c>
      <c r="AB84" s="109">
        <v>0</v>
      </c>
      <c r="AC84" s="109">
        <v>0</v>
      </c>
      <c r="AD84" s="109">
        <v>0</v>
      </c>
      <c r="AE84" s="109">
        <v>0</v>
      </c>
      <c r="AF84" s="109">
        <v>0</v>
      </c>
      <c r="AG84" s="109">
        <v>0</v>
      </c>
      <c r="AH84" s="109">
        <v>0</v>
      </c>
      <c r="AI84" s="109">
        <v>0</v>
      </c>
      <c r="AM84" s="114"/>
      <c r="AN84" s="114"/>
      <c r="AO84" s="114"/>
      <c r="AP84" s="114"/>
      <c r="AQ84" s="114"/>
      <c r="AR84" s="114"/>
      <c r="AS84" s="114"/>
      <c r="AT84" s="114"/>
      <c r="AU84" s="114"/>
      <c r="AV84" s="114"/>
      <c r="AW84" s="114"/>
      <c r="AX84" s="114"/>
      <c r="AY84" s="114"/>
      <c r="AZ84" s="114"/>
      <c r="BA84" s="114"/>
      <c r="BB84" s="114"/>
      <c r="BC84" s="114"/>
      <c r="BD84" s="114"/>
      <c r="BE84" s="114"/>
      <c r="BF84" s="114"/>
      <c r="BG84" s="114"/>
      <c r="BH84" s="114"/>
      <c r="BI84" s="114"/>
      <c r="BJ84" s="114"/>
      <c r="BK84" s="114"/>
      <c r="BL84" s="114"/>
      <c r="BM84" s="114"/>
      <c r="BN84" s="114"/>
      <c r="BO84" s="114"/>
      <c r="BP84" s="114"/>
      <c r="BQ84" s="114"/>
      <c r="BR84" s="114"/>
      <c r="BS84" s="114"/>
      <c r="BT84" s="114"/>
      <c r="BU84" s="114"/>
      <c r="BV84" s="114"/>
      <c r="BW84" s="114"/>
      <c r="BX84" s="114"/>
      <c r="BY84" s="114"/>
      <c r="BZ84" s="114"/>
      <c r="CA84" s="114"/>
      <c r="CB84" s="114"/>
      <c r="CC84" s="114"/>
      <c r="CD84" s="114"/>
      <c r="CE84" s="114"/>
    </row>
    <row r="85" spans="1:88" ht="27.95" customHeight="1" x14ac:dyDescent="0.3">
      <c r="A85" s="101"/>
      <c r="B85" s="9" t="s">
        <v>11</v>
      </c>
      <c r="C85" s="9" t="s">
        <v>12</v>
      </c>
      <c r="D85" s="9" t="str">
        <f t="shared" si="13"/>
        <v>Pesos</v>
      </c>
      <c r="E85" s="9" t="s">
        <v>118</v>
      </c>
      <c r="F85" s="109">
        <v>0</v>
      </c>
      <c r="G85" s="109">
        <v>0</v>
      </c>
      <c r="H85" s="109">
        <v>0</v>
      </c>
      <c r="I85" s="109">
        <v>844.60981839999999</v>
      </c>
      <c r="J85" s="109">
        <v>0</v>
      </c>
      <c r="K85" s="109">
        <v>0</v>
      </c>
      <c r="L85" s="109">
        <v>0</v>
      </c>
      <c r="M85" s="109">
        <v>0</v>
      </c>
      <c r="N85" s="109">
        <v>0</v>
      </c>
      <c r="O85" s="109">
        <v>0</v>
      </c>
      <c r="P85" s="109">
        <v>0</v>
      </c>
      <c r="Q85" s="109">
        <v>0</v>
      </c>
      <c r="R85" s="109">
        <v>0</v>
      </c>
      <c r="S85" s="109">
        <v>0</v>
      </c>
      <c r="T85" s="109">
        <v>0</v>
      </c>
      <c r="U85" s="109">
        <v>0</v>
      </c>
      <c r="V85" s="109">
        <v>0</v>
      </c>
      <c r="W85" s="109">
        <v>0</v>
      </c>
      <c r="X85" s="109">
        <v>0</v>
      </c>
      <c r="Y85" s="109">
        <v>0</v>
      </c>
      <c r="Z85" s="109">
        <v>0</v>
      </c>
      <c r="AA85" s="109">
        <v>0</v>
      </c>
      <c r="AB85" s="109">
        <v>0</v>
      </c>
      <c r="AC85" s="109">
        <v>0</v>
      </c>
      <c r="AD85" s="109">
        <v>0</v>
      </c>
      <c r="AE85" s="109">
        <v>0</v>
      </c>
      <c r="AF85" s="109">
        <v>0</v>
      </c>
      <c r="AG85" s="109">
        <v>0</v>
      </c>
      <c r="AH85" s="109">
        <v>0</v>
      </c>
      <c r="AI85" s="109">
        <v>0</v>
      </c>
      <c r="AM85" s="114"/>
      <c r="AN85" s="114"/>
      <c r="AO85" s="114"/>
      <c r="AP85" s="114"/>
      <c r="AQ85" s="114"/>
      <c r="AR85" s="114"/>
      <c r="AS85" s="114"/>
      <c r="AT85" s="114"/>
      <c r="AU85" s="114"/>
      <c r="AV85" s="114"/>
      <c r="AW85" s="114"/>
      <c r="AX85" s="114"/>
      <c r="AY85" s="114"/>
      <c r="AZ85" s="114"/>
      <c r="BA85" s="114"/>
      <c r="BB85" s="114"/>
      <c r="BC85" s="114"/>
      <c r="BD85" s="114"/>
      <c r="BE85" s="114"/>
      <c r="BF85" s="114"/>
      <c r="BG85" s="114"/>
      <c r="BH85" s="114"/>
      <c r="BI85" s="114"/>
      <c r="BJ85" s="114"/>
      <c r="BK85" s="114"/>
      <c r="BL85" s="114"/>
      <c r="BM85" s="114"/>
      <c r="BN85" s="114"/>
      <c r="BO85" s="114"/>
      <c r="BP85" s="114"/>
      <c r="BQ85" s="114"/>
      <c r="BR85" s="114"/>
      <c r="BS85" s="114"/>
      <c r="BT85" s="114"/>
      <c r="BU85" s="114"/>
      <c r="BV85" s="114"/>
      <c r="BW85" s="114"/>
      <c r="BX85" s="114"/>
      <c r="BY85" s="114"/>
      <c r="BZ85" s="114"/>
      <c r="CA85" s="114"/>
      <c r="CB85" s="114"/>
      <c r="CC85" s="114"/>
      <c r="CD85" s="114"/>
      <c r="CE85" s="114"/>
    </row>
    <row r="86" spans="1:88" ht="27.95" customHeight="1" x14ac:dyDescent="0.3">
      <c r="A86" s="101"/>
      <c r="B86" s="9" t="s">
        <v>13</v>
      </c>
      <c r="C86" s="9" t="s">
        <v>14</v>
      </c>
      <c r="D86" s="9" t="str">
        <f t="shared" si="13"/>
        <v>Pesos</v>
      </c>
      <c r="E86" s="9" t="s">
        <v>118</v>
      </c>
      <c r="F86" s="109">
        <v>174.66174791755114</v>
      </c>
      <c r="G86" s="109">
        <v>0</v>
      </c>
      <c r="H86" s="109">
        <v>0</v>
      </c>
      <c r="I86" s="109">
        <v>208.78506590515755</v>
      </c>
      <c r="J86" s="109">
        <v>0</v>
      </c>
      <c r="K86" s="109">
        <v>0</v>
      </c>
      <c r="L86" s="109">
        <v>208.78506590515755</v>
      </c>
      <c r="M86" s="109">
        <v>0</v>
      </c>
      <c r="N86" s="109">
        <v>0</v>
      </c>
      <c r="O86" s="109">
        <v>173.98755492096464</v>
      </c>
      <c r="P86" s="109">
        <v>0</v>
      </c>
      <c r="Q86" s="109">
        <v>0</v>
      </c>
      <c r="R86" s="109">
        <v>0</v>
      </c>
      <c r="S86" s="109">
        <v>0</v>
      </c>
      <c r="T86" s="109">
        <v>0</v>
      </c>
      <c r="U86" s="109">
        <v>0</v>
      </c>
      <c r="V86" s="109">
        <v>0</v>
      </c>
      <c r="W86" s="109">
        <v>0</v>
      </c>
      <c r="X86" s="109">
        <v>0</v>
      </c>
      <c r="Y86" s="109">
        <v>0</v>
      </c>
      <c r="Z86" s="109">
        <v>0</v>
      </c>
      <c r="AA86" s="109">
        <v>0</v>
      </c>
      <c r="AB86" s="109">
        <v>0</v>
      </c>
      <c r="AC86" s="109">
        <v>0</v>
      </c>
      <c r="AD86" s="109">
        <v>0</v>
      </c>
      <c r="AE86" s="109">
        <v>0</v>
      </c>
      <c r="AF86" s="109">
        <v>0</v>
      </c>
      <c r="AG86" s="109">
        <v>0</v>
      </c>
      <c r="AH86" s="109">
        <v>0</v>
      </c>
      <c r="AI86" s="109">
        <v>0</v>
      </c>
      <c r="AM86" s="114"/>
      <c r="AN86" s="114"/>
      <c r="AO86" s="114"/>
      <c r="AP86" s="114"/>
      <c r="AQ86" s="114"/>
      <c r="AR86" s="114"/>
      <c r="AS86" s="114"/>
      <c r="AT86" s="114"/>
      <c r="AU86" s="114"/>
      <c r="AV86" s="114"/>
      <c r="AW86" s="114"/>
      <c r="AX86" s="114"/>
      <c r="AY86" s="114"/>
      <c r="AZ86" s="114"/>
      <c r="BA86" s="114"/>
      <c r="BB86" s="114"/>
      <c r="BC86" s="114"/>
      <c r="BD86" s="114"/>
      <c r="BE86" s="114"/>
      <c r="BF86" s="114"/>
      <c r="BG86" s="114"/>
      <c r="BH86" s="114"/>
      <c r="BI86" s="114"/>
      <c r="BJ86" s="114"/>
      <c r="BK86" s="114"/>
      <c r="BL86" s="114"/>
      <c r="BM86" s="114"/>
      <c r="BN86" s="114"/>
      <c r="BO86" s="114"/>
      <c r="BP86" s="114"/>
      <c r="BQ86" s="114"/>
      <c r="BR86" s="114"/>
      <c r="BS86" s="114"/>
      <c r="BT86" s="114"/>
      <c r="BU86" s="114"/>
      <c r="BV86" s="114"/>
      <c r="BW86" s="114"/>
      <c r="BX86" s="114"/>
      <c r="BY86" s="114"/>
      <c r="BZ86" s="114"/>
      <c r="CA86" s="114"/>
      <c r="CB86" s="114"/>
      <c r="CC86" s="114"/>
      <c r="CD86" s="114"/>
      <c r="CE86" s="114"/>
    </row>
    <row r="87" spans="1:88" ht="27.95" customHeight="1" x14ac:dyDescent="0.3">
      <c r="A87" s="101"/>
      <c r="B87" s="9" t="s">
        <v>15</v>
      </c>
      <c r="C87" s="9" t="s">
        <v>16</v>
      </c>
      <c r="D87" s="9" t="str">
        <f t="shared" si="13"/>
        <v>Pesos</v>
      </c>
      <c r="E87" s="9" t="s">
        <v>118</v>
      </c>
      <c r="F87" s="109">
        <v>88.209954324152761</v>
      </c>
      <c r="G87" s="109">
        <v>0</v>
      </c>
      <c r="H87" s="109">
        <v>0</v>
      </c>
      <c r="I87" s="109">
        <v>94.69482107078079</v>
      </c>
      <c r="J87" s="109">
        <v>0</v>
      </c>
      <c r="K87" s="109">
        <v>0</v>
      </c>
      <c r="L87" s="109">
        <v>94.694821070780762</v>
      </c>
      <c r="M87" s="109">
        <v>0</v>
      </c>
      <c r="N87" s="109">
        <v>0</v>
      </c>
      <c r="O87" s="109">
        <v>94.694821070780677</v>
      </c>
      <c r="P87" s="109">
        <v>0</v>
      </c>
      <c r="Q87" s="109">
        <v>0</v>
      </c>
      <c r="R87" s="109">
        <v>94.694821070780677</v>
      </c>
      <c r="S87" s="109">
        <v>0</v>
      </c>
      <c r="T87" s="109">
        <v>0</v>
      </c>
      <c r="U87" s="109">
        <v>15.782470178463466</v>
      </c>
      <c r="V87" s="109">
        <v>0</v>
      </c>
      <c r="W87" s="109">
        <v>0</v>
      </c>
      <c r="X87" s="109">
        <v>0</v>
      </c>
      <c r="Y87" s="109">
        <v>0</v>
      </c>
      <c r="Z87" s="109">
        <v>0</v>
      </c>
      <c r="AA87" s="109">
        <v>0</v>
      </c>
      <c r="AB87" s="109">
        <v>0</v>
      </c>
      <c r="AC87" s="109">
        <v>0</v>
      </c>
      <c r="AD87" s="109">
        <v>0</v>
      </c>
      <c r="AE87" s="109">
        <v>0</v>
      </c>
      <c r="AF87" s="109">
        <v>0</v>
      </c>
      <c r="AG87" s="109">
        <v>0</v>
      </c>
      <c r="AH87" s="109">
        <v>0</v>
      </c>
      <c r="AI87" s="109">
        <v>0</v>
      </c>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14"/>
      <c r="BP87" s="114"/>
      <c r="BQ87" s="114"/>
      <c r="BR87" s="114"/>
      <c r="BS87" s="114"/>
      <c r="BT87" s="114"/>
      <c r="BU87" s="114"/>
      <c r="BV87" s="114"/>
      <c r="BW87" s="114"/>
      <c r="BX87" s="114"/>
      <c r="BY87" s="114"/>
      <c r="BZ87" s="114"/>
      <c r="CA87" s="114"/>
      <c r="CB87" s="114"/>
      <c r="CC87" s="114"/>
      <c r="CD87" s="114"/>
      <c r="CE87" s="114"/>
      <c r="CJ87" s="143"/>
    </row>
    <row r="88" spans="1:88" ht="27.95" customHeight="1" x14ac:dyDescent="0.3">
      <c r="A88" s="101"/>
      <c r="B88" s="9" t="s">
        <v>19</v>
      </c>
      <c r="C88" s="9" t="s">
        <v>20</v>
      </c>
      <c r="D88" s="9" t="str">
        <f t="shared" si="13"/>
        <v>Pesos</v>
      </c>
      <c r="E88" s="9" t="s">
        <v>118</v>
      </c>
      <c r="F88" s="109">
        <v>15.227437199999999</v>
      </c>
      <c r="G88" s="109">
        <v>0</v>
      </c>
      <c r="H88" s="109">
        <v>0</v>
      </c>
      <c r="I88" s="109">
        <v>17.71822001</v>
      </c>
      <c r="J88" s="109">
        <v>0</v>
      </c>
      <c r="K88" s="109">
        <v>0</v>
      </c>
      <c r="L88" s="109">
        <v>20.167997410000002</v>
      </c>
      <c r="M88" s="109">
        <v>0</v>
      </c>
      <c r="N88" s="109">
        <v>0</v>
      </c>
      <c r="O88" s="109">
        <v>22.077448800000003</v>
      </c>
      <c r="P88" s="109">
        <v>0</v>
      </c>
      <c r="Q88" s="109">
        <v>0</v>
      </c>
      <c r="R88" s="109">
        <v>24.199206670000002</v>
      </c>
      <c r="S88" s="109">
        <v>0</v>
      </c>
      <c r="T88" s="109">
        <v>0</v>
      </c>
      <c r="U88" s="109">
        <v>19.39616998</v>
      </c>
      <c r="V88" s="109">
        <v>0</v>
      </c>
      <c r="W88" s="109">
        <v>0</v>
      </c>
      <c r="X88" s="109">
        <v>0</v>
      </c>
      <c r="Y88" s="109">
        <v>0</v>
      </c>
      <c r="Z88" s="109">
        <v>0</v>
      </c>
      <c r="AA88" s="109">
        <v>0</v>
      </c>
      <c r="AB88" s="109">
        <v>0</v>
      </c>
      <c r="AC88" s="109">
        <v>0</v>
      </c>
      <c r="AD88" s="109">
        <v>0</v>
      </c>
      <c r="AE88" s="109">
        <v>0</v>
      </c>
      <c r="AF88" s="109">
        <v>0</v>
      </c>
      <c r="AG88" s="109">
        <v>0</v>
      </c>
      <c r="AH88" s="109">
        <v>0</v>
      </c>
      <c r="AI88" s="109">
        <v>0</v>
      </c>
      <c r="AM88" s="114"/>
      <c r="AN88" s="114"/>
      <c r="AO88" s="114"/>
      <c r="AP88" s="114"/>
      <c r="AQ88" s="114"/>
      <c r="AR88" s="114"/>
      <c r="AS88" s="114"/>
      <c r="AT88" s="114"/>
      <c r="AU88" s="114"/>
      <c r="AV88" s="114"/>
      <c r="AW88" s="114"/>
      <c r="AX88" s="114"/>
      <c r="AY88" s="114"/>
      <c r="AZ88" s="114"/>
      <c r="BA88" s="114"/>
      <c r="BB88" s="114"/>
      <c r="BC88" s="114"/>
      <c r="BD88" s="114"/>
      <c r="BE88" s="114"/>
      <c r="BF88" s="114"/>
      <c r="BG88" s="114"/>
      <c r="BH88" s="114"/>
      <c r="BI88" s="114"/>
      <c r="BJ88" s="114"/>
      <c r="BK88" s="114"/>
      <c r="BL88" s="114"/>
      <c r="BM88" s="114"/>
      <c r="BN88" s="114"/>
      <c r="BO88" s="114"/>
      <c r="BP88" s="114"/>
      <c r="BQ88" s="114"/>
      <c r="BR88" s="114"/>
      <c r="BS88" s="114"/>
      <c r="BT88" s="114"/>
      <c r="BU88" s="114"/>
      <c r="BV88" s="114"/>
      <c r="BW88" s="114"/>
      <c r="BX88" s="114"/>
      <c r="BY88" s="114"/>
      <c r="BZ88" s="114"/>
      <c r="CA88" s="114"/>
      <c r="CB88" s="114"/>
      <c r="CC88" s="114"/>
      <c r="CD88" s="114"/>
      <c r="CE88" s="114"/>
    </row>
    <row r="89" spans="1:88" ht="27.95" customHeight="1" x14ac:dyDescent="0.3">
      <c r="A89" s="101"/>
      <c r="B89" s="9" t="s">
        <v>17</v>
      </c>
      <c r="C89" s="9" t="s">
        <v>18</v>
      </c>
      <c r="D89" s="9" t="str">
        <f t="shared" si="13"/>
        <v>Pesos</v>
      </c>
      <c r="E89" s="9" t="s">
        <v>118</v>
      </c>
      <c r="F89" s="109">
        <v>74.561111052009721</v>
      </c>
      <c r="G89" s="109">
        <v>0</v>
      </c>
      <c r="H89" s="109">
        <v>0</v>
      </c>
      <c r="I89" s="109">
        <v>54.624889239793227</v>
      </c>
      <c r="J89" s="109">
        <v>0</v>
      </c>
      <c r="K89" s="109">
        <v>0</v>
      </c>
      <c r="L89" s="109">
        <v>0</v>
      </c>
      <c r="M89" s="109">
        <v>0</v>
      </c>
      <c r="N89" s="109">
        <v>0</v>
      </c>
      <c r="O89" s="109">
        <v>0</v>
      </c>
      <c r="P89" s="109">
        <v>0</v>
      </c>
      <c r="Q89" s="109">
        <v>0</v>
      </c>
      <c r="R89" s="109">
        <v>0</v>
      </c>
      <c r="S89" s="109">
        <v>0</v>
      </c>
      <c r="T89" s="109">
        <v>0</v>
      </c>
      <c r="U89" s="109">
        <v>0</v>
      </c>
      <c r="V89" s="109">
        <v>0</v>
      </c>
      <c r="W89" s="109">
        <v>0</v>
      </c>
      <c r="X89" s="109">
        <v>0</v>
      </c>
      <c r="Y89" s="109">
        <v>0</v>
      </c>
      <c r="Z89" s="109">
        <v>0</v>
      </c>
      <c r="AA89" s="109">
        <v>0</v>
      </c>
      <c r="AB89" s="109">
        <v>0</v>
      </c>
      <c r="AC89" s="109">
        <v>0</v>
      </c>
      <c r="AD89" s="109">
        <v>0</v>
      </c>
      <c r="AE89" s="109">
        <v>0</v>
      </c>
      <c r="AF89" s="109">
        <v>0</v>
      </c>
      <c r="AG89" s="109">
        <v>0</v>
      </c>
      <c r="AH89" s="109">
        <v>0</v>
      </c>
      <c r="AI89" s="109">
        <v>0</v>
      </c>
      <c r="AM89" s="114"/>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c r="BJ89" s="114"/>
      <c r="BK89" s="114"/>
      <c r="BL89" s="114"/>
      <c r="BM89" s="114"/>
      <c r="BN89" s="114"/>
      <c r="BO89" s="114"/>
      <c r="BP89" s="114"/>
      <c r="BQ89" s="114"/>
      <c r="BR89" s="114"/>
      <c r="BS89" s="114"/>
      <c r="BT89" s="114"/>
      <c r="BU89" s="114"/>
      <c r="BV89" s="114"/>
      <c r="BW89" s="114"/>
      <c r="BX89" s="114"/>
      <c r="BY89" s="114"/>
      <c r="BZ89" s="114"/>
      <c r="CA89" s="114"/>
      <c r="CB89" s="114"/>
      <c r="CC89" s="114"/>
      <c r="CD89" s="114"/>
      <c r="CE89" s="114"/>
    </row>
    <row r="90" spans="1:88" ht="27.95" customHeight="1" x14ac:dyDescent="0.3">
      <c r="A90" s="101"/>
      <c r="B90" s="9" t="s">
        <v>23</v>
      </c>
      <c r="C90" s="9" t="s">
        <v>24</v>
      </c>
      <c r="D90" s="9" t="str">
        <f t="shared" si="13"/>
        <v>Pesos</v>
      </c>
      <c r="E90" s="9" t="s">
        <v>118</v>
      </c>
      <c r="F90" s="109">
        <v>9.5285453650055363</v>
      </c>
      <c r="G90" s="109">
        <v>0</v>
      </c>
      <c r="H90" s="109">
        <v>0</v>
      </c>
      <c r="I90" s="109">
        <v>10.229048451760796</v>
      </c>
      <c r="J90" s="109">
        <v>0</v>
      </c>
      <c r="K90" s="109">
        <v>0</v>
      </c>
      <c r="L90" s="109">
        <v>10.229048451760796</v>
      </c>
      <c r="M90" s="109">
        <v>0</v>
      </c>
      <c r="N90" s="109">
        <v>0</v>
      </c>
      <c r="O90" s="109">
        <v>10.229048451760796</v>
      </c>
      <c r="P90" s="109">
        <v>0</v>
      </c>
      <c r="Q90" s="109">
        <v>0</v>
      </c>
      <c r="R90" s="109">
        <v>10.229048451760796</v>
      </c>
      <c r="S90" s="109">
        <v>0</v>
      </c>
      <c r="T90" s="109">
        <v>0</v>
      </c>
      <c r="U90" s="109">
        <v>0.85242070431339978</v>
      </c>
      <c r="V90" s="109">
        <v>0</v>
      </c>
      <c r="W90" s="109">
        <v>0</v>
      </c>
      <c r="X90" s="109">
        <v>0</v>
      </c>
      <c r="Y90" s="109">
        <v>0</v>
      </c>
      <c r="Z90" s="109">
        <v>0</v>
      </c>
      <c r="AA90" s="109">
        <v>0</v>
      </c>
      <c r="AB90" s="109">
        <v>0</v>
      </c>
      <c r="AC90" s="109">
        <v>0</v>
      </c>
      <c r="AD90" s="109">
        <v>0</v>
      </c>
      <c r="AE90" s="109">
        <v>0</v>
      </c>
      <c r="AF90" s="109">
        <v>0</v>
      </c>
      <c r="AG90" s="109">
        <v>0</v>
      </c>
      <c r="AH90" s="109">
        <v>0</v>
      </c>
      <c r="AI90" s="109">
        <v>0</v>
      </c>
      <c r="AM90" s="114"/>
      <c r="AN90" s="114"/>
      <c r="AO90" s="114"/>
      <c r="AP90" s="114"/>
      <c r="AQ90" s="114"/>
      <c r="AR90" s="114"/>
      <c r="AS90" s="114"/>
      <c r="AT90" s="114"/>
      <c r="AU90" s="114"/>
      <c r="AV90" s="114"/>
      <c r="AW90" s="114"/>
      <c r="AX90" s="114"/>
      <c r="AY90" s="114"/>
      <c r="AZ90" s="114"/>
      <c r="BA90" s="114"/>
      <c r="BB90" s="114"/>
      <c r="BC90" s="114"/>
      <c r="BD90" s="114"/>
      <c r="BE90" s="114"/>
      <c r="BF90" s="114"/>
      <c r="BG90" s="114"/>
      <c r="BH90" s="114"/>
      <c r="BI90" s="114"/>
      <c r="BJ90" s="114"/>
      <c r="BK90" s="114"/>
      <c r="BL90" s="114"/>
      <c r="BM90" s="114"/>
      <c r="BN90" s="114"/>
      <c r="BO90" s="114"/>
      <c r="BP90" s="114"/>
      <c r="BQ90" s="114"/>
      <c r="BR90" s="114"/>
      <c r="BS90" s="114"/>
      <c r="BT90" s="114"/>
      <c r="BU90" s="114"/>
      <c r="BV90" s="114"/>
      <c r="BW90" s="114"/>
      <c r="BX90" s="114"/>
      <c r="BY90" s="114"/>
      <c r="BZ90" s="114"/>
      <c r="CA90" s="114"/>
      <c r="CB90" s="114"/>
      <c r="CC90" s="114"/>
      <c r="CD90" s="114"/>
      <c r="CE90" s="114"/>
    </row>
    <row r="91" spans="1:88" ht="27.95" customHeight="1" x14ac:dyDescent="0.3">
      <c r="A91" s="101"/>
      <c r="B91" s="9" t="s">
        <v>25</v>
      </c>
      <c r="C91" s="9" t="s">
        <v>26</v>
      </c>
      <c r="D91" s="9" t="str">
        <f t="shared" si="13"/>
        <v>Pesos</v>
      </c>
      <c r="E91" s="9" t="s">
        <v>118</v>
      </c>
      <c r="F91" s="109">
        <v>6.842440284918653</v>
      </c>
      <c r="G91" s="109">
        <v>0</v>
      </c>
      <c r="H91" s="109">
        <v>0</v>
      </c>
      <c r="I91" s="109">
        <v>0.23600365000000001</v>
      </c>
      <c r="J91" s="109">
        <v>0</v>
      </c>
      <c r="K91" s="109">
        <v>0</v>
      </c>
      <c r="L91" s="109">
        <v>0</v>
      </c>
      <c r="M91" s="109">
        <v>0</v>
      </c>
      <c r="N91" s="109">
        <v>0</v>
      </c>
      <c r="O91" s="109">
        <v>0</v>
      </c>
      <c r="P91" s="109">
        <v>0</v>
      </c>
      <c r="Q91" s="109">
        <v>0</v>
      </c>
      <c r="R91" s="109">
        <v>0</v>
      </c>
      <c r="S91" s="109">
        <v>0</v>
      </c>
      <c r="T91" s="109">
        <v>0</v>
      </c>
      <c r="U91" s="109">
        <v>0</v>
      </c>
      <c r="V91" s="109">
        <v>0</v>
      </c>
      <c r="W91" s="109">
        <v>0</v>
      </c>
      <c r="X91" s="109">
        <v>0</v>
      </c>
      <c r="Y91" s="109">
        <v>0</v>
      </c>
      <c r="Z91" s="109">
        <v>0</v>
      </c>
      <c r="AA91" s="109">
        <v>0</v>
      </c>
      <c r="AB91" s="109">
        <v>0</v>
      </c>
      <c r="AC91" s="109">
        <v>0</v>
      </c>
      <c r="AD91" s="109">
        <v>0</v>
      </c>
      <c r="AE91" s="109">
        <v>0</v>
      </c>
      <c r="AF91" s="109">
        <v>0</v>
      </c>
      <c r="AG91" s="109">
        <v>0</v>
      </c>
      <c r="AH91" s="109">
        <v>0</v>
      </c>
      <c r="AI91" s="109">
        <v>0</v>
      </c>
      <c r="AM91" s="114"/>
      <c r="AN91" s="114"/>
      <c r="AO91" s="114"/>
      <c r="AP91" s="114"/>
      <c r="AQ91" s="114"/>
      <c r="AR91" s="114"/>
      <c r="AS91" s="114"/>
      <c r="AT91" s="114"/>
      <c r="AU91" s="114"/>
      <c r="AV91" s="114"/>
      <c r="AW91" s="114"/>
      <c r="AX91" s="114"/>
      <c r="AY91" s="114"/>
      <c r="AZ91" s="114"/>
      <c r="BA91" s="114"/>
      <c r="BB91" s="114"/>
      <c r="BC91" s="114"/>
      <c r="BD91" s="114"/>
      <c r="BE91" s="114"/>
      <c r="BF91" s="114"/>
      <c r="BG91" s="114"/>
      <c r="BH91" s="114"/>
      <c r="BI91" s="114"/>
      <c r="BJ91" s="114"/>
      <c r="BK91" s="114"/>
      <c r="BL91" s="114"/>
      <c r="BM91" s="114"/>
      <c r="BN91" s="114"/>
      <c r="BO91" s="114"/>
      <c r="BP91" s="114"/>
      <c r="BQ91" s="114"/>
      <c r="BR91" s="114"/>
      <c r="BS91" s="114"/>
      <c r="BT91" s="114"/>
      <c r="BU91" s="114"/>
      <c r="BV91" s="114"/>
      <c r="BW91" s="114"/>
      <c r="BX91" s="114"/>
      <c r="BY91" s="114"/>
      <c r="BZ91" s="114"/>
      <c r="CA91" s="114"/>
      <c r="CB91" s="114"/>
      <c r="CC91" s="114"/>
      <c r="CD91" s="114"/>
      <c r="CE91" s="114"/>
    </row>
    <row r="92" spans="1:88" ht="27.95" customHeight="1" x14ac:dyDescent="0.3">
      <c r="A92" s="101"/>
      <c r="B92" s="9" t="s">
        <v>21</v>
      </c>
      <c r="C92" s="9" t="s">
        <v>22</v>
      </c>
      <c r="D92" s="9" t="str">
        <f t="shared" si="13"/>
        <v>Pesos</v>
      </c>
      <c r="E92" s="9" t="s">
        <v>118</v>
      </c>
      <c r="F92" s="109">
        <v>4.6311246500000003</v>
      </c>
      <c r="G92" s="109">
        <v>0</v>
      </c>
      <c r="H92" s="109">
        <v>0</v>
      </c>
      <c r="I92" s="109">
        <v>0</v>
      </c>
      <c r="J92" s="109">
        <v>0</v>
      </c>
      <c r="K92" s="109">
        <v>0</v>
      </c>
      <c r="L92" s="109">
        <v>0</v>
      </c>
      <c r="M92" s="109">
        <v>0</v>
      </c>
      <c r="N92" s="109">
        <v>0</v>
      </c>
      <c r="O92" s="109">
        <v>0</v>
      </c>
      <c r="P92" s="109">
        <v>0</v>
      </c>
      <c r="Q92" s="109">
        <v>0</v>
      </c>
      <c r="R92" s="109">
        <v>0</v>
      </c>
      <c r="S92" s="109">
        <v>0</v>
      </c>
      <c r="T92" s="109">
        <v>0</v>
      </c>
      <c r="U92" s="109">
        <v>0</v>
      </c>
      <c r="V92" s="109">
        <v>0</v>
      </c>
      <c r="W92" s="109">
        <v>0</v>
      </c>
      <c r="X92" s="109">
        <v>0</v>
      </c>
      <c r="Y92" s="109">
        <v>0</v>
      </c>
      <c r="Z92" s="109">
        <v>0</v>
      </c>
      <c r="AA92" s="109">
        <v>0</v>
      </c>
      <c r="AB92" s="109">
        <v>0</v>
      </c>
      <c r="AC92" s="109">
        <v>0</v>
      </c>
      <c r="AD92" s="109">
        <v>0</v>
      </c>
      <c r="AE92" s="109">
        <v>0</v>
      </c>
      <c r="AF92" s="109">
        <v>0</v>
      </c>
      <c r="AG92" s="109">
        <v>0</v>
      </c>
      <c r="AH92" s="109">
        <v>0</v>
      </c>
      <c r="AI92" s="109">
        <v>0</v>
      </c>
      <c r="AM92" s="114"/>
      <c r="AN92" s="114"/>
      <c r="AO92" s="114"/>
      <c r="AP92" s="114"/>
      <c r="AQ92" s="114"/>
      <c r="AR92" s="114"/>
      <c r="AS92" s="114"/>
      <c r="AT92" s="114"/>
      <c r="AU92" s="114"/>
      <c r="AV92" s="114"/>
      <c r="AW92" s="114"/>
      <c r="AX92" s="114"/>
      <c r="AY92" s="114"/>
      <c r="AZ92" s="114"/>
      <c r="BA92" s="114"/>
      <c r="BB92" s="114"/>
      <c r="BC92" s="114"/>
      <c r="BD92" s="114"/>
      <c r="BE92" s="114"/>
      <c r="BF92" s="114"/>
      <c r="BG92" s="114"/>
      <c r="BH92" s="114"/>
      <c r="BI92" s="114"/>
      <c r="BJ92" s="114"/>
      <c r="BK92" s="114"/>
      <c r="BL92" s="114"/>
      <c r="BM92" s="114"/>
      <c r="BN92" s="114"/>
      <c r="BO92" s="114"/>
      <c r="BP92" s="114"/>
      <c r="BQ92" s="114"/>
      <c r="BR92" s="114"/>
      <c r="BS92" s="114"/>
      <c r="BT92" s="114"/>
      <c r="BU92" s="114"/>
      <c r="BV92" s="114"/>
      <c r="BW92" s="114"/>
      <c r="BX92" s="114"/>
      <c r="BY92" s="114"/>
      <c r="BZ92" s="114"/>
      <c r="CA92" s="114"/>
      <c r="CB92" s="114"/>
      <c r="CC92" s="114"/>
      <c r="CD92" s="114"/>
      <c r="CE92" s="114"/>
    </row>
    <row r="93" spans="1:88" ht="27.95" customHeight="1" x14ac:dyDescent="0.3">
      <c r="A93" s="101"/>
      <c r="B93" s="9" t="s">
        <v>27</v>
      </c>
      <c r="C93" s="9" t="s">
        <v>28</v>
      </c>
      <c r="D93" s="9" t="str">
        <f t="shared" si="13"/>
        <v>Pesos</v>
      </c>
      <c r="E93" s="9" t="s">
        <v>118</v>
      </c>
      <c r="F93" s="109">
        <v>0.75052001999999995</v>
      </c>
      <c r="G93" s="109">
        <v>0</v>
      </c>
      <c r="H93" s="109">
        <v>0</v>
      </c>
      <c r="I93" s="109">
        <v>0</v>
      </c>
      <c r="J93" s="109">
        <v>0</v>
      </c>
      <c r="K93" s="109">
        <v>0</v>
      </c>
      <c r="L93" s="109">
        <v>0</v>
      </c>
      <c r="M93" s="109">
        <v>0</v>
      </c>
      <c r="N93" s="109">
        <v>0</v>
      </c>
      <c r="O93" s="109">
        <v>0</v>
      </c>
      <c r="P93" s="109">
        <v>0</v>
      </c>
      <c r="Q93" s="109">
        <v>0</v>
      </c>
      <c r="R93" s="109">
        <v>0</v>
      </c>
      <c r="S93" s="109">
        <v>0</v>
      </c>
      <c r="T93" s="109">
        <v>0</v>
      </c>
      <c r="U93" s="109">
        <v>0</v>
      </c>
      <c r="V93" s="109">
        <v>0</v>
      </c>
      <c r="W93" s="109">
        <v>0</v>
      </c>
      <c r="X93" s="109">
        <v>0</v>
      </c>
      <c r="Y93" s="109">
        <v>0</v>
      </c>
      <c r="Z93" s="109">
        <v>0</v>
      </c>
      <c r="AA93" s="109">
        <v>0</v>
      </c>
      <c r="AB93" s="109">
        <v>0</v>
      </c>
      <c r="AC93" s="109">
        <v>0</v>
      </c>
      <c r="AD93" s="109">
        <v>0</v>
      </c>
      <c r="AE93" s="109">
        <v>0</v>
      </c>
      <c r="AF93" s="109">
        <v>0</v>
      </c>
      <c r="AG93" s="109">
        <v>0</v>
      </c>
      <c r="AH93" s="109">
        <v>0</v>
      </c>
      <c r="AI93" s="109">
        <v>0</v>
      </c>
      <c r="AM93" s="114"/>
      <c r="AN93" s="114"/>
      <c r="AO93" s="114"/>
      <c r="AP93" s="114"/>
      <c r="AQ93" s="114"/>
      <c r="AR93" s="114"/>
      <c r="AS93" s="114"/>
      <c r="AT93" s="114"/>
      <c r="AU93" s="114"/>
      <c r="AV93" s="114"/>
      <c r="AW93" s="114"/>
      <c r="AX93" s="114"/>
      <c r="AY93" s="114"/>
      <c r="AZ93" s="114"/>
      <c r="BA93" s="114"/>
      <c r="BB93" s="114"/>
      <c r="BC93" s="114"/>
      <c r="BD93" s="114"/>
      <c r="BE93" s="114"/>
      <c r="BF93" s="114"/>
      <c r="BG93" s="114"/>
      <c r="BH93" s="114"/>
      <c r="BI93" s="114"/>
      <c r="BJ93" s="114"/>
      <c r="BK93" s="114"/>
      <c r="BL93" s="114"/>
      <c r="BM93" s="114"/>
      <c r="BN93" s="114"/>
      <c r="BO93" s="114"/>
      <c r="BP93" s="114"/>
      <c r="BQ93" s="114"/>
      <c r="BR93" s="114"/>
      <c r="BS93" s="114"/>
      <c r="BT93" s="114"/>
      <c r="BU93" s="114"/>
      <c r="BV93" s="114"/>
      <c r="BW93" s="114"/>
      <c r="BX93" s="114"/>
      <c r="BY93" s="114"/>
      <c r="BZ93" s="114"/>
      <c r="CA93" s="114"/>
      <c r="CB93" s="114"/>
      <c r="CC93" s="114"/>
      <c r="CD93" s="114"/>
      <c r="CE93" s="114"/>
    </row>
    <row r="94" spans="1:88" ht="27.95" customHeight="1" x14ac:dyDescent="0.3">
      <c r="A94" s="101"/>
      <c r="B94" s="22" t="s">
        <v>119</v>
      </c>
      <c r="C94" s="22"/>
      <c r="D94" s="22"/>
      <c r="E94" s="22"/>
      <c r="F94" s="107">
        <f>+SUM(F95:F96)</f>
        <v>0</v>
      </c>
      <c r="G94" s="107">
        <f t="shared" ref="G94:AI94" si="14">+SUM(G95:G96)</f>
        <v>0</v>
      </c>
      <c r="H94" s="107">
        <f t="shared" si="14"/>
        <v>10.434325061801667</v>
      </c>
      <c r="I94" s="107">
        <f t="shared" si="14"/>
        <v>0</v>
      </c>
      <c r="J94" s="107">
        <f t="shared" si="14"/>
        <v>0</v>
      </c>
      <c r="K94" s="107">
        <f t="shared" si="14"/>
        <v>36.133681228461327</v>
      </c>
      <c r="L94" s="107">
        <f t="shared" si="14"/>
        <v>0</v>
      </c>
      <c r="M94" s="107">
        <f t="shared" si="14"/>
        <v>0</v>
      </c>
      <c r="N94" s="107">
        <f t="shared" si="14"/>
        <v>39.418561340139632</v>
      </c>
      <c r="O94" s="107">
        <f t="shared" si="14"/>
        <v>0</v>
      </c>
      <c r="P94" s="107">
        <f t="shared" si="14"/>
        <v>0</v>
      </c>
      <c r="Q94" s="107">
        <f t="shared" si="14"/>
        <v>39.418561340139632</v>
      </c>
      <c r="R94" s="107">
        <f t="shared" si="14"/>
        <v>0</v>
      </c>
      <c r="S94" s="107">
        <f t="shared" si="14"/>
        <v>0</v>
      </c>
      <c r="T94" s="107">
        <f t="shared" si="14"/>
        <v>39.418561340139632</v>
      </c>
      <c r="U94" s="107">
        <f t="shared" si="14"/>
        <v>0</v>
      </c>
      <c r="V94" s="107">
        <f t="shared" si="14"/>
        <v>0</v>
      </c>
      <c r="W94" s="107">
        <f t="shared" si="14"/>
        <v>22.994160781748118</v>
      </c>
      <c r="X94" s="107">
        <f t="shared" si="14"/>
        <v>0</v>
      </c>
      <c r="Y94" s="107">
        <f t="shared" si="14"/>
        <v>0</v>
      </c>
      <c r="Z94" s="107">
        <f t="shared" si="14"/>
        <v>0</v>
      </c>
      <c r="AA94" s="107">
        <f t="shared" si="14"/>
        <v>0</v>
      </c>
      <c r="AB94" s="107">
        <f t="shared" si="14"/>
        <v>0</v>
      </c>
      <c r="AC94" s="107">
        <f t="shared" si="14"/>
        <v>0</v>
      </c>
      <c r="AD94" s="107">
        <f t="shared" si="14"/>
        <v>0</v>
      </c>
      <c r="AE94" s="107">
        <f t="shared" si="14"/>
        <v>0</v>
      </c>
      <c r="AF94" s="107">
        <f t="shared" si="14"/>
        <v>0</v>
      </c>
      <c r="AG94" s="107">
        <f t="shared" si="14"/>
        <v>0</v>
      </c>
      <c r="AH94" s="107">
        <f t="shared" si="14"/>
        <v>0</v>
      </c>
      <c r="AI94" s="107">
        <f t="shared" si="14"/>
        <v>0</v>
      </c>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row>
    <row r="95" spans="1:88" ht="27.95" customHeight="1" x14ac:dyDescent="0.3">
      <c r="A95" s="101"/>
      <c r="B95" s="9" t="s">
        <v>175</v>
      </c>
      <c r="C95" s="9" t="s">
        <v>176</v>
      </c>
      <c r="D95" s="9" t="str">
        <f>+VLOOKUP($C95,$C$10:$D$52,2,FALSE)</f>
        <v>UVA</v>
      </c>
      <c r="E95" s="9" t="s">
        <v>119</v>
      </c>
      <c r="F95" s="109">
        <v>0</v>
      </c>
      <c r="G95" s="109">
        <v>0</v>
      </c>
      <c r="H95" s="109">
        <v>0</v>
      </c>
      <c r="I95" s="109">
        <v>0</v>
      </c>
      <c r="J95" s="109">
        <v>0</v>
      </c>
      <c r="K95" s="109">
        <v>36.133681228461327</v>
      </c>
      <c r="L95" s="109">
        <v>0</v>
      </c>
      <c r="M95" s="109">
        <v>0</v>
      </c>
      <c r="N95" s="109">
        <v>39.418561340139632</v>
      </c>
      <c r="O95" s="109">
        <v>0</v>
      </c>
      <c r="P95" s="109">
        <v>0</v>
      </c>
      <c r="Q95" s="109">
        <v>39.418561340139632</v>
      </c>
      <c r="R95" s="109">
        <v>0</v>
      </c>
      <c r="S95" s="109">
        <v>0</v>
      </c>
      <c r="T95" s="109">
        <v>39.418561340139632</v>
      </c>
      <c r="U95" s="109">
        <v>0</v>
      </c>
      <c r="V95" s="109">
        <v>0</v>
      </c>
      <c r="W95" s="109">
        <v>22.994160781748118</v>
      </c>
      <c r="X95" s="109">
        <v>0</v>
      </c>
      <c r="Y95" s="109">
        <v>0</v>
      </c>
      <c r="Z95" s="109">
        <v>0</v>
      </c>
      <c r="AA95" s="109">
        <v>0</v>
      </c>
      <c r="AB95" s="109">
        <v>0</v>
      </c>
      <c r="AC95" s="109">
        <v>0</v>
      </c>
      <c r="AD95" s="109">
        <v>0</v>
      </c>
      <c r="AE95" s="109">
        <v>0</v>
      </c>
      <c r="AF95" s="109">
        <v>0</v>
      </c>
      <c r="AG95" s="109">
        <v>0</v>
      </c>
      <c r="AH95" s="109">
        <v>0</v>
      </c>
      <c r="AI95" s="109">
        <v>0</v>
      </c>
      <c r="AM95" s="114"/>
      <c r="AN95" s="114"/>
      <c r="AO95" s="114"/>
      <c r="AP95" s="114"/>
      <c r="AQ95" s="114"/>
      <c r="AR95" s="114"/>
      <c r="AS95" s="114"/>
      <c r="AT95" s="114"/>
      <c r="AU95" s="114"/>
      <c r="AV95" s="114"/>
      <c r="AW95" s="114"/>
      <c r="AX95" s="114"/>
      <c r="AY95" s="114"/>
      <c r="AZ95" s="114"/>
      <c r="BA95" s="114"/>
      <c r="BB95" s="114"/>
      <c r="BC95" s="114"/>
      <c r="BD95" s="114"/>
      <c r="BE95" s="114"/>
      <c r="BF95" s="114"/>
      <c r="BG95" s="114"/>
      <c r="BH95" s="114"/>
      <c r="BI95" s="114"/>
      <c r="BJ95" s="114"/>
      <c r="BK95" s="114"/>
      <c r="BL95" s="114"/>
      <c r="BM95" s="114"/>
      <c r="BN95" s="114"/>
      <c r="BO95" s="114"/>
      <c r="BP95" s="114"/>
      <c r="BQ95" s="114"/>
      <c r="BR95" s="114"/>
      <c r="BS95" s="114"/>
      <c r="BT95" s="114"/>
      <c r="BU95" s="114"/>
      <c r="BV95" s="114"/>
      <c r="BW95" s="114"/>
      <c r="BX95" s="114"/>
      <c r="BY95" s="114"/>
      <c r="BZ95" s="114"/>
      <c r="CA95" s="114"/>
      <c r="CB95" s="114"/>
      <c r="CC95" s="114"/>
      <c r="CD95" s="114"/>
      <c r="CE95" s="114"/>
    </row>
    <row r="96" spans="1:88" ht="27.95" customHeight="1" x14ac:dyDescent="0.3">
      <c r="A96" s="101"/>
      <c r="B96" s="9" t="s">
        <v>164</v>
      </c>
      <c r="C96" s="9" t="s">
        <v>165</v>
      </c>
      <c r="D96" s="9" t="str">
        <f>+VLOOKUP($C96,$C$10:$D$52,2,FALSE)</f>
        <v>UVA</v>
      </c>
      <c r="E96" s="9" t="s">
        <v>119</v>
      </c>
      <c r="F96" s="109">
        <v>0</v>
      </c>
      <c r="G96" s="109">
        <v>0</v>
      </c>
      <c r="H96" s="109">
        <v>10.434325061801667</v>
      </c>
      <c r="I96" s="109">
        <v>0</v>
      </c>
      <c r="J96" s="109">
        <v>0</v>
      </c>
      <c r="K96" s="109">
        <v>0</v>
      </c>
      <c r="L96" s="109">
        <v>0</v>
      </c>
      <c r="M96" s="109">
        <v>0</v>
      </c>
      <c r="N96" s="109">
        <v>0</v>
      </c>
      <c r="O96" s="109">
        <v>0</v>
      </c>
      <c r="P96" s="109">
        <v>0</v>
      </c>
      <c r="Q96" s="109">
        <v>0</v>
      </c>
      <c r="R96" s="109">
        <v>0</v>
      </c>
      <c r="S96" s="109">
        <v>0</v>
      </c>
      <c r="T96" s="109">
        <v>0</v>
      </c>
      <c r="U96" s="109">
        <v>0</v>
      </c>
      <c r="V96" s="109">
        <v>0</v>
      </c>
      <c r="W96" s="109">
        <v>0</v>
      </c>
      <c r="X96" s="109">
        <v>0</v>
      </c>
      <c r="Y96" s="109">
        <v>0</v>
      </c>
      <c r="Z96" s="109">
        <v>0</v>
      </c>
      <c r="AA96" s="109">
        <v>0</v>
      </c>
      <c r="AB96" s="109">
        <v>0</v>
      </c>
      <c r="AC96" s="109">
        <v>0</v>
      </c>
      <c r="AD96" s="109">
        <v>0</v>
      </c>
      <c r="AE96" s="109">
        <v>0</v>
      </c>
      <c r="AF96" s="109">
        <v>0</v>
      </c>
      <c r="AG96" s="109">
        <v>0</v>
      </c>
      <c r="AH96" s="109">
        <v>0</v>
      </c>
      <c r="AI96" s="109">
        <v>0</v>
      </c>
      <c r="AM96" s="114"/>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4"/>
      <c r="BO96" s="114"/>
      <c r="BP96" s="114"/>
      <c r="BQ96" s="114"/>
      <c r="BR96" s="114"/>
      <c r="BS96" s="114"/>
      <c r="BT96" s="114"/>
      <c r="BU96" s="114"/>
      <c r="BV96" s="114"/>
      <c r="BW96" s="114"/>
      <c r="BX96" s="114"/>
      <c r="BY96" s="114"/>
      <c r="BZ96" s="114"/>
      <c r="CA96" s="114"/>
      <c r="CB96" s="114"/>
      <c r="CC96" s="114"/>
      <c r="CD96" s="114"/>
      <c r="CE96" s="114"/>
    </row>
    <row r="97" spans="1:83" ht="27.95" customHeight="1" x14ac:dyDescent="0.3">
      <c r="A97" s="101"/>
      <c r="B97" s="22" t="s">
        <v>124</v>
      </c>
      <c r="C97" s="22"/>
      <c r="D97" s="22"/>
      <c r="E97" s="22"/>
      <c r="F97" s="107">
        <f>+SUM(F98:F98)</f>
        <v>0</v>
      </c>
      <c r="G97" s="107">
        <f t="shared" ref="G97:AI97" si="15">+SUM(G98:G98)</f>
        <v>0.78400001999999991</v>
      </c>
      <c r="H97" s="107">
        <f t="shared" si="15"/>
        <v>0</v>
      </c>
      <c r="I97" s="107">
        <f t="shared" si="15"/>
        <v>0</v>
      </c>
      <c r="J97" s="107">
        <f t="shared" si="15"/>
        <v>0</v>
      </c>
      <c r="K97" s="107">
        <f t="shared" si="15"/>
        <v>0</v>
      </c>
      <c r="L97" s="107">
        <f t="shared" si="15"/>
        <v>0</v>
      </c>
      <c r="M97" s="107">
        <f t="shared" si="15"/>
        <v>0</v>
      </c>
      <c r="N97" s="107">
        <f t="shared" si="15"/>
        <v>0</v>
      </c>
      <c r="O97" s="107">
        <f t="shared" si="15"/>
        <v>0</v>
      </c>
      <c r="P97" s="107">
        <f t="shared" si="15"/>
        <v>0</v>
      </c>
      <c r="Q97" s="107">
        <f t="shared" si="15"/>
        <v>0</v>
      </c>
      <c r="R97" s="107">
        <f t="shared" si="15"/>
        <v>0</v>
      </c>
      <c r="S97" s="107">
        <f t="shared" si="15"/>
        <v>0</v>
      </c>
      <c r="T97" s="107">
        <f t="shared" si="15"/>
        <v>0</v>
      </c>
      <c r="U97" s="107">
        <f t="shared" si="15"/>
        <v>0</v>
      </c>
      <c r="V97" s="107">
        <f t="shared" si="15"/>
        <v>0</v>
      </c>
      <c r="W97" s="107">
        <f t="shared" si="15"/>
        <v>0</v>
      </c>
      <c r="X97" s="107">
        <f t="shared" si="15"/>
        <v>0</v>
      </c>
      <c r="Y97" s="107">
        <f t="shared" si="15"/>
        <v>0</v>
      </c>
      <c r="Z97" s="107">
        <f t="shared" si="15"/>
        <v>0</v>
      </c>
      <c r="AA97" s="107">
        <f t="shared" si="15"/>
        <v>0</v>
      </c>
      <c r="AB97" s="107">
        <f t="shared" si="15"/>
        <v>0</v>
      </c>
      <c r="AC97" s="107">
        <f t="shared" si="15"/>
        <v>0</v>
      </c>
      <c r="AD97" s="107">
        <f t="shared" si="15"/>
        <v>0</v>
      </c>
      <c r="AE97" s="107">
        <f t="shared" si="15"/>
        <v>0</v>
      </c>
      <c r="AF97" s="107">
        <f t="shared" si="15"/>
        <v>0</v>
      </c>
      <c r="AG97" s="107">
        <f t="shared" si="15"/>
        <v>0</v>
      </c>
      <c r="AH97" s="107">
        <f t="shared" si="15"/>
        <v>0</v>
      </c>
      <c r="AI97" s="107">
        <f t="shared" si="15"/>
        <v>0</v>
      </c>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2"/>
      <c r="BW97" s="142"/>
      <c r="BX97" s="142"/>
      <c r="BY97" s="142"/>
      <c r="BZ97" s="142"/>
      <c r="CA97" s="142"/>
      <c r="CB97" s="142"/>
      <c r="CC97" s="142"/>
      <c r="CD97" s="142"/>
      <c r="CE97" s="142"/>
    </row>
    <row r="98" spans="1:83" ht="27.95" customHeight="1" x14ac:dyDescent="0.3">
      <c r="A98" s="101"/>
      <c r="B98" s="9" t="s">
        <v>29</v>
      </c>
      <c r="C98" s="9" t="s">
        <v>30</v>
      </c>
      <c r="D98" s="9" t="str">
        <f>+VLOOKUP($C98,$C$10:$D$52,2,FALSE)</f>
        <v>USD</v>
      </c>
      <c r="E98" s="9" t="s">
        <v>120</v>
      </c>
      <c r="F98" s="109">
        <v>0</v>
      </c>
      <c r="G98" s="109">
        <v>0.78400001999999991</v>
      </c>
      <c r="H98" s="109">
        <v>0</v>
      </c>
      <c r="I98" s="109">
        <v>0</v>
      </c>
      <c r="J98" s="109">
        <v>0</v>
      </c>
      <c r="K98" s="109">
        <v>0</v>
      </c>
      <c r="L98" s="109">
        <v>0</v>
      </c>
      <c r="M98" s="109">
        <v>0</v>
      </c>
      <c r="N98" s="109">
        <v>0</v>
      </c>
      <c r="O98" s="109">
        <v>0</v>
      </c>
      <c r="P98" s="109">
        <v>0</v>
      </c>
      <c r="Q98" s="109">
        <v>0</v>
      </c>
      <c r="R98" s="109">
        <v>0</v>
      </c>
      <c r="S98" s="109">
        <v>0</v>
      </c>
      <c r="T98" s="109">
        <v>0</v>
      </c>
      <c r="U98" s="109">
        <v>0</v>
      </c>
      <c r="V98" s="109">
        <v>0</v>
      </c>
      <c r="W98" s="109">
        <v>0</v>
      </c>
      <c r="X98" s="109">
        <v>0</v>
      </c>
      <c r="Y98" s="109">
        <v>0</v>
      </c>
      <c r="Z98" s="109">
        <v>0</v>
      </c>
      <c r="AA98" s="109">
        <v>0</v>
      </c>
      <c r="AB98" s="109">
        <v>0</v>
      </c>
      <c r="AC98" s="109">
        <v>0</v>
      </c>
      <c r="AD98" s="109">
        <v>0</v>
      </c>
      <c r="AE98" s="109">
        <v>0</v>
      </c>
      <c r="AF98" s="109">
        <v>0</v>
      </c>
      <c r="AG98" s="109">
        <v>0</v>
      </c>
      <c r="AH98" s="109">
        <v>0</v>
      </c>
      <c r="AI98" s="109">
        <v>0</v>
      </c>
      <c r="AM98" s="114"/>
      <c r="AN98" s="114"/>
      <c r="AO98" s="114"/>
      <c r="AP98" s="114"/>
      <c r="AQ98" s="114"/>
      <c r="AR98" s="114"/>
      <c r="AS98" s="114"/>
      <c r="AT98" s="114"/>
      <c r="AU98" s="114"/>
      <c r="AV98" s="114"/>
      <c r="AW98" s="114"/>
      <c r="AX98" s="114"/>
      <c r="AY98" s="114"/>
      <c r="AZ98" s="114"/>
      <c r="BA98" s="114"/>
      <c r="BB98" s="114"/>
      <c r="BC98" s="114"/>
      <c r="BD98" s="114"/>
      <c r="BE98" s="114"/>
      <c r="BF98" s="114"/>
      <c r="BG98" s="114"/>
      <c r="BH98" s="114"/>
      <c r="BI98" s="114"/>
      <c r="BJ98" s="114"/>
      <c r="BK98" s="114"/>
      <c r="BL98" s="114"/>
      <c r="BM98" s="114"/>
      <c r="BN98" s="114"/>
      <c r="BO98" s="114"/>
      <c r="BP98" s="114"/>
      <c r="BQ98" s="114"/>
      <c r="BR98" s="114"/>
      <c r="BS98" s="114"/>
      <c r="BT98" s="114"/>
      <c r="BU98" s="114"/>
      <c r="BV98" s="114"/>
      <c r="BW98" s="114"/>
      <c r="BX98" s="114"/>
      <c r="BY98" s="114"/>
      <c r="BZ98" s="114"/>
      <c r="CA98" s="114"/>
      <c r="CB98" s="114"/>
      <c r="CC98" s="114"/>
      <c r="CD98" s="114"/>
      <c r="CE98" s="114"/>
    </row>
    <row r="99" spans="1:83" ht="27.95" customHeight="1" x14ac:dyDescent="0.3">
      <c r="A99" s="101"/>
      <c r="B99" s="22" t="s">
        <v>31</v>
      </c>
      <c r="C99" s="22"/>
      <c r="D99" s="22"/>
      <c r="E99" s="22"/>
      <c r="F99" s="107">
        <f>+SUM(F100,F112)</f>
        <v>0</v>
      </c>
      <c r="G99" s="107">
        <f t="shared" ref="G99:AI99" si="16">+SUM(G100,G112)</f>
        <v>15.464720291656191</v>
      </c>
      <c r="H99" s="107">
        <f t="shared" si="16"/>
        <v>0</v>
      </c>
      <c r="I99" s="107">
        <f t="shared" si="16"/>
        <v>0</v>
      </c>
      <c r="J99" s="107">
        <f t="shared" si="16"/>
        <v>15.833818781625691</v>
      </c>
      <c r="K99" s="107">
        <f t="shared" si="16"/>
        <v>0</v>
      </c>
      <c r="L99" s="107">
        <f t="shared" si="16"/>
        <v>0</v>
      </c>
      <c r="M99" s="107">
        <f t="shared" si="16"/>
        <v>15.718234901011382</v>
      </c>
      <c r="N99" s="107">
        <f t="shared" si="16"/>
        <v>0</v>
      </c>
      <c r="O99" s="107">
        <f t="shared" si="16"/>
        <v>0</v>
      </c>
      <c r="P99" s="107">
        <f t="shared" si="16"/>
        <v>15.571386186725666</v>
      </c>
      <c r="Q99" s="107">
        <f t="shared" si="16"/>
        <v>0</v>
      </c>
      <c r="R99" s="107">
        <f t="shared" si="16"/>
        <v>0</v>
      </c>
      <c r="S99" s="107">
        <f t="shared" si="16"/>
        <v>15.393216476725666</v>
      </c>
      <c r="T99" s="107">
        <f t="shared" si="16"/>
        <v>0</v>
      </c>
      <c r="U99" s="107">
        <f t="shared" si="16"/>
        <v>0</v>
      </c>
      <c r="V99" s="107">
        <f t="shared" si="16"/>
        <v>10.522406625297096</v>
      </c>
      <c r="W99" s="107">
        <f t="shared" si="16"/>
        <v>0</v>
      </c>
      <c r="X99" s="107">
        <f t="shared" si="16"/>
        <v>0</v>
      </c>
      <c r="Y99" s="107">
        <f t="shared" si="16"/>
        <v>10.522406625297098</v>
      </c>
      <c r="Z99" s="107">
        <f t="shared" si="16"/>
        <v>0</v>
      </c>
      <c r="AA99" s="107">
        <f t="shared" si="16"/>
        <v>0</v>
      </c>
      <c r="AB99" s="107">
        <f t="shared" si="16"/>
        <v>10.522406625297098</v>
      </c>
      <c r="AC99" s="107">
        <f t="shared" si="16"/>
        <v>0</v>
      </c>
      <c r="AD99" s="107">
        <f t="shared" si="16"/>
        <v>0</v>
      </c>
      <c r="AE99" s="107">
        <f t="shared" si="16"/>
        <v>10.522406625297098</v>
      </c>
      <c r="AF99" s="107">
        <f t="shared" si="16"/>
        <v>0</v>
      </c>
      <c r="AG99" s="107">
        <f t="shared" si="16"/>
        <v>0</v>
      </c>
      <c r="AH99" s="107">
        <f t="shared" si="16"/>
        <v>4.9899177816928102</v>
      </c>
      <c r="AI99" s="107">
        <f t="shared" si="16"/>
        <v>0</v>
      </c>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2"/>
      <c r="BW99" s="142"/>
      <c r="BX99" s="142"/>
      <c r="BY99" s="142"/>
      <c r="BZ99" s="142"/>
      <c r="CA99" s="142"/>
      <c r="CB99" s="142"/>
      <c r="CC99" s="142"/>
      <c r="CD99" s="142"/>
      <c r="CE99" s="142"/>
    </row>
    <row r="100" spans="1:83" ht="27.95" customHeight="1" x14ac:dyDescent="0.3">
      <c r="A100" s="101"/>
      <c r="B100" s="23" t="s">
        <v>32</v>
      </c>
      <c r="C100" s="23"/>
      <c r="D100" s="23"/>
      <c r="E100" s="23"/>
      <c r="F100" s="113">
        <f>+SUM(F101:F111)</f>
        <v>0</v>
      </c>
      <c r="G100" s="113">
        <f t="shared" ref="G100:AI100" si="17">+SUM(G101:G111)</f>
        <v>13.249664141656192</v>
      </c>
      <c r="H100" s="113">
        <f t="shared" si="17"/>
        <v>0</v>
      </c>
      <c r="I100" s="113">
        <f t="shared" si="17"/>
        <v>0</v>
      </c>
      <c r="J100" s="113">
        <f t="shared" si="17"/>
        <v>13.834011854482835</v>
      </c>
      <c r="K100" s="113">
        <f t="shared" si="17"/>
        <v>0</v>
      </c>
      <c r="L100" s="113">
        <f t="shared" si="17"/>
        <v>0</v>
      </c>
      <c r="M100" s="113">
        <f t="shared" si="17"/>
        <v>13.933677198154241</v>
      </c>
      <c r="N100" s="113">
        <f t="shared" si="17"/>
        <v>0</v>
      </c>
      <c r="O100" s="113">
        <f t="shared" si="17"/>
        <v>0</v>
      </c>
      <c r="P100" s="113">
        <f t="shared" si="17"/>
        <v>13.786828483868526</v>
      </c>
      <c r="Q100" s="113">
        <f t="shared" si="17"/>
        <v>0</v>
      </c>
      <c r="R100" s="113">
        <f t="shared" si="17"/>
        <v>0</v>
      </c>
      <c r="S100" s="113">
        <f t="shared" si="17"/>
        <v>13.608658773868525</v>
      </c>
      <c r="T100" s="113">
        <f t="shared" si="17"/>
        <v>0</v>
      </c>
      <c r="U100" s="113">
        <f t="shared" si="17"/>
        <v>0</v>
      </c>
      <c r="V100" s="113">
        <f t="shared" si="17"/>
        <v>8.7378489224399551</v>
      </c>
      <c r="W100" s="113">
        <f t="shared" si="17"/>
        <v>0</v>
      </c>
      <c r="X100" s="113">
        <f t="shared" si="17"/>
        <v>0</v>
      </c>
      <c r="Y100" s="113">
        <f t="shared" si="17"/>
        <v>8.7378489224399569</v>
      </c>
      <c r="Z100" s="113">
        <f t="shared" si="17"/>
        <v>0</v>
      </c>
      <c r="AA100" s="113">
        <f t="shared" si="17"/>
        <v>0</v>
      </c>
      <c r="AB100" s="113">
        <f t="shared" si="17"/>
        <v>8.7378489224399569</v>
      </c>
      <c r="AC100" s="113">
        <f t="shared" si="17"/>
        <v>0</v>
      </c>
      <c r="AD100" s="113">
        <f t="shared" si="17"/>
        <v>0</v>
      </c>
      <c r="AE100" s="113">
        <f t="shared" si="17"/>
        <v>8.7378489224399569</v>
      </c>
      <c r="AF100" s="113">
        <f t="shared" si="17"/>
        <v>0</v>
      </c>
      <c r="AG100" s="113">
        <f t="shared" si="17"/>
        <v>0</v>
      </c>
      <c r="AH100" s="113">
        <f t="shared" si="17"/>
        <v>3.9191831599785258</v>
      </c>
      <c r="AI100" s="113">
        <f t="shared" si="17"/>
        <v>0</v>
      </c>
      <c r="AM100" s="144"/>
      <c r="AN100" s="144"/>
      <c r="AO100" s="144"/>
      <c r="AP100" s="144"/>
      <c r="AQ100" s="144"/>
      <c r="AR100" s="144"/>
      <c r="AS100" s="144"/>
      <c r="AT100" s="144"/>
      <c r="AU100" s="144"/>
      <c r="AV100" s="144"/>
      <c r="AW100" s="144"/>
      <c r="AX100" s="144"/>
      <c r="AY100" s="144"/>
      <c r="AZ100" s="144"/>
      <c r="BA100" s="144"/>
      <c r="BB100" s="144"/>
      <c r="BC100" s="144"/>
      <c r="BD100" s="144"/>
      <c r="BE100" s="144"/>
      <c r="BF100" s="144"/>
      <c r="BG100" s="144"/>
      <c r="BH100" s="144"/>
      <c r="BI100" s="144"/>
      <c r="BJ100" s="144"/>
      <c r="BK100" s="144"/>
      <c r="BL100" s="144"/>
      <c r="BM100" s="144"/>
      <c r="BN100" s="144"/>
      <c r="BO100" s="144"/>
      <c r="BP100" s="144"/>
      <c r="BQ100" s="144"/>
      <c r="BR100" s="144"/>
      <c r="BS100" s="144"/>
      <c r="BT100" s="144"/>
      <c r="BU100" s="144"/>
      <c r="BV100" s="144"/>
      <c r="BW100" s="144"/>
      <c r="BX100" s="144"/>
      <c r="BY100" s="144"/>
      <c r="BZ100" s="144"/>
      <c r="CA100" s="144"/>
      <c r="CB100" s="144"/>
      <c r="CC100" s="144"/>
      <c r="CD100" s="144"/>
      <c r="CE100" s="144"/>
    </row>
    <row r="101" spans="1:83" ht="27.95" customHeight="1" x14ac:dyDescent="0.3">
      <c r="A101" s="101"/>
      <c r="B101" s="9" t="s">
        <v>33</v>
      </c>
      <c r="C101" s="9" t="s">
        <v>34</v>
      </c>
      <c r="D101" s="9" t="str">
        <f t="shared" ref="D101:D111" si="18">+VLOOKUP($C101,$C$10:$D$52,2,FALSE)</f>
        <v>USD</v>
      </c>
      <c r="E101" s="9" t="s">
        <v>121</v>
      </c>
      <c r="F101" s="109">
        <v>0</v>
      </c>
      <c r="G101" s="109">
        <v>2.8515320943328861</v>
      </c>
      <c r="H101" s="109">
        <v>0</v>
      </c>
      <c r="I101" s="109">
        <v>0</v>
      </c>
      <c r="J101" s="109">
        <v>2.8515320943328861</v>
      </c>
      <c r="K101" s="109">
        <v>0</v>
      </c>
      <c r="L101" s="109">
        <v>0</v>
      </c>
      <c r="M101" s="109">
        <v>2.8515320943328861</v>
      </c>
      <c r="N101" s="109">
        <v>0</v>
      </c>
      <c r="O101" s="109">
        <v>0</v>
      </c>
      <c r="P101" s="109">
        <v>2.8515320943328861</v>
      </c>
      <c r="Q101" s="109">
        <v>0</v>
      </c>
      <c r="R101" s="109">
        <v>0</v>
      </c>
      <c r="S101" s="109">
        <v>2.8515320943328861</v>
      </c>
      <c r="T101" s="109">
        <v>0</v>
      </c>
      <c r="U101" s="109">
        <v>0</v>
      </c>
      <c r="V101" s="109">
        <v>2.8515320943328861</v>
      </c>
      <c r="W101" s="109">
        <v>0</v>
      </c>
      <c r="X101" s="109">
        <v>0</v>
      </c>
      <c r="Y101" s="109">
        <v>2.8515320943328861</v>
      </c>
      <c r="Z101" s="109">
        <v>0</v>
      </c>
      <c r="AA101" s="109">
        <v>0</v>
      </c>
      <c r="AB101" s="109">
        <v>2.8515320943328861</v>
      </c>
      <c r="AC101" s="109">
        <v>0</v>
      </c>
      <c r="AD101" s="109">
        <v>0</v>
      </c>
      <c r="AE101" s="109">
        <v>2.8515320943328861</v>
      </c>
      <c r="AF101" s="109">
        <v>0</v>
      </c>
      <c r="AG101" s="109">
        <v>0</v>
      </c>
      <c r="AH101" s="109">
        <v>1.3307149773553466</v>
      </c>
      <c r="AI101" s="109">
        <v>0</v>
      </c>
      <c r="AM101" s="114"/>
      <c r="AN101" s="114"/>
      <c r="AO101" s="114"/>
      <c r="AP101" s="114"/>
      <c r="AQ101" s="114"/>
      <c r="AR101" s="114"/>
      <c r="AS101" s="114"/>
      <c r="AT101" s="114"/>
      <c r="AU101" s="114"/>
      <c r="AV101" s="114"/>
      <c r="AW101" s="114"/>
      <c r="AX101" s="114"/>
      <c r="AY101" s="114"/>
      <c r="AZ101" s="114"/>
      <c r="BA101" s="114"/>
      <c r="BB101" s="114"/>
      <c r="BC101" s="114"/>
      <c r="BD101" s="114"/>
      <c r="BE101" s="114"/>
      <c r="BF101" s="114"/>
      <c r="BG101" s="114"/>
      <c r="BH101" s="114"/>
      <c r="BI101" s="114"/>
      <c r="BJ101" s="114"/>
      <c r="BK101" s="114"/>
      <c r="BL101" s="114"/>
      <c r="BM101" s="114"/>
      <c r="BN101" s="114"/>
      <c r="BO101" s="114"/>
      <c r="BP101" s="114"/>
      <c r="BQ101" s="114"/>
      <c r="BR101" s="114"/>
      <c r="BS101" s="114"/>
      <c r="BT101" s="114"/>
      <c r="BU101" s="114"/>
      <c r="BV101" s="114"/>
      <c r="BW101" s="114"/>
      <c r="BX101" s="114"/>
      <c r="BY101" s="114"/>
      <c r="BZ101" s="114"/>
      <c r="CA101" s="114"/>
      <c r="CB101" s="114"/>
      <c r="CC101" s="114"/>
      <c r="CD101" s="114"/>
      <c r="CE101" s="114"/>
    </row>
    <row r="102" spans="1:83" ht="27.95" customHeight="1" x14ac:dyDescent="0.3">
      <c r="A102" s="101"/>
      <c r="B102" s="9" t="s">
        <v>39</v>
      </c>
      <c r="C102" s="9" t="s">
        <v>40</v>
      </c>
      <c r="D102" s="9" t="str">
        <f t="shared" si="18"/>
        <v>USD</v>
      </c>
      <c r="E102" s="9" t="s">
        <v>121</v>
      </c>
      <c r="F102" s="109">
        <v>0</v>
      </c>
      <c r="G102" s="109">
        <v>1.8629180758947368</v>
      </c>
      <c r="H102" s="109">
        <v>0</v>
      </c>
      <c r="I102" s="109">
        <v>0</v>
      </c>
      <c r="J102" s="109">
        <v>1.9681812337894737</v>
      </c>
      <c r="K102" s="109">
        <v>0</v>
      </c>
      <c r="L102" s="109">
        <v>0</v>
      </c>
      <c r="M102" s="109">
        <v>1.9681812337894737</v>
      </c>
      <c r="N102" s="109">
        <v>0</v>
      </c>
      <c r="O102" s="109">
        <v>0</v>
      </c>
      <c r="P102" s="109">
        <v>1.9681812337894742</v>
      </c>
      <c r="Q102" s="109">
        <v>0</v>
      </c>
      <c r="R102" s="109">
        <v>0</v>
      </c>
      <c r="S102" s="109">
        <v>1.9681812337894744</v>
      </c>
      <c r="T102" s="109">
        <v>0</v>
      </c>
      <c r="U102" s="109">
        <v>0</v>
      </c>
      <c r="V102" s="109">
        <v>1.9681812337894744</v>
      </c>
      <c r="W102" s="109">
        <v>0</v>
      </c>
      <c r="X102" s="109">
        <v>0</v>
      </c>
      <c r="Y102" s="109">
        <v>1.9681812337894748</v>
      </c>
      <c r="Z102" s="109">
        <v>0</v>
      </c>
      <c r="AA102" s="109">
        <v>0</v>
      </c>
      <c r="AB102" s="109">
        <v>1.9681812337894748</v>
      </c>
      <c r="AC102" s="109">
        <v>0</v>
      </c>
      <c r="AD102" s="109">
        <v>0</v>
      </c>
      <c r="AE102" s="109">
        <v>1.9681812337894753</v>
      </c>
      <c r="AF102" s="109">
        <v>0</v>
      </c>
      <c r="AG102" s="109">
        <v>0</v>
      </c>
      <c r="AH102" s="109">
        <v>1.377726863652633</v>
      </c>
      <c r="AI102" s="109">
        <v>0</v>
      </c>
      <c r="AM102" s="114"/>
      <c r="AN102" s="114"/>
      <c r="AO102" s="114"/>
      <c r="AP102" s="114"/>
      <c r="AQ102" s="114"/>
      <c r="AR102" s="114"/>
      <c r="AS102" s="114"/>
      <c r="AT102" s="114"/>
      <c r="AU102" s="114"/>
      <c r="AV102" s="114"/>
      <c r="AW102" s="114"/>
      <c r="AX102" s="114"/>
      <c r="AY102" s="114"/>
      <c r="AZ102" s="114"/>
      <c r="BA102" s="114"/>
      <c r="BB102" s="114"/>
      <c r="BC102" s="114"/>
      <c r="BD102" s="114"/>
      <c r="BE102" s="114"/>
      <c r="BF102" s="114"/>
      <c r="BG102" s="114"/>
      <c r="BH102" s="114"/>
      <c r="BI102" s="114"/>
      <c r="BJ102" s="114"/>
      <c r="BK102" s="114"/>
      <c r="BL102" s="114"/>
      <c r="BM102" s="114"/>
      <c r="BN102" s="114"/>
      <c r="BO102" s="114"/>
      <c r="BP102" s="114"/>
      <c r="BQ102" s="114"/>
      <c r="BR102" s="114"/>
      <c r="BS102" s="114"/>
      <c r="BT102" s="114"/>
      <c r="BU102" s="114"/>
      <c r="BV102" s="114"/>
      <c r="BW102" s="114"/>
      <c r="BX102" s="114"/>
      <c r="BY102" s="114"/>
      <c r="BZ102" s="114"/>
      <c r="CA102" s="114"/>
      <c r="CB102" s="114"/>
      <c r="CC102" s="114"/>
      <c r="CD102" s="114"/>
      <c r="CE102" s="114"/>
    </row>
    <row r="103" spans="1:83" ht="27.95" customHeight="1" x14ac:dyDescent="0.3">
      <c r="A103" s="101"/>
      <c r="B103" s="9" t="s">
        <v>35</v>
      </c>
      <c r="C103" s="9" t="s">
        <v>36</v>
      </c>
      <c r="D103" s="9" t="str">
        <f t="shared" si="18"/>
        <v>USD</v>
      </c>
      <c r="E103" s="9" t="s">
        <v>121</v>
      </c>
      <c r="F103" s="109">
        <v>0</v>
      </c>
      <c r="G103" s="109">
        <v>2.8918855399999992</v>
      </c>
      <c r="H103" s="109">
        <v>0</v>
      </c>
      <c r="I103" s="109">
        <v>0</v>
      </c>
      <c r="J103" s="109">
        <v>2.891885519999998</v>
      </c>
      <c r="K103" s="109">
        <v>0</v>
      </c>
      <c r="L103" s="109">
        <v>0</v>
      </c>
      <c r="M103" s="109">
        <v>2.891885519999998</v>
      </c>
      <c r="N103" s="109">
        <v>0</v>
      </c>
      <c r="O103" s="109">
        <v>0</v>
      </c>
      <c r="P103" s="109">
        <v>2.891885519999998</v>
      </c>
      <c r="Q103" s="109">
        <v>0</v>
      </c>
      <c r="R103" s="109">
        <v>0</v>
      </c>
      <c r="S103" s="109">
        <v>2.891885519999998</v>
      </c>
      <c r="T103" s="109">
        <v>0</v>
      </c>
      <c r="U103" s="109">
        <v>0</v>
      </c>
      <c r="V103" s="109">
        <v>2.891885519999998</v>
      </c>
      <c r="W103" s="109">
        <v>0</v>
      </c>
      <c r="X103" s="109">
        <v>0</v>
      </c>
      <c r="Y103" s="109">
        <v>2.891885519999998</v>
      </c>
      <c r="Z103" s="109">
        <v>0</v>
      </c>
      <c r="AA103" s="109">
        <v>0</v>
      </c>
      <c r="AB103" s="109">
        <v>2.891885519999998</v>
      </c>
      <c r="AC103" s="109">
        <v>0</v>
      </c>
      <c r="AD103" s="109">
        <v>0</v>
      </c>
      <c r="AE103" s="109">
        <v>2.891885519999998</v>
      </c>
      <c r="AF103" s="109">
        <v>0</v>
      </c>
      <c r="AG103" s="109">
        <v>0</v>
      </c>
      <c r="AH103" s="109">
        <v>0.67477328799999947</v>
      </c>
      <c r="AI103" s="109">
        <v>0</v>
      </c>
      <c r="AM103" s="114"/>
      <c r="AN103" s="114"/>
      <c r="AO103" s="114"/>
      <c r="AP103" s="114"/>
      <c r="AQ103" s="114"/>
      <c r="AR103" s="114"/>
      <c r="AS103" s="114"/>
      <c r="AT103" s="114"/>
      <c r="AU103" s="114"/>
      <c r="AV103" s="114"/>
      <c r="AW103" s="114"/>
      <c r="AX103" s="114"/>
      <c r="AY103" s="114"/>
      <c r="AZ103" s="114"/>
      <c r="BA103" s="114"/>
      <c r="BB103" s="114"/>
      <c r="BC103" s="114"/>
      <c r="BD103" s="114"/>
      <c r="BE103" s="114"/>
      <c r="BF103" s="114"/>
      <c r="BG103" s="114"/>
      <c r="BH103" s="114"/>
      <c r="BI103" s="114"/>
      <c r="BJ103" s="114"/>
      <c r="BK103" s="114"/>
      <c r="BL103" s="114"/>
      <c r="BM103" s="114"/>
      <c r="BN103" s="114"/>
      <c r="BO103" s="114"/>
      <c r="BP103" s="114"/>
      <c r="BQ103" s="114"/>
      <c r="BR103" s="114"/>
      <c r="BS103" s="114"/>
      <c r="BT103" s="114"/>
      <c r="BU103" s="114"/>
      <c r="BV103" s="114"/>
      <c r="BW103" s="114"/>
      <c r="BX103" s="114"/>
      <c r="BY103" s="114"/>
      <c r="BZ103" s="114"/>
      <c r="CA103" s="114"/>
      <c r="CB103" s="114"/>
      <c r="CC103" s="114"/>
      <c r="CD103" s="114"/>
      <c r="CE103" s="114"/>
    </row>
    <row r="104" spans="1:83" ht="27.95" customHeight="1" x14ac:dyDescent="0.3">
      <c r="A104" s="101"/>
      <c r="B104" s="9" t="s">
        <v>37</v>
      </c>
      <c r="C104" s="9" t="s">
        <v>38</v>
      </c>
      <c r="D104" s="9" t="str">
        <f t="shared" si="18"/>
        <v>USD</v>
      </c>
      <c r="E104" s="9" t="s">
        <v>121</v>
      </c>
      <c r="F104" s="109">
        <v>0</v>
      </c>
      <c r="G104" s="109">
        <v>4.8708098514285698</v>
      </c>
      <c r="H104" s="109">
        <v>0</v>
      </c>
      <c r="I104" s="109">
        <v>0</v>
      </c>
      <c r="J104" s="109">
        <v>4.8708098514285698</v>
      </c>
      <c r="K104" s="109">
        <v>0</v>
      </c>
      <c r="L104" s="109">
        <v>0</v>
      </c>
      <c r="M104" s="109">
        <v>4.8708098514285698</v>
      </c>
      <c r="N104" s="109">
        <v>0</v>
      </c>
      <c r="O104" s="109">
        <v>0</v>
      </c>
      <c r="P104" s="109">
        <v>4.8708098514285698</v>
      </c>
      <c r="Q104" s="109">
        <v>0</v>
      </c>
      <c r="R104" s="109">
        <v>0</v>
      </c>
      <c r="S104" s="109">
        <v>4.8708098514285698</v>
      </c>
      <c r="T104" s="109">
        <v>0</v>
      </c>
      <c r="U104" s="109">
        <v>0</v>
      </c>
      <c r="V104" s="109">
        <v>0</v>
      </c>
      <c r="W104" s="109">
        <v>0</v>
      </c>
      <c r="X104" s="109">
        <v>0</v>
      </c>
      <c r="Y104" s="109">
        <v>0</v>
      </c>
      <c r="Z104" s="109">
        <v>0</v>
      </c>
      <c r="AA104" s="109">
        <v>0</v>
      </c>
      <c r="AB104" s="109">
        <v>0</v>
      </c>
      <c r="AC104" s="109">
        <v>0</v>
      </c>
      <c r="AD104" s="109">
        <v>0</v>
      </c>
      <c r="AE104" s="109">
        <v>0</v>
      </c>
      <c r="AF104" s="109">
        <v>0</v>
      </c>
      <c r="AG104" s="109">
        <v>0</v>
      </c>
      <c r="AH104" s="109">
        <v>0</v>
      </c>
      <c r="AI104" s="109">
        <v>0</v>
      </c>
      <c r="AM104" s="114"/>
      <c r="AN104" s="114"/>
      <c r="AO104" s="114"/>
      <c r="AP104" s="114"/>
      <c r="AQ104" s="114"/>
      <c r="AR104" s="114"/>
      <c r="AS104" s="114"/>
      <c r="AT104" s="114"/>
      <c r="AU104" s="114"/>
      <c r="AV104" s="114"/>
      <c r="AW104" s="114"/>
      <c r="AX104" s="114"/>
      <c r="AY104" s="114"/>
      <c r="AZ104" s="114"/>
      <c r="BA104" s="114"/>
      <c r="BB104" s="114"/>
      <c r="BC104" s="114"/>
      <c r="BD104" s="114"/>
      <c r="BE104" s="114"/>
      <c r="BF104" s="114"/>
      <c r="BG104" s="114"/>
      <c r="BH104" s="114"/>
      <c r="BI104" s="114"/>
      <c r="BJ104" s="114"/>
      <c r="BK104" s="114"/>
      <c r="BL104" s="114"/>
      <c r="BM104" s="114"/>
      <c r="BN104" s="114"/>
      <c r="BO104" s="114"/>
      <c r="BP104" s="114"/>
      <c r="BQ104" s="114"/>
      <c r="BR104" s="114"/>
      <c r="BS104" s="114"/>
      <c r="BT104" s="114"/>
      <c r="BU104" s="114"/>
      <c r="BV104" s="114"/>
      <c r="BW104" s="114"/>
      <c r="BX104" s="114"/>
      <c r="BY104" s="114"/>
      <c r="BZ104" s="114"/>
      <c r="CA104" s="114"/>
      <c r="CB104" s="114"/>
      <c r="CC104" s="114"/>
      <c r="CD104" s="114"/>
      <c r="CE104" s="114"/>
    </row>
    <row r="105" spans="1:83" ht="27.95" customHeight="1" x14ac:dyDescent="0.3">
      <c r="A105" s="101"/>
      <c r="B105" s="9" t="s">
        <v>43</v>
      </c>
      <c r="C105" s="9" t="s">
        <v>44</v>
      </c>
      <c r="D105" s="9" t="str">
        <f t="shared" si="18"/>
        <v>USD</v>
      </c>
      <c r="E105" s="9" t="s">
        <v>121</v>
      </c>
      <c r="F105" s="109">
        <v>0</v>
      </c>
      <c r="G105" s="109">
        <v>0</v>
      </c>
      <c r="H105" s="109">
        <v>0</v>
      </c>
      <c r="I105" s="109">
        <v>0</v>
      </c>
      <c r="J105" s="109">
        <v>0.21770556509997552</v>
      </c>
      <c r="K105" s="109">
        <v>0</v>
      </c>
      <c r="L105" s="109">
        <v>0</v>
      </c>
      <c r="M105" s="109">
        <v>0.43541113019995104</v>
      </c>
      <c r="N105" s="109">
        <v>0</v>
      </c>
      <c r="O105" s="109">
        <v>0</v>
      </c>
      <c r="P105" s="109">
        <v>0.43541113019995104</v>
      </c>
      <c r="Q105" s="109">
        <v>0</v>
      </c>
      <c r="R105" s="109">
        <v>0</v>
      </c>
      <c r="S105" s="109">
        <v>0.43541113019995104</v>
      </c>
      <c r="T105" s="109">
        <v>0</v>
      </c>
      <c r="U105" s="109">
        <v>0</v>
      </c>
      <c r="V105" s="109">
        <v>0.43541113019995104</v>
      </c>
      <c r="W105" s="109">
        <v>0</v>
      </c>
      <c r="X105" s="109">
        <v>0</v>
      </c>
      <c r="Y105" s="109">
        <v>0.43541113019995104</v>
      </c>
      <c r="Z105" s="109">
        <v>0</v>
      </c>
      <c r="AA105" s="109">
        <v>0</v>
      </c>
      <c r="AB105" s="109">
        <v>0.43541113019995104</v>
      </c>
      <c r="AC105" s="109">
        <v>0</v>
      </c>
      <c r="AD105" s="109">
        <v>0</v>
      </c>
      <c r="AE105" s="109">
        <v>0.43541113019995104</v>
      </c>
      <c r="AF105" s="109">
        <v>0</v>
      </c>
      <c r="AG105" s="109">
        <v>0</v>
      </c>
      <c r="AH105" s="109">
        <v>0.3628426084999592</v>
      </c>
      <c r="AI105" s="109">
        <v>0</v>
      </c>
      <c r="AM105" s="114"/>
      <c r="AN105" s="114"/>
      <c r="AO105" s="114"/>
      <c r="AP105" s="114"/>
      <c r="AQ105" s="114"/>
      <c r="AR105" s="114"/>
      <c r="AS105" s="114"/>
      <c r="AT105" s="114"/>
      <c r="AU105" s="114"/>
      <c r="AV105" s="114"/>
      <c r="AW105" s="114"/>
      <c r="AX105" s="114"/>
      <c r="AY105" s="114"/>
      <c r="AZ105" s="114"/>
      <c r="BA105" s="114"/>
      <c r="BB105" s="114"/>
      <c r="BC105" s="114"/>
      <c r="BD105" s="114"/>
      <c r="BE105" s="114"/>
      <c r="BF105" s="114"/>
      <c r="BG105" s="114"/>
      <c r="BH105" s="114"/>
      <c r="BI105" s="114"/>
      <c r="BJ105" s="114"/>
      <c r="BK105" s="114"/>
      <c r="BL105" s="114"/>
      <c r="BM105" s="114"/>
      <c r="BN105" s="114"/>
      <c r="BO105" s="114"/>
      <c r="BP105" s="114"/>
      <c r="BQ105" s="114"/>
      <c r="BR105" s="114"/>
      <c r="BS105" s="114"/>
      <c r="BT105" s="114"/>
      <c r="BU105" s="114"/>
      <c r="BV105" s="114"/>
      <c r="BW105" s="114"/>
      <c r="BX105" s="114"/>
      <c r="BY105" s="114"/>
      <c r="BZ105" s="114"/>
      <c r="CA105" s="114"/>
      <c r="CB105" s="114"/>
      <c r="CC105" s="114"/>
      <c r="CD105" s="114"/>
      <c r="CE105" s="114"/>
    </row>
    <row r="106" spans="1:83" ht="27.95" customHeight="1" x14ac:dyDescent="0.3">
      <c r="A106" s="101"/>
      <c r="B106" s="9" t="s">
        <v>41</v>
      </c>
      <c r="C106" s="9" t="s">
        <v>42</v>
      </c>
      <c r="D106" s="9" t="str">
        <f t="shared" si="18"/>
        <v>USD</v>
      </c>
      <c r="E106" s="9" t="s">
        <v>121</v>
      </c>
      <c r="F106" s="109">
        <v>0</v>
      </c>
      <c r="G106" s="109">
        <v>0.39381706</v>
      </c>
      <c r="H106" s="109">
        <v>0</v>
      </c>
      <c r="I106" s="109">
        <v>0</v>
      </c>
      <c r="J106" s="109">
        <v>0.48496636999999954</v>
      </c>
      <c r="K106" s="109">
        <v>0</v>
      </c>
      <c r="L106" s="109">
        <v>0</v>
      </c>
      <c r="M106" s="109">
        <v>0.48496636999999954</v>
      </c>
      <c r="N106" s="109">
        <v>0</v>
      </c>
      <c r="O106" s="109">
        <v>0</v>
      </c>
      <c r="P106" s="109">
        <v>0.48496636999999948</v>
      </c>
      <c r="Q106" s="109">
        <v>0</v>
      </c>
      <c r="R106" s="109">
        <v>0</v>
      </c>
      <c r="S106" s="109">
        <v>0.48496636999999942</v>
      </c>
      <c r="T106" s="109">
        <v>0</v>
      </c>
      <c r="U106" s="109">
        <v>0</v>
      </c>
      <c r="V106" s="109">
        <v>0.48496636999999942</v>
      </c>
      <c r="W106" s="109">
        <v>0</v>
      </c>
      <c r="X106" s="109">
        <v>0</v>
      </c>
      <c r="Y106" s="109">
        <v>0.48496636999999942</v>
      </c>
      <c r="Z106" s="109">
        <v>0</v>
      </c>
      <c r="AA106" s="109">
        <v>0</v>
      </c>
      <c r="AB106" s="109">
        <v>0.48496636999999942</v>
      </c>
      <c r="AC106" s="109">
        <v>0</v>
      </c>
      <c r="AD106" s="109">
        <v>0</v>
      </c>
      <c r="AE106" s="109">
        <v>0.48496636999999942</v>
      </c>
      <c r="AF106" s="109">
        <v>0</v>
      </c>
      <c r="AG106" s="109">
        <v>0</v>
      </c>
      <c r="AH106" s="109">
        <v>9.6993273999999879E-2</v>
      </c>
      <c r="AI106" s="109">
        <v>0</v>
      </c>
      <c r="AM106" s="114"/>
      <c r="AN106" s="114"/>
      <c r="AO106" s="114"/>
      <c r="AP106" s="114"/>
      <c r="AQ106" s="114"/>
      <c r="AR106" s="114"/>
      <c r="AS106" s="114"/>
      <c r="AT106" s="114"/>
      <c r="AU106" s="114"/>
      <c r="AV106" s="114"/>
      <c r="AW106" s="114"/>
      <c r="AX106" s="114"/>
      <c r="AY106" s="114"/>
      <c r="AZ106" s="114"/>
      <c r="BA106" s="114"/>
      <c r="BB106" s="114"/>
      <c r="BC106" s="114"/>
      <c r="BD106" s="114"/>
      <c r="BE106" s="114"/>
      <c r="BF106" s="114"/>
      <c r="BG106" s="114"/>
      <c r="BH106" s="114"/>
      <c r="BI106" s="114"/>
      <c r="BJ106" s="114"/>
      <c r="BK106" s="114"/>
      <c r="BL106" s="114"/>
      <c r="BM106" s="114"/>
      <c r="BN106" s="114"/>
      <c r="BO106" s="114"/>
      <c r="BP106" s="114"/>
      <c r="BQ106" s="114"/>
      <c r="BR106" s="114"/>
      <c r="BS106" s="114"/>
      <c r="BT106" s="114"/>
      <c r="BU106" s="114"/>
      <c r="BV106" s="114"/>
      <c r="BW106" s="114"/>
      <c r="BX106" s="114"/>
      <c r="BY106" s="114"/>
      <c r="BZ106" s="114"/>
      <c r="CA106" s="114"/>
      <c r="CB106" s="114"/>
      <c r="CC106" s="114"/>
      <c r="CD106" s="114"/>
      <c r="CE106" s="114"/>
    </row>
    <row r="107" spans="1:83" ht="27.95" customHeight="1" x14ac:dyDescent="0.3">
      <c r="A107" s="101"/>
      <c r="B107" s="9" t="s">
        <v>169</v>
      </c>
      <c r="C107" s="9" t="s">
        <v>170</v>
      </c>
      <c r="D107" s="9" t="str">
        <f t="shared" si="18"/>
        <v>USD</v>
      </c>
      <c r="E107" s="9" t="s">
        <v>121</v>
      </c>
      <c r="F107" s="109">
        <v>0</v>
      </c>
      <c r="G107" s="109">
        <v>0</v>
      </c>
      <c r="H107" s="109">
        <v>0</v>
      </c>
      <c r="I107" s="109">
        <v>0</v>
      </c>
      <c r="J107" s="109">
        <v>0</v>
      </c>
      <c r="K107" s="109">
        <v>0</v>
      </c>
      <c r="L107" s="109">
        <v>0</v>
      </c>
      <c r="M107" s="109">
        <v>0</v>
      </c>
      <c r="N107" s="109">
        <v>0</v>
      </c>
      <c r="O107" s="109">
        <v>0</v>
      </c>
      <c r="P107" s="109">
        <v>0</v>
      </c>
      <c r="Q107" s="109">
        <v>0</v>
      </c>
      <c r="R107" s="109">
        <v>0</v>
      </c>
      <c r="S107" s="109">
        <v>6.2350000000000003E-2</v>
      </c>
      <c r="T107" s="109">
        <v>0</v>
      </c>
      <c r="U107" s="109">
        <v>0</v>
      </c>
      <c r="V107" s="109">
        <v>6.2350000000000003E-2</v>
      </c>
      <c r="W107" s="109">
        <v>0</v>
      </c>
      <c r="X107" s="109">
        <v>0</v>
      </c>
      <c r="Y107" s="109">
        <v>6.2350000000000003E-2</v>
      </c>
      <c r="Z107" s="109">
        <v>0</v>
      </c>
      <c r="AA107" s="109">
        <v>0</v>
      </c>
      <c r="AB107" s="109">
        <v>6.2350000000000003E-2</v>
      </c>
      <c r="AC107" s="109">
        <v>0</v>
      </c>
      <c r="AD107" s="109">
        <v>0</v>
      </c>
      <c r="AE107" s="109">
        <v>6.2350000000000003E-2</v>
      </c>
      <c r="AF107" s="109">
        <v>0</v>
      </c>
      <c r="AG107" s="109">
        <v>0</v>
      </c>
      <c r="AH107" s="109">
        <v>6.235000000000001E-2</v>
      </c>
      <c r="AI107" s="109">
        <v>0</v>
      </c>
      <c r="AM107" s="114"/>
      <c r="AN107" s="114"/>
      <c r="AO107" s="114"/>
      <c r="AP107" s="114"/>
      <c r="AQ107" s="114"/>
      <c r="AR107" s="114"/>
      <c r="AS107" s="114"/>
      <c r="AT107" s="114"/>
      <c r="AU107" s="114"/>
      <c r="AV107" s="114"/>
      <c r="AW107" s="114"/>
      <c r="AX107" s="114"/>
      <c r="AY107" s="114"/>
      <c r="AZ107" s="114"/>
      <c r="BA107" s="114"/>
      <c r="BB107" s="114"/>
      <c r="BC107" s="114"/>
      <c r="BD107" s="114"/>
      <c r="BE107" s="114"/>
      <c r="BF107" s="114"/>
      <c r="BG107" s="114"/>
      <c r="BH107" s="114"/>
      <c r="BI107" s="114"/>
      <c r="BJ107" s="114"/>
      <c r="BK107" s="114"/>
      <c r="BL107" s="114"/>
      <c r="BM107" s="114"/>
      <c r="BN107" s="114"/>
      <c r="BO107" s="114"/>
      <c r="BP107" s="114"/>
      <c r="BQ107" s="114"/>
      <c r="BR107" s="114"/>
      <c r="BS107" s="114"/>
      <c r="BT107" s="114"/>
      <c r="BU107" s="114"/>
      <c r="BV107" s="114"/>
      <c r="BW107" s="114"/>
      <c r="BX107" s="114"/>
      <c r="BY107" s="114"/>
      <c r="BZ107" s="114"/>
      <c r="CA107" s="114"/>
      <c r="CB107" s="114"/>
      <c r="CC107" s="114"/>
      <c r="CD107" s="114"/>
      <c r="CE107" s="114"/>
    </row>
    <row r="108" spans="1:83" ht="27.95" customHeight="1" x14ac:dyDescent="0.3">
      <c r="A108" s="101"/>
      <c r="B108" s="9" t="s">
        <v>45</v>
      </c>
      <c r="C108" s="9" t="s">
        <v>46</v>
      </c>
      <c r="D108" s="9" t="str">
        <f t="shared" si="18"/>
        <v>USD</v>
      </c>
      <c r="E108" s="9" t="s">
        <v>121</v>
      </c>
      <c r="F108" s="109">
        <v>0</v>
      </c>
      <c r="G108" s="109">
        <v>0.24052004000000002</v>
      </c>
      <c r="H108" s="109">
        <v>0</v>
      </c>
      <c r="I108" s="109">
        <v>0</v>
      </c>
      <c r="J108" s="109">
        <v>0.24052004000000002</v>
      </c>
      <c r="K108" s="109">
        <v>0</v>
      </c>
      <c r="L108" s="109">
        <v>0</v>
      </c>
      <c r="M108" s="109">
        <v>0.24052004000000002</v>
      </c>
      <c r="N108" s="109">
        <v>0</v>
      </c>
      <c r="O108" s="109">
        <v>0</v>
      </c>
      <c r="P108" s="109">
        <v>0.24051971000000044</v>
      </c>
      <c r="Q108" s="109">
        <v>0</v>
      </c>
      <c r="R108" s="109">
        <v>0</v>
      </c>
      <c r="S108" s="109">
        <v>0</v>
      </c>
      <c r="T108" s="109">
        <v>0</v>
      </c>
      <c r="U108" s="109">
        <v>0</v>
      </c>
      <c r="V108" s="109">
        <v>0</v>
      </c>
      <c r="W108" s="109">
        <v>0</v>
      </c>
      <c r="X108" s="109">
        <v>0</v>
      </c>
      <c r="Y108" s="109">
        <v>0</v>
      </c>
      <c r="Z108" s="109">
        <v>0</v>
      </c>
      <c r="AA108" s="109">
        <v>0</v>
      </c>
      <c r="AB108" s="109">
        <v>0</v>
      </c>
      <c r="AC108" s="109">
        <v>0</v>
      </c>
      <c r="AD108" s="109">
        <v>0</v>
      </c>
      <c r="AE108" s="109">
        <v>0</v>
      </c>
      <c r="AF108" s="109">
        <v>0</v>
      </c>
      <c r="AG108" s="109">
        <v>0</v>
      </c>
      <c r="AH108" s="109">
        <v>0</v>
      </c>
      <c r="AI108" s="109">
        <v>0</v>
      </c>
      <c r="AM108" s="114"/>
      <c r="AN108" s="114"/>
      <c r="AO108" s="114"/>
      <c r="AP108" s="114"/>
      <c r="AQ108" s="114"/>
      <c r="AR108" s="114"/>
      <c r="AS108" s="114"/>
      <c r="AT108" s="114"/>
      <c r="AU108" s="114"/>
      <c r="AV108" s="114"/>
      <c r="AW108" s="114"/>
      <c r="AX108" s="114"/>
      <c r="AY108" s="114"/>
      <c r="AZ108" s="114"/>
      <c r="BA108" s="114"/>
      <c r="BB108" s="114"/>
      <c r="BC108" s="114"/>
      <c r="BD108" s="114"/>
      <c r="BE108" s="114"/>
      <c r="BF108" s="114"/>
      <c r="BG108" s="114"/>
      <c r="BH108" s="114"/>
      <c r="BI108" s="114"/>
      <c r="BJ108" s="114"/>
      <c r="BK108" s="114"/>
      <c r="BL108" s="114"/>
      <c r="BM108" s="114"/>
      <c r="BN108" s="114"/>
      <c r="BO108" s="114"/>
      <c r="BP108" s="114"/>
      <c r="BQ108" s="114"/>
      <c r="BR108" s="114"/>
      <c r="BS108" s="114"/>
      <c r="BT108" s="114"/>
      <c r="BU108" s="114"/>
      <c r="BV108" s="114"/>
      <c r="BW108" s="114"/>
      <c r="BX108" s="114"/>
      <c r="BY108" s="114"/>
      <c r="BZ108" s="114"/>
      <c r="CA108" s="114"/>
      <c r="CB108" s="114"/>
      <c r="CC108" s="114"/>
      <c r="CD108" s="114"/>
      <c r="CE108" s="114"/>
    </row>
    <row r="109" spans="1:83" ht="27.95" customHeight="1" x14ac:dyDescent="0.3">
      <c r="A109" s="101"/>
      <c r="B109" s="9" t="s">
        <v>47</v>
      </c>
      <c r="C109" s="9" t="s">
        <v>48</v>
      </c>
      <c r="D109" s="9" t="str">
        <f t="shared" si="18"/>
        <v>USD</v>
      </c>
      <c r="E109" s="9" t="s">
        <v>121</v>
      </c>
      <c r="F109" s="109">
        <v>0</v>
      </c>
      <c r="G109" s="109">
        <v>0</v>
      </c>
      <c r="H109" s="109">
        <v>0</v>
      </c>
      <c r="I109" s="109">
        <v>0</v>
      </c>
      <c r="J109" s="109">
        <v>4.352257411764706E-2</v>
      </c>
      <c r="K109" s="109">
        <v>0</v>
      </c>
      <c r="L109" s="109">
        <v>0</v>
      </c>
      <c r="M109" s="109">
        <v>4.352257411764706E-2</v>
      </c>
      <c r="N109" s="109">
        <v>0</v>
      </c>
      <c r="O109" s="109">
        <v>0</v>
      </c>
      <c r="P109" s="109">
        <v>4.352257411764706E-2</v>
      </c>
      <c r="Q109" s="109">
        <v>0</v>
      </c>
      <c r="R109" s="109">
        <v>0</v>
      </c>
      <c r="S109" s="109">
        <v>4.352257411764706E-2</v>
      </c>
      <c r="T109" s="109">
        <v>0</v>
      </c>
      <c r="U109" s="109">
        <v>0</v>
      </c>
      <c r="V109" s="109">
        <v>4.352257411764706E-2</v>
      </c>
      <c r="W109" s="109">
        <v>0</v>
      </c>
      <c r="X109" s="109">
        <v>0</v>
      </c>
      <c r="Y109" s="109">
        <v>4.352257411764706E-2</v>
      </c>
      <c r="Z109" s="109">
        <v>0</v>
      </c>
      <c r="AA109" s="109">
        <v>0</v>
      </c>
      <c r="AB109" s="109">
        <v>4.352257411764706E-2</v>
      </c>
      <c r="AC109" s="109">
        <v>0</v>
      </c>
      <c r="AD109" s="109">
        <v>0</v>
      </c>
      <c r="AE109" s="109">
        <v>4.352257411764706E-2</v>
      </c>
      <c r="AF109" s="109">
        <v>0</v>
      </c>
      <c r="AG109" s="109">
        <v>0</v>
      </c>
      <c r="AH109" s="109">
        <v>1.3782148470588236E-2</v>
      </c>
      <c r="AI109" s="109">
        <v>0</v>
      </c>
      <c r="AM109" s="114"/>
      <c r="AN109" s="114"/>
      <c r="AO109" s="114"/>
      <c r="AP109" s="114"/>
      <c r="AQ109" s="114"/>
      <c r="AR109" s="114"/>
      <c r="AS109" s="114"/>
      <c r="AT109" s="114"/>
      <c r="AU109" s="114"/>
      <c r="AV109" s="114"/>
      <c r="AW109" s="114"/>
      <c r="AX109" s="114"/>
      <c r="AY109" s="114"/>
      <c r="AZ109" s="114"/>
      <c r="BA109" s="114"/>
      <c r="BB109" s="114"/>
      <c r="BC109" s="114"/>
      <c r="BD109" s="114"/>
      <c r="BE109" s="114"/>
      <c r="BF109" s="114"/>
      <c r="BG109" s="114"/>
      <c r="BH109" s="114"/>
      <c r="BI109" s="114"/>
      <c r="BJ109" s="114"/>
      <c r="BK109" s="114"/>
      <c r="BL109" s="114"/>
      <c r="BM109" s="114"/>
      <c r="BN109" s="114"/>
      <c r="BO109" s="114"/>
      <c r="BP109" s="114"/>
      <c r="BQ109" s="114"/>
      <c r="BR109" s="114"/>
      <c r="BS109" s="114"/>
      <c r="BT109" s="114"/>
      <c r="BU109" s="114"/>
      <c r="BV109" s="114"/>
      <c r="BW109" s="114"/>
      <c r="BX109" s="114"/>
      <c r="BY109" s="114"/>
      <c r="BZ109" s="114"/>
      <c r="CA109" s="114"/>
      <c r="CB109" s="114"/>
      <c r="CC109" s="114"/>
      <c r="CD109" s="114"/>
      <c r="CE109" s="114"/>
    </row>
    <row r="110" spans="1:83" ht="27.95" customHeight="1" x14ac:dyDescent="0.3">
      <c r="A110" s="101"/>
      <c r="B110" s="9" t="s">
        <v>51</v>
      </c>
      <c r="C110" s="9" t="s">
        <v>52</v>
      </c>
      <c r="D110" s="9" t="str">
        <f t="shared" si="18"/>
        <v>USD</v>
      </c>
      <c r="E110" s="9" t="s">
        <v>121</v>
      </c>
      <c r="F110" s="109">
        <v>0</v>
      </c>
      <c r="G110" s="109">
        <v>0</v>
      </c>
      <c r="H110" s="109">
        <v>0</v>
      </c>
      <c r="I110" s="109">
        <v>0</v>
      </c>
      <c r="J110" s="109">
        <v>0.19579784571428568</v>
      </c>
      <c r="K110" s="109">
        <v>0</v>
      </c>
      <c r="L110" s="109">
        <v>0</v>
      </c>
      <c r="M110" s="109">
        <v>0.14684838428571426</v>
      </c>
      <c r="N110" s="109">
        <v>0</v>
      </c>
      <c r="O110" s="109">
        <v>0</v>
      </c>
      <c r="P110" s="109">
        <v>0</v>
      </c>
      <c r="Q110" s="109">
        <v>0</v>
      </c>
      <c r="R110" s="109">
        <v>0</v>
      </c>
      <c r="S110" s="109">
        <v>0</v>
      </c>
      <c r="T110" s="109">
        <v>0</v>
      </c>
      <c r="U110" s="109">
        <v>0</v>
      </c>
      <c r="V110" s="109">
        <v>0</v>
      </c>
      <c r="W110" s="109">
        <v>0</v>
      </c>
      <c r="X110" s="109">
        <v>0</v>
      </c>
      <c r="Y110" s="109">
        <v>0</v>
      </c>
      <c r="Z110" s="109">
        <v>0</v>
      </c>
      <c r="AA110" s="109">
        <v>0</v>
      </c>
      <c r="AB110" s="109">
        <v>0</v>
      </c>
      <c r="AC110" s="109">
        <v>0</v>
      </c>
      <c r="AD110" s="109">
        <v>0</v>
      </c>
      <c r="AE110" s="109">
        <v>0</v>
      </c>
      <c r="AF110" s="109">
        <v>0</v>
      </c>
      <c r="AG110" s="109">
        <v>0</v>
      </c>
      <c r="AH110" s="109">
        <v>0</v>
      </c>
      <c r="AI110" s="109">
        <v>0</v>
      </c>
      <c r="AM110" s="114"/>
      <c r="AN110" s="114"/>
      <c r="AO110" s="114"/>
      <c r="AP110" s="114"/>
      <c r="AQ110" s="114"/>
      <c r="AR110" s="114"/>
      <c r="AS110" s="114"/>
      <c r="AT110" s="114"/>
      <c r="AU110" s="114"/>
      <c r="AV110" s="114"/>
      <c r="AW110" s="114"/>
      <c r="AX110" s="114"/>
      <c r="AY110" s="114"/>
      <c r="AZ110" s="114"/>
      <c r="BA110" s="114"/>
      <c r="BB110" s="114"/>
      <c r="BC110" s="114"/>
      <c r="BD110" s="114"/>
      <c r="BE110" s="114"/>
      <c r="BF110" s="114"/>
      <c r="BG110" s="114"/>
      <c r="BH110" s="114"/>
      <c r="BI110" s="114"/>
      <c r="BJ110" s="114"/>
      <c r="BK110" s="114"/>
      <c r="BL110" s="114"/>
      <c r="BM110" s="114"/>
      <c r="BN110" s="114"/>
      <c r="BO110" s="114"/>
      <c r="BP110" s="114"/>
      <c r="BQ110" s="114"/>
      <c r="BR110" s="114"/>
      <c r="BS110" s="114"/>
      <c r="BT110" s="114"/>
      <c r="BU110" s="114"/>
      <c r="BV110" s="114"/>
      <c r="BW110" s="114"/>
      <c r="BX110" s="114"/>
      <c r="BY110" s="114"/>
      <c r="BZ110" s="114"/>
      <c r="CA110" s="114"/>
      <c r="CB110" s="114"/>
      <c r="CC110" s="114"/>
      <c r="CD110" s="114"/>
      <c r="CE110" s="114"/>
    </row>
    <row r="111" spans="1:83" ht="27.95" customHeight="1" x14ac:dyDescent="0.3">
      <c r="A111" s="101"/>
      <c r="B111" s="9" t="s">
        <v>49</v>
      </c>
      <c r="C111" s="9" t="s">
        <v>50</v>
      </c>
      <c r="D111" s="9" t="str">
        <f t="shared" si="18"/>
        <v>USD</v>
      </c>
      <c r="E111" s="9" t="s">
        <v>121</v>
      </c>
      <c r="F111" s="109">
        <v>0</v>
      </c>
      <c r="G111" s="109">
        <v>0.13818148000000002</v>
      </c>
      <c r="H111" s="109">
        <v>0</v>
      </c>
      <c r="I111" s="109">
        <v>0</v>
      </c>
      <c r="J111" s="109">
        <v>6.9090760000000001E-2</v>
      </c>
      <c r="K111" s="109">
        <v>0</v>
      </c>
      <c r="L111" s="109">
        <v>0</v>
      </c>
      <c r="M111" s="109">
        <v>0</v>
      </c>
      <c r="N111" s="109">
        <v>0</v>
      </c>
      <c r="O111" s="109">
        <v>0</v>
      </c>
      <c r="P111" s="109">
        <v>0</v>
      </c>
      <c r="Q111" s="109">
        <v>0</v>
      </c>
      <c r="R111" s="109">
        <v>0</v>
      </c>
      <c r="S111" s="109">
        <v>0</v>
      </c>
      <c r="T111" s="109">
        <v>0</v>
      </c>
      <c r="U111" s="109">
        <v>0</v>
      </c>
      <c r="V111" s="109">
        <v>0</v>
      </c>
      <c r="W111" s="109">
        <v>0</v>
      </c>
      <c r="X111" s="109">
        <v>0</v>
      </c>
      <c r="Y111" s="109">
        <v>0</v>
      </c>
      <c r="Z111" s="109">
        <v>0</v>
      </c>
      <c r="AA111" s="109">
        <v>0</v>
      </c>
      <c r="AB111" s="109">
        <v>0</v>
      </c>
      <c r="AC111" s="109">
        <v>0</v>
      </c>
      <c r="AD111" s="109">
        <v>0</v>
      </c>
      <c r="AE111" s="109">
        <v>0</v>
      </c>
      <c r="AF111" s="109">
        <v>0</v>
      </c>
      <c r="AG111" s="109">
        <v>0</v>
      </c>
      <c r="AH111" s="109">
        <v>0</v>
      </c>
      <c r="AI111" s="109">
        <v>0</v>
      </c>
      <c r="AM111" s="114"/>
      <c r="AN111" s="114"/>
      <c r="AO111" s="114"/>
      <c r="AP111" s="114"/>
      <c r="AQ111" s="114"/>
      <c r="AR111" s="114"/>
      <c r="AS111" s="114"/>
      <c r="AT111" s="114"/>
      <c r="AU111" s="114"/>
      <c r="AV111" s="114"/>
      <c r="AW111" s="114"/>
      <c r="AX111" s="114"/>
      <c r="AY111" s="114"/>
      <c r="AZ111" s="114"/>
      <c r="BA111" s="114"/>
      <c r="BB111" s="114"/>
      <c r="BC111" s="114"/>
      <c r="BD111" s="114"/>
      <c r="BE111" s="114"/>
      <c r="BF111" s="114"/>
      <c r="BG111" s="114"/>
      <c r="BH111" s="114"/>
      <c r="BI111" s="114"/>
      <c r="BJ111" s="114"/>
      <c r="BK111" s="114"/>
      <c r="BL111" s="114"/>
      <c r="BM111" s="114"/>
      <c r="BN111" s="114"/>
      <c r="BO111" s="114"/>
      <c r="BP111" s="114"/>
      <c r="BQ111" s="114"/>
      <c r="BR111" s="114"/>
      <c r="BS111" s="114"/>
      <c r="BT111" s="114"/>
      <c r="BU111" s="114"/>
      <c r="BV111" s="114"/>
      <c r="BW111" s="114"/>
      <c r="BX111" s="114"/>
      <c r="BY111" s="114"/>
      <c r="BZ111" s="114"/>
      <c r="CA111" s="114"/>
      <c r="CB111" s="114"/>
      <c r="CC111" s="114"/>
      <c r="CD111" s="114"/>
      <c r="CE111" s="114"/>
    </row>
    <row r="112" spans="1:83" ht="27.95" customHeight="1" x14ac:dyDescent="0.3">
      <c r="A112" s="101"/>
      <c r="B112" s="23" t="s">
        <v>53</v>
      </c>
      <c r="C112" s="23"/>
      <c r="D112" s="23"/>
      <c r="E112" s="23"/>
      <c r="F112" s="113">
        <f>+SUM(F113:F114)</f>
        <v>0</v>
      </c>
      <c r="G112" s="113">
        <f t="shared" ref="G112:AI112" si="19">+SUM(G113:G114)</f>
        <v>2.2150561499999992</v>
      </c>
      <c r="H112" s="113">
        <f t="shared" si="19"/>
        <v>0</v>
      </c>
      <c r="I112" s="113">
        <f t="shared" si="19"/>
        <v>0</v>
      </c>
      <c r="J112" s="113">
        <f t="shared" si="19"/>
        <v>1.9998069271428554</v>
      </c>
      <c r="K112" s="113">
        <f t="shared" si="19"/>
        <v>0</v>
      </c>
      <c r="L112" s="113">
        <f t="shared" si="19"/>
        <v>0</v>
      </c>
      <c r="M112" s="113">
        <f t="shared" si="19"/>
        <v>1.7845577028571411</v>
      </c>
      <c r="N112" s="113">
        <f t="shared" si="19"/>
        <v>0</v>
      </c>
      <c r="O112" s="113">
        <f t="shared" si="19"/>
        <v>0</v>
      </c>
      <c r="P112" s="113">
        <f t="shared" si="19"/>
        <v>1.7845577028571411</v>
      </c>
      <c r="Q112" s="113">
        <f t="shared" si="19"/>
        <v>0</v>
      </c>
      <c r="R112" s="113">
        <f t="shared" si="19"/>
        <v>0</v>
      </c>
      <c r="S112" s="113">
        <f t="shared" si="19"/>
        <v>1.7845577028571411</v>
      </c>
      <c r="T112" s="113">
        <f t="shared" si="19"/>
        <v>0</v>
      </c>
      <c r="U112" s="113">
        <f t="shared" si="19"/>
        <v>0</v>
      </c>
      <c r="V112" s="113">
        <f t="shared" si="19"/>
        <v>1.7845577028571411</v>
      </c>
      <c r="W112" s="113">
        <f t="shared" si="19"/>
        <v>0</v>
      </c>
      <c r="X112" s="113">
        <f t="shared" si="19"/>
        <v>0</v>
      </c>
      <c r="Y112" s="113">
        <f t="shared" si="19"/>
        <v>1.7845577028571411</v>
      </c>
      <c r="Z112" s="113">
        <f t="shared" si="19"/>
        <v>0</v>
      </c>
      <c r="AA112" s="113">
        <f t="shared" si="19"/>
        <v>0</v>
      </c>
      <c r="AB112" s="113">
        <f t="shared" si="19"/>
        <v>1.7845577028571411</v>
      </c>
      <c r="AC112" s="113">
        <f t="shared" si="19"/>
        <v>0</v>
      </c>
      <c r="AD112" s="113">
        <f t="shared" si="19"/>
        <v>0</v>
      </c>
      <c r="AE112" s="113">
        <f t="shared" si="19"/>
        <v>1.7845577028571411</v>
      </c>
      <c r="AF112" s="113">
        <f t="shared" si="19"/>
        <v>0</v>
      </c>
      <c r="AG112" s="113">
        <f t="shared" si="19"/>
        <v>0</v>
      </c>
      <c r="AH112" s="113">
        <f t="shared" si="19"/>
        <v>1.0707346217142846</v>
      </c>
      <c r="AI112" s="113">
        <f t="shared" si="19"/>
        <v>0</v>
      </c>
      <c r="AM112" s="144"/>
      <c r="AN112" s="144"/>
      <c r="AO112" s="144"/>
      <c r="AP112" s="144"/>
      <c r="AQ112" s="144"/>
      <c r="AR112" s="144"/>
      <c r="AS112" s="144"/>
      <c r="AT112" s="144"/>
      <c r="AU112" s="144"/>
      <c r="AV112" s="144"/>
      <c r="AW112" s="144"/>
      <c r="AX112" s="144"/>
      <c r="AY112" s="144"/>
      <c r="AZ112" s="144"/>
      <c r="BA112" s="144"/>
      <c r="BB112" s="144"/>
      <c r="BC112" s="144"/>
      <c r="BD112" s="144"/>
      <c r="BE112" s="144"/>
      <c r="BF112" s="144"/>
      <c r="BG112" s="144"/>
      <c r="BH112" s="144"/>
      <c r="BI112" s="144"/>
      <c r="BJ112" s="144"/>
      <c r="BK112" s="144"/>
      <c r="BL112" s="144"/>
      <c r="BM112" s="144"/>
      <c r="BN112" s="144"/>
      <c r="BO112" s="144"/>
      <c r="BP112" s="144"/>
      <c r="BQ112" s="144"/>
      <c r="BR112" s="144"/>
      <c r="BS112" s="144"/>
      <c r="BT112" s="144"/>
      <c r="BU112" s="144"/>
      <c r="BV112" s="144"/>
      <c r="BW112" s="144"/>
      <c r="BX112" s="144"/>
      <c r="BY112" s="144"/>
      <c r="BZ112" s="144"/>
      <c r="CA112" s="144"/>
      <c r="CB112" s="144"/>
      <c r="CC112" s="144"/>
      <c r="CD112" s="144"/>
      <c r="CE112" s="144"/>
    </row>
    <row r="113" spans="1:96" ht="27.95" customHeight="1" x14ac:dyDescent="0.3">
      <c r="A113" s="101"/>
      <c r="B113" s="9" t="s">
        <v>54</v>
      </c>
      <c r="C113" s="9" t="s">
        <v>55</v>
      </c>
      <c r="D113" s="9" t="str">
        <f>+VLOOKUP($C113,$C$10:$D$52,2,FALSE)</f>
        <v>USD</v>
      </c>
      <c r="E113" s="9" t="s">
        <v>121</v>
      </c>
      <c r="F113" s="109">
        <v>0</v>
      </c>
      <c r="G113" s="109">
        <v>1.7845577014285705</v>
      </c>
      <c r="H113" s="109">
        <v>0</v>
      </c>
      <c r="I113" s="109">
        <v>0</v>
      </c>
      <c r="J113" s="109">
        <v>1.7845577028571411</v>
      </c>
      <c r="K113" s="109">
        <v>0</v>
      </c>
      <c r="L113" s="109">
        <v>0</v>
      </c>
      <c r="M113" s="109">
        <v>1.7845577028571411</v>
      </c>
      <c r="N113" s="109">
        <v>0</v>
      </c>
      <c r="O113" s="109">
        <v>0</v>
      </c>
      <c r="P113" s="109">
        <v>1.7845577028571411</v>
      </c>
      <c r="Q113" s="109">
        <v>0</v>
      </c>
      <c r="R113" s="109">
        <v>0</v>
      </c>
      <c r="S113" s="109">
        <v>1.7845577028571411</v>
      </c>
      <c r="T113" s="109">
        <v>0</v>
      </c>
      <c r="U113" s="109">
        <v>0</v>
      </c>
      <c r="V113" s="109">
        <v>1.7845577028571411</v>
      </c>
      <c r="W113" s="109">
        <v>0</v>
      </c>
      <c r="X113" s="109">
        <v>0</v>
      </c>
      <c r="Y113" s="109">
        <v>1.7845577028571411</v>
      </c>
      <c r="Z113" s="109">
        <v>0</v>
      </c>
      <c r="AA113" s="109">
        <v>0</v>
      </c>
      <c r="AB113" s="109">
        <v>1.7845577028571411</v>
      </c>
      <c r="AC113" s="109">
        <v>0</v>
      </c>
      <c r="AD113" s="109">
        <v>0</v>
      </c>
      <c r="AE113" s="109">
        <v>1.7845577028571411</v>
      </c>
      <c r="AF113" s="109">
        <v>0</v>
      </c>
      <c r="AG113" s="109">
        <v>0</v>
      </c>
      <c r="AH113" s="109">
        <v>1.0707346217142846</v>
      </c>
      <c r="AI113" s="109">
        <v>0</v>
      </c>
      <c r="AM113" s="114"/>
      <c r="AN113" s="114"/>
      <c r="AO113" s="114"/>
      <c r="AP113" s="114"/>
      <c r="AQ113" s="114"/>
      <c r="AR113" s="114"/>
      <c r="AS113" s="114"/>
      <c r="AT113" s="114"/>
      <c r="AU113" s="114"/>
      <c r="AV113" s="114"/>
      <c r="AW113" s="114"/>
      <c r="AX113" s="114"/>
      <c r="AY113" s="114"/>
      <c r="AZ113" s="114"/>
      <c r="BA113" s="114"/>
      <c r="BB113" s="114"/>
      <c r="BC113" s="114"/>
      <c r="BD113" s="114"/>
      <c r="BE113" s="114"/>
      <c r="BF113" s="114"/>
      <c r="BG113" s="114"/>
      <c r="BH113" s="114"/>
      <c r="BI113" s="114"/>
      <c r="BJ113" s="114"/>
      <c r="BK113" s="114"/>
      <c r="BL113" s="114"/>
      <c r="BM113" s="114"/>
      <c r="BN113" s="114"/>
      <c r="BO113" s="114"/>
      <c r="BP113" s="114"/>
      <c r="BQ113" s="114"/>
      <c r="BR113" s="114"/>
      <c r="BS113" s="114"/>
      <c r="BT113" s="114"/>
      <c r="BU113" s="114"/>
      <c r="BV113" s="114"/>
      <c r="BW113" s="114"/>
      <c r="BX113" s="114"/>
      <c r="BY113" s="114"/>
      <c r="BZ113" s="114"/>
      <c r="CA113" s="114"/>
      <c r="CB113" s="114"/>
      <c r="CC113" s="114"/>
      <c r="CD113" s="114"/>
      <c r="CE113" s="114"/>
    </row>
    <row r="114" spans="1:96" ht="27.95" customHeight="1" x14ac:dyDescent="0.3">
      <c r="A114" s="101"/>
      <c r="B114" s="9" t="s">
        <v>56</v>
      </c>
      <c r="C114" s="9" t="s">
        <v>57</v>
      </c>
      <c r="D114" s="9" t="str">
        <f>+VLOOKUP($C114,$C$10:$D$52,2,FALSE)</f>
        <v>USD</v>
      </c>
      <c r="E114" s="9" t="s">
        <v>121</v>
      </c>
      <c r="F114" s="109">
        <v>0</v>
      </c>
      <c r="G114" s="109">
        <v>0.43049844857142866</v>
      </c>
      <c r="H114" s="109">
        <v>0</v>
      </c>
      <c r="I114" s="109">
        <v>0</v>
      </c>
      <c r="J114" s="109">
        <v>0.21524922428571433</v>
      </c>
      <c r="K114" s="109">
        <v>0</v>
      </c>
      <c r="L114" s="109">
        <v>0</v>
      </c>
      <c r="M114" s="109">
        <v>0</v>
      </c>
      <c r="N114" s="109">
        <v>0</v>
      </c>
      <c r="O114" s="109">
        <v>0</v>
      </c>
      <c r="P114" s="109">
        <v>0</v>
      </c>
      <c r="Q114" s="109">
        <v>0</v>
      </c>
      <c r="R114" s="109">
        <v>0</v>
      </c>
      <c r="S114" s="109">
        <v>0</v>
      </c>
      <c r="T114" s="109">
        <v>0</v>
      </c>
      <c r="U114" s="109">
        <v>0</v>
      </c>
      <c r="V114" s="109">
        <v>0</v>
      </c>
      <c r="W114" s="109">
        <v>0</v>
      </c>
      <c r="X114" s="109">
        <v>0</v>
      </c>
      <c r="Y114" s="109">
        <v>0</v>
      </c>
      <c r="Z114" s="109">
        <v>0</v>
      </c>
      <c r="AA114" s="109">
        <v>0</v>
      </c>
      <c r="AB114" s="109">
        <v>0</v>
      </c>
      <c r="AC114" s="109">
        <v>0</v>
      </c>
      <c r="AD114" s="109">
        <v>0</v>
      </c>
      <c r="AE114" s="109">
        <v>0</v>
      </c>
      <c r="AF114" s="109">
        <v>0</v>
      </c>
      <c r="AG114" s="109">
        <v>0</v>
      </c>
      <c r="AH114" s="109">
        <v>0</v>
      </c>
      <c r="AI114" s="109">
        <v>0</v>
      </c>
      <c r="AM114" s="114"/>
      <c r="AN114" s="114"/>
      <c r="AO114" s="114"/>
      <c r="AP114" s="114"/>
      <c r="AQ114" s="114"/>
      <c r="AR114" s="114"/>
      <c r="AS114" s="114"/>
      <c r="AT114" s="114"/>
      <c r="AU114" s="114"/>
      <c r="AV114" s="114"/>
      <c r="AW114" s="114"/>
      <c r="AX114" s="114"/>
      <c r="AY114" s="114"/>
      <c r="AZ114" s="114"/>
      <c r="BA114" s="114"/>
      <c r="BB114" s="114"/>
      <c r="BC114" s="114"/>
      <c r="BD114" s="114"/>
      <c r="BE114" s="114"/>
      <c r="BF114" s="114"/>
      <c r="BG114" s="114"/>
      <c r="BH114" s="114"/>
      <c r="BI114" s="114"/>
      <c r="BJ114" s="114"/>
      <c r="BK114" s="114"/>
      <c r="BL114" s="114"/>
      <c r="BM114" s="114"/>
      <c r="BN114" s="114"/>
      <c r="BO114" s="114"/>
      <c r="BP114" s="114"/>
      <c r="BQ114" s="114"/>
      <c r="BR114" s="114"/>
      <c r="BS114" s="114"/>
      <c r="BT114" s="114"/>
      <c r="BU114" s="114"/>
      <c r="BV114" s="114"/>
      <c r="BW114" s="114"/>
      <c r="BX114" s="114"/>
      <c r="BY114" s="114"/>
      <c r="BZ114" s="114"/>
      <c r="CA114" s="114"/>
      <c r="CB114" s="114"/>
      <c r="CC114" s="114"/>
      <c r="CD114" s="114"/>
      <c r="CE114" s="114"/>
    </row>
    <row r="115" spans="1:96" ht="27.95" customHeight="1" x14ac:dyDescent="0.3">
      <c r="A115" s="101"/>
      <c r="B115" s="22" t="s">
        <v>122</v>
      </c>
      <c r="C115" s="22"/>
      <c r="D115" s="22"/>
      <c r="E115" s="22"/>
      <c r="F115" s="107">
        <f>+SUM(F116:F121)</f>
        <v>2323.8479657424</v>
      </c>
      <c r="G115" s="107">
        <f t="shared" ref="G115:AI115" si="20">+SUM(G116:G121)</f>
        <v>0</v>
      </c>
      <c r="H115" s="107">
        <f t="shared" si="20"/>
        <v>0</v>
      </c>
      <c r="I115" s="107">
        <f t="shared" si="20"/>
        <v>612.81205651163089</v>
      </c>
      <c r="J115" s="107">
        <f t="shared" si="20"/>
        <v>0</v>
      </c>
      <c r="K115" s="107">
        <f t="shared" si="20"/>
        <v>0</v>
      </c>
      <c r="L115" s="107">
        <f t="shared" si="20"/>
        <v>3168.6367254347078</v>
      </c>
      <c r="M115" s="107">
        <f t="shared" si="20"/>
        <v>81.532307692307697</v>
      </c>
      <c r="N115" s="107">
        <f t="shared" si="20"/>
        <v>0</v>
      </c>
      <c r="O115" s="107">
        <f t="shared" si="20"/>
        <v>3031.5126334347078</v>
      </c>
      <c r="P115" s="107">
        <f t="shared" si="20"/>
        <v>81.532307692307697</v>
      </c>
      <c r="Q115" s="107">
        <f t="shared" si="20"/>
        <v>0</v>
      </c>
      <c r="R115" s="107">
        <f t="shared" si="20"/>
        <v>410.90588913415388</v>
      </c>
      <c r="S115" s="107">
        <f t="shared" si="20"/>
        <v>81.532307692307697</v>
      </c>
      <c r="T115" s="107">
        <f t="shared" si="20"/>
        <v>0</v>
      </c>
      <c r="U115" s="107">
        <f t="shared" si="20"/>
        <v>0</v>
      </c>
      <c r="V115" s="107">
        <f t="shared" si="20"/>
        <v>81.532307692307697</v>
      </c>
      <c r="W115" s="107">
        <f t="shared" si="20"/>
        <v>0</v>
      </c>
      <c r="X115" s="107">
        <f t="shared" si="20"/>
        <v>0</v>
      </c>
      <c r="Y115" s="107">
        <f t="shared" si="20"/>
        <v>81.532307692307697</v>
      </c>
      <c r="Z115" s="107">
        <f t="shared" si="20"/>
        <v>0</v>
      </c>
      <c r="AA115" s="107">
        <f t="shared" si="20"/>
        <v>0</v>
      </c>
      <c r="AB115" s="107">
        <f t="shared" si="20"/>
        <v>81.532307692307697</v>
      </c>
      <c r="AC115" s="107">
        <f t="shared" si="20"/>
        <v>0</v>
      </c>
      <c r="AD115" s="107">
        <f t="shared" si="20"/>
        <v>0</v>
      </c>
      <c r="AE115" s="107">
        <f t="shared" si="20"/>
        <v>40.766153846153848</v>
      </c>
      <c r="AF115" s="107">
        <f t="shared" si="20"/>
        <v>0</v>
      </c>
      <c r="AG115" s="107">
        <f t="shared" si="20"/>
        <v>0</v>
      </c>
      <c r="AH115" s="107">
        <f t="shared" si="20"/>
        <v>0</v>
      </c>
      <c r="AI115" s="107">
        <f t="shared" si="20"/>
        <v>0</v>
      </c>
      <c r="AM115" s="142"/>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c r="BP115" s="142"/>
      <c r="BQ115" s="142"/>
      <c r="BR115" s="142"/>
      <c r="BS115" s="142"/>
      <c r="BT115" s="142"/>
      <c r="BU115" s="142"/>
      <c r="BV115" s="142"/>
      <c r="BW115" s="142"/>
      <c r="BX115" s="142"/>
      <c r="BY115" s="142"/>
      <c r="BZ115" s="142"/>
      <c r="CA115" s="142"/>
      <c r="CB115" s="142"/>
      <c r="CC115" s="142"/>
      <c r="CD115" s="142"/>
      <c r="CE115" s="142"/>
    </row>
    <row r="116" spans="1:96" ht="27.95" customHeight="1" x14ac:dyDescent="0.3">
      <c r="A116" s="101"/>
      <c r="B116" s="9" t="s">
        <v>167</v>
      </c>
      <c r="C116" s="9" t="s">
        <v>163</v>
      </c>
      <c r="D116" s="9" t="str">
        <f t="shared" ref="D116:D121" si="21">+VLOOKUP($C116,$C$10:$D$52,2,FALSE)</f>
        <v>USD</v>
      </c>
      <c r="E116" s="9" t="s">
        <v>122</v>
      </c>
      <c r="F116" s="109">
        <v>0</v>
      </c>
      <c r="G116" s="109">
        <v>0</v>
      </c>
      <c r="H116" s="109">
        <v>0</v>
      </c>
      <c r="I116" s="109">
        <v>0</v>
      </c>
      <c r="J116" s="109">
        <v>0</v>
      </c>
      <c r="K116" s="109">
        <v>0</v>
      </c>
      <c r="L116" s="109">
        <v>0</v>
      </c>
      <c r="M116" s="109">
        <v>81.532307692307697</v>
      </c>
      <c r="N116" s="109">
        <v>0</v>
      </c>
      <c r="O116" s="109">
        <v>0</v>
      </c>
      <c r="P116" s="109">
        <v>81.532307692307697</v>
      </c>
      <c r="Q116" s="109">
        <v>0</v>
      </c>
      <c r="R116" s="109">
        <v>0</v>
      </c>
      <c r="S116" s="109">
        <v>81.532307692307697</v>
      </c>
      <c r="T116" s="109">
        <v>0</v>
      </c>
      <c r="U116" s="109">
        <v>0</v>
      </c>
      <c r="V116" s="109">
        <v>81.532307692307697</v>
      </c>
      <c r="W116" s="109">
        <v>0</v>
      </c>
      <c r="X116" s="109">
        <v>0</v>
      </c>
      <c r="Y116" s="109">
        <v>81.532307692307697</v>
      </c>
      <c r="Z116" s="109">
        <v>0</v>
      </c>
      <c r="AA116" s="109">
        <v>0</v>
      </c>
      <c r="AB116" s="109">
        <v>81.532307692307697</v>
      </c>
      <c r="AC116" s="109">
        <v>0</v>
      </c>
      <c r="AD116" s="109">
        <v>0</v>
      </c>
      <c r="AE116" s="109">
        <v>40.766153846153848</v>
      </c>
      <c r="AF116" s="109">
        <v>0</v>
      </c>
      <c r="AG116" s="109">
        <v>0</v>
      </c>
      <c r="AH116" s="109">
        <v>0</v>
      </c>
      <c r="AI116" s="109">
        <v>0</v>
      </c>
      <c r="AM116" s="114"/>
      <c r="AN116" s="114"/>
      <c r="AO116" s="114"/>
      <c r="AP116" s="114"/>
      <c r="AQ116" s="114"/>
      <c r="AR116" s="114"/>
      <c r="AS116" s="114"/>
      <c r="AT116" s="114"/>
      <c r="AU116" s="114"/>
      <c r="AV116" s="114"/>
      <c r="AW116" s="114"/>
      <c r="AX116" s="114"/>
      <c r="AY116" s="114"/>
      <c r="AZ116" s="114"/>
      <c r="BA116" s="114"/>
      <c r="BB116" s="114"/>
      <c r="BC116" s="114"/>
      <c r="BD116" s="114"/>
      <c r="BE116" s="114"/>
      <c r="BF116" s="114"/>
      <c r="BG116" s="114"/>
      <c r="BH116" s="114"/>
      <c r="BI116" s="114"/>
      <c r="BJ116" s="114"/>
      <c r="BK116" s="114"/>
      <c r="BL116" s="114"/>
      <c r="BM116" s="114"/>
      <c r="BN116" s="114"/>
      <c r="BO116" s="114"/>
      <c r="BP116" s="114"/>
      <c r="BQ116" s="114"/>
      <c r="BR116" s="114"/>
      <c r="BS116" s="114"/>
      <c r="BT116" s="114"/>
      <c r="BU116" s="114"/>
      <c r="BV116" s="114"/>
      <c r="BW116" s="114"/>
      <c r="BX116" s="114"/>
      <c r="BY116" s="114"/>
      <c r="BZ116" s="114"/>
      <c r="CA116" s="114"/>
      <c r="CB116" s="114"/>
      <c r="CC116" s="114"/>
      <c r="CD116" s="114"/>
      <c r="CE116" s="114"/>
    </row>
    <row r="117" spans="1:96" ht="27.95" customHeight="1" x14ac:dyDescent="0.3">
      <c r="A117" s="101"/>
      <c r="B117" s="9" t="s">
        <v>203</v>
      </c>
      <c r="C117" s="9" t="s">
        <v>204</v>
      </c>
      <c r="D117" s="9" t="str">
        <f t="shared" si="21"/>
        <v>Pesos</v>
      </c>
      <c r="E117" s="9" t="s">
        <v>122</v>
      </c>
      <c r="F117" s="109">
        <v>0</v>
      </c>
      <c r="G117" s="109">
        <v>0</v>
      </c>
      <c r="H117" s="109">
        <v>0</v>
      </c>
      <c r="I117" s="109">
        <v>0</v>
      </c>
      <c r="J117" s="109">
        <v>0</v>
      </c>
      <c r="K117" s="109">
        <v>0</v>
      </c>
      <c r="L117" s="109">
        <v>1108.2225000000001</v>
      </c>
      <c r="M117" s="109">
        <v>0</v>
      </c>
      <c r="N117" s="109">
        <v>0</v>
      </c>
      <c r="O117" s="109">
        <v>2216.7775000000001</v>
      </c>
      <c r="P117" s="109">
        <v>0</v>
      </c>
      <c r="Q117" s="109">
        <v>0</v>
      </c>
      <c r="R117" s="109">
        <v>0</v>
      </c>
      <c r="S117" s="109">
        <v>0</v>
      </c>
      <c r="T117" s="109">
        <v>0</v>
      </c>
      <c r="U117" s="109">
        <v>0</v>
      </c>
      <c r="V117" s="109">
        <v>0</v>
      </c>
      <c r="W117" s="109">
        <v>0</v>
      </c>
      <c r="X117" s="109">
        <v>0</v>
      </c>
      <c r="Y117" s="109">
        <v>0</v>
      </c>
      <c r="Z117" s="109">
        <v>0</v>
      </c>
      <c r="AA117" s="109">
        <v>0</v>
      </c>
      <c r="AB117" s="109">
        <v>0</v>
      </c>
      <c r="AC117" s="109">
        <v>0</v>
      </c>
      <c r="AD117" s="109">
        <v>0</v>
      </c>
      <c r="AE117" s="109">
        <v>0</v>
      </c>
      <c r="AF117" s="109">
        <v>0</v>
      </c>
      <c r="AG117" s="109">
        <v>0</v>
      </c>
      <c r="AH117" s="109">
        <v>0</v>
      </c>
      <c r="AI117" s="109">
        <v>0</v>
      </c>
      <c r="AM117" s="114"/>
      <c r="AN117" s="114"/>
      <c r="AO117" s="114"/>
      <c r="AP117" s="114"/>
      <c r="AQ117" s="114"/>
      <c r="AR117" s="114"/>
      <c r="AS117" s="114"/>
      <c r="AT117" s="114"/>
      <c r="AU117" s="114"/>
      <c r="AV117" s="114"/>
      <c r="AW117" s="114"/>
      <c r="AX117" s="114"/>
      <c r="AY117" s="114"/>
      <c r="AZ117" s="114"/>
      <c r="BA117" s="114"/>
      <c r="BB117" s="114"/>
      <c r="BC117" s="114"/>
      <c r="BD117" s="114"/>
      <c r="BE117" s="114"/>
      <c r="BF117" s="114"/>
      <c r="BG117" s="114"/>
      <c r="BH117" s="114"/>
      <c r="BI117" s="114"/>
      <c r="BJ117" s="114"/>
      <c r="BK117" s="114"/>
      <c r="BL117" s="114"/>
      <c r="BM117" s="114"/>
      <c r="BN117" s="114"/>
      <c r="BO117" s="114"/>
      <c r="BP117" s="114"/>
      <c r="BQ117" s="114"/>
      <c r="BR117" s="114"/>
      <c r="BS117" s="114"/>
      <c r="BT117" s="114"/>
      <c r="BU117" s="114"/>
      <c r="BV117" s="114"/>
      <c r="BW117" s="114"/>
      <c r="BX117" s="114"/>
      <c r="BY117" s="114"/>
      <c r="BZ117" s="114"/>
      <c r="CA117" s="114"/>
      <c r="CB117" s="114"/>
      <c r="CC117" s="114"/>
      <c r="CD117" s="114"/>
      <c r="CE117" s="114"/>
    </row>
    <row r="118" spans="1:96" ht="27.95" customHeight="1" x14ac:dyDescent="0.3">
      <c r="A118" s="101"/>
      <c r="B118" s="9" t="s">
        <v>177</v>
      </c>
      <c r="C118" s="9" t="s">
        <v>178</v>
      </c>
      <c r="D118" s="9" t="str">
        <f t="shared" si="21"/>
        <v>Pesos</v>
      </c>
      <c r="E118" s="9" t="s">
        <v>122</v>
      </c>
      <c r="F118" s="109">
        <v>0</v>
      </c>
      <c r="G118" s="109">
        <v>0</v>
      </c>
      <c r="H118" s="109">
        <v>0</v>
      </c>
      <c r="I118" s="109">
        <v>605.76923076923083</v>
      </c>
      <c r="J118" s="109">
        <v>0</v>
      </c>
      <c r="K118" s="109">
        <v>0</v>
      </c>
      <c r="L118" s="109">
        <v>807.69230769230774</v>
      </c>
      <c r="M118" s="109">
        <v>0</v>
      </c>
      <c r="N118" s="109">
        <v>0</v>
      </c>
      <c r="O118" s="109">
        <v>807.69230769230774</v>
      </c>
      <c r="P118" s="109">
        <v>0</v>
      </c>
      <c r="Q118" s="109">
        <v>0</v>
      </c>
      <c r="R118" s="109">
        <v>403.84615384615387</v>
      </c>
      <c r="S118" s="109">
        <v>0</v>
      </c>
      <c r="T118" s="109">
        <v>0</v>
      </c>
      <c r="U118" s="109">
        <v>0</v>
      </c>
      <c r="V118" s="109">
        <v>0</v>
      </c>
      <c r="W118" s="109">
        <v>0</v>
      </c>
      <c r="X118" s="109">
        <v>0</v>
      </c>
      <c r="Y118" s="109">
        <v>0</v>
      </c>
      <c r="Z118" s="109">
        <v>0</v>
      </c>
      <c r="AA118" s="109">
        <v>0</v>
      </c>
      <c r="AB118" s="109">
        <v>0</v>
      </c>
      <c r="AC118" s="109">
        <v>0</v>
      </c>
      <c r="AD118" s="109">
        <v>0</v>
      </c>
      <c r="AE118" s="109">
        <v>0</v>
      </c>
      <c r="AF118" s="109">
        <v>0</v>
      </c>
      <c r="AG118" s="109">
        <v>0</v>
      </c>
      <c r="AH118" s="109">
        <v>0</v>
      </c>
      <c r="AI118" s="109">
        <v>0</v>
      </c>
      <c r="AM118" s="114"/>
      <c r="AN118" s="114"/>
      <c r="AO118" s="114"/>
      <c r="AP118" s="114"/>
      <c r="AQ118" s="114"/>
      <c r="AR118" s="114"/>
      <c r="AS118" s="114"/>
      <c r="AT118" s="114"/>
      <c r="AU118" s="114"/>
      <c r="AV118" s="114"/>
      <c r="AW118" s="114"/>
      <c r="AX118" s="114"/>
      <c r="AY118" s="114"/>
      <c r="AZ118" s="114"/>
      <c r="BA118" s="114"/>
      <c r="BB118" s="114"/>
      <c r="BC118" s="114"/>
      <c r="BD118" s="114"/>
      <c r="BE118" s="114"/>
      <c r="BF118" s="114"/>
      <c r="BG118" s="114"/>
      <c r="BH118" s="114"/>
      <c r="BI118" s="114"/>
      <c r="BJ118" s="114"/>
      <c r="BK118" s="114"/>
      <c r="BL118" s="114"/>
      <c r="BM118" s="114"/>
      <c r="BN118" s="114"/>
      <c r="BO118" s="114"/>
      <c r="BP118" s="114"/>
      <c r="BQ118" s="114"/>
      <c r="BR118" s="114"/>
      <c r="BS118" s="114"/>
      <c r="BT118" s="114"/>
      <c r="BU118" s="114"/>
      <c r="BV118" s="114"/>
      <c r="BW118" s="114"/>
      <c r="BX118" s="114"/>
      <c r="BY118" s="114"/>
      <c r="BZ118" s="114"/>
      <c r="CA118" s="114"/>
      <c r="CB118" s="114"/>
      <c r="CC118" s="114"/>
      <c r="CD118" s="114"/>
      <c r="CE118" s="114"/>
    </row>
    <row r="119" spans="1:96" ht="27.95" customHeight="1" x14ac:dyDescent="0.3">
      <c r="A119" s="101"/>
      <c r="B119" s="9" t="s">
        <v>205</v>
      </c>
      <c r="C119" s="9" t="s">
        <v>206</v>
      </c>
      <c r="D119" s="9" t="str">
        <f t="shared" si="21"/>
        <v>Pesos</v>
      </c>
      <c r="E119" s="9" t="s">
        <v>122</v>
      </c>
      <c r="F119" s="109">
        <v>0</v>
      </c>
      <c r="G119" s="109">
        <v>0</v>
      </c>
      <c r="H119" s="109">
        <v>0</v>
      </c>
      <c r="I119" s="109">
        <v>0</v>
      </c>
      <c r="J119" s="109">
        <v>0</v>
      </c>
      <c r="K119" s="109">
        <v>0</v>
      </c>
      <c r="L119" s="109">
        <v>1245.6790920000001</v>
      </c>
      <c r="M119" s="109">
        <v>0</v>
      </c>
      <c r="N119" s="109">
        <v>0</v>
      </c>
      <c r="O119" s="109">
        <v>0</v>
      </c>
      <c r="P119" s="109">
        <v>0</v>
      </c>
      <c r="Q119" s="109">
        <v>0</v>
      </c>
      <c r="R119" s="109">
        <v>0</v>
      </c>
      <c r="S119" s="109">
        <v>0</v>
      </c>
      <c r="T119" s="109">
        <v>0</v>
      </c>
      <c r="U119" s="109">
        <v>0</v>
      </c>
      <c r="V119" s="109">
        <v>0</v>
      </c>
      <c r="W119" s="109">
        <v>0</v>
      </c>
      <c r="X119" s="109">
        <v>0</v>
      </c>
      <c r="Y119" s="109">
        <v>0</v>
      </c>
      <c r="Z119" s="109">
        <v>0</v>
      </c>
      <c r="AA119" s="109">
        <v>0</v>
      </c>
      <c r="AB119" s="109">
        <v>0</v>
      </c>
      <c r="AC119" s="109">
        <v>0</v>
      </c>
      <c r="AD119" s="109">
        <v>0</v>
      </c>
      <c r="AE119" s="109">
        <v>0</v>
      </c>
      <c r="AF119" s="109">
        <v>0</v>
      </c>
      <c r="AG119" s="109">
        <v>0</v>
      </c>
      <c r="AH119" s="109">
        <v>0</v>
      </c>
      <c r="AI119" s="109">
        <v>0</v>
      </c>
      <c r="AM119" s="114"/>
      <c r="AN119" s="114"/>
      <c r="AO119" s="114"/>
      <c r="AP119" s="114"/>
      <c r="AQ119" s="114"/>
      <c r="AR119" s="114"/>
      <c r="AS119" s="114"/>
      <c r="AT119" s="114"/>
      <c r="AU119" s="114"/>
      <c r="AV119" s="114"/>
      <c r="AW119" s="114"/>
      <c r="AX119" s="114"/>
      <c r="AY119" s="114"/>
      <c r="AZ119" s="114"/>
      <c r="BA119" s="114"/>
      <c r="BB119" s="114"/>
      <c r="BC119" s="114"/>
      <c r="BD119" s="114"/>
      <c r="BE119" s="114"/>
      <c r="BF119" s="114"/>
      <c r="BG119" s="114"/>
      <c r="BH119" s="114"/>
      <c r="BI119" s="114"/>
      <c r="BJ119" s="114"/>
      <c r="BK119" s="114"/>
      <c r="BL119" s="114"/>
      <c r="BM119" s="114"/>
      <c r="BN119" s="114"/>
      <c r="BO119" s="114"/>
      <c r="BP119" s="114"/>
      <c r="BQ119" s="114"/>
      <c r="BR119" s="114"/>
      <c r="BS119" s="114"/>
      <c r="BT119" s="114"/>
      <c r="BU119" s="114"/>
      <c r="BV119" s="114"/>
      <c r="BW119" s="114"/>
      <c r="BX119" s="114"/>
      <c r="BY119" s="114"/>
      <c r="BZ119" s="114"/>
      <c r="CA119" s="114"/>
      <c r="CB119" s="114"/>
      <c r="CC119" s="114"/>
      <c r="CD119" s="114"/>
      <c r="CE119" s="114"/>
    </row>
    <row r="120" spans="1:96" ht="27.95" customHeight="1" x14ac:dyDescent="0.3">
      <c r="A120" s="101"/>
      <c r="B120" s="11" t="s">
        <v>60</v>
      </c>
      <c r="C120" s="9" t="s">
        <v>61</v>
      </c>
      <c r="D120" s="9" t="str">
        <f t="shared" si="21"/>
        <v>Pesos</v>
      </c>
      <c r="E120" s="9" t="s">
        <v>122</v>
      </c>
      <c r="F120" s="109">
        <v>7.0428257423999998</v>
      </c>
      <c r="G120" s="109">
        <v>0</v>
      </c>
      <c r="H120" s="109">
        <v>0</v>
      </c>
      <c r="I120" s="109">
        <v>7.0428257423999998</v>
      </c>
      <c r="J120" s="109">
        <v>0</v>
      </c>
      <c r="K120" s="109">
        <v>0</v>
      </c>
      <c r="L120" s="109">
        <v>7.0428257423999998</v>
      </c>
      <c r="M120" s="109">
        <v>0</v>
      </c>
      <c r="N120" s="109">
        <v>0</v>
      </c>
      <c r="O120" s="109">
        <v>7.0428257423999998</v>
      </c>
      <c r="P120" s="109">
        <v>0</v>
      </c>
      <c r="Q120" s="109">
        <v>0</v>
      </c>
      <c r="R120" s="109">
        <v>7.0597352879999997</v>
      </c>
      <c r="S120" s="109">
        <v>0</v>
      </c>
      <c r="T120" s="109">
        <v>0</v>
      </c>
      <c r="U120" s="109">
        <v>0</v>
      </c>
      <c r="V120" s="109">
        <v>0</v>
      </c>
      <c r="W120" s="109">
        <v>0</v>
      </c>
      <c r="X120" s="109">
        <v>0</v>
      </c>
      <c r="Y120" s="109">
        <v>0</v>
      </c>
      <c r="Z120" s="109">
        <v>0</v>
      </c>
      <c r="AA120" s="109">
        <v>0</v>
      </c>
      <c r="AB120" s="109">
        <v>0</v>
      </c>
      <c r="AC120" s="109">
        <v>0</v>
      </c>
      <c r="AD120" s="109">
        <v>0</v>
      </c>
      <c r="AE120" s="109">
        <v>0</v>
      </c>
      <c r="AF120" s="109">
        <v>0</v>
      </c>
      <c r="AG120" s="109">
        <v>0</v>
      </c>
      <c r="AH120" s="109">
        <v>0</v>
      </c>
      <c r="AI120" s="109">
        <v>0</v>
      </c>
      <c r="AM120" s="114"/>
      <c r="AN120" s="114"/>
      <c r="AO120" s="114"/>
      <c r="AP120" s="114"/>
      <c r="AQ120" s="114"/>
      <c r="AR120" s="114"/>
      <c r="AS120" s="114"/>
      <c r="AT120" s="114"/>
      <c r="AU120" s="114"/>
      <c r="AV120" s="114"/>
      <c r="AW120" s="114"/>
      <c r="AX120" s="114"/>
      <c r="AY120" s="114"/>
      <c r="AZ120" s="114"/>
      <c r="BA120" s="114"/>
      <c r="BB120" s="114"/>
      <c r="BC120" s="114"/>
      <c r="BD120" s="114"/>
      <c r="BE120" s="114"/>
      <c r="BF120" s="114"/>
      <c r="BG120" s="114"/>
      <c r="BH120" s="114"/>
      <c r="BI120" s="114"/>
      <c r="BJ120" s="114"/>
      <c r="BK120" s="114"/>
      <c r="BL120" s="114"/>
      <c r="BM120" s="114"/>
      <c r="BN120" s="114"/>
      <c r="BO120" s="114"/>
      <c r="BP120" s="114"/>
      <c r="BQ120" s="114"/>
      <c r="BR120" s="114"/>
      <c r="BS120" s="114"/>
      <c r="BT120" s="114"/>
      <c r="BU120" s="114"/>
      <c r="BV120" s="114"/>
      <c r="BW120" s="114"/>
      <c r="BX120" s="114"/>
      <c r="BY120" s="114"/>
      <c r="BZ120" s="114"/>
      <c r="CA120" s="114"/>
      <c r="CB120" s="114"/>
      <c r="CC120" s="114"/>
      <c r="CD120" s="114"/>
      <c r="CE120" s="114"/>
    </row>
    <row r="121" spans="1:96" ht="27.95" customHeight="1" x14ac:dyDescent="0.3">
      <c r="A121" s="101"/>
      <c r="B121" s="9" t="s">
        <v>188</v>
      </c>
      <c r="C121" s="9" t="s">
        <v>59</v>
      </c>
      <c r="D121" s="9" t="str">
        <f t="shared" si="21"/>
        <v>Pesos</v>
      </c>
      <c r="E121" s="9" t="s">
        <v>122</v>
      </c>
      <c r="F121" s="109">
        <v>2316.8051399999999</v>
      </c>
      <c r="G121" s="109">
        <v>0</v>
      </c>
      <c r="H121" s="109">
        <v>0</v>
      </c>
      <c r="I121" s="109">
        <v>0</v>
      </c>
      <c r="J121" s="109">
        <v>0</v>
      </c>
      <c r="K121" s="109">
        <v>0</v>
      </c>
      <c r="L121" s="109">
        <v>0</v>
      </c>
      <c r="M121" s="109">
        <v>0</v>
      </c>
      <c r="N121" s="109">
        <v>0</v>
      </c>
      <c r="O121" s="109">
        <v>0</v>
      </c>
      <c r="P121" s="109">
        <v>0</v>
      </c>
      <c r="Q121" s="109">
        <v>0</v>
      </c>
      <c r="R121" s="109">
        <v>0</v>
      </c>
      <c r="S121" s="109">
        <v>0</v>
      </c>
      <c r="T121" s="109">
        <v>0</v>
      </c>
      <c r="U121" s="109">
        <v>0</v>
      </c>
      <c r="V121" s="109">
        <v>0</v>
      </c>
      <c r="W121" s="109">
        <v>0</v>
      </c>
      <c r="X121" s="109">
        <v>0</v>
      </c>
      <c r="Y121" s="109">
        <v>0</v>
      </c>
      <c r="Z121" s="109">
        <v>0</v>
      </c>
      <c r="AA121" s="109">
        <v>0</v>
      </c>
      <c r="AB121" s="109">
        <v>0</v>
      </c>
      <c r="AC121" s="109">
        <v>0</v>
      </c>
      <c r="AD121" s="109">
        <v>0</v>
      </c>
      <c r="AE121" s="109">
        <v>0</v>
      </c>
      <c r="AF121" s="109">
        <v>0</v>
      </c>
      <c r="AG121" s="109">
        <v>0</v>
      </c>
      <c r="AH121" s="109">
        <v>0</v>
      </c>
      <c r="AI121" s="109">
        <v>0</v>
      </c>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14"/>
      <c r="BP121" s="114"/>
      <c r="BQ121" s="114"/>
      <c r="BR121" s="114"/>
      <c r="BS121" s="114"/>
      <c r="BT121" s="114"/>
      <c r="BU121" s="114"/>
      <c r="BV121" s="114"/>
      <c r="BW121" s="114"/>
      <c r="BX121" s="114"/>
      <c r="BY121" s="114"/>
      <c r="BZ121" s="114"/>
      <c r="CA121" s="114"/>
      <c r="CB121" s="114"/>
      <c r="CC121" s="114"/>
      <c r="CD121" s="114"/>
      <c r="CE121" s="114"/>
    </row>
    <row r="122" spans="1:96" ht="6.75" customHeight="1" x14ac:dyDescent="0.3">
      <c r="B122" s="25"/>
      <c r="C122" s="15"/>
      <c r="D122" s="15"/>
      <c r="E122" s="53"/>
      <c r="F122" s="53"/>
      <c r="G122" s="53"/>
      <c r="H122" s="53"/>
      <c r="I122" s="53"/>
      <c r="J122" s="53"/>
      <c r="K122" s="53"/>
      <c r="L122" s="53"/>
      <c r="M122" s="53"/>
      <c r="N122" s="26"/>
      <c r="O122" s="26"/>
      <c r="P122" s="26"/>
      <c r="Q122" s="26"/>
      <c r="R122" s="26"/>
      <c r="S122" s="26"/>
      <c r="T122" s="26"/>
      <c r="U122" s="26"/>
      <c r="V122" s="26"/>
      <c r="W122" s="52"/>
      <c r="X122" s="52"/>
      <c r="Y122" s="52"/>
      <c r="Z122" s="52"/>
      <c r="AA122" s="52"/>
      <c r="AB122" s="52"/>
      <c r="AC122" s="52"/>
      <c r="AD122" s="52"/>
      <c r="AE122" s="52"/>
      <c r="AF122" s="52"/>
    </row>
    <row r="123" spans="1:96" ht="29.25" customHeight="1" x14ac:dyDescent="0.3">
      <c r="B123" s="153" t="s">
        <v>62</v>
      </c>
      <c r="C123" s="154"/>
      <c r="D123" s="154"/>
      <c r="E123" s="155"/>
      <c r="F123" s="107">
        <f>+SUM(F78,F94,F97,F99,F115)</f>
        <v>4956.8121740246343</v>
      </c>
      <c r="G123" s="107">
        <f t="shared" ref="G123:AI123" si="22">+SUM(G78,G94,G97,G99,G115)</f>
        <v>16.248720311656189</v>
      </c>
      <c r="H123" s="107">
        <f t="shared" si="22"/>
        <v>10.434325061801667</v>
      </c>
      <c r="I123" s="107">
        <f t="shared" si="22"/>
        <v>10944.405910816889</v>
      </c>
      <c r="J123" s="107">
        <f t="shared" si="22"/>
        <v>15.833818781625691</v>
      </c>
      <c r="K123" s="107">
        <f t="shared" si="22"/>
        <v>36.133681228461327</v>
      </c>
      <c r="L123" s="107">
        <f t="shared" si="22"/>
        <v>13333.00264444296</v>
      </c>
      <c r="M123" s="107">
        <f t="shared" si="22"/>
        <v>97.250542593319082</v>
      </c>
      <c r="N123" s="107">
        <f t="shared" si="22"/>
        <v>39.418561340139632</v>
      </c>
      <c r="O123" s="107">
        <f t="shared" si="22"/>
        <v>3332.5015066782139</v>
      </c>
      <c r="P123" s="107">
        <f t="shared" si="22"/>
        <v>97.103693879033358</v>
      </c>
      <c r="Q123" s="107">
        <f t="shared" si="22"/>
        <v>39.418561340139632</v>
      </c>
      <c r="R123" s="107">
        <f t="shared" si="22"/>
        <v>540.02896532669536</v>
      </c>
      <c r="S123" s="107">
        <f t="shared" si="22"/>
        <v>96.925524169033366</v>
      </c>
      <c r="T123" s="107">
        <f t="shared" si="22"/>
        <v>39.418561340139632</v>
      </c>
      <c r="U123" s="107">
        <f t="shared" si="22"/>
        <v>36.031060862776869</v>
      </c>
      <c r="V123" s="107">
        <f t="shared" si="22"/>
        <v>92.054714317604791</v>
      </c>
      <c r="W123" s="107">
        <f t="shared" si="22"/>
        <v>22.994160781748118</v>
      </c>
      <c r="X123" s="107">
        <f t="shared" si="22"/>
        <v>0</v>
      </c>
      <c r="Y123" s="107">
        <f t="shared" si="22"/>
        <v>92.054714317604791</v>
      </c>
      <c r="Z123" s="107">
        <f t="shared" si="22"/>
        <v>0</v>
      </c>
      <c r="AA123" s="107">
        <f t="shared" si="22"/>
        <v>0</v>
      </c>
      <c r="AB123" s="107">
        <f t="shared" si="22"/>
        <v>92.054714317604791</v>
      </c>
      <c r="AC123" s="107">
        <f t="shared" si="22"/>
        <v>0</v>
      </c>
      <c r="AD123" s="107">
        <f t="shared" si="22"/>
        <v>0</v>
      </c>
      <c r="AE123" s="107">
        <f t="shared" si="22"/>
        <v>51.28856047145095</v>
      </c>
      <c r="AF123" s="107">
        <f t="shared" si="22"/>
        <v>0</v>
      </c>
      <c r="AG123" s="107">
        <f t="shared" si="22"/>
        <v>0</v>
      </c>
      <c r="AH123" s="107">
        <f t="shared" si="22"/>
        <v>4.9899177816928102</v>
      </c>
      <c r="AI123" s="107">
        <f t="shared" si="22"/>
        <v>0</v>
      </c>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2"/>
      <c r="BR123" s="142"/>
      <c r="BS123" s="142"/>
      <c r="BT123" s="142"/>
      <c r="BU123" s="142"/>
      <c r="BV123" s="142"/>
      <c r="BW123" s="142"/>
      <c r="BX123" s="142"/>
      <c r="BY123" s="142"/>
      <c r="BZ123" s="142"/>
      <c r="CA123" s="142"/>
      <c r="CB123" s="142"/>
      <c r="CC123" s="142"/>
      <c r="CD123" s="142"/>
      <c r="CE123" s="142"/>
    </row>
    <row r="124" spans="1:96" x14ac:dyDescent="0.3">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96" ht="30" customHeight="1" x14ac:dyDescent="0.3">
      <c r="B125" s="24" t="s">
        <v>180</v>
      </c>
      <c r="E125" s="118"/>
      <c r="F125" s="41"/>
      <c r="G125" s="41"/>
      <c r="H125" s="41"/>
      <c r="I125" s="41"/>
      <c r="J125" s="41"/>
      <c r="K125" s="41"/>
      <c r="L125" s="41"/>
      <c r="M125" s="41"/>
      <c r="N125" s="41"/>
      <c r="O125" s="41"/>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39"/>
      <c r="BI125" s="139"/>
      <c r="BJ125" s="139"/>
      <c r="BK125" s="139"/>
      <c r="BL125" s="139"/>
      <c r="BM125" s="139"/>
      <c r="BN125" s="139"/>
      <c r="BO125" s="139"/>
      <c r="BP125" s="139"/>
      <c r="BQ125" s="139"/>
      <c r="BR125" s="139"/>
      <c r="BS125" s="139"/>
      <c r="BT125" s="139"/>
      <c r="BU125" s="139"/>
      <c r="BV125" s="139"/>
      <c r="BW125" s="139"/>
      <c r="BX125" s="139"/>
      <c r="BY125" s="139"/>
      <c r="BZ125" s="139"/>
      <c r="CA125" s="139"/>
      <c r="CB125" s="139"/>
      <c r="CC125" s="139"/>
      <c r="CD125" s="139"/>
      <c r="CE125" s="139"/>
      <c r="CF125" s="139"/>
      <c r="CG125" s="139"/>
      <c r="CH125" s="139"/>
      <c r="CI125" s="139"/>
      <c r="CJ125" s="139"/>
      <c r="CK125" s="139"/>
      <c r="CL125" s="139"/>
      <c r="CM125" s="139"/>
      <c r="CN125" s="139"/>
      <c r="CO125" s="139"/>
      <c r="CP125" s="139"/>
      <c r="CQ125" s="139"/>
      <c r="CR125" s="139"/>
    </row>
    <row r="126" spans="1:96" ht="27.95" customHeight="1" x14ac:dyDescent="0.3">
      <c r="B126" s="9" t="s">
        <v>181</v>
      </c>
      <c r="C126" s="9" t="s">
        <v>182</v>
      </c>
      <c r="D126" s="9" t="s">
        <v>2</v>
      </c>
      <c r="E126" s="120" t="s">
        <v>183</v>
      </c>
      <c r="F126" s="109">
        <v>1549.8907380000001</v>
      </c>
      <c r="G126" s="109">
        <v>0</v>
      </c>
      <c r="H126" s="109">
        <v>0</v>
      </c>
      <c r="I126" s="109">
        <v>0</v>
      </c>
      <c r="J126" s="109">
        <v>0</v>
      </c>
      <c r="K126" s="109">
        <v>0</v>
      </c>
      <c r="L126" s="109">
        <v>0</v>
      </c>
      <c r="M126" s="109">
        <v>0</v>
      </c>
      <c r="N126" s="109">
        <v>0</v>
      </c>
      <c r="O126" s="109">
        <v>0</v>
      </c>
      <c r="P126" s="109">
        <v>0</v>
      </c>
      <c r="Q126" s="109">
        <v>0</v>
      </c>
      <c r="R126" s="109">
        <v>0</v>
      </c>
      <c r="S126" s="109">
        <v>0</v>
      </c>
      <c r="T126" s="109">
        <v>0</v>
      </c>
      <c r="U126" s="109">
        <v>0</v>
      </c>
      <c r="V126" s="109">
        <v>0</v>
      </c>
      <c r="W126" s="109">
        <v>0</v>
      </c>
      <c r="X126" s="109">
        <v>0</v>
      </c>
      <c r="Y126" s="109">
        <v>0</v>
      </c>
      <c r="Z126" s="109">
        <v>0</v>
      </c>
      <c r="AA126" s="109">
        <v>0</v>
      </c>
      <c r="AB126" s="109">
        <v>0</v>
      </c>
      <c r="AC126" s="109">
        <v>0</v>
      </c>
      <c r="AD126" s="109">
        <v>0</v>
      </c>
      <c r="AE126" s="109">
        <v>0</v>
      </c>
      <c r="AF126" s="109">
        <v>0</v>
      </c>
      <c r="AG126" s="109">
        <v>0</v>
      </c>
      <c r="AH126" s="109">
        <v>0</v>
      </c>
      <c r="AI126" s="109">
        <v>0</v>
      </c>
      <c r="AJ126" s="114"/>
      <c r="AK126" s="114"/>
      <c r="AL126" s="114"/>
      <c r="AM126" s="114"/>
      <c r="AN126" s="114"/>
      <c r="AO126" s="114"/>
      <c r="AP126" s="114"/>
      <c r="AQ126" s="114"/>
      <c r="AR126" s="114"/>
      <c r="AS126" s="114"/>
      <c r="AT126" s="114"/>
      <c r="AU126" s="114"/>
      <c r="AV126" s="114"/>
      <c r="AW126" s="114"/>
      <c r="AX126" s="114"/>
      <c r="AY126" s="114"/>
      <c r="AZ126" s="114"/>
      <c r="BA126" s="114"/>
      <c r="BB126" s="114"/>
      <c r="BC126" s="114"/>
      <c r="BD126" s="114"/>
      <c r="BE126" s="114"/>
      <c r="BF126" s="114"/>
      <c r="BG126" s="114"/>
      <c r="BH126" s="114"/>
      <c r="BI126" s="114"/>
      <c r="BJ126" s="114"/>
      <c r="BK126" s="114"/>
      <c r="BL126" s="114"/>
      <c r="BM126" s="114"/>
      <c r="BN126" s="114"/>
      <c r="BO126" s="114"/>
      <c r="BP126" s="114"/>
      <c r="BQ126" s="114"/>
      <c r="BR126" s="114"/>
      <c r="BS126" s="114"/>
      <c r="BT126" s="114"/>
      <c r="BU126" s="114"/>
      <c r="BV126" s="114"/>
      <c r="BW126" s="114"/>
      <c r="BX126" s="114"/>
      <c r="BY126" s="114"/>
      <c r="BZ126" s="114"/>
      <c r="CA126" s="114"/>
      <c r="CB126" s="114"/>
      <c r="CC126" s="114"/>
      <c r="CD126" s="114"/>
      <c r="CE126" s="114"/>
      <c r="CI126" s="140"/>
      <c r="CJ126" s="140"/>
      <c r="CK126" s="140"/>
      <c r="CL126" s="140"/>
      <c r="CM126" s="140"/>
      <c r="CN126" s="140"/>
      <c r="CO126" s="140"/>
      <c r="CP126" s="114"/>
      <c r="CQ126" s="114"/>
      <c r="CR126" s="114"/>
    </row>
    <row r="127" spans="1:96" ht="27.95" customHeight="1" x14ac:dyDescent="0.3">
      <c r="B127" s="9" t="s">
        <v>240</v>
      </c>
      <c r="C127" s="9" t="s">
        <v>184</v>
      </c>
      <c r="D127" s="9" t="s">
        <v>2</v>
      </c>
      <c r="E127" s="120" t="s">
        <v>183</v>
      </c>
      <c r="F127" s="109">
        <v>1041.987697</v>
      </c>
      <c r="G127" s="109">
        <v>0</v>
      </c>
      <c r="H127" s="109">
        <v>0</v>
      </c>
      <c r="I127" s="109">
        <v>0</v>
      </c>
      <c r="J127" s="109">
        <v>0</v>
      </c>
      <c r="K127" s="109">
        <v>0</v>
      </c>
      <c r="L127" s="109">
        <v>0</v>
      </c>
      <c r="M127" s="109">
        <v>0</v>
      </c>
      <c r="N127" s="109">
        <v>0</v>
      </c>
      <c r="O127" s="109">
        <v>0</v>
      </c>
      <c r="P127" s="109">
        <v>0</v>
      </c>
      <c r="Q127" s="109">
        <v>0</v>
      </c>
      <c r="R127" s="109">
        <v>0</v>
      </c>
      <c r="S127" s="109">
        <v>0</v>
      </c>
      <c r="T127" s="109">
        <v>0</v>
      </c>
      <c r="U127" s="109">
        <v>0</v>
      </c>
      <c r="V127" s="109">
        <v>0</v>
      </c>
      <c r="W127" s="109">
        <v>0</v>
      </c>
      <c r="X127" s="109">
        <v>0</v>
      </c>
      <c r="Y127" s="109">
        <v>0</v>
      </c>
      <c r="Z127" s="109">
        <v>0</v>
      </c>
      <c r="AA127" s="109">
        <v>0</v>
      </c>
      <c r="AB127" s="109">
        <v>0</v>
      </c>
      <c r="AC127" s="109">
        <v>0</v>
      </c>
      <c r="AD127" s="109">
        <v>0</v>
      </c>
      <c r="AE127" s="109">
        <v>0</v>
      </c>
      <c r="AF127" s="109">
        <v>0</v>
      </c>
      <c r="AG127" s="109">
        <v>0</v>
      </c>
      <c r="AH127" s="109">
        <v>0</v>
      </c>
      <c r="AI127" s="109">
        <v>0</v>
      </c>
      <c r="AJ127" s="114"/>
      <c r="AK127" s="114"/>
      <c r="AL127" s="114"/>
      <c r="AM127" s="114"/>
      <c r="AN127" s="114"/>
      <c r="AO127" s="114"/>
      <c r="AP127" s="114"/>
      <c r="AQ127" s="114"/>
      <c r="AR127" s="114"/>
      <c r="AS127" s="114"/>
      <c r="AT127" s="114"/>
      <c r="AU127" s="114"/>
      <c r="AV127" s="114"/>
      <c r="AW127" s="114"/>
      <c r="AX127" s="114"/>
      <c r="AY127" s="114"/>
      <c r="AZ127" s="114"/>
      <c r="BA127" s="114"/>
      <c r="BB127" s="114"/>
      <c r="BC127" s="114"/>
      <c r="BD127" s="114"/>
      <c r="BE127" s="114"/>
      <c r="BF127" s="114"/>
      <c r="BG127" s="114"/>
      <c r="BH127" s="114"/>
      <c r="BI127" s="114"/>
      <c r="BJ127" s="114"/>
      <c r="BK127" s="114"/>
      <c r="BL127" s="114"/>
      <c r="BM127" s="114"/>
      <c r="BN127" s="114"/>
      <c r="BO127" s="114"/>
      <c r="BP127" s="114"/>
      <c r="BQ127" s="114"/>
      <c r="BR127" s="114"/>
      <c r="BS127" s="114"/>
      <c r="BT127" s="114"/>
      <c r="BU127" s="114"/>
      <c r="BV127" s="114"/>
      <c r="BW127" s="114"/>
      <c r="BX127" s="114"/>
      <c r="BY127" s="114"/>
      <c r="BZ127" s="114"/>
      <c r="CA127" s="114"/>
      <c r="CB127" s="114"/>
      <c r="CC127" s="114"/>
      <c r="CD127" s="114"/>
      <c r="CE127" s="114"/>
      <c r="CI127" s="140"/>
      <c r="CJ127" s="140"/>
      <c r="CK127" s="140"/>
      <c r="CL127" s="140"/>
      <c r="CM127" s="140"/>
      <c r="CN127" s="140"/>
      <c r="CO127" s="140"/>
      <c r="CP127" s="114"/>
      <c r="CQ127" s="114"/>
      <c r="CR127" s="114"/>
    </row>
    <row r="128" spans="1:96" ht="27.95" customHeight="1" x14ac:dyDescent="0.3">
      <c r="B128" s="9" t="s">
        <v>185</v>
      </c>
      <c r="C128" s="9" t="s">
        <v>202</v>
      </c>
      <c r="D128" s="9" t="s">
        <v>2</v>
      </c>
      <c r="E128" s="120" t="s">
        <v>183</v>
      </c>
      <c r="F128" s="109">
        <v>0</v>
      </c>
      <c r="G128" s="109">
        <v>0</v>
      </c>
      <c r="H128" s="109">
        <v>0</v>
      </c>
      <c r="I128" s="109">
        <v>6009.4449420000001</v>
      </c>
      <c r="J128" s="109">
        <v>0</v>
      </c>
      <c r="K128" s="109">
        <v>0</v>
      </c>
      <c r="L128" s="109">
        <v>0</v>
      </c>
      <c r="M128" s="109">
        <v>0</v>
      </c>
      <c r="N128" s="109">
        <v>0</v>
      </c>
      <c r="O128" s="109">
        <v>0</v>
      </c>
      <c r="P128" s="109">
        <v>0</v>
      </c>
      <c r="Q128" s="109">
        <v>0</v>
      </c>
      <c r="R128" s="109">
        <v>0</v>
      </c>
      <c r="S128" s="109">
        <v>0</v>
      </c>
      <c r="T128" s="109">
        <v>0</v>
      </c>
      <c r="U128" s="109">
        <v>0</v>
      </c>
      <c r="V128" s="109">
        <v>0</v>
      </c>
      <c r="W128" s="109">
        <v>0</v>
      </c>
      <c r="X128" s="109">
        <v>0</v>
      </c>
      <c r="Y128" s="109">
        <v>0</v>
      </c>
      <c r="Z128" s="109">
        <v>0</v>
      </c>
      <c r="AA128" s="109">
        <v>0</v>
      </c>
      <c r="AB128" s="109">
        <v>0</v>
      </c>
      <c r="AC128" s="109">
        <v>0</v>
      </c>
      <c r="AD128" s="109">
        <v>0</v>
      </c>
      <c r="AE128" s="109">
        <v>0</v>
      </c>
      <c r="AF128" s="109">
        <v>0</v>
      </c>
      <c r="AG128" s="109">
        <v>0</v>
      </c>
      <c r="AH128" s="109">
        <v>0</v>
      </c>
      <c r="AI128" s="109">
        <v>0</v>
      </c>
      <c r="AJ128" s="114"/>
      <c r="AK128" s="114"/>
      <c r="AL128" s="114"/>
      <c r="AM128" s="114"/>
      <c r="AN128" s="114"/>
      <c r="AO128" s="114"/>
      <c r="AP128" s="114"/>
      <c r="AQ128" s="114"/>
      <c r="AR128" s="114"/>
      <c r="AS128" s="114"/>
      <c r="AT128" s="114"/>
      <c r="AU128" s="114"/>
      <c r="AV128" s="114"/>
      <c r="AW128" s="114"/>
      <c r="AX128" s="114"/>
      <c r="AY128" s="114"/>
      <c r="AZ128" s="114"/>
      <c r="BA128" s="114"/>
      <c r="BB128" s="114"/>
      <c r="BC128" s="114"/>
      <c r="BD128" s="114"/>
      <c r="BE128" s="114"/>
      <c r="BF128" s="114"/>
      <c r="BG128" s="114"/>
      <c r="BH128" s="114"/>
      <c r="BI128" s="114"/>
      <c r="BJ128" s="114"/>
      <c r="BK128" s="114"/>
      <c r="BL128" s="114"/>
      <c r="BM128" s="114"/>
      <c r="BN128" s="114"/>
      <c r="BO128" s="114"/>
      <c r="BP128" s="114"/>
      <c r="BQ128" s="114"/>
      <c r="BR128" s="114"/>
      <c r="BS128" s="114"/>
      <c r="BT128" s="114"/>
      <c r="BU128" s="114"/>
      <c r="BV128" s="114"/>
      <c r="BW128" s="114"/>
      <c r="BX128" s="114"/>
      <c r="BY128" s="114"/>
      <c r="BZ128" s="114"/>
      <c r="CA128" s="114"/>
      <c r="CB128" s="114"/>
      <c r="CC128" s="114"/>
      <c r="CD128" s="114"/>
      <c r="CE128" s="114"/>
      <c r="CI128" s="140"/>
      <c r="CJ128" s="140"/>
      <c r="CK128" s="140"/>
      <c r="CL128" s="140"/>
      <c r="CM128" s="140"/>
      <c r="CN128" s="140"/>
      <c r="CO128" s="140"/>
      <c r="CP128" s="114"/>
      <c r="CQ128" s="114"/>
      <c r="CR128" s="114"/>
    </row>
    <row r="129" spans="1:83" x14ac:dyDescent="0.3">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83" x14ac:dyDescent="0.3">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83" ht="20.25" x14ac:dyDescent="0.3">
      <c r="B131" s="152" t="s">
        <v>70</v>
      </c>
      <c r="C131" s="152"/>
      <c r="D131" s="152"/>
      <c r="E131" s="152"/>
      <c r="F131" s="152"/>
      <c r="G131" s="152"/>
      <c r="H131" s="152"/>
      <c r="I131" s="152"/>
      <c r="J131" s="152"/>
      <c r="K131" s="152"/>
      <c r="L131" s="152"/>
      <c r="M131" s="152"/>
      <c r="N131" s="152"/>
      <c r="O131" s="152"/>
      <c r="P131" s="152"/>
      <c r="Q131" s="152"/>
      <c r="R131" s="152"/>
      <c r="S131" s="152"/>
      <c r="T131" s="152"/>
      <c r="U131" s="152"/>
    </row>
    <row r="132" spans="1:83" ht="17.25" x14ac:dyDescent="0.3">
      <c r="B132" s="5" t="s">
        <v>73</v>
      </c>
      <c r="C132" s="2"/>
      <c r="D132" s="2"/>
      <c r="E132" s="2"/>
      <c r="F132" s="2"/>
      <c r="G132" s="2"/>
      <c r="H132" s="2"/>
      <c r="I132" s="2"/>
      <c r="J132" s="2"/>
      <c r="K132" s="2"/>
      <c r="L132" s="2"/>
      <c r="M132" s="2"/>
      <c r="N132" s="2"/>
      <c r="O132" s="2"/>
      <c r="P132" s="2"/>
      <c r="Q132" s="2"/>
      <c r="R132" s="1"/>
    </row>
    <row r="134" spans="1:83" ht="32.25" customHeight="1" x14ac:dyDescent="0.3">
      <c r="F134" s="75">
        <v>2021</v>
      </c>
      <c r="G134" s="75">
        <v>2021</v>
      </c>
      <c r="H134" s="75">
        <v>2021</v>
      </c>
      <c r="I134" s="75">
        <v>2022</v>
      </c>
      <c r="J134" s="75">
        <v>2022</v>
      </c>
      <c r="K134" s="75">
        <v>2022</v>
      </c>
      <c r="L134" s="75">
        <v>2023</v>
      </c>
      <c r="M134" s="75">
        <v>2023</v>
      </c>
      <c r="N134" s="75">
        <v>2023</v>
      </c>
      <c r="O134" s="75">
        <v>2024</v>
      </c>
      <c r="P134" s="75">
        <v>2024</v>
      </c>
      <c r="Q134" s="75">
        <v>2024</v>
      </c>
      <c r="R134" s="75">
        <v>2025</v>
      </c>
      <c r="S134" s="75">
        <v>2025</v>
      </c>
      <c r="T134" s="75">
        <v>2025</v>
      </c>
      <c r="U134" s="75">
        <v>2026</v>
      </c>
      <c r="V134" s="75">
        <v>2026</v>
      </c>
      <c r="W134" s="75">
        <v>2026</v>
      </c>
      <c r="X134" s="75">
        <v>2027</v>
      </c>
      <c r="Y134" s="75">
        <v>2027</v>
      </c>
      <c r="Z134" s="75">
        <v>2027</v>
      </c>
      <c r="AA134" s="75">
        <v>2028</v>
      </c>
      <c r="AB134" s="75">
        <v>2028</v>
      </c>
      <c r="AC134" s="75">
        <v>2028</v>
      </c>
      <c r="AD134" s="75">
        <v>2029</v>
      </c>
      <c r="AE134" s="75">
        <v>2029</v>
      </c>
      <c r="AF134" s="75">
        <v>2029</v>
      </c>
      <c r="AG134" s="76" t="s">
        <v>200</v>
      </c>
      <c r="AH134" s="76" t="s">
        <v>200</v>
      </c>
      <c r="AI134" s="76" t="s">
        <v>200</v>
      </c>
      <c r="AM134" s="141"/>
      <c r="AN134" s="141"/>
      <c r="AO134" s="141"/>
      <c r="AP134" s="141"/>
      <c r="AQ134" s="141"/>
      <c r="AR134" s="141"/>
      <c r="AS134" s="141"/>
      <c r="AT134" s="141"/>
      <c r="AU134" s="141"/>
      <c r="AV134" s="141"/>
      <c r="AW134" s="141"/>
      <c r="AX134" s="141"/>
      <c r="AY134" s="141"/>
      <c r="AZ134" s="141"/>
      <c r="BA134" s="141"/>
      <c r="BB134" s="141"/>
      <c r="BC134" s="141"/>
      <c r="BD134" s="141"/>
      <c r="BE134" s="141"/>
      <c r="BF134" s="141"/>
      <c r="BG134" s="141"/>
      <c r="BH134" s="141"/>
      <c r="BI134" s="141"/>
      <c r="BJ134" s="141"/>
      <c r="BK134" s="141"/>
      <c r="BL134" s="141"/>
      <c r="BM134" s="141"/>
      <c r="BN134" s="141"/>
      <c r="BO134" s="141"/>
      <c r="BP134" s="141"/>
      <c r="BQ134" s="141"/>
      <c r="BR134" s="141"/>
      <c r="BS134" s="141"/>
      <c r="BT134" s="141"/>
      <c r="BU134" s="141"/>
      <c r="BV134" s="141"/>
      <c r="BW134" s="141"/>
      <c r="BX134" s="141"/>
      <c r="BY134" s="141"/>
      <c r="BZ134" s="141"/>
      <c r="CA134" s="141"/>
      <c r="CB134" s="141"/>
      <c r="CC134" s="141"/>
      <c r="CD134" s="141"/>
      <c r="CE134" s="141"/>
    </row>
    <row r="135" spans="1:83" ht="33.75" customHeight="1" x14ac:dyDescent="0.3">
      <c r="B135" s="24" t="s">
        <v>0</v>
      </c>
      <c r="C135" s="24" t="s">
        <v>1</v>
      </c>
      <c r="D135" s="45" t="s">
        <v>192</v>
      </c>
      <c r="E135" s="45" t="s">
        <v>125</v>
      </c>
      <c r="F135" s="24" t="s">
        <v>2</v>
      </c>
      <c r="G135" s="33" t="s">
        <v>129</v>
      </c>
      <c r="H135" s="24" t="s">
        <v>68</v>
      </c>
      <c r="I135" s="24" t="s">
        <v>2</v>
      </c>
      <c r="J135" s="33" t="s">
        <v>129</v>
      </c>
      <c r="K135" s="24" t="s">
        <v>68</v>
      </c>
      <c r="L135" s="24" t="s">
        <v>2</v>
      </c>
      <c r="M135" s="33" t="s">
        <v>129</v>
      </c>
      <c r="N135" s="24" t="s">
        <v>68</v>
      </c>
      <c r="O135" s="24" t="s">
        <v>2</v>
      </c>
      <c r="P135" s="33" t="s">
        <v>129</v>
      </c>
      <c r="Q135" s="24" t="s">
        <v>68</v>
      </c>
      <c r="R135" s="24" t="s">
        <v>2</v>
      </c>
      <c r="S135" s="33" t="s">
        <v>129</v>
      </c>
      <c r="T135" s="24" t="s">
        <v>68</v>
      </c>
      <c r="U135" s="24" t="s">
        <v>2</v>
      </c>
      <c r="V135" s="33" t="s">
        <v>129</v>
      </c>
      <c r="W135" s="24" t="s">
        <v>68</v>
      </c>
      <c r="X135" s="24" t="s">
        <v>2</v>
      </c>
      <c r="Y135" s="33" t="s">
        <v>129</v>
      </c>
      <c r="Z135" s="24" t="s">
        <v>68</v>
      </c>
      <c r="AA135" s="24" t="s">
        <v>2</v>
      </c>
      <c r="AB135" s="33" t="s">
        <v>129</v>
      </c>
      <c r="AC135" s="24" t="s">
        <v>68</v>
      </c>
      <c r="AD135" s="24" t="s">
        <v>2</v>
      </c>
      <c r="AE135" s="33" t="s">
        <v>129</v>
      </c>
      <c r="AF135" s="24" t="s">
        <v>68</v>
      </c>
      <c r="AG135" s="24" t="s">
        <v>2</v>
      </c>
      <c r="AH135" s="33" t="s">
        <v>129</v>
      </c>
      <c r="AI135" s="24" t="s">
        <v>68</v>
      </c>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row>
    <row r="136" spans="1:83" ht="27.95" customHeight="1" x14ac:dyDescent="0.3">
      <c r="B136" s="22" t="s">
        <v>118</v>
      </c>
      <c r="C136" s="22"/>
      <c r="D136" s="22"/>
      <c r="E136" s="22"/>
      <c r="F136" s="107">
        <f>+SUM(F137:F151)</f>
        <v>2024.7088676990788</v>
      </c>
      <c r="G136" s="107">
        <f t="shared" ref="G136:AI136" si="23">+SUM(G137:G151)</f>
        <v>0</v>
      </c>
      <c r="H136" s="107">
        <f t="shared" si="23"/>
        <v>0</v>
      </c>
      <c r="I136" s="107">
        <f t="shared" si="23"/>
        <v>3367.7981034139721</v>
      </c>
      <c r="J136" s="107">
        <f t="shared" si="23"/>
        <v>0</v>
      </c>
      <c r="K136" s="107">
        <f t="shared" si="23"/>
        <v>0</v>
      </c>
      <c r="L136" s="107">
        <f t="shared" si="23"/>
        <v>773.91444491379821</v>
      </c>
      <c r="M136" s="107">
        <f t="shared" si="23"/>
        <v>0</v>
      </c>
      <c r="N136" s="107">
        <f t="shared" si="23"/>
        <v>0</v>
      </c>
      <c r="O136" s="107">
        <f t="shared" si="23"/>
        <v>34.995362209281623</v>
      </c>
      <c r="P136" s="107">
        <f t="shared" si="23"/>
        <v>0</v>
      </c>
      <c r="Q136" s="107">
        <f t="shared" si="23"/>
        <v>0</v>
      </c>
      <c r="R136" s="107">
        <f t="shared" si="23"/>
        <v>13.796306599448643</v>
      </c>
      <c r="S136" s="107">
        <f t="shared" si="23"/>
        <v>0</v>
      </c>
      <c r="T136" s="107">
        <f t="shared" si="23"/>
        <v>0</v>
      </c>
      <c r="U136" s="107">
        <f t="shared" si="23"/>
        <v>2.406352969764717</v>
      </c>
      <c r="V136" s="107">
        <f t="shared" si="23"/>
        <v>0</v>
      </c>
      <c r="W136" s="107">
        <f t="shared" si="23"/>
        <v>0</v>
      </c>
      <c r="X136" s="107">
        <f t="shared" si="23"/>
        <v>0</v>
      </c>
      <c r="Y136" s="107">
        <f t="shared" si="23"/>
        <v>0</v>
      </c>
      <c r="Z136" s="107">
        <f t="shared" si="23"/>
        <v>0</v>
      </c>
      <c r="AA136" s="107">
        <f t="shared" si="23"/>
        <v>0</v>
      </c>
      <c r="AB136" s="107">
        <f t="shared" si="23"/>
        <v>0</v>
      </c>
      <c r="AC136" s="107">
        <f t="shared" si="23"/>
        <v>0</v>
      </c>
      <c r="AD136" s="107">
        <f t="shared" si="23"/>
        <v>0</v>
      </c>
      <c r="AE136" s="107">
        <f t="shared" si="23"/>
        <v>0</v>
      </c>
      <c r="AF136" s="107">
        <f t="shared" si="23"/>
        <v>0</v>
      </c>
      <c r="AG136" s="107">
        <f t="shared" si="23"/>
        <v>0</v>
      </c>
      <c r="AH136" s="107">
        <f t="shared" si="23"/>
        <v>0</v>
      </c>
      <c r="AI136" s="107">
        <f t="shared" si="23"/>
        <v>0</v>
      </c>
      <c r="AM136" s="142"/>
      <c r="AN136" s="142"/>
      <c r="AO136" s="142"/>
      <c r="AP136" s="142"/>
      <c r="AQ136" s="142"/>
      <c r="AR136" s="142"/>
      <c r="AS136" s="142"/>
      <c r="AT136" s="142"/>
      <c r="AU136" s="142"/>
      <c r="AV136" s="142"/>
      <c r="AW136" s="142"/>
      <c r="AX136" s="142"/>
      <c r="AY136" s="142"/>
      <c r="AZ136" s="142"/>
      <c r="BA136" s="142"/>
      <c r="BB136" s="142"/>
      <c r="BC136" s="142"/>
      <c r="BD136" s="142"/>
      <c r="BE136" s="142"/>
      <c r="BF136" s="142"/>
      <c r="BG136" s="142"/>
      <c r="BH136" s="142"/>
      <c r="BI136" s="142"/>
      <c r="BJ136" s="142"/>
      <c r="BK136" s="142"/>
      <c r="BL136" s="142"/>
      <c r="BM136" s="142"/>
      <c r="BN136" s="142"/>
      <c r="BO136" s="142"/>
      <c r="BP136" s="142"/>
      <c r="BQ136" s="142"/>
      <c r="BR136" s="142"/>
      <c r="BS136" s="142"/>
      <c r="BT136" s="142"/>
      <c r="BU136" s="142"/>
      <c r="BV136" s="142"/>
      <c r="BW136" s="142"/>
      <c r="BX136" s="142"/>
      <c r="BY136" s="142"/>
      <c r="BZ136" s="142"/>
      <c r="CA136" s="142"/>
      <c r="CB136" s="142"/>
      <c r="CC136" s="142"/>
      <c r="CD136" s="142"/>
      <c r="CE136" s="142"/>
    </row>
    <row r="137" spans="1:83" ht="27.95" customHeight="1" x14ac:dyDescent="0.3">
      <c r="A137" s="101"/>
      <c r="B137" s="9" t="s">
        <v>3</v>
      </c>
      <c r="C137" s="9" t="s">
        <v>4</v>
      </c>
      <c r="D137" s="9" t="str">
        <f t="shared" ref="D137:D151" si="24">+VLOOKUP($C137,$C$10:$D$52,2,FALSE)</f>
        <v>Pesos</v>
      </c>
      <c r="E137" s="9" t="s">
        <v>118</v>
      </c>
      <c r="F137" s="109">
        <v>1573.9417025546286</v>
      </c>
      <c r="G137" s="109">
        <v>0</v>
      </c>
      <c r="H137" s="109">
        <v>0</v>
      </c>
      <c r="I137" s="109">
        <v>2053.7932370994026</v>
      </c>
      <c r="J137" s="109">
        <v>0</v>
      </c>
      <c r="K137" s="109">
        <v>0</v>
      </c>
      <c r="L137" s="109">
        <v>596.32035360903922</v>
      </c>
      <c r="M137" s="109">
        <v>0</v>
      </c>
      <c r="N137" s="109">
        <v>0</v>
      </c>
      <c r="O137" s="109">
        <v>0</v>
      </c>
      <c r="P137" s="109">
        <v>0</v>
      </c>
      <c r="Q137" s="109">
        <v>0</v>
      </c>
      <c r="R137" s="109">
        <v>0</v>
      </c>
      <c r="S137" s="109">
        <v>0</v>
      </c>
      <c r="T137" s="109">
        <v>0</v>
      </c>
      <c r="U137" s="109">
        <v>0</v>
      </c>
      <c r="V137" s="109">
        <v>0</v>
      </c>
      <c r="W137" s="109">
        <v>0</v>
      </c>
      <c r="X137" s="109">
        <v>0</v>
      </c>
      <c r="Y137" s="109">
        <v>0</v>
      </c>
      <c r="Z137" s="109">
        <v>0</v>
      </c>
      <c r="AA137" s="109">
        <v>0</v>
      </c>
      <c r="AB137" s="109">
        <v>0</v>
      </c>
      <c r="AC137" s="109">
        <v>0</v>
      </c>
      <c r="AD137" s="109">
        <v>0</v>
      </c>
      <c r="AE137" s="109">
        <v>0</v>
      </c>
      <c r="AF137" s="109">
        <v>0</v>
      </c>
      <c r="AG137" s="109">
        <v>0</v>
      </c>
      <c r="AH137" s="109">
        <v>0</v>
      </c>
      <c r="AI137" s="109">
        <v>0</v>
      </c>
      <c r="AM137" s="114"/>
      <c r="AN137" s="114"/>
      <c r="AO137" s="114"/>
      <c r="AP137" s="114"/>
      <c r="AQ137" s="114"/>
      <c r="AR137" s="114"/>
      <c r="AS137" s="114"/>
      <c r="AT137" s="114"/>
      <c r="AU137" s="114"/>
      <c r="AV137" s="114"/>
      <c r="AW137" s="114"/>
      <c r="AX137" s="114"/>
      <c r="AY137" s="114"/>
      <c r="AZ137" s="114"/>
      <c r="BA137" s="114"/>
      <c r="BB137" s="114"/>
      <c r="BC137" s="114"/>
      <c r="BD137" s="114"/>
      <c r="BE137" s="114"/>
      <c r="BF137" s="114"/>
      <c r="BG137" s="114"/>
      <c r="BH137" s="114"/>
      <c r="BI137" s="114"/>
      <c r="BJ137" s="114"/>
      <c r="BK137" s="114"/>
      <c r="BL137" s="114"/>
      <c r="BM137" s="114"/>
      <c r="BN137" s="114"/>
      <c r="BO137" s="114"/>
      <c r="BP137" s="114"/>
      <c r="BQ137" s="114"/>
      <c r="BR137" s="114"/>
      <c r="BS137" s="114"/>
      <c r="BT137" s="114"/>
      <c r="BU137" s="114"/>
      <c r="BV137" s="114"/>
      <c r="BW137" s="114"/>
      <c r="BX137" s="114"/>
      <c r="BY137" s="114"/>
      <c r="BZ137" s="114"/>
      <c r="CA137" s="114"/>
      <c r="CB137" s="114"/>
      <c r="CC137" s="114"/>
      <c r="CD137" s="114"/>
      <c r="CE137" s="114"/>
    </row>
    <row r="138" spans="1:83" ht="27.95" customHeight="1" x14ac:dyDescent="0.3">
      <c r="A138" s="101"/>
      <c r="B138" s="9" t="s">
        <v>161</v>
      </c>
      <c r="C138" s="9" t="s">
        <v>162</v>
      </c>
      <c r="D138" s="9" t="str">
        <f t="shared" si="24"/>
        <v>Pesos</v>
      </c>
      <c r="E138" s="9" t="s">
        <v>118</v>
      </c>
      <c r="F138" s="109">
        <v>3.3200018669701841</v>
      </c>
      <c r="G138" s="109">
        <v>0</v>
      </c>
      <c r="H138" s="109">
        <v>0</v>
      </c>
      <c r="I138" s="109">
        <v>2.4361123394897559</v>
      </c>
      <c r="J138" s="109">
        <v>0</v>
      </c>
      <c r="K138" s="109">
        <v>0</v>
      </c>
      <c r="L138" s="109">
        <v>0.85067732499102777</v>
      </c>
      <c r="M138" s="109">
        <v>0</v>
      </c>
      <c r="N138" s="109">
        <v>0</v>
      </c>
      <c r="O138" s="109">
        <v>0</v>
      </c>
      <c r="P138" s="109">
        <v>0</v>
      </c>
      <c r="Q138" s="109">
        <v>0</v>
      </c>
      <c r="R138" s="109">
        <v>0</v>
      </c>
      <c r="S138" s="109">
        <v>0</v>
      </c>
      <c r="T138" s="109">
        <v>0</v>
      </c>
      <c r="U138" s="109">
        <v>0</v>
      </c>
      <c r="V138" s="109">
        <v>0</v>
      </c>
      <c r="W138" s="109">
        <v>0</v>
      </c>
      <c r="X138" s="109">
        <v>0</v>
      </c>
      <c r="Y138" s="109">
        <v>0</v>
      </c>
      <c r="Z138" s="109">
        <v>0</v>
      </c>
      <c r="AA138" s="109">
        <v>0</v>
      </c>
      <c r="AB138" s="109">
        <v>0</v>
      </c>
      <c r="AC138" s="109">
        <v>0</v>
      </c>
      <c r="AD138" s="109">
        <v>0</v>
      </c>
      <c r="AE138" s="109">
        <v>0</v>
      </c>
      <c r="AF138" s="109">
        <v>0</v>
      </c>
      <c r="AG138" s="109">
        <v>0</v>
      </c>
      <c r="AH138" s="109">
        <v>0</v>
      </c>
      <c r="AI138" s="109">
        <v>0</v>
      </c>
      <c r="AM138" s="114"/>
      <c r="AN138" s="114"/>
      <c r="AO138" s="114"/>
      <c r="AP138" s="114"/>
      <c r="AQ138" s="114"/>
      <c r="AR138" s="114"/>
      <c r="AS138" s="114"/>
      <c r="AT138" s="114"/>
      <c r="AU138" s="114"/>
      <c r="AV138" s="114"/>
      <c r="AW138" s="114"/>
      <c r="AX138" s="114"/>
      <c r="AY138" s="114"/>
      <c r="AZ138" s="114"/>
      <c r="BA138" s="114"/>
      <c r="BB138" s="114"/>
      <c r="BC138" s="114"/>
      <c r="BD138" s="114"/>
      <c r="BE138" s="114"/>
      <c r="BF138" s="114"/>
      <c r="BG138" s="114"/>
      <c r="BH138" s="114"/>
      <c r="BI138" s="114"/>
      <c r="BJ138" s="114"/>
      <c r="BK138" s="114"/>
      <c r="BL138" s="114"/>
      <c r="BM138" s="114"/>
      <c r="BN138" s="114"/>
      <c r="BO138" s="114"/>
      <c r="BP138" s="114"/>
      <c r="BQ138" s="114"/>
      <c r="BR138" s="114"/>
      <c r="BS138" s="114"/>
      <c r="BT138" s="114"/>
      <c r="BU138" s="114"/>
      <c r="BV138" s="114"/>
      <c r="BW138" s="114"/>
      <c r="BX138" s="114"/>
      <c r="BY138" s="114"/>
      <c r="BZ138" s="114"/>
      <c r="CA138" s="114"/>
      <c r="CB138" s="114"/>
      <c r="CC138" s="114"/>
      <c r="CD138" s="114"/>
      <c r="CE138" s="114"/>
    </row>
    <row r="139" spans="1:83" ht="27.95" customHeight="1" x14ac:dyDescent="0.3">
      <c r="A139" s="101"/>
      <c r="B139" s="9" t="s">
        <v>154</v>
      </c>
      <c r="C139" s="9" t="s">
        <v>155</v>
      </c>
      <c r="D139" s="9" t="str">
        <f t="shared" si="24"/>
        <v>Pesos</v>
      </c>
      <c r="E139" s="9" t="s">
        <v>118</v>
      </c>
      <c r="F139" s="109">
        <v>2.3296015523428721</v>
      </c>
      <c r="G139" s="109">
        <v>0</v>
      </c>
      <c r="H139" s="109">
        <v>0</v>
      </c>
      <c r="I139" s="109">
        <v>1.7093879205965907</v>
      </c>
      <c r="J139" s="109">
        <v>0</v>
      </c>
      <c r="K139" s="109">
        <v>0</v>
      </c>
      <c r="L139" s="109">
        <v>0.5969090669971534</v>
      </c>
      <c r="M139" s="109">
        <v>0</v>
      </c>
      <c r="N139" s="109">
        <v>0</v>
      </c>
      <c r="O139" s="109">
        <v>0</v>
      </c>
      <c r="P139" s="109">
        <v>0</v>
      </c>
      <c r="Q139" s="109">
        <v>0</v>
      </c>
      <c r="R139" s="109">
        <v>0</v>
      </c>
      <c r="S139" s="109">
        <v>0</v>
      </c>
      <c r="T139" s="109">
        <v>0</v>
      </c>
      <c r="U139" s="109">
        <v>0</v>
      </c>
      <c r="V139" s="109">
        <v>0</v>
      </c>
      <c r="W139" s="109">
        <v>0</v>
      </c>
      <c r="X139" s="109">
        <v>0</v>
      </c>
      <c r="Y139" s="109">
        <v>0</v>
      </c>
      <c r="Z139" s="109">
        <v>0</v>
      </c>
      <c r="AA139" s="109">
        <v>0</v>
      </c>
      <c r="AB139" s="109">
        <v>0</v>
      </c>
      <c r="AC139" s="109">
        <v>0</v>
      </c>
      <c r="AD139" s="109">
        <v>0</v>
      </c>
      <c r="AE139" s="109">
        <v>0</v>
      </c>
      <c r="AF139" s="109">
        <v>0</v>
      </c>
      <c r="AG139" s="109">
        <v>0</v>
      </c>
      <c r="AH139" s="109">
        <v>0</v>
      </c>
      <c r="AI139" s="109">
        <v>0</v>
      </c>
      <c r="AM139" s="114"/>
      <c r="AN139" s="114"/>
      <c r="AO139" s="114"/>
      <c r="AP139" s="114"/>
      <c r="AQ139" s="114"/>
      <c r="AR139" s="114"/>
      <c r="AS139" s="114"/>
      <c r="AT139" s="114"/>
      <c r="AU139" s="114"/>
      <c r="AV139" s="114"/>
      <c r="AW139" s="114"/>
      <c r="AX139" s="114"/>
      <c r="AY139" s="114"/>
      <c r="AZ139" s="114"/>
      <c r="BA139" s="114"/>
      <c r="BB139" s="114"/>
      <c r="BC139" s="114"/>
      <c r="BD139" s="114"/>
      <c r="BE139" s="114"/>
      <c r="BF139" s="114"/>
      <c r="BG139" s="114"/>
      <c r="BH139" s="114"/>
      <c r="BI139" s="114"/>
      <c r="BJ139" s="114"/>
      <c r="BK139" s="114"/>
      <c r="BL139" s="114"/>
      <c r="BM139" s="114"/>
      <c r="BN139" s="114"/>
      <c r="BO139" s="114"/>
      <c r="BP139" s="114"/>
      <c r="BQ139" s="114"/>
      <c r="BR139" s="114"/>
      <c r="BS139" s="114"/>
      <c r="BT139" s="114"/>
      <c r="BU139" s="114"/>
      <c r="BV139" s="114"/>
      <c r="BW139" s="114"/>
      <c r="BX139" s="114"/>
      <c r="BY139" s="114"/>
      <c r="BZ139" s="114"/>
      <c r="CA139" s="114"/>
      <c r="CB139" s="114"/>
      <c r="CC139" s="114"/>
      <c r="CD139" s="114"/>
      <c r="CE139" s="114"/>
    </row>
    <row r="140" spans="1:83" ht="27.95" customHeight="1" x14ac:dyDescent="0.3">
      <c r="A140" s="101"/>
      <c r="B140" s="9" t="s">
        <v>5</v>
      </c>
      <c r="C140" s="9" t="s">
        <v>6</v>
      </c>
      <c r="D140" s="9" t="str">
        <f t="shared" si="24"/>
        <v>Pesos</v>
      </c>
      <c r="E140" s="9" t="s">
        <v>118</v>
      </c>
      <c r="F140" s="109">
        <v>229.81679136000002</v>
      </c>
      <c r="G140" s="109">
        <v>0</v>
      </c>
      <c r="H140" s="109">
        <v>0</v>
      </c>
      <c r="I140" s="109">
        <v>229.81679136000002</v>
      </c>
      <c r="J140" s="109">
        <v>0</v>
      </c>
      <c r="K140" s="109">
        <v>0</v>
      </c>
      <c r="L140" s="109">
        <v>114.90839568000001</v>
      </c>
      <c r="M140" s="109">
        <v>0</v>
      </c>
      <c r="N140" s="109">
        <v>0</v>
      </c>
      <c r="O140" s="109">
        <v>0</v>
      </c>
      <c r="P140" s="109">
        <v>0</v>
      </c>
      <c r="Q140" s="109">
        <v>0</v>
      </c>
      <c r="R140" s="109">
        <v>0</v>
      </c>
      <c r="S140" s="109">
        <v>0</v>
      </c>
      <c r="T140" s="109">
        <v>0</v>
      </c>
      <c r="U140" s="109">
        <v>0</v>
      </c>
      <c r="V140" s="109">
        <v>0</v>
      </c>
      <c r="W140" s="109">
        <v>0</v>
      </c>
      <c r="X140" s="109">
        <v>0</v>
      </c>
      <c r="Y140" s="109">
        <v>0</v>
      </c>
      <c r="Z140" s="109">
        <v>0</v>
      </c>
      <c r="AA140" s="109">
        <v>0</v>
      </c>
      <c r="AB140" s="109">
        <v>0</v>
      </c>
      <c r="AC140" s="109">
        <v>0</v>
      </c>
      <c r="AD140" s="109">
        <v>0</v>
      </c>
      <c r="AE140" s="109">
        <v>0</v>
      </c>
      <c r="AF140" s="109">
        <v>0</v>
      </c>
      <c r="AG140" s="109">
        <v>0</v>
      </c>
      <c r="AH140" s="109">
        <v>0</v>
      </c>
      <c r="AI140" s="109">
        <v>0</v>
      </c>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14"/>
      <c r="BP140" s="114"/>
      <c r="BQ140" s="114"/>
      <c r="BR140" s="114"/>
      <c r="BS140" s="114"/>
      <c r="BT140" s="114"/>
      <c r="BU140" s="114"/>
      <c r="BV140" s="114"/>
      <c r="BW140" s="114"/>
      <c r="BX140" s="114"/>
      <c r="BY140" s="114"/>
      <c r="BZ140" s="114"/>
      <c r="CA140" s="114"/>
      <c r="CB140" s="114"/>
      <c r="CC140" s="114"/>
      <c r="CD140" s="114"/>
      <c r="CE140" s="114"/>
    </row>
    <row r="141" spans="1:83" ht="27.95" customHeight="1" x14ac:dyDescent="0.3">
      <c r="A141" s="101"/>
      <c r="B141" s="9" t="s">
        <v>7</v>
      </c>
      <c r="C141" s="9" t="s">
        <v>8</v>
      </c>
      <c r="D141" s="9" t="str">
        <f t="shared" si="24"/>
        <v>Pesos</v>
      </c>
      <c r="E141" s="9" t="s">
        <v>118</v>
      </c>
      <c r="F141" s="109">
        <v>0</v>
      </c>
      <c r="G141" s="109">
        <v>0</v>
      </c>
      <c r="H141" s="109">
        <v>0</v>
      </c>
      <c r="I141" s="109">
        <v>557.43136449815654</v>
      </c>
      <c r="J141" s="109">
        <v>0</v>
      </c>
      <c r="K141" s="109">
        <v>0</v>
      </c>
      <c r="L141" s="109">
        <v>0</v>
      </c>
      <c r="M141" s="109">
        <v>0</v>
      </c>
      <c r="N141" s="109">
        <v>0</v>
      </c>
      <c r="O141" s="109">
        <v>0</v>
      </c>
      <c r="P141" s="109">
        <v>0</v>
      </c>
      <c r="Q141" s="109">
        <v>0</v>
      </c>
      <c r="R141" s="109">
        <v>0</v>
      </c>
      <c r="S141" s="109">
        <v>0</v>
      </c>
      <c r="T141" s="109">
        <v>0</v>
      </c>
      <c r="U141" s="109">
        <v>0</v>
      </c>
      <c r="V141" s="109">
        <v>0</v>
      </c>
      <c r="W141" s="109">
        <v>0</v>
      </c>
      <c r="X141" s="109">
        <v>0</v>
      </c>
      <c r="Y141" s="109">
        <v>0</v>
      </c>
      <c r="Z141" s="109">
        <v>0</v>
      </c>
      <c r="AA141" s="109">
        <v>0</v>
      </c>
      <c r="AB141" s="109">
        <v>0</v>
      </c>
      <c r="AC141" s="109">
        <v>0</v>
      </c>
      <c r="AD141" s="109">
        <v>0</v>
      </c>
      <c r="AE141" s="109">
        <v>0</v>
      </c>
      <c r="AF141" s="109">
        <v>0</v>
      </c>
      <c r="AG141" s="109">
        <v>0</v>
      </c>
      <c r="AH141" s="109">
        <v>0</v>
      </c>
      <c r="AI141" s="109">
        <v>0</v>
      </c>
      <c r="AM141" s="114"/>
      <c r="AN141" s="114"/>
      <c r="AO141" s="114"/>
      <c r="AP141" s="114"/>
      <c r="AQ141" s="114"/>
      <c r="AR141" s="114"/>
      <c r="AS141" s="114"/>
      <c r="AT141" s="114"/>
      <c r="AU141" s="114"/>
      <c r="AV141" s="114"/>
      <c r="AW141" s="114"/>
      <c r="AX141" s="114"/>
      <c r="AY141" s="114"/>
      <c r="AZ141" s="114"/>
      <c r="BA141" s="114"/>
      <c r="BB141" s="114"/>
      <c r="BC141" s="114"/>
      <c r="BD141" s="114"/>
      <c r="BE141" s="114"/>
      <c r="BF141" s="114"/>
      <c r="BG141" s="114"/>
      <c r="BH141" s="114"/>
      <c r="BI141" s="114"/>
      <c r="BJ141" s="114"/>
      <c r="BK141" s="114"/>
      <c r="BL141" s="114"/>
      <c r="BM141" s="114"/>
      <c r="BN141" s="114"/>
      <c r="BO141" s="114"/>
      <c r="BP141" s="114"/>
      <c r="BQ141" s="114"/>
      <c r="BR141" s="114"/>
      <c r="BS141" s="114"/>
      <c r="BT141" s="114"/>
      <c r="BU141" s="114"/>
      <c r="BV141" s="114"/>
      <c r="BW141" s="114"/>
      <c r="BX141" s="114"/>
      <c r="BY141" s="114"/>
      <c r="BZ141" s="114"/>
      <c r="CA141" s="114"/>
      <c r="CB141" s="114"/>
      <c r="CC141" s="114"/>
      <c r="CD141" s="114"/>
      <c r="CE141" s="114"/>
    </row>
    <row r="142" spans="1:83" ht="27.95" customHeight="1" x14ac:dyDescent="0.3">
      <c r="A142" s="101"/>
      <c r="B142" s="9" t="s">
        <v>9</v>
      </c>
      <c r="C142" s="9" t="s">
        <v>10</v>
      </c>
      <c r="D142" s="9" t="str">
        <f t="shared" si="24"/>
        <v>Pesos</v>
      </c>
      <c r="E142" s="9" t="s">
        <v>118</v>
      </c>
      <c r="F142" s="109">
        <v>113.71512348</v>
      </c>
      <c r="G142" s="109">
        <v>0</v>
      </c>
      <c r="H142" s="109">
        <v>0</v>
      </c>
      <c r="I142" s="109">
        <v>109.96538343056662</v>
      </c>
      <c r="J142" s="109">
        <v>0</v>
      </c>
      <c r="K142" s="109">
        <v>0</v>
      </c>
      <c r="L142" s="109">
        <v>0</v>
      </c>
      <c r="M142" s="109">
        <v>0</v>
      </c>
      <c r="N142" s="109">
        <v>0</v>
      </c>
      <c r="O142" s="109">
        <v>0</v>
      </c>
      <c r="P142" s="109">
        <v>0</v>
      </c>
      <c r="Q142" s="109">
        <v>0</v>
      </c>
      <c r="R142" s="109">
        <v>0</v>
      </c>
      <c r="S142" s="109">
        <v>0</v>
      </c>
      <c r="T142" s="109">
        <v>0</v>
      </c>
      <c r="U142" s="109">
        <v>0</v>
      </c>
      <c r="V142" s="109">
        <v>0</v>
      </c>
      <c r="W142" s="109">
        <v>0</v>
      </c>
      <c r="X142" s="109">
        <v>0</v>
      </c>
      <c r="Y142" s="109">
        <v>0</v>
      </c>
      <c r="Z142" s="109">
        <v>0</v>
      </c>
      <c r="AA142" s="109">
        <v>0</v>
      </c>
      <c r="AB142" s="109">
        <v>0</v>
      </c>
      <c r="AC142" s="109">
        <v>0</v>
      </c>
      <c r="AD142" s="109">
        <v>0</v>
      </c>
      <c r="AE142" s="109">
        <v>0</v>
      </c>
      <c r="AF142" s="109">
        <v>0</v>
      </c>
      <c r="AG142" s="109">
        <v>0</v>
      </c>
      <c r="AH142" s="109">
        <v>0</v>
      </c>
      <c r="AI142" s="109">
        <v>0</v>
      </c>
      <c r="AM142" s="114"/>
      <c r="AN142" s="114"/>
      <c r="AO142" s="114"/>
      <c r="AP142" s="114"/>
      <c r="AQ142" s="114"/>
      <c r="AR142" s="114"/>
      <c r="AS142" s="114"/>
      <c r="AT142" s="114"/>
      <c r="AU142" s="114"/>
      <c r="AV142" s="114"/>
      <c r="AW142" s="114"/>
      <c r="AX142" s="114"/>
      <c r="AY142" s="114"/>
      <c r="AZ142" s="114"/>
      <c r="BA142" s="114"/>
      <c r="BB142" s="114"/>
      <c r="BC142" s="114"/>
      <c r="BD142" s="114"/>
      <c r="BE142" s="114"/>
      <c r="BF142" s="114"/>
      <c r="BG142" s="114"/>
      <c r="BH142" s="114"/>
      <c r="BI142" s="114"/>
      <c r="BJ142" s="114"/>
      <c r="BK142" s="114"/>
      <c r="BL142" s="114"/>
      <c r="BM142" s="114"/>
      <c r="BN142" s="114"/>
      <c r="BO142" s="114"/>
      <c r="BP142" s="114"/>
      <c r="BQ142" s="114"/>
      <c r="BR142" s="114"/>
      <c r="BS142" s="114"/>
      <c r="BT142" s="114"/>
      <c r="BU142" s="114"/>
      <c r="BV142" s="114"/>
      <c r="BW142" s="114"/>
      <c r="BX142" s="114"/>
      <c r="BY142" s="114"/>
      <c r="BZ142" s="114"/>
      <c r="CA142" s="114"/>
      <c r="CB142" s="114"/>
      <c r="CC142" s="114"/>
      <c r="CD142" s="114"/>
      <c r="CE142" s="114"/>
    </row>
    <row r="143" spans="1:83" ht="27.95" customHeight="1" x14ac:dyDescent="0.3">
      <c r="A143" s="101"/>
      <c r="B143" s="9" t="s">
        <v>11</v>
      </c>
      <c r="C143" s="9" t="s">
        <v>12</v>
      </c>
      <c r="D143" s="9" t="str">
        <f t="shared" si="24"/>
        <v>Pesos</v>
      </c>
      <c r="E143" s="9" t="s">
        <v>118</v>
      </c>
      <c r="F143" s="109">
        <v>0</v>
      </c>
      <c r="G143" s="109">
        <v>0</v>
      </c>
      <c r="H143" s="109">
        <v>0</v>
      </c>
      <c r="I143" s="109">
        <v>328.67189995484205</v>
      </c>
      <c r="J143" s="109">
        <v>0</v>
      </c>
      <c r="K143" s="109">
        <v>0</v>
      </c>
      <c r="L143" s="109">
        <v>0</v>
      </c>
      <c r="M143" s="109">
        <v>0</v>
      </c>
      <c r="N143" s="109">
        <v>0</v>
      </c>
      <c r="O143" s="109">
        <v>0</v>
      </c>
      <c r="P143" s="109">
        <v>0</v>
      </c>
      <c r="Q143" s="109">
        <v>0</v>
      </c>
      <c r="R143" s="109">
        <v>0</v>
      </c>
      <c r="S143" s="109">
        <v>0</v>
      </c>
      <c r="T143" s="109">
        <v>0</v>
      </c>
      <c r="U143" s="109">
        <v>0</v>
      </c>
      <c r="V143" s="109">
        <v>0</v>
      </c>
      <c r="W143" s="109">
        <v>0</v>
      </c>
      <c r="X143" s="109">
        <v>0</v>
      </c>
      <c r="Y143" s="109">
        <v>0</v>
      </c>
      <c r="Z143" s="109">
        <v>0</v>
      </c>
      <c r="AA143" s="109">
        <v>0</v>
      </c>
      <c r="AB143" s="109">
        <v>0</v>
      </c>
      <c r="AC143" s="109">
        <v>0</v>
      </c>
      <c r="AD143" s="109">
        <v>0</v>
      </c>
      <c r="AE143" s="109">
        <v>0</v>
      </c>
      <c r="AF143" s="109">
        <v>0</v>
      </c>
      <c r="AG143" s="109">
        <v>0</v>
      </c>
      <c r="AH143" s="109">
        <v>0</v>
      </c>
      <c r="AI143" s="109">
        <v>0</v>
      </c>
      <c r="AM143" s="114"/>
      <c r="AN143" s="114"/>
      <c r="AO143" s="114"/>
      <c r="AP143" s="114"/>
      <c r="AQ143" s="114"/>
      <c r="AR143" s="114"/>
      <c r="AS143" s="114"/>
      <c r="AT143" s="114"/>
      <c r="AU143" s="114"/>
      <c r="AV143" s="114"/>
      <c r="AW143" s="114"/>
      <c r="AX143" s="114"/>
      <c r="AY143" s="114"/>
      <c r="AZ143" s="114"/>
      <c r="BA143" s="114"/>
      <c r="BB143" s="114"/>
      <c r="BC143" s="114"/>
      <c r="BD143" s="114"/>
      <c r="BE143" s="114"/>
      <c r="BF143" s="114"/>
      <c r="BG143" s="114"/>
      <c r="BH143" s="114"/>
      <c r="BI143" s="114"/>
      <c r="BJ143" s="114"/>
      <c r="BK143" s="114"/>
      <c r="BL143" s="114"/>
      <c r="BM143" s="114"/>
      <c r="BN143" s="114"/>
      <c r="BO143" s="114"/>
      <c r="BP143" s="114"/>
      <c r="BQ143" s="114"/>
      <c r="BR143" s="114"/>
      <c r="BS143" s="114"/>
      <c r="BT143" s="114"/>
      <c r="BU143" s="114"/>
      <c r="BV143" s="114"/>
      <c r="BW143" s="114"/>
      <c r="BX143" s="114"/>
      <c r="BY143" s="114"/>
      <c r="BZ143" s="114"/>
      <c r="CA143" s="114"/>
      <c r="CB143" s="114"/>
      <c r="CC143" s="114"/>
      <c r="CD143" s="114"/>
      <c r="CE143" s="114"/>
    </row>
    <row r="144" spans="1:83" ht="27.95" customHeight="1" x14ac:dyDescent="0.3">
      <c r="A144" s="101"/>
      <c r="B144" s="9" t="s">
        <v>13</v>
      </c>
      <c r="C144" s="9" t="s">
        <v>14</v>
      </c>
      <c r="D144" s="9" t="str">
        <f t="shared" si="24"/>
        <v>Pesos</v>
      </c>
      <c r="E144" s="9" t="s">
        <v>118</v>
      </c>
      <c r="F144" s="109">
        <v>29.910028730000001</v>
      </c>
      <c r="G144" s="109">
        <v>0</v>
      </c>
      <c r="H144" s="109">
        <v>0</v>
      </c>
      <c r="I144" s="109">
        <v>26.134600140000003</v>
      </c>
      <c r="J144" s="109">
        <v>0</v>
      </c>
      <c r="K144" s="109">
        <v>0</v>
      </c>
      <c r="L144" s="109">
        <v>17.056593680000002</v>
      </c>
      <c r="M144" s="109">
        <v>0</v>
      </c>
      <c r="N144" s="109">
        <v>0</v>
      </c>
      <c r="O144" s="109">
        <v>5.2127165400000006</v>
      </c>
      <c r="P144" s="109">
        <v>0</v>
      </c>
      <c r="Q144" s="109">
        <v>0</v>
      </c>
      <c r="R144" s="109">
        <v>0</v>
      </c>
      <c r="S144" s="109">
        <v>0</v>
      </c>
      <c r="T144" s="109">
        <v>0</v>
      </c>
      <c r="U144" s="109">
        <v>0</v>
      </c>
      <c r="V144" s="109">
        <v>0</v>
      </c>
      <c r="W144" s="109">
        <v>0</v>
      </c>
      <c r="X144" s="109">
        <v>0</v>
      </c>
      <c r="Y144" s="109">
        <v>0</v>
      </c>
      <c r="Z144" s="109">
        <v>0</v>
      </c>
      <c r="AA144" s="109">
        <v>0</v>
      </c>
      <c r="AB144" s="109">
        <v>0</v>
      </c>
      <c r="AC144" s="109">
        <v>0</v>
      </c>
      <c r="AD144" s="109">
        <v>0</v>
      </c>
      <c r="AE144" s="109">
        <v>0</v>
      </c>
      <c r="AF144" s="109">
        <v>0</v>
      </c>
      <c r="AG144" s="109">
        <v>0</v>
      </c>
      <c r="AH144" s="109">
        <v>0</v>
      </c>
      <c r="AI144" s="109">
        <v>0</v>
      </c>
      <c r="AM144" s="114"/>
      <c r="AN144" s="114"/>
      <c r="AO144" s="114"/>
      <c r="AP144" s="114"/>
      <c r="AQ144" s="114"/>
      <c r="AR144" s="114"/>
      <c r="AS144" s="114"/>
      <c r="AT144" s="114"/>
      <c r="AU144" s="114"/>
      <c r="AV144" s="114"/>
      <c r="AW144" s="114"/>
      <c r="AX144" s="114"/>
      <c r="AY144" s="114"/>
      <c r="AZ144" s="114"/>
      <c r="BA144" s="114"/>
      <c r="BB144" s="114"/>
      <c r="BC144" s="114"/>
      <c r="BD144" s="114"/>
      <c r="BE144" s="114"/>
      <c r="BF144" s="114"/>
      <c r="BG144" s="114"/>
      <c r="BH144" s="114"/>
      <c r="BI144" s="114"/>
      <c r="BJ144" s="114"/>
      <c r="BK144" s="114"/>
      <c r="BL144" s="114"/>
      <c r="BM144" s="114"/>
      <c r="BN144" s="114"/>
      <c r="BO144" s="114"/>
      <c r="BP144" s="114"/>
      <c r="BQ144" s="114"/>
      <c r="BR144" s="114"/>
      <c r="BS144" s="114"/>
      <c r="BT144" s="114"/>
      <c r="BU144" s="114"/>
      <c r="BV144" s="114"/>
      <c r="BW144" s="114"/>
      <c r="BX144" s="114"/>
      <c r="BY144" s="114"/>
      <c r="BZ144" s="114"/>
      <c r="CA144" s="114"/>
      <c r="CB144" s="114"/>
      <c r="CC144" s="114"/>
      <c r="CD144" s="114"/>
      <c r="CE144" s="114"/>
    </row>
    <row r="145" spans="1:83" ht="27.95" customHeight="1" x14ac:dyDescent="0.3">
      <c r="A145" s="101"/>
      <c r="B145" s="9" t="s">
        <v>15</v>
      </c>
      <c r="C145" s="9" t="s">
        <v>16</v>
      </c>
      <c r="D145" s="9" t="str">
        <f t="shared" si="24"/>
        <v>Pesos</v>
      </c>
      <c r="E145" s="9" t="s">
        <v>118</v>
      </c>
      <c r="F145" s="109">
        <v>21.199284612330523</v>
      </c>
      <c r="G145" s="109">
        <v>0</v>
      </c>
      <c r="H145" s="109">
        <v>0</v>
      </c>
      <c r="I145" s="109">
        <v>18.273676054702722</v>
      </c>
      <c r="J145" s="109">
        <v>0</v>
      </c>
      <c r="K145" s="109">
        <v>0</v>
      </c>
      <c r="L145" s="109">
        <v>15.006094262721199</v>
      </c>
      <c r="M145" s="109">
        <v>0</v>
      </c>
      <c r="N145" s="109">
        <v>0</v>
      </c>
      <c r="O145" s="109">
        <v>10.386884296012029</v>
      </c>
      <c r="P145" s="109">
        <v>0</v>
      </c>
      <c r="Q145" s="109">
        <v>0</v>
      </c>
      <c r="R145" s="109">
        <v>4.4143015815268729</v>
      </c>
      <c r="S145" s="109">
        <v>0</v>
      </c>
      <c r="T145" s="109">
        <v>0</v>
      </c>
      <c r="U145" s="109">
        <v>0.12712636251576065</v>
      </c>
      <c r="V145" s="109">
        <v>0</v>
      </c>
      <c r="W145" s="109">
        <v>0</v>
      </c>
      <c r="X145" s="109">
        <v>0</v>
      </c>
      <c r="Y145" s="109">
        <v>0</v>
      </c>
      <c r="Z145" s="109">
        <v>0</v>
      </c>
      <c r="AA145" s="109">
        <v>0</v>
      </c>
      <c r="AB145" s="109">
        <v>0</v>
      </c>
      <c r="AC145" s="109">
        <v>0</v>
      </c>
      <c r="AD145" s="109">
        <v>0</v>
      </c>
      <c r="AE145" s="109">
        <v>0</v>
      </c>
      <c r="AF145" s="109">
        <v>0</v>
      </c>
      <c r="AG145" s="109">
        <v>0</v>
      </c>
      <c r="AH145" s="109">
        <v>0</v>
      </c>
      <c r="AI145" s="109">
        <v>0</v>
      </c>
      <c r="AM145" s="114"/>
      <c r="AN145" s="114"/>
      <c r="AO145" s="114"/>
      <c r="AP145" s="114"/>
      <c r="AQ145" s="114"/>
      <c r="AR145" s="114"/>
      <c r="AS145" s="114"/>
      <c r="AT145" s="114"/>
      <c r="AU145" s="114"/>
      <c r="AV145" s="114"/>
      <c r="AW145" s="114"/>
      <c r="AX145" s="114"/>
      <c r="AY145" s="114"/>
      <c r="AZ145" s="114"/>
      <c r="BA145" s="114"/>
      <c r="BB145" s="114"/>
      <c r="BC145" s="114"/>
      <c r="BD145" s="114"/>
      <c r="BE145" s="114"/>
      <c r="BF145" s="114"/>
      <c r="BG145" s="114"/>
      <c r="BH145" s="114"/>
      <c r="BI145" s="114"/>
      <c r="BJ145" s="114"/>
      <c r="BK145" s="114"/>
      <c r="BL145" s="114"/>
      <c r="BM145" s="114"/>
      <c r="BN145" s="114"/>
      <c r="BO145" s="114"/>
      <c r="BP145" s="114"/>
      <c r="BQ145" s="114"/>
      <c r="BR145" s="114"/>
      <c r="BS145" s="114"/>
      <c r="BT145" s="114"/>
      <c r="BU145" s="114"/>
      <c r="BV145" s="114"/>
      <c r="BW145" s="114"/>
      <c r="BX145" s="114"/>
      <c r="BY145" s="114"/>
      <c r="BZ145" s="114"/>
      <c r="CA145" s="114"/>
      <c r="CB145" s="114"/>
      <c r="CC145" s="114"/>
      <c r="CD145" s="114"/>
      <c r="CE145" s="114"/>
    </row>
    <row r="146" spans="1:83" ht="27.95" customHeight="1" x14ac:dyDescent="0.3">
      <c r="A146" s="101"/>
      <c r="B146" s="9" t="s">
        <v>19</v>
      </c>
      <c r="C146" s="9" t="s">
        <v>20</v>
      </c>
      <c r="D146" s="9" t="str">
        <f t="shared" si="24"/>
        <v>Pesos</v>
      </c>
      <c r="E146" s="9" t="s">
        <v>118</v>
      </c>
      <c r="F146" s="109">
        <v>37.160820880000003</v>
      </c>
      <c r="G146" s="109">
        <v>0</v>
      </c>
      <c r="H146" s="109">
        <v>0</v>
      </c>
      <c r="I146" s="109">
        <v>35.253614290000002</v>
      </c>
      <c r="J146" s="109">
        <v>0</v>
      </c>
      <c r="K146" s="109">
        <v>0</v>
      </c>
      <c r="L146" s="109">
        <v>27.575647320000002</v>
      </c>
      <c r="M146" s="109">
        <v>0</v>
      </c>
      <c r="N146" s="109">
        <v>0</v>
      </c>
      <c r="O146" s="109">
        <v>18.297736480000001</v>
      </c>
      <c r="P146" s="109">
        <v>0</v>
      </c>
      <c r="Q146" s="109">
        <v>0</v>
      </c>
      <c r="R146" s="109">
        <v>8.9330756099999995</v>
      </c>
      <c r="S146" s="109">
        <v>0</v>
      </c>
      <c r="T146" s="109">
        <v>0</v>
      </c>
      <c r="U146" s="109">
        <v>2.2739619700000002</v>
      </c>
      <c r="V146" s="109">
        <v>0</v>
      </c>
      <c r="W146" s="109">
        <v>0</v>
      </c>
      <c r="X146" s="109">
        <v>0</v>
      </c>
      <c r="Y146" s="109">
        <v>0</v>
      </c>
      <c r="Z146" s="109">
        <v>0</v>
      </c>
      <c r="AA146" s="109">
        <v>0</v>
      </c>
      <c r="AB146" s="109">
        <v>0</v>
      </c>
      <c r="AC146" s="109">
        <v>0</v>
      </c>
      <c r="AD146" s="109">
        <v>0</v>
      </c>
      <c r="AE146" s="109">
        <v>0</v>
      </c>
      <c r="AF146" s="109">
        <v>0</v>
      </c>
      <c r="AG146" s="109">
        <v>0</v>
      </c>
      <c r="AH146" s="109">
        <v>0</v>
      </c>
      <c r="AI146" s="109">
        <v>0</v>
      </c>
      <c r="AM146" s="114"/>
      <c r="AN146" s="114"/>
      <c r="AO146" s="114"/>
      <c r="AP146" s="114"/>
      <c r="AQ146" s="114"/>
      <c r="AR146" s="114"/>
      <c r="AS146" s="114"/>
      <c r="AT146" s="114"/>
      <c r="AU146" s="114"/>
      <c r="AV146" s="114"/>
      <c r="AW146" s="114"/>
      <c r="AX146" s="114"/>
      <c r="AY146" s="114"/>
      <c r="AZ146" s="114"/>
      <c r="BA146" s="114"/>
      <c r="BB146" s="114"/>
      <c r="BC146" s="114"/>
      <c r="BD146" s="114"/>
      <c r="BE146" s="114"/>
      <c r="BF146" s="114"/>
      <c r="BG146" s="114"/>
      <c r="BH146" s="114"/>
      <c r="BI146" s="114"/>
      <c r="BJ146" s="114"/>
      <c r="BK146" s="114"/>
      <c r="BL146" s="114"/>
      <c r="BM146" s="114"/>
      <c r="BN146" s="114"/>
      <c r="BO146" s="114"/>
      <c r="BP146" s="114"/>
      <c r="BQ146" s="114"/>
      <c r="BR146" s="114"/>
      <c r="BS146" s="114"/>
      <c r="BT146" s="114"/>
      <c r="BU146" s="114"/>
      <c r="BV146" s="114"/>
      <c r="BW146" s="114"/>
      <c r="BX146" s="114"/>
      <c r="BY146" s="114"/>
      <c r="BZ146" s="114"/>
      <c r="CA146" s="114"/>
      <c r="CB146" s="114"/>
      <c r="CC146" s="114"/>
      <c r="CD146" s="114"/>
      <c r="CE146" s="114"/>
    </row>
    <row r="147" spans="1:83" ht="27.95" customHeight="1" x14ac:dyDescent="0.3">
      <c r="A147" s="101"/>
      <c r="B147" s="9" t="s">
        <v>17</v>
      </c>
      <c r="C147" s="9" t="s">
        <v>18</v>
      </c>
      <c r="D147" s="9" t="str">
        <f t="shared" si="24"/>
        <v>Pesos</v>
      </c>
      <c r="E147" s="9" t="s">
        <v>118</v>
      </c>
      <c r="F147" s="109">
        <v>10.920820067990286</v>
      </c>
      <c r="G147" s="109">
        <v>0</v>
      </c>
      <c r="H147" s="109">
        <v>0</v>
      </c>
      <c r="I147" s="109">
        <v>2.363064840206782</v>
      </c>
      <c r="J147" s="109">
        <v>0</v>
      </c>
      <c r="K147" s="109">
        <v>0</v>
      </c>
      <c r="L147" s="109">
        <v>0</v>
      </c>
      <c r="M147" s="109">
        <v>0</v>
      </c>
      <c r="N147" s="109">
        <v>0</v>
      </c>
      <c r="O147" s="109">
        <v>0</v>
      </c>
      <c r="P147" s="109">
        <v>0</v>
      </c>
      <c r="Q147" s="109">
        <v>0</v>
      </c>
      <c r="R147" s="109">
        <v>0</v>
      </c>
      <c r="S147" s="109">
        <v>0</v>
      </c>
      <c r="T147" s="109">
        <v>0</v>
      </c>
      <c r="U147" s="109">
        <v>0</v>
      </c>
      <c r="V147" s="109">
        <v>0</v>
      </c>
      <c r="W147" s="109">
        <v>0</v>
      </c>
      <c r="X147" s="109">
        <v>0</v>
      </c>
      <c r="Y147" s="109">
        <v>0</v>
      </c>
      <c r="Z147" s="109">
        <v>0</v>
      </c>
      <c r="AA147" s="109">
        <v>0</v>
      </c>
      <c r="AB147" s="109">
        <v>0</v>
      </c>
      <c r="AC147" s="109">
        <v>0</v>
      </c>
      <c r="AD147" s="109">
        <v>0</v>
      </c>
      <c r="AE147" s="109">
        <v>0</v>
      </c>
      <c r="AF147" s="109">
        <v>0</v>
      </c>
      <c r="AG147" s="109">
        <v>0</v>
      </c>
      <c r="AH147" s="109">
        <v>0</v>
      </c>
      <c r="AI147" s="109">
        <v>0</v>
      </c>
      <c r="AM147" s="114"/>
      <c r="AN147" s="114"/>
      <c r="AO147" s="114"/>
      <c r="AP147" s="114"/>
      <c r="AQ147" s="114"/>
      <c r="AR147" s="114"/>
      <c r="AS147" s="114"/>
      <c r="AT147" s="114"/>
      <c r="AU147" s="114"/>
      <c r="AV147" s="114"/>
      <c r="AW147" s="114"/>
      <c r="AX147" s="114"/>
      <c r="AY147" s="114"/>
      <c r="AZ147" s="114"/>
      <c r="BA147" s="114"/>
      <c r="BB147" s="114"/>
      <c r="BC147" s="114"/>
      <c r="BD147" s="114"/>
      <c r="BE147" s="114"/>
      <c r="BF147" s="114"/>
      <c r="BG147" s="114"/>
      <c r="BH147" s="114"/>
      <c r="BI147" s="114"/>
      <c r="BJ147" s="114"/>
      <c r="BK147" s="114"/>
      <c r="BL147" s="114"/>
      <c r="BM147" s="114"/>
      <c r="BN147" s="114"/>
      <c r="BO147" s="114"/>
      <c r="BP147" s="114"/>
      <c r="BQ147" s="114"/>
      <c r="BR147" s="114"/>
      <c r="BS147" s="114"/>
      <c r="BT147" s="114"/>
      <c r="BU147" s="114"/>
      <c r="BV147" s="114"/>
      <c r="BW147" s="114"/>
      <c r="BX147" s="114"/>
      <c r="BY147" s="114"/>
      <c r="BZ147" s="114"/>
      <c r="CA147" s="114"/>
      <c r="CB147" s="114"/>
      <c r="CC147" s="114"/>
      <c r="CD147" s="114"/>
      <c r="CE147" s="114"/>
    </row>
    <row r="148" spans="1:83" ht="27.95" customHeight="1" x14ac:dyDescent="0.3">
      <c r="A148" s="101"/>
      <c r="B148" s="9" t="s">
        <v>23</v>
      </c>
      <c r="C148" s="9" t="s">
        <v>24</v>
      </c>
      <c r="D148" s="9" t="str">
        <f t="shared" si="24"/>
        <v>Pesos</v>
      </c>
      <c r="E148" s="9" t="s">
        <v>118</v>
      </c>
      <c r="F148" s="109">
        <v>2.2375434748163947</v>
      </c>
      <c r="G148" s="109">
        <v>0</v>
      </c>
      <c r="H148" s="109">
        <v>0</v>
      </c>
      <c r="I148" s="109">
        <v>1.9458743560081939</v>
      </c>
      <c r="J148" s="109">
        <v>0</v>
      </c>
      <c r="K148" s="109">
        <v>0</v>
      </c>
      <c r="L148" s="109">
        <v>1.5997739700497025</v>
      </c>
      <c r="M148" s="109">
        <v>0</v>
      </c>
      <c r="N148" s="109">
        <v>0</v>
      </c>
      <c r="O148" s="109">
        <v>1.0980248932695935</v>
      </c>
      <c r="P148" s="109">
        <v>0</v>
      </c>
      <c r="Q148" s="109">
        <v>0</v>
      </c>
      <c r="R148" s="109">
        <v>0.44892940792177111</v>
      </c>
      <c r="S148" s="109">
        <v>0</v>
      </c>
      <c r="T148" s="109">
        <v>0</v>
      </c>
      <c r="U148" s="109">
        <v>5.2646372489561456E-3</v>
      </c>
      <c r="V148" s="109">
        <v>0</v>
      </c>
      <c r="W148" s="109">
        <v>0</v>
      </c>
      <c r="X148" s="109">
        <v>0</v>
      </c>
      <c r="Y148" s="109">
        <v>0</v>
      </c>
      <c r="Z148" s="109">
        <v>0</v>
      </c>
      <c r="AA148" s="109">
        <v>0</v>
      </c>
      <c r="AB148" s="109">
        <v>0</v>
      </c>
      <c r="AC148" s="109">
        <v>0</v>
      </c>
      <c r="AD148" s="109">
        <v>0</v>
      </c>
      <c r="AE148" s="109">
        <v>0</v>
      </c>
      <c r="AF148" s="109">
        <v>0</v>
      </c>
      <c r="AG148" s="109">
        <v>0</v>
      </c>
      <c r="AH148" s="109">
        <v>0</v>
      </c>
      <c r="AI148" s="109">
        <v>0</v>
      </c>
      <c r="AM148" s="114"/>
      <c r="AN148" s="114"/>
      <c r="AO148" s="114"/>
      <c r="AP148" s="114"/>
      <c r="AQ148" s="114"/>
      <c r="AR148" s="114"/>
      <c r="AS148" s="114"/>
      <c r="AT148" s="114"/>
      <c r="AU148" s="114"/>
      <c r="AV148" s="114"/>
      <c r="AW148" s="114"/>
      <c r="AX148" s="114"/>
      <c r="AY148" s="114"/>
      <c r="AZ148" s="114"/>
      <c r="BA148" s="114"/>
      <c r="BB148" s="114"/>
      <c r="BC148" s="114"/>
      <c r="BD148" s="114"/>
      <c r="BE148" s="114"/>
      <c r="BF148" s="114"/>
      <c r="BG148" s="114"/>
      <c r="BH148" s="114"/>
      <c r="BI148" s="114"/>
      <c r="BJ148" s="114"/>
      <c r="BK148" s="114"/>
      <c r="BL148" s="114"/>
      <c r="BM148" s="114"/>
      <c r="BN148" s="114"/>
      <c r="BO148" s="114"/>
      <c r="BP148" s="114"/>
      <c r="BQ148" s="114"/>
      <c r="BR148" s="114"/>
      <c r="BS148" s="114"/>
      <c r="BT148" s="114"/>
      <c r="BU148" s="114"/>
      <c r="BV148" s="114"/>
      <c r="BW148" s="114"/>
      <c r="BX148" s="114"/>
      <c r="BY148" s="114"/>
      <c r="BZ148" s="114"/>
      <c r="CA148" s="114"/>
      <c r="CB148" s="114"/>
      <c r="CC148" s="114"/>
      <c r="CD148" s="114"/>
      <c r="CE148" s="114"/>
    </row>
    <row r="149" spans="1:83" ht="27.95" customHeight="1" x14ac:dyDescent="0.3">
      <c r="A149" s="101"/>
      <c r="B149" s="9" t="s">
        <v>25</v>
      </c>
      <c r="C149" s="9" t="s">
        <v>26</v>
      </c>
      <c r="D149" s="9" t="str">
        <f t="shared" si="24"/>
        <v>Pesos</v>
      </c>
      <c r="E149" s="9" t="s">
        <v>118</v>
      </c>
      <c r="F149" s="109">
        <v>7.7211459999999982E-2</v>
      </c>
      <c r="G149" s="109">
        <v>0</v>
      </c>
      <c r="H149" s="109">
        <v>0</v>
      </c>
      <c r="I149" s="109">
        <v>3.09713E-3</v>
      </c>
      <c r="J149" s="109">
        <v>0</v>
      </c>
      <c r="K149" s="109">
        <v>0</v>
      </c>
      <c r="L149" s="109">
        <v>0</v>
      </c>
      <c r="M149" s="109">
        <v>0</v>
      </c>
      <c r="N149" s="109">
        <v>0</v>
      </c>
      <c r="O149" s="109">
        <v>0</v>
      </c>
      <c r="P149" s="109">
        <v>0</v>
      </c>
      <c r="Q149" s="109">
        <v>0</v>
      </c>
      <c r="R149" s="109">
        <v>0</v>
      </c>
      <c r="S149" s="109">
        <v>0</v>
      </c>
      <c r="T149" s="109">
        <v>0</v>
      </c>
      <c r="U149" s="109">
        <v>0</v>
      </c>
      <c r="V149" s="109">
        <v>0</v>
      </c>
      <c r="W149" s="109">
        <v>0</v>
      </c>
      <c r="X149" s="109">
        <v>0</v>
      </c>
      <c r="Y149" s="109">
        <v>0</v>
      </c>
      <c r="Z149" s="109">
        <v>0</v>
      </c>
      <c r="AA149" s="109">
        <v>0</v>
      </c>
      <c r="AB149" s="109">
        <v>0</v>
      </c>
      <c r="AC149" s="109">
        <v>0</v>
      </c>
      <c r="AD149" s="109">
        <v>0</v>
      </c>
      <c r="AE149" s="109">
        <v>0</v>
      </c>
      <c r="AF149" s="109">
        <v>0</v>
      </c>
      <c r="AG149" s="109">
        <v>0</v>
      </c>
      <c r="AH149" s="109">
        <v>0</v>
      </c>
      <c r="AI149" s="109">
        <v>0</v>
      </c>
      <c r="AM149" s="114"/>
      <c r="AN149" s="114"/>
      <c r="AO149" s="114"/>
      <c r="AP149" s="114"/>
      <c r="AQ149" s="114"/>
      <c r="AR149" s="114"/>
      <c r="AS149" s="114"/>
      <c r="AT149" s="114"/>
      <c r="AU149" s="114"/>
      <c r="AV149" s="114"/>
      <c r="AW149" s="114"/>
      <c r="AX149" s="114"/>
      <c r="AY149" s="114"/>
      <c r="AZ149" s="114"/>
      <c r="BA149" s="114"/>
      <c r="BB149" s="114"/>
      <c r="BC149" s="114"/>
      <c r="BD149" s="114"/>
      <c r="BE149" s="114"/>
      <c r="BF149" s="114"/>
      <c r="BG149" s="114"/>
      <c r="BH149" s="114"/>
      <c r="BI149" s="114"/>
      <c r="BJ149" s="114"/>
      <c r="BK149" s="114"/>
      <c r="BL149" s="114"/>
      <c r="BM149" s="114"/>
      <c r="BN149" s="114"/>
      <c r="BO149" s="114"/>
      <c r="BP149" s="114"/>
      <c r="BQ149" s="114"/>
      <c r="BR149" s="114"/>
      <c r="BS149" s="114"/>
      <c r="BT149" s="114"/>
      <c r="BU149" s="114"/>
      <c r="BV149" s="114"/>
      <c r="BW149" s="114"/>
      <c r="BX149" s="114"/>
      <c r="BY149" s="114"/>
      <c r="BZ149" s="114"/>
      <c r="CA149" s="114"/>
      <c r="CB149" s="114"/>
      <c r="CC149" s="114"/>
      <c r="CD149" s="114"/>
      <c r="CE149" s="114"/>
    </row>
    <row r="150" spans="1:83" ht="27.95" customHeight="1" x14ac:dyDescent="0.3">
      <c r="A150" s="101"/>
      <c r="B150" s="9" t="s">
        <v>21</v>
      </c>
      <c r="C150" s="9" t="s">
        <v>22</v>
      </c>
      <c r="D150" s="9" t="str">
        <f t="shared" si="24"/>
        <v>Pesos</v>
      </c>
      <c r="E150" s="9" t="s">
        <v>118</v>
      </c>
      <c r="F150" s="109">
        <v>2.7722419999999998E-2</v>
      </c>
      <c r="G150" s="109">
        <v>0</v>
      </c>
      <c r="H150" s="109">
        <v>0</v>
      </c>
      <c r="I150" s="109">
        <v>0</v>
      </c>
      <c r="J150" s="109">
        <v>0</v>
      </c>
      <c r="K150" s="109">
        <v>0</v>
      </c>
      <c r="L150" s="109">
        <v>0</v>
      </c>
      <c r="M150" s="109">
        <v>0</v>
      </c>
      <c r="N150" s="109">
        <v>0</v>
      </c>
      <c r="O150" s="109">
        <v>0</v>
      </c>
      <c r="P150" s="109">
        <v>0</v>
      </c>
      <c r="Q150" s="109">
        <v>0</v>
      </c>
      <c r="R150" s="109">
        <v>0</v>
      </c>
      <c r="S150" s="109">
        <v>0</v>
      </c>
      <c r="T150" s="109">
        <v>0</v>
      </c>
      <c r="U150" s="109">
        <v>0</v>
      </c>
      <c r="V150" s="109">
        <v>0</v>
      </c>
      <c r="W150" s="109">
        <v>0</v>
      </c>
      <c r="X150" s="109">
        <v>0</v>
      </c>
      <c r="Y150" s="109">
        <v>0</v>
      </c>
      <c r="Z150" s="109">
        <v>0</v>
      </c>
      <c r="AA150" s="109">
        <v>0</v>
      </c>
      <c r="AB150" s="109">
        <v>0</v>
      </c>
      <c r="AC150" s="109">
        <v>0</v>
      </c>
      <c r="AD150" s="109">
        <v>0</v>
      </c>
      <c r="AE150" s="109">
        <v>0</v>
      </c>
      <c r="AF150" s="109">
        <v>0</v>
      </c>
      <c r="AG150" s="109">
        <v>0</v>
      </c>
      <c r="AH150" s="109">
        <v>0</v>
      </c>
      <c r="AI150" s="109">
        <v>0</v>
      </c>
      <c r="AM150" s="114"/>
      <c r="AN150" s="114"/>
      <c r="AO150" s="114"/>
      <c r="AP150" s="114"/>
      <c r="AQ150" s="114"/>
      <c r="AR150" s="114"/>
      <c r="AS150" s="114"/>
      <c r="AT150" s="114"/>
      <c r="AU150" s="114"/>
      <c r="AV150" s="114"/>
      <c r="AW150" s="114"/>
      <c r="AX150" s="114"/>
      <c r="AY150" s="114"/>
      <c r="AZ150" s="114"/>
      <c r="BA150" s="114"/>
      <c r="BB150" s="114"/>
      <c r="BC150" s="114"/>
      <c r="BD150" s="114"/>
      <c r="BE150" s="114"/>
      <c r="BF150" s="114"/>
      <c r="BG150" s="114"/>
      <c r="BH150" s="114"/>
      <c r="BI150" s="114"/>
      <c r="BJ150" s="114"/>
      <c r="BK150" s="114"/>
      <c r="BL150" s="114"/>
      <c r="BM150" s="114"/>
      <c r="BN150" s="114"/>
      <c r="BO150" s="114"/>
      <c r="BP150" s="114"/>
      <c r="BQ150" s="114"/>
      <c r="BR150" s="114"/>
      <c r="BS150" s="114"/>
      <c r="BT150" s="114"/>
      <c r="BU150" s="114"/>
      <c r="BV150" s="114"/>
      <c r="BW150" s="114"/>
      <c r="BX150" s="114"/>
      <c r="BY150" s="114"/>
      <c r="BZ150" s="114"/>
      <c r="CA150" s="114"/>
      <c r="CB150" s="114"/>
      <c r="CC150" s="114"/>
      <c r="CD150" s="114"/>
      <c r="CE150" s="114"/>
    </row>
    <row r="151" spans="1:83" ht="27.95" customHeight="1" x14ac:dyDescent="0.3">
      <c r="A151" s="101"/>
      <c r="B151" s="9" t="s">
        <v>27</v>
      </c>
      <c r="C151" s="9" t="s">
        <v>28</v>
      </c>
      <c r="D151" s="9" t="str">
        <f t="shared" si="24"/>
        <v>Pesos</v>
      </c>
      <c r="E151" s="9" t="s">
        <v>118</v>
      </c>
      <c r="F151" s="109">
        <v>5.2215239999999996E-2</v>
      </c>
      <c r="G151" s="109">
        <v>0</v>
      </c>
      <c r="H151" s="109">
        <v>0</v>
      </c>
      <c r="I151" s="109">
        <v>0</v>
      </c>
      <c r="J151" s="109">
        <v>0</v>
      </c>
      <c r="K151" s="109">
        <v>0</v>
      </c>
      <c r="L151" s="109">
        <v>0</v>
      </c>
      <c r="M151" s="109">
        <v>0</v>
      </c>
      <c r="N151" s="109">
        <v>0</v>
      </c>
      <c r="O151" s="109">
        <v>0</v>
      </c>
      <c r="P151" s="109">
        <v>0</v>
      </c>
      <c r="Q151" s="109">
        <v>0</v>
      </c>
      <c r="R151" s="109">
        <v>0</v>
      </c>
      <c r="S151" s="109">
        <v>0</v>
      </c>
      <c r="T151" s="109">
        <v>0</v>
      </c>
      <c r="U151" s="109">
        <v>0</v>
      </c>
      <c r="V151" s="109">
        <v>0</v>
      </c>
      <c r="W151" s="109">
        <v>0</v>
      </c>
      <c r="X151" s="109">
        <v>0</v>
      </c>
      <c r="Y151" s="109">
        <v>0</v>
      </c>
      <c r="Z151" s="109">
        <v>0</v>
      </c>
      <c r="AA151" s="109">
        <v>0</v>
      </c>
      <c r="AB151" s="109">
        <v>0</v>
      </c>
      <c r="AC151" s="109">
        <v>0</v>
      </c>
      <c r="AD151" s="109">
        <v>0</v>
      </c>
      <c r="AE151" s="109">
        <v>0</v>
      </c>
      <c r="AF151" s="109">
        <v>0</v>
      </c>
      <c r="AG151" s="109">
        <v>0</v>
      </c>
      <c r="AH151" s="109">
        <v>0</v>
      </c>
      <c r="AI151" s="109">
        <v>0</v>
      </c>
      <c r="AM151" s="114"/>
      <c r="AN151" s="114"/>
      <c r="AO151" s="114"/>
      <c r="AP151" s="114"/>
      <c r="AQ151" s="114"/>
      <c r="AR151" s="114"/>
      <c r="AS151" s="114"/>
      <c r="AT151" s="114"/>
      <c r="AU151" s="114"/>
      <c r="AV151" s="114"/>
      <c r="AW151" s="114"/>
      <c r="AX151" s="114"/>
      <c r="AY151" s="114"/>
      <c r="AZ151" s="114"/>
      <c r="BA151" s="114"/>
      <c r="BB151" s="114"/>
      <c r="BC151" s="114"/>
      <c r="BD151" s="114"/>
      <c r="BE151" s="114"/>
      <c r="BF151" s="114"/>
      <c r="BG151" s="114"/>
      <c r="BH151" s="114"/>
      <c r="BI151" s="114"/>
      <c r="BJ151" s="114"/>
      <c r="BK151" s="114"/>
      <c r="BL151" s="114"/>
      <c r="BM151" s="114"/>
      <c r="BN151" s="114"/>
      <c r="BO151" s="114"/>
      <c r="BP151" s="114"/>
      <c r="BQ151" s="114"/>
      <c r="BR151" s="114"/>
      <c r="BS151" s="114"/>
      <c r="BT151" s="114"/>
      <c r="BU151" s="114"/>
      <c r="BV151" s="114"/>
      <c r="BW151" s="114"/>
      <c r="BX151" s="114"/>
      <c r="BY151" s="114"/>
      <c r="BZ151" s="114"/>
      <c r="CA151" s="114"/>
      <c r="CB151" s="114"/>
      <c r="CC151" s="114"/>
      <c r="CD151" s="114"/>
      <c r="CE151" s="114"/>
    </row>
    <row r="152" spans="1:83" ht="27.95" customHeight="1" x14ac:dyDescent="0.3">
      <c r="A152" s="101"/>
      <c r="B152" s="22" t="s">
        <v>119</v>
      </c>
      <c r="C152" s="22"/>
      <c r="D152" s="22"/>
      <c r="E152" s="22"/>
      <c r="F152" s="107">
        <f>+SUM(F153:F154)</f>
        <v>0</v>
      </c>
      <c r="G152" s="107">
        <f t="shared" ref="G152:AI152" si="25">+SUM(G153:G154)</f>
        <v>0</v>
      </c>
      <c r="H152" s="107">
        <f t="shared" si="25"/>
        <v>8.8429713761031472</v>
      </c>
      <c r="I152" s="107">
        <f t="shared" si="25"/>
        <v>0</v>
      </c>
      <c r="J152" s="107">
        <f t="shared" si="25"/>
        <v>0</v>
      </c>
      <c r="K152" s="107">
        <f t="shared" si="25"/>
        <v>8.0907047134213546</v>
      </c>
      <c r="L152" s="107">
        <f t="shared" si="25"/>
        <v>0</v>
      </c>
      <c r="M152" s="107">
        <f t="shared" si="25"/>
        <v>0</v>
      </c>
      <c r="N152" s="107">
        <f t="shared" si="25"/>
        <v>6.1580252504544672</v>
      </c>
      <c r="O152" s="107">
        <f t="shared" si="25"/>
        <v>0</v>
      </c>
      <c r="P152" s="107">
        <f t="shared" si="25"/>
        <v>0</v>
      </c>
      <c r="Q152" s="107">
        <f t="shared" si="25"/>
        <v>4.2001467071788134</v>
      </c>
      <c r="R152" s="107">
        <f t="shared" si="25"/>
        <v>0</v>
      </c>
      <c r="S152" s="107">
        <f t="shared" si="25"/>
        <v>0</v>
      </c>
      <c r="T152" s="107">
        <f t="shared" si="25"/>
        <v>2.2161691164405091</v>
      </c>
      <c r="U152" s="107">
        <f t="shared" si="25"/>
        <v>0</v>
      </c>
      <c r="V152" s="107">
        <f t="shared" si="25"/>
        <v>0</v>
      </c>
      <c r="W152" s="107">
        <f t="shared" si="25"/>
        <v>0.38203605682396208</v>
      </c>
      <c r="X152" s="107">
        <f t="shared" si="25"/>
        <v>0</v>
      </c>
      <c r="Y152" s="107">
        <f t="shared" si="25"/>
        <v>0</v>
      </c>
      <c r="Z152" s="107">
        <f t="shared" si="25"/>
        <v>0</v>
      </c>
      <c r="AA152" s="107">
        <f t="shared" si="25"/>
        <v>0</v>
      </c>
      <c r="AB152" s="107">
        <f t="shared" si="25"/>
        <v>0</v>
      </c>
      <c r="AC152" s="107">
        <f t="shared" si="25"/>
        <v>0</v>
      </c>
      <c r="AD152" s="107">
        <f t="shared" si="25"/>
        <v>0</v>
      </c>
      <c r="AE152" s="107">
        <f t="shared" si="25"/>
        <v>0</v>
      </c>
      <c r="AF152" s="107">
        <f t="shared" si="25"/>
        <v>0</v>
      </c>
      <c r="AG152" s="107">
        <f t="shared" si="25"/>
        <v>0</v>
      </c>
      <c r="AH152" s="107">
        <f t="shared" si="25"/>
        <v>0</v>
      </c>
      <c r="AI152" s="107">
        <f t="shared" si="25"/>
        <v>0</v>
      </c>
      <c r="AM152" s="142"/>
      <c r="AN152" s="142"/>
      <c r="AO152" s="142"/>
      <c r="AP152" s="142"/>
      <c r="AQ152" s="142"/>
      <c r="AR152" s="142"/>
      <c r="AS152" s="142"/>
      <c r="AT152" s="142"/>
      <c r="AU152" s="142"/>
      <c r="AV152" s="142"/>
      <c r="AW152" s="142"/>
      <c r="AX152" s="142"/>
      <c r="AY152" s="142"/>
      <c r="AZ152" s="142"/>
      <c r="BA152" s="142"/>
      <c r="BB152" s="142"/>
      <c r="BC152" s="142"/>
      <c r="BD152" s="142"/>
      <c r="BE152" s="142"/>
      <c r="BF152" s="142"/>
      <c r="BG152" s="142"/>
      <c r="BH152" s="142"/>
      <c r="BI152" s="142"/>
      <c r="BJ152" s="142"/>
      <c r="BK152" s="142"/>
      <c r="BL152" s="142"/>
      <c r="BM152" s="142"/>
      <c r="BN152" s="142"/>
      <c r="BO152" s="142"/>
      <c r="BP152" s="142"/>
      <c r="BQ152" s="142"/>
      <c r="BR152" s="142"/>
      <c r="BS152" s="142"/>
      <c r="BT152" s="142"/>
      <c r="BU152" s="142"/>
      <c r="BV152" s="142"/>
      <c r="BW152" s="142"/>
      <c r="BX152" s="142"/>
      <c r="BY152" s="142"/>
      <c r="BZ152" s="142"/>
      <c r="CA152" s="142"/>
      <c r="CB152" s="142"/>
      <c r="CC152" s="142"/>
      <c r="CD152" s="142"/>
      <c r="CE152" s="142"/>
    </row>
    <row r="153" spans="1:83" ht="27.95" customHeight="1" x14ac:dyDescent="0.3">
      <c r="A153" s="101"/>
      <c r="B153" s="9" t="s">
        <v>175</v>
      </c>
      <c r="C153" s="9" t="s">
        <v>176</v>
      </c>
      <c r="D153" s="9" t="str">
        <f>+VLOOKUP($C153,$C$10:$D$52,2,FALSE)</f>
        <v>UVA</v>
      </c>
      <c r="E153" s="9" t="s">
        <v>119</v>
      </c>
      <c r="F153" s="109">
        <v>0</v>
      </c>
      <c r="G153" s="109">
        <v>0</v>
      </c>
      <c r="H153" s="109">
        <v>3.7420634258516117</v>
      </c>
      <c r="I153" s="109">
        <v>0</v>
      </c>
      <c r="J153" s="109">
        <v>0</v>
      </c>
      <c r="K153" s="109">
        <v>8.0907047134213546</v>
      </c>
      <c r="L153" s="109">
        <v>0</v>
      </c>
      <c r="M153" s="109">
        <v>0</v>
      </c>
      <c r="N153" s="109">
        <v>6.1580252504544672</v>
      </c>
      <c r="O153" s="109">
        <v>0</v>
      </c>
      <c r="P153" s="109">
        <v>0</v>
      </c>
      <c r="Q153" s="109">
        <v>4.2001467071788134</v>
      </c>
      <c r="R153" s="109">
        <v>0</v>
      </c>
      <c r="S153" s="109">
        <v>0</v>
      </c>
      <c r="T153" s="109">
        <v>2.2161691164405091</v>
      </c>
      <c r="U153" s="109">
        <v>0</v>
      </c>
      <c r="V153" s="109">
        <v>0</v>
      </c>
      <c r="W153" s="109">
        <v>0.38203605682396208</v>
      </c>
      <c r="X153" s="109">
        <v>0</v>
      </c>
      <c r="Y153" s="109">
        <v>0</v>
      </c>
      <c r="Z153" s="109">
        <v>0</v>
      </c>
      <c r="AA153" s="109">
        <v>0</v>
      </c>
      <c r="AB153" s="109">
        <v>0</v>
      </c>
      <c r="AC153" s="109">
        <v>0</v>
      </c>
      <c r="AD153" s="109">
        <v>0</v>
      </c>
      <c r="AE153" s="109">
        <v>0</v>
      </c>
      <c r="AF153" s="109">
        <v>0</v>
      </c>
      <c r="AG153" s="109">
        <v>0</v>
      </c>
      <c r="AH153" s="109">
        <v>0</v>
      </c>
      <c r="AI153" s="109">
        <v>0</v>
      </c>
      <c r="AM153" s="114"/>
      <c r="AN153" s="114"/>
      <c r="AO153" s="114"/>
      <c r="AP153" s="114"/>
      <c r="AQ153" s="114"/>
      <c r="AR153" s="114"/>
      <c r="AS153" s="114"/>
      <c r="AT153" s="114"/>
      <c r="AU153" s="114"/>
      <c r="AV153" s="114"/>
      <c r="AW153" s="114"/>
      <c r="AX153" s="114"/>
      <c r="AY153" s="114"/>
      <c r="AZ153" s="114"/>
      <c r="BA153" s="114"/>
      <c r="BB153" s="114"/>
      <c r="BC153" s="114"/>
      <c r="BD153" s="114"/>
      <c r="BE153" s="114"/>
      <c r="BF153" s="114"/>
      <c r="BG153" s="114"/>
      <c r="BH153" s="114"/>
      <c r="BI153" s="114"/>
      <c r="BJ153" s="114"/>
      <c r="BK153" s="114"/>
      <c r="BL153" s="114"/>
      <c r="BM153" s="114"/>
      <c r="BN153" s="114"/>
      <c r="BO153" s="114"/>
      <c r="BP153" s="114"/>
      <c r="BQ153" s="114"/>
      <c r="BR153" s="114"/>
      <c r="BS153" s="114"/>
      <c r="BT153" s="114"/>
      <c r="BU153" s="114"/>
      <c r="BV153" s="114"/>
      <c r="BW153" s="114"/>
      <c r="BX153" s="114"/>
      <c r="BY153" s="114"/>
      <c r="BZ153" s="114"/>
      <c r="CA153" s="114"/>
      <c r="CB153" s="114"/>
      <c r="CC153" s="114"/>
      <c r="CD153" s="114"/>
      <c r="CE153" s="114"/>
    </row>
    <row r="154" spans="1:83" ht="27.95" customHeight="1" x14ac:dyDescent="0.3">
      <c r="A154" s="101"/>
      <c r="B154" s="9" t="s">
        <v>164</v>
      </c>
      <c r="C154" s="9" t="s">
        <v>165</v>
      </c>
      <c r="D154" s="9" t="str">
        <f>+VLOOKUP($C154,$C$10:$D$52,2,FALSE)</f>
        <v>UVA</v>
      </c>
      <c r="E154" s="9" t="s">
        <v>119</v>
      </c>
      <c r="F154" s="109">
        <v>0</v>
      </c>
      <c r="G154" s="109">
        <v>0</v>
      </c>
      <c r="H154" s="109">
        <v>5.1009079502515364</v>
      </c>
      <c r="I154" s="109">
        <v>0</v>
      </c>
      <c r="J154" s="109">
        <v>0</v>
      </c>
      <c r="K154" s="109">
        <v>0</v>
      </c>
      <c r="L154" s="109">
        <v>0</v>
      </c>
      <c r="M154" s="109">
        <v>0</v>
      </c>
      <c r="N154" s="109">
        <v>0</v>
      </c>
      <c r="O154" s="109">
        <v>0</v>
      </c>
      <c r="P154" s="109">
        <v>0</v>
      </c>
      <c r="Q154" s="109">
        <v>0</v>
      </c>
      <c r="R154" s="109">
        <v>0</v>
      </c>
      <c r="S154" s="109">
        <v>0</v>
      </c>
      <c r="T154" s="109">
        <v>0</v>
      </c>
      <c r="U154" s="109">
        <v>0</v>
      </c>
      <c r="V154" s="109">
        <v>0</v>
      </c>
      <c r="W154" s="109">
        <v>0</v>
      </c>
      <c r="X154" s="109">
        <v>0</v>
      </c>
      <c r="Y154" s="109">
        <v>0</v>
      </c>
      <c r="Z154" s="109">
        <v>0</v>
      </c>
      <c r="AA154" s="109">
        <v>0</v>
      </c>
      <c r="AB154" s="109">
        <v>0</v>
      </c>
      <c r="AC154" s="109">
        <v>0</v>
      </c>
      <c r="AD154" s="109">
        <v>0</v>
      </c>
      <c r="AE154" s="109">
        <v>0</v>
      </c>
      <c r="AF154" s="109">
        <v>0</v>
      </c>
      <c r="AG154" s="109">
        <v>0</v>
      </c>
      <c r="AH154" s="109">
        <v>0</v>
      </c>
      <c r="AI154" s="109">
        <v>0</v>
      </c>
      <c r="AM154" s="114"/>
      <c r="AN154" s="114"/>
      <c r="AO154" s="114"/>
      <c r="AP154" s="114"/>
      <c r="AQ154" s="114"/>
      <c r="AR154" s="114"/>
      <c r="AS154" s="114"/>
      <c r="AT154" s="114"/>
      <c r="AU154" s="114"/>
      <c r="AV154" s="114"/>
      <c r="AW154" s="114"/>
      <c r="AX154" s="114"/>
      <c r="AY154" s="114"/>
      <c r="AZ154" s="114"/>
      <c r="BA154" s="114"/>
      <c r="BB154" s="114"/>
      <c r="BC154" s="114"/>
      <c r="BD154" s="114"/>
      <c r="BE154" s="114"/>
      <c r="BF154" s="114"/>
      <c r="BG154" s="114"/>
      <c r="BH154" s="114"/>
      <c r="BI154" s="114"/>
      <c r="BJ154" s="114"/>
      <c r="BK154" s="114"/>
      <c r="BL154" s="114"/>
      <c r="BM154" s="114"/>
      <c r="BN154" s="114"/>
      <c r="BO154" s="114"/>
      <c r="BP154" s="114"/>
      <c r="BQ154" s="114"/>
      <c r="BR154" s="114"/>
      <c r="BS154" s="114"/>
      <c r="BT154" s="114"/>
      <c r="BU154" s="114"/>
      <c r="BV154" s="114"/>
      <c r="BW154" s="114"/>
      <c r="BX154" s="114"/>
      <c r="BY154" s="114"/>
      <c r="BZ154" s="114"/>
      <c r="CA154" s="114"/>
      <c r="CB154" s="114"/>
      <c r="CC154" s="114"/>
      <c r="CD154" s="114"/>
      <c r="CE154" s="114"/>
    </row>
    <row r="155" spans="1:83" ht="27.95" customHeight="1" x14ac:dyDescent="0.3">
      <c r="A155" s="101"/>
      <c r="B155" s="22" t="s">
        <v>124</v>
      </c>
      <c r="C155" s="22"/>
      <c r="D155" s="22"/>
      <c r="E155" s="22"/>
      <c r="F155" s="107">
        <f>+SUM(F156:F156)</f>
        <v>0</v>
      </c>
      <c r="G155" s="107">
        <f t="shared" ref="G155:AI155" si="26">+SUM(G156:G156)</f>
        <v>8.5535999999999997E-3</v>
      </c>
      <c r="H155" s="107">
        <f t="shared" si="26"/>
        <v>0</v>
      </c>
      <c r="I155" s="107">
        <f t="shared" si="26"/>
        <v>0</v>
      </c>
      <c r="J155" s="107">
        <f t="shared" si="26"/>
        <v>0</v>
      </c>
      <c r="K155" s="107">
        <f t="shared" si="26"/>
        <v>0</v>
      </c>
      <c r="L155" s="107">
        <f t="shared" si="26"/>
        <v>0</v>
      </c>
      <c r="M155" s="107">
        <f t="shared" si="26"/>
        <v>0</v>
      </c>
      <c r="N155" s="107">
        <f t="shared" si="26"/>
        <v>0</v>
      </c>
      <c r="O155" s="107">
        <f t="shared" si="26"/>
        <v>0</v>
      </c>
      <c r="P155" s="107">
        <f t="shared" si="26"/>
        <v>0</v>
      </c>
      <c r="Q155" s="107">
        <f t="shared" si="26"/>
        <v>0</v>
      </c>
      <c r="R155" s="107">
        <f t="shared" si="26"/>
        <v>0</v>
      </c>
      <c r="S155" s="107">
        <f t="shared" si="26"/>
        <v>0</v>
      </c>
      <c r="T155" s="107">
        <f t="shared" si="26"/>
        <v>0</v>
      </c>
      <c r="U155" s="107">
        <f t="shared" si="26"/>
        <v>0</v>
      </c>
      <c r="V155" s="107">
        <f t="shared" si="26"/>
        <v>0</v>
      </c>
      <c r="W155" s="107">
        <f t="shared" si="26"/>
        <v>0</v>
      </c>
      <c r="X155" s="107">
        <f t="shared" si="26"/>
        <v>0</v>
      </c>
      <c r="Y155" s="107">
        <f t="shared" si="26"/>
        <v>0</v>
      </c>
      <c r="Z155" s="107">
        <f t="shared" si="26"/>
        <v>0</v>
      </c>
      <c r="AA155" s="107">
        <f t="shared" si="26"/>
        <v>0</v>
      </c>
      <c r="AB155" s="107">
        <f t="shared" si="26"/>
        <v>0</v>
      </c>
      <c r="AC155" s="107">
        <f t="shared" si="26"/>
        <v>0</v>
      </c>
      <c r="AD155" s="107">
        <f t="shared" si="26"/>
        <v>0</v>
      </c>
      <c r="AE155" s="107">
        <f t="shared" si="26"/>
        <v>0</v>
      </c>
      <c r="AF155" s="107">
        <f t="shared" si="26"/>
        <v>0</v>
      </c>
      <c r="AG155" s="107">
        <f t="shared" si="26"/>
        <v>0</v>
      </c>
      <c r="AH155" s="107">
        <f t="shared" si="26"/>
        <v>0</v>
      </c>
      <c r="AI155" s="107">
        <f t="shared" si="26"/>
        <v>0</v>
      </c>
      <c r="AM155" s="142"/>
      <c r="AN155" s="142"/>
      <c r="AO155" s="142"/>
      <c r="AP155" s="142"/>
      <c r="AQ155" s="142"/>
      <c r="AR155" s="142"/>
      <c r="AS155" s="142"/>
      <c r="AT155" s="142"/>
      <c r="AU155" s="142"/>
      <c r="AV155" s="142"/>
      <c r="AW155" s="142"/>
      <c r="AX155" s="142"/>
      <c r="AY155" s="142"/>
      <c r="AZ155" s="142"/>
      <c r="BA155" s="142"/>
      <c r="BB155" s="142"/>
      <c r="BC155" s="142"/>
      <c r="BD155" s="142"/>
      <c r="BE155" s="142"/>
      <c r="BF155" s="142"/>
      <c r="BG155" s="142"/>
      <c r="BH155" s="142"/>
      <c r="BI155" s="142"/>
      <c r="BJ155" s="142"/>
      <c r="BK155" s="142"/>
      <c r="BL155" s="142"/>
      <c r="BM155" s="142"/>
      <c r="BN155" s="142"/>
      <c r="BO155" s="142"/>
      <c r="BP155" s="142"/>
      <c r="BQ155" s="142"/>
      <c r="BR155" s="142"/>
      <c r="BS155" s="142"/>
      <c r="BT155" s="142"/>
      <c r="BU155" s="142"/>
      <c r="BV155" s="142"/>
      <c r="BW155" s="142"/>
      <c r="BX155" s="142"/>
      <c r="BY155" s="142"/>
      <c r="BZ155" s="142"/>
      <c r="CA155" s="142"/>
      <c r="CB155" s="142"/>
      <c r="CC155" s="142"/>
      <c r="CD155" s="142"/>
      <c r="CE155" s="142"/>
    </row>
    <row r="156" spans="1:83" ht="27.95" customHeight="1" x14ac:dyDescent="0.3">
      <c r="A156" s="101"/>
      <c r="B156" s="9" t="s">
        <v>29</v>
      </c>
      <c r="C156" s="9" t="s">
        <v>30</v>
      </c>
      <c r="D156" s="9" t="str">
        <f>+VLOOKUP($C156,$C$10:$D$52,2,FALSE)</f>
        <v>USD</v>
      </c>
      <c r="E156" s="9" t="s">
        <v>120</v>
      </c>
      <c r="F156" s="109">
        <v>0</v>
      </c>
      <c r="G156" s="109">
        <v>8.5535999999999997E-3</v>
      </c>
      <c r="H156" s="109">
        <v>0</v>
      </c>
      <c r="I156" s="109">
        <v>0</v>
      </c>
      <c r="J156" s="109">
        <v>0</v>
      </c>
      <c r="K156" s="109">
        <v>0</v>
      </c>
      <c r="L156" s="109">
        <v>0</v>
      </c>
      <c r="M156" s="109">
        <v>0</v>
      </c>
      <c r="N156" s="109">
        <v>0</v>
      </c>
      <c r="O156" s="109">
        <v>0</v>
      </c>
      <c r="P156" s="109">
        <v>0</v>
      </c>
      <c r="Q156" s="109">
        <v>0</v>
      </c>
      <c r="R156" s="109">
        <v>0</v>
      </c>
      <c r="S156" s="109">
        <v>0</v>
      </c>
      <c r="T156" s="109">
        <v>0</v>
      </c>
      <c r="U156" s="109">
        <v>0</v>
      </c>
      <c r="V156" s="109">
        <v>0</v>
      </c>
      <c r="W156" s="109">
        <v>0</v>
      </c>
      <c r="X156" s="109">
        <v>0</v>
      </c>
      <c r="Y156" s="109">
        <v>0</v>
      </c>
      <c r="Z156" s="109">
        <v>0</v>
      </c>
      <c r="AA156" s="109">
        <v>0</v>
      </c>
      <c r="AB156" s="109">
        <v>0</v>
      </c>
      <c r="AC156" s="109">
        <v>0</v>
      </c>
      <c r="AD156" s="109">
        <v>0</v>
      </c>
      <c r="AE156" s="109">
        <v>0</v>
      </c>
      <c r="AF156" s="109">
        <v>0</v>
      </c>
      <c r="AG156" s="109">
        <v>0</v>
      </c>
      <c r="AH156" s="109">
        <v>0</v>
      </c>
      <c r="AI156" s="109">
        <v>0</v>
      </c>
      <c r="AM156" s="114"/>
      <c r="AN156" s="114"/>
      <c r="AO156" s="114"/>
      <c r="AP156" s="114"/>
      <c r="AQ156" s="114"/>
      <c r="AR156" s="114"/>
      <c r="AS156" s="114"/>
      <c r="AT156" s="114"/>
      <c r="AU156" s="114"/>
      <c r="AV156" s="114"/>
      <c r="AW156" s="114"/>
      <c r="AX156" s="114"/>
      <c r="AY156" s="114"/>
      <c r="AZ156" s="114"/>
      <c r="BA156" s="114"/>
      <c r="BB156" s="114"/>
      <c r="BC156" s="114"/>
      <c r="BD156" s="114"/>
      <c r="BE156" s="114"/>
      <c r="BF156" s="114"/>
      <c r="BG156" s="114"/>
      <c r="BH156" s="114"/>
      <c r="BI156" s="114"/>
      <c r="BJ156" s="114"/>
      <c r="BK156" s="114"/>
      <c r="BL156" s="114"/>
      <c r="BM156" s="114"/>
      <c r="BN156" s="114"/>
      <c r="BO156" s="114"/>
      <c r="BP156" s="114"/>
      <c r="BQ156" s="114"/>
      <c r="BR156" s="114"/>
      <c r="BS156" s="114"/>
      <c r="BT156" s="114"/>
      <c r="BU156" s="114"/>
      <c r="BV156" s="114"/>
      <c r="BW156" s="114"/>
      <c r="BX156" s="114"/>
      <c r="BY156" s="114"/>
      <c r="BZ156" s="114"/>
      <c r="CA156" s="114"/>
      <c r="CB156" s="114"/>
      <c r="CC156" s="114"/>
      <c r="CD156" s="114"/>
      <c r="CE156" s="114"/>
    </row>
    <row r="157" spans="1:83" ht="27.95" customHeight="1" x14ac:dyDescent="0.3">
      <c r="A157" s="101"/>
      <c r="B157" s="22" t="s">
        <v>31</v>
      </c>
      <c r="C157" s="22"/>
      <c r="D157" s="22"/>
      <c r="E157" s="22"/>
      <c r="F157" s="107">
        <f>+SUM(F158,F170)</f>
        <v>0</v>
      </c>
      <c r="G157" s="107">
        <f t="shared" ref="G157:AI157" si="27">+SUM(G158,G170)</f>
        <v>3.9155367026283008</v>
      </c>
      <c r="H157" s="107">
        <f t="shared" si="27"/>
        <v>0</v>
      </c>
      <c r="I157" s="107">
        <f t="shared" si="27"/>
        <v>0</v>
      </c>
      <c r="J157" s="107">
        <f t="shared" si="27"/>
        <v>3.2062226857539651</v>
      </c>
      <c r="K157" s="107">
        <f t="shared" si="27"/>
        <v>0</v>
      </c>
      <c r="L157" s="107">
        <f t="shared" si="27"/>
        <v>0</v>
      </c>
      <c r="M157" s="107">
        <f t="shared" si="27"/>
        <v>4.2595806648371468</v>
      </c>
      <c r="N157" s="107">
        <f t="shared" si="27"/>
        <v>0</v>
      </c>
      <c r="O157" s="107">
        <f t="shared" si="27"/>
        <v>0</v>
      </c>
      <c r="P157" s="107">
        <f t="shared" si="27"/>
        <v>4.6917730032274152</v>
      </c>
      <c r="Q157" s="107">
        <f t="shared" si="27"/>
        <v>0</v>
      </c>
      <c r="R157" s="107">
        <f t="shared" si="27"/>
        <v>0</v>
      </c>
      <c r="S157" s="107">
        <f t="shared" si="27"/>
        <v>4.7709710548885678</v>
      </c>
      <c r="T157" s="107">
        <f t="shared" si="27"/>
        <v>0</v>
      </c>
      <c r="U157" s="107">
        <f t="shared" si="27"/>
        <v>0</v>
      </c>
      <c r="V157" s="107">
        <f t="shared" si="27"/>
        <v>4.5919007561344021</v>
      </c>
      <c r="W157" s="107">
        <f t="shared" si="27"/>
        <v>0</v>
      </c>
      <c r="X157" s="107">
        <f t="shared" si="27"/>
        <v>0</v>
      </c>
      <c r="Y157" s="107">
        <f t="shared" si="27"/>
        <v>4.1862775003287478</v>
      </c>
      <c r="Z157" s="107">
        <f t="shared" si="27"/>
        <v>0</v>
      </c>
      <c r="AA157" s="107">
        <f t="shared" si="27"/>
        <v>0</v>
      </c>
      <c r="AB157" s="107">
        <f t="shared" si="27"/>
        <v>3.7629229241010758</v>
      </c>
      <c r="AC157" s="107">
        <f t="shared" si="27"/>
        <v>0</v>
      </c>
      <c r="AD157" s="107">
        <f t="shared" si="27"/>
        <v>0</v>
      </c>
      <c r="AE157" s="107">
        <f t="shared" si="27"/>
        <v>3.3186315611170008</v>
      </c>
      <c r="AF157" s="107">
        <f t="shared" si="27"/>
        <v>0</v>
      </c>
      <c r="AG157" s="107">
        <f t="shared" si="27"/>
        <v>0</v>
      </c>
      <c r="AH157" s="107">
        <f t="shared" si="27"/>
        <v>0.86765051678583704</v>
      </c>
      <c r="AI157" s="107">
        <f t="shared" si="27"/>
        <v>0</v>
      </c>
      <c r="AM157" s="142"/>
      <c r="AN157" s="142"/>
      <c r="AO157" s="142"/>
      <c r="AP157" s="142"/>
      <c r="AQ157" s="142"/>
      <c r="AR157" s="142"/>
      <c r="AS157" s="142"/>
      <c r="AT157" s="142"/>
      <c r="AU157" s="142"/>
      <c r="AV157" s="142"/>
      <c r="AW157" s="142"/>
      <c r="AX157" s="142"/>
      <c r="AY157" s="142"/>
      <c r="AZ157" s="142"/>
      <c r="BA157" s="142"/>
      <c r="BB157" s="142"/>
      <c r="BC157" s="142"/>
      <c r="BD157" s="142"/>
      <c r="BE157" s="142"/>
      <c r="BF157" s="142"/>
      <c r="BG157" s="142"/>
      <c r="BH157" s="142"/>
      <c r="BI157" s="142"/>
      <c r="BJ157" s="142"/>
      <c r="BK157" s="142"/>
      <c r="BL157" s="142"/>
      <c r="BM157" s="142"/>
      <c r="BN157" s="142"/>
      <c r="BO157" s="142"/>
      <c r="BP157" s="142"/>
      <c r="BQ157" s="142"/>
      <c r="BR157" s="142"/>
      <c r="BS157" s="142"/>
      <c r="BT157" s="142"/>
      <c r="BU157" s="142"/>
      <c r="BV157" s="142"/>
      <c r="BW157" s="142"/>
      <c r="BX157" s="142"/>
      <c r="BY157" s="142"/>
      <c r="BZ157" s="142"/>
      <c r="CA157" s="142"/>
      <c r="CB157" s="142"/>
      <c r="CC157" s="142"/>
      <c r="CD157" s="142"/>
      <c r="CE157" s="142"/>
    </row>
    <row r="158" spans="1:83" ht="27.95" customHeight="1" x14ac:dyDescent="0.3">
      <c r="A158" s="101"/>
      <c r="B158" s="23" t="s">
        <v>32</v>
      </c>
      <c r="C158" s="23"/>
      <c r="D158" s="23"/>
      <c r="E158" s="23"/>
      <c r="F158" s="113">
        <f>+SUM(F159:F169)</f>
        <v>0</v>
      </c>
      <c r="G158" s="113">
        <f t="shared" ref="G158:AI158" si="28">+SUM(G159:G169)</f>
        <v>3.1058214943721265</v>
      </c>
      <c r="H158" s="113">
        <f t="shared" si="28"/>
        <v>0</v>
      </c>
      <c r="I158" s="113">
        <f t="shared" si="28"/>
        <v>0</v>
      </c>
      <c r="J158" s="113">
        <f t="shared" si="28"/>
        <v>2.6510278269475784</v>
      </c>
      <c r="K158" s="113">
        <f t="shared" si="28"/>
        <v>0</v>
      </c>
      <c r="L158" s="113">
        <f t="shared" si="28"/>
        <v>0</v>
      </c>
      <c r="M158" s="113">
        <f t="shared" si="28"/>
        <v>3.4969535997849501</v>
      </c>
      <c r="N158" s="113">
        <f t="shared" si="28"/>
        <v>0</v>
      </c>
      <c r="O158" s="113">
        <f t="shared" si="28"/>
        <v>0</v>
      </c>
      <c r="P158" s="113">
        <f t="shared" si="28"/>
        <v>3.7951575878112038</v>
      </c>
      <c r="Q158" s="113">
        <f t="shared" si="28"/>
        <v>0</v>
      </c>
      <c r="R158" s="113">
        <f t="shared" si="28"/>
        <v>0</v>
      </c>
      <c r="S158" s="113">
        <f t="shared" si="28"/>
        <v>3.8122443477040702</v>
      </c>
      <c r="T158" s="113">
        <f t="shared" si="28"/>
        <v>0</v>
      </c>
      <c r="U158" s="113">
        <f t="shared" si="28"/>
        <v>0</v>
      </c>
      <c r="V158" s="113">
        <f t="shared" si="28"/>
        <v>3.6207473450915124</v>
      </c>
      <c r="W158" s="113">
        <f t="shared" si="28"/>
        <v>0</v>
      </c>
      <c r="X158" s="113">
        <f t="shared" si="28"/>
        <v>0</v>
      </c>
      <c r="Y158" s="113">
        <f t="shared" si="28"/>
        <v>3.2807585479095911</v>
      </c>
      <c r="Z158" s="113">
        <f t="shared" si="28"/>
        <v>0</v>
      </c>
      <c r="AA158" s="113">
        <f t="shared" si="28"/>
        <v>0</v>
      </c>
      <c r="AB158" s="113">
        <f t="shared" si="28"/>
        <v>2.9321599672874186</v>
      </c>
      <c r="AC158" s="113">
        <f t="shared" si="28"/>
        <v>0</v>
      </c>
      <c r="AD158" s="113">
        <f t="shared" si="28"/>
        <v>0</v>
      </c>
      <c r="AE158" s="113">
        <f t="shared" si="28"/>
        <v>2.5672704527430827</v>
      </c>
      <c r="AF158" s="113">
        <f t="shared" si="28"/>
        <v>0</v>
      </c>
      <c r="AG158" s="113">
        <f t="shared" si="28"/>
        <v>0</v>
      </c>
      <c r="AH158" s="113">
        <f t="shared" si="28"/>
        <v>0.6479298344101253</v>
      </c>
      <c r="AI158" s="113">
        <f t="shared" si="28"/>
        <v>0</v>
      </c>
      <c r="AM158" s="144"/>
      <c r="AN158" s="144"/>
      <c r="AO158" s="144"/>
      <c r="AP158" s="144"/>
      <c r="AQ158" s="144"/>
      <c r="AR158" s="144"/>
      <c r="AS158" s="144"/>
      <c r="AT158" s="144"/>
      <c r="AU158" s="144"/>
      <c r="AV158" s="144"/>
      <c r="AW158" s="144"/>
      <c r="AX158" s="144"/>
      <c r="AY158" s="144"/>
      <c r="AZ158" s="144"/>
      <c r="BA158" s="144"/>
      <c r="BB158" s="144"/>
      <c r="BC158" s="144"/>
      <c r="BD158" s="144"/>
      <c r="BE158" s="144"/>
      <c r="BF158" s="144"/>
      <c r="BG158" s="144"/>
      <c r="BH158" s="144"/>
      <c r="BI158" s="144"/>
      <c r="BJ158" s="144"/>
      <c r="BK158" s="144"/>
      <c r="BL158" s="144"/>
      <c r="BM158" s="144"/>
      <c r="BN158" s="144"/>
      <c r="BO158" s="144"/>
      <c r="BP158" s="144"/>
      <c r="BQ158" s="144"/>
      <c r="BR158" s="144"/>
      <c r="BS158" s="144"/>
      <c r="BT158" s="144"/>
      <c r="BU158" s="144"/>
      <c r="BV158" s="144"/>
      <c r="BW158" s="144"/>
      <c r="BX158" s="144"/>
      <c r="BY158" s="144"/>
      <c r="BZ158" s="144"/>
      <c r="CA158" s="144"/>
      <c r="CB158" s="144"/>
      <c r="CC158" s="144"/>
      <c r="CD158" s="144"/>
      <c r="CE158" s="144"/>
    </row>
    <row r="159" spans="1:83" ht="27.95" customHeight="1" x14ac:dyDescent="0.3">
      <c r="A159" s="101"/>
      <c r="B159" s="9" t="s">
        <v>33</v>
      </c>
      <c r="C159" s="9" t="s">
        <v>34</v>
      </c>
      <c r="D159" s="9" t="str">
        <f t="shared" ref="D159:D169" si="29">+VLOOKUP($C159,$C$10:$D$52,2,FALSE)</f>
        <v>USD</v>
      </c>
      <c r="E159" s="9" t="s">
        <v>121</v>
      </c>
      <c r="F159" s="109">
        <v>0</v>
      </c>
      <c r="G159" s="109">
        <v>1.1305117800000004</v>
      </c>
      <c r="H159" s="109">
        <v>0</v>
      </c>
      <c r="I159" s="109">
        <v>0</v>
      </c>
      <c r="J159" s="109">
        <v>0.72970745356062006</v>
      </c>
      <c r="K159" s="109">
        <v>0</v>
      </c>
      <c r="L159" s="109">
        <v>0</v>
      </c>
      <c r="M159" s="109">
        <v>1.0005213627677625</v>
      </c>
      <c r="N159" s="109">
        <v>0</v>
      </c>
      <c r="O159" s="109">
        <v>0</v>
      </c>
      <c r="P159" s="109">
        <v>1.1120658765022027</v>
      </c>
      <c r="Q159" s="109">
        <v>0</v>
      </c>
      <c r="R159" s="109">
        <v>0</v>
      </c>
      <c r="S159" s="109">
        <v>1.1729074152535603</v>
      </c>
      <c r="T159" s="109">
        <v>0</v>
      </c>
      <c r="U159" s="109">
        <v>0</v>
      </c>
      <c r="V159" s="109">
        <v>1.145422942693374</v>
      </c>
      <c r="W159" s="109">
        <v>0</v>
      </c>
      <c r="X159" s="109">
        <v>0</v>
      </c>
      <c r="Y159" s="109">
        <v>1.0397381321023702</v>
      </c>
      <c r="Z159" s="109">
        <v>0</v>
      </c>
      <c r="AA159" s="109">
        <v>0</v>
      </c>
      <c r="AB159" s="109">
        <v>0.93572049123446388</v>
      </c>
      <c r="AC159" s="109">
        <v>0</v>
      </c>
      <c r="AD159" s="109">
        <v>0</v>
      </c>
      <c r="AE159" s="109">
        <v>0.82644353144627025</v>
      </c>
      <c r="AF159" s="109">
        <v>0</v>
      </c>
      <c r="AG159" s="109">
        <v>0</v>
      </c>
      <c r="AH159" s="109">
        <v>0.18671556114968363</v>
      </c>
      <c r="AI159" s="109">
        <v>0</v>
      </c>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14"/>
      <c r="BP159" s="114"/>
      <c r="BQ159" s="114"/>
      <c r="BR159" s="114"/>
      <c r="BS159" s="114"/>
      <c r="BT159" s="114"/>
      <c r="BU159" s="114"/>
      <c r="BV159" s="114"/>
      <c r="BW159" s="114"/>
      <c r="BX159" s="114"/>
      <c r="BY159" s="114"/>
      <c r="BZ159" s="114"/>
      <c r="CA159" s="114"/>
      <c r="CB159" s="114"/>
      <c r="CC159" s="114"/>
      <c r="CD159" s="114"/>
      <c r="CE159" s="114"/>
    </row>
    <row r="160" spans="1:83" ht="27.95" customHeight="1" x14ac:dyDescent="0.3">
      <c r="A160" s="101"/>
      <c r="B160" s="9" t="s">
        <v>39</v>
      </c>
      <c r="C160" s="9" t="s">
        <v>40</v>
      </c>
      <c r="D160" s="9" t="str">
        <f t="shared" si="29"/>
        <v>USD</v>
      </c>
      <c r="E160" s="9" t="s">
        <v>121</v>
      </c>
      <c r="F160" s="109">
        <v>0</v>
      </c>
      <c r="G160" s="109">
        <v>0.37661395999999991</v>
      </c>
      <c r="H160" s="109">
        <v>0</v>
      </c>
      <c r="I160" s="109">
        <v>0</v>
      </c>
      <c r="J160" s="109">
        <v>0.5206583497647852</v>
      </c>
      <c r="K160" s="109">
        <v>0</v>
      </c>
      <c r="L160" s="109">
        <v>0</v>
      </c>
      <c r="M160" s="109">
        <v>0.78410992284834446</v>
      </c>
      <c r="N160" s="109">
        <v>0</v>
      </c>
      <c r="O160" s="109">
        <v>0</v>
      </c>
      <c r="P160" s="109">
        <v>0.93278795093200717</v>
      </c>
      <c r="Q160" s="109">
        <v>0</v>
      </c>
      <c r="R160" s="109">
        <v>0</v>
      </c>
      <c r="S160" s="109">
        <v>1.0087500404570457</v>
      </c>
      <c r="T160" s="109">
        <v>0</v>
      </c>
      <c r="U160" s="109">
        <v>0</v>
      </c>
      <c r="V160" s="109">
        <v>1.0379438300453643</v>
      </c>
      <c r="W160" s="109">
        <v>0</v>
      </c>
      <c r="X160" s="109">
        <v>0</v>
      </c>
      <c r="Y160" s="109">
        <v>0.97548346378412154</v>
      </c>
      <c r="Z160" s="109">
        <v>0</v>
      </c>
      <c r="AA160" s="109">
        <v>0</v>
      </c>
      <c r="AB160" s="109">
        <v>0.9042935397163534</v>
      </c>
      <c r="AC160" s="109">
        <v>0</v>
      </c>
      <c r="AD160" s="109">
        <v>0</v>
      </c>
      <c r="AE160" s="109">
        <v>0.8282635074966691</v>
      </c>
      <c r="AF160" s="109">
        <v>0</v>
      </c>
      <c r="AG160" s="109">
        <v>0</v>
      </c>
      <c r="AH160" s="109">
        <v>0.28367067193689183</v>
      </c>
      <c r="AI160" s="109">
        <v>0</v>
      </c>
      <c r="AM160" s="114"/>
      <c r="AN160" s="114"/>
      <c r="AO160" s="114"/>
      <c r="AP160" s="114"/>
      <c r="AQ160" s="114"/>
      <c r="AR160" s="114"/>
      <c r="AS160" s="114"/>
      <c r="AT160" s="114"/>
      <c r="AU160" s="114"/>
      <c r="AV160" s="114"/>
      <c r="AW160" s="114"/>
      <c r="AX160" s="114"/>
      <c r="AY160" s="114"/>
      <c r="AZ160" s="114"/>
      <c r="BA160" s="114"/>
      <c r="BB160" s="114"/>
      <c r="BC160" s="114"/>
      <c r="BD160" s="114"/>
      <c r="BE160" s="114"/>
      <c r="BF160" s="114"/>
      <c r="BG160" s="114"/>
      <c r="BH160" s="114"/>
      <c r="BI160" s="114"/>
      <c r="BJ160" s="114"/>
      <c r="BK160" s="114"/>
      <c r="BL160" s="114"/>
      <c r="BM160" s="114"/>
      <c r="BN160" s="114"/>
      <c r="BO160" s="114"/>
      <c r="BP160" s="114"/>
      <c r="BQ160" s="114"/>
      <c r="BR160" s="114"/>
      <c r="BS160" s="114"/>
      <c r="BT160" s="114"/>
      <c r="BU160" s="114"/>
      <c r="BV160" s="114"/>
      <c r="BW160" s="114"/>
      <c r="BX160" s="114"/>
      <c r="BY160" s="114"/>
      <c r="BZ160" s="114"/>
      <c r="CA160" s="114"/>
      <c r="CB160" s="114"/>
      <c r="CC160" s="114"/>
      <c r="CD160" s="114"/>
      <c r="CE160" s="114"/>
    </row>
    <row r="161" spans="1:83" ht="27.95" customHeight="1" x14ac:dyDescent="0.3">
      <c r="A161" s="101"/>
      <c r="B161" s="9" t="s">
        <v>35</v>
      </c>
      <c r="C161" s="9" t="s">
        <v>36</v>
      </c>
      <c r="D161" s="9" t="str">
        <f t="shared" si="29"/>
        <v>USD</v>
      </c>
      <c r="E161" s="9" t="s">
        <v>121</v>
      </c>
      <c r="F161" s="109">
        <v>0</v>
      </c>
      <c r="G161" s="109">
        <v>1.0706956000000001</v>
      </c>
      <c r="H161" s="109">
        <v>0</v>
      </c>
      <c r="I161" s="109">
        <v>0</v>
      </c>
      <c r="J161" s="109">
        <v>0.79794847000000002</v>
      </c>
      <c r="K161" s="109">
        <v>0</v>
      </c>
      <c r="L161" s="109">
        <v>0</v>
      </c>
      <c r="M161" s="109">
        <v>0.97940597000000007</v>
      </c>
      <c r="N161" s="109">
        <v>0</v>
      </c>
      <c r="O161" s="109">
        <v>0</v>
      </c>
      <c r="P161" s="109">
        <v>1.04429671</v>
      </c>
      <c r="Q161" s="109">
        <v>0</v>
      </c>
      <c r="R161" s="109">
        <v>0</v>
      </c>
      <c r="S161" s="109">
        <v>1.0386000900000001</v>
      </c>
      <c r="T161" s="109">
        <v>0</v>
      </c>
      <c r="U161" s="109">
        <v>0</v>
      </c>
      <c r="V161" s="109">
        <v>0.97381155999999991</v>
      </c>
      <c r="W161" s="109">
        <v>0</v>
      </c>
      <c r="X161" s="109">
        <v>0</v>
      </c>
      <c r="Y161" s="109">
        <v>0.84216935999999998</v>
      </c>
      <c r="Z161" s="109">
        <v>0</v>
      </c>
      <c r="AA161" s="109">
        <v>0</v>
      </c>
      <c r="AB161" s="109">
        <v>0.70943814999999999</v>
      </c>
      <c r="AC161" s="109">
        <v>0</v>
      </c>
      <c r="AD161" s="109">
        <v>0</v>
      </c>
      <c r="AE161" s="109">
        <v>0.57264563999999996</v>
      </c>
      <c r="AF161" s="109">
        <v>0</v>
      </c>
      <c r="AG161" s="109">
        <v>0</v>
      </c>
      <c r="AH161" s="109">
        <v>6.2901179174048596E-2</v>
      </c>
      <c r="AI161" s="109">
        <v>0</v>
      </c>
      <c r="AM161" s="114"/>
      <c r="AN161" s="114"/>
      <c r="AO161" s="114"/>
      <c r="AP161" s="114"/>
      <c r="AQ161" s="114"/>
      <c r="AR161" s="114"/>
      <c r="AS161" s="114"/>
      <c r="AT161" s="114"/>
      <c r="AU161" s="114"/>
      <c r="AV161" s="114"/>
      <c r="AW161" s="114"/>
      <c r="AX161" s="114"/>
      <c r="AY161" s="114"/>
      <c r="AZ161" s="114"/>
      <c r="BA161" s="114"/>
      <c r="BB161" s="114"/>
      <c r="BC161" s="114"/>
      <c r="BD161" s="114"/>
      <c r="BE161" s="114"/>
      <c r="BF161" s="114"/>
      <c r="BG161" s="114"/>
      <c r="BH161" s="114"/>
      <c r="BI161" s="114"/>
      <c r="BJ161" s="114"/>
      <c r="BK161" s="114"/>
      <c r="BL161" s="114"/>
      <c r="BM161" s="114"/>
      <c r="BN161" s="114"/>
      <c r="BO161" s="114"/>
      <c r="BP161" s="114"/>
      <c r="BQ161" s="114"/>
      <c r="BR161" s="114"/>
      <c r="BS161" s="114"/>
      <c r="BT161" s="114"/>
      <c r="BU161" s="114"/>
      <c r="BV161" s="114"/>
      <c r="BW161" s="114"/>
      <c r="BX161" s="114"/>
      <c r="BY161" s="114"/>
      <c r="BZ161" s="114"/>
      <c r="CA161" s="114"/>
      <c r="CB161" s="114"/>
      <c r="CC161" s="114"/>
      <c r="CD161" s="114"/>
      <c r="CE161" s="114"/>
    </row>
    <row r="162" spans="1:83" ht="27.95" customHeight="1" x14ac:dyDescent="0.3">
      <c r="A162" s="101"/>
      <c r="B162" s="9" t="s">
        <v>37</v>
      </c>
      <c r="C162" s="9" t="s">
        <v>38</v>
      </c>
      <c r="D162" s="9" t="str">
        <f t="shared" si="29"/>
        <v>USD</v>
      </c>
      <c r="E162" s="9" t="s">
        <v>121</v>
      </c>
      <c r="F162" s="109">
        <v>0</v>
      </c>
      <c r="G162" s="109">
        <v>0.24094375752044783</v>
      </c>
      <c r="H162" s="109">
        <v>0</v>
      </c>
      <c r="I162" s="109">
        <v>0</v>
      </c>
      <c r="J162" s="109">
        <v>0.26587282212311503</v>
      </c>
      <c r="K162" s="109">
        <v>0</v>
      </c>
      <c r="L162" s="109">
        <v>0</v>
      </c>
      <c r="M162" s="109">
        <v>0.31010177727676491</v>
      </c>
      <c r="N162" s="109">
        <v>0</v>
      </c>
      <c r="O162" s="109">
        <v>0</v>
      </c>
      <c r="P162" s="109">
        <v>0.24866351696036865</v>
      </c>
      <c r="Q162" s="109">
        <v>0</v>
      </c>
      <c r="R162" s="109">
        <v>0</v>
      </c>
      <c r="S162" s="109">
        <v>0.1222526566312727</v>
      </c>
      <c r="T162" s="109">
        <v>0</v>
      </c>
      <c r="U162" s="109">
        <v>0</v>
      </c>
      <c r="V162" s="109">
        <v>0</v>
      </c>
      <c r="W162" s="109">
        <v>0</v>
      </c>
      <c r="X162" s="109">
        <v>0</v>
      </c>
      <c r="Y162" s="109">
        <v>0</v>
      </c>
      <c r="Z162" s="109">
        <v>0</v>
      </c>
      <c r="AA162" s="109">
        <v>0</v>
      </c>
      <c r="AB162" s="109">
        <v>0</v>
      </c>
      <c r="AC162" s="109">
        <v>0</v>
      </c>
      <c r="AD162" s="109">
        <v>0</v>
      </c>
      <c r="AE162" s="109">
        <v>0</v>
      </c>
      <c r="AF162" s="109">
        <v>0</v>
      </c>
      <c r="AG162" s="109">
        <v>0</v>
      </c>
      <c r="AH162" s="109">
        <v>0</v>
      </c>
      <c r="AI162" s="109">
        <v>0</v>
      </c>
      <c r="AM162" s="114"/>
      <c r="AN162" s="114"/>
      <c r="AO162" s="114"/>
      <c r="AP162" s="114"/>
      <c r="AQ162" s="114"/>
      <c r="AR162" s="114"/>
      <c r="AS162" s="114"/>
      <c r="AT162" s="114"/>
      <c r="AU162" s="114"/>
      <c r="AV162" s="114"/>
      <c r="AW162" s="114"/>
      <c r="AX162" s="114"/>
      <c r="AY162" s="114"/>
      <c r="AZ162" s="114"/>
      <c r="BA162" s="114"/>
      <c r="BB162" s="114"/>
      <c r="BC162" s="114"/>
      <c r="BD162" s="114"/>
      <c r="BE162" s="114"/>
      <c r="BF162" s="114"/>
      <c r="BG162" s="114"/>
      <c r="BH162" s="114"/>
      <c r="BI162" s="114"/>
      <c r="BJ162" s="114"/>
      <c r="BK162" s="114"/>
      <c r="BL162" s="114"/>
      <c r="BM162" s="114"/>
      <c r="BN162" s="114"/>
      <c r="BO162" s="114"/>
      <c r="BP162" s="114"/>
      <c r="BQ162" s="114"/>
      <c r="BR162" s="114"/>
      <c r="BS162" s="114"/>
      <c r="BT162" s="114"/>
      <c r="BU162" s="114"/>
      <c r="BV162" s="114"/>
      <c r="BW162" s="114"/>
      <c r="BX162" s="114"/>
      <c r="BY162" s="114"/>
      <c r="BZ162" s="114"/>
      <c r="CA162" s="114"/>
      <c r="CB162" s="114"/>
      <c r="CC162" s="114"/>
      <c r="CD162" s="114"/>
      <c r="CE162" s="114"/>
    </row>
    <row r="163" spans="1:83" ht="27.95" customHeight="1" x14ac:dyDescent="0.3">
      <c r="A163" s="101"/>
      <c r="B163" s="9" t="s">
        <v>43</v>
      </c>
      <c r="C163" s="9" t="s">
        <v>44</v>
      </c>
      <c r="D163" s="9" t="str">
        <f t="shared" si="29"/>
        <v>USD</v>
      </c>
      <c r="E163" s="9" t="s">
        <v>121</v>
      </c>
      <c r="F163" s="109">
        <v>0</v>
      </c>
      <c r="G163" s="109">
        <v>0.10439402000000003</v>
      </c>
      <c r="H163" s="109">
        <v>0</v>
      </c>
      <c r="I163" s="109">
        <v>0</v>
      </c>
      <c r="J163" s="109">
        <v>0.13793667599457027</v>
      </c>
      <c r="K163" s="109">
        <v>0</v>
      </c>
      <c r="L163" s="109">
        <v>0</v>
      </c>
      <c r="M163" s="109">
        <v>0.20387326923784671</v>
      </c>
      <c r="N163" s="109">
        <v>0</v>
      </c>
      <c r="O163" s="109">
        <v>0</v>
      </c>
      <c r="P163" s="109">
        <v>0.23768365924219648</v>
      </c>
      <c r="Q163" s="109">
        <v>0</v>
      </c>
      <c r="R163" s="109">
        <v>0</v>
      </c>
      <c r="S163" s="109">
        <v>0.25783550031897529</v>
      </c>
      <c r="T163" s="109">
        <v>0</v>
      </c>
      <c r="U163" s="109">
        <v>0</v>
      </c>
      <c r="V163" s="109">
        <v>0.26354904867296347</v>
      </c>
      <c r="W163" s="109">
        <v>0</v>
      </c>
      <c r="X163" s="109">
        <v>0</v>
      </c>
      <c r="Y163" s="109">
        <v>0.2483255844271656</v>
      </c>
      <c r="Z163" s="109">
        <v>0</v>
      </c>
      <c r="AA163" s="109">
        <v>0</v>
      </c>
      <c r="AB163" s="109">
        <v>0.23268812173551603</v>
      </c>
      <c r="AC163" s="109">
        <v>0</v>
      </c>
      <c r="AD163" s="109">
        <v>0</v>
      </c>
      <c r="AE163" s="109">
        <v>0.21575683188820924</v>
      </c>
      <c r="AF163" s="109">
        <v>0</v>
      </c>
      <c r="AG163" s="109">
        <v>0</v>
      </c>
      <c r="AH163" s="109">
        <v>8.825537074997078E-2</v>
      </c>
      <c r="AI163" s="109">
        <v>0</v>
      </c>
      <c r="AM163" s="114"/>
      <c r="AN163" s="114"/>
      <c r="AO163" s="114"/>
      <c r="AP163" s="114"/>
      <c r="AQ163" s="114"/>
      <c r="AR163" s="114"/>
      <c r="AS163" s="114"/>
      <c r="AT163" s="114"/>
      <c r="AU163" s="114"/>
      <c r="AV163" s="114"/>
      <c r="AW163" s="114"/>
      <c r="AX163" s="114"/>
      <c r="AY163" s="114"/>
      <c r="AZ163" s="114"/>
      <c r="BA163" s="114"/>
      <c r="BB163" s="114"/>
      <c r="BC163" s="114"/>
      <c r="BD163" s="114"/>
      <c r="BE163" s="114"/>
      <c r="BF163" s="114"/>
      <c r="BG163" s="114"/>
      <c r="BH163" s="114"/>
      <c r="BI163" s="114"/>
      <c r="BJ163" s="114"/>
      <c r="BK163" s="114"/>
      <c r="BL163" s="114"/>
      <c r="BM163" s="114"/>
      <c r="BN163" s="114"/>
      <c r="BO163" s="114"/>
      <c r="BP163" s="114"/>
      <c r="BQ163" s="114"/>
      <c r="BR163" s="114"/>
      <c r="BS163" s="114"/>
      <c r="BT163" s="114"/>
      <c r="BU163" s="114"/>
      <c r="BV163" s="114"/>
      <c r="BW163" s="114"/>
      <c r="BX163" s="114"/>
      <c r="BY163" s="114"/>
      <c r="BZ163" s="114"/>
      <c r="CA163" s="114"/>
      <c r="CB163" s="114"/>
      <c r="CC163" s="114"/>
      <c r="CD163" s="114"/>
      <c r="CE163" s="114"/>
    </row>
    <row r="164" spans="1:83" ht="27.95" customHeight="1" x14ac:dyDescent="0.3">
      <c r="A164" s="101"/>
      <c r="B164" s="9" t="s">
        <v>41</v>
      </c>
      <c r="C164" s="9" t="s">
        <v>42</v>
      </c>
      <c r="D164" s="9" t="str">
        <f t="shared" si="29"/>
        <v>USD</v>
      </c>
      <c r="E164" s="9" t="s">
        <v>121</v>
      </c>
      <c r="F164" s="109">
        <v>0</v>
      </c>
      <c r="G164" s="109">
        <v>0.11510920092271243</v>
      </c>
      <c r="H164" s="109">
        <v>0</v>
      </c>
      <c r="I164" s="109">
        <v>0</v>
      </c>
      <c r="J164" s="109">
        <v>0.130500464142041</v>
      </c>
      <c r="K164" s="109">
        <v>0</v>
      </c>
      <c r="L164" s="109">
        <v>0</v>
      </c>
      <c r="M164" s="109">
        <v>0.15806668338408342</v>
      </c>
      <c r="N164" s="109">
        <v>0</v>
      </c>
      <c r="O164" s="109">
        <v>0</v>
      </c>
      <c r="P164" s="109">
        <v>0.16669430154013271</v>
      </c>
      <c r="Q164" s="109">
        <v>0</v>
      </c>
      <c r="R164" s="109">
        <v>0</v>
      </c>
      <c r="S164" s="109">
        <v>0.16442379528979156</v>
      </c>
      <c r="T164" s="109">
        <v>0</v>
      </c>
      <c r="U164" s="109">
        <v>0</v>
      </c>
      <c r="V164" s="109">
        <v>0.15214165658392037</v>
      </c>
      <c r="W164" s="109">
        <v>0</v>
      </c>
      <c r="X164" s="109">
        <v>0</v>
      </c>
      <c r="Y164" s="109">
        <v>0.12990030165072863</v>
      </c>
      <c r="Z164" s="109">
        <v>0</v>
      </c>
      <c r="AA164" s="109">
        <v>0</v>
      </c>
      <c r="AB164" s="109">
        <v>0.10761045008053687</v>
      </c>
      <c r="AC164" s="109">
        <v>0</v>
      </c>
      <c r="AD164" s="109">
        <v>0</v>
      </c>
      <c r="AE164" s="109">
        <v>8.4701435966728661E-2</v>
      </c>
      <c r="AF164" s="109">
        <v>0</v>
      </c>
      <c r="AG164" s="109">
        <v>0</v>
      </c>
      <c r="AH164" s="109">
        <v>7.9046418068365217E-3</v>
      </c>
      <c r="AI164" s="109">
        <v>0</v>
      </c>
      <c r="AM164" s="114"/>
      <c r="AN164" s="114"/>
      <c r="AO164" s="114"/>
      <c r="AP164" s="114"/>
      <c r="AQ164" s="114"/>
      <c r="AR164" s="114"/>
      <c r="AS164" s="114"/>
      <c r="AT164" s="114"/>
      <c r="AU164" s="114"/>
      <c r="AV164" s="114"/>
      <c r="AW164" s="114"/>
      <c r="AX164" s="114"/>
      <c r="AY164" s="114"/>
      <c r="AZ164" s="114"/>
      <c r="BA164" s="114"/>
      <c r="BB164" s="114"/>
      <c r="BC164" s="114"/>
      <c r="BD164" s="114"/>
      <c r="BE164" s="114"/>
      <c r="BF164" s="114"/>
      <c r="BG164" s="114"/>
      <c r="BH164" s="114"/>
      <c r="BI164" s="114"/>
      <c r="BJ164" s="114"/>
      <c r="BK164" s="114"/>
      <c r="BL164" s="114"/>
      <c r="BM164" s="114"/>
      <c r="BN164" s="114"/>
      <c r="BO164" s="114"/>
      <c r="BP164" s="114"/>
      <c r="BQ164" s="114"/>
      <c r="BR164" s="114"/>
      <c r="BS164" s="114"/>
      <c r="BT164" s="114"/>
      <c r="BU164" s="114"/>
      <c r="BV164" s="114"/>
      <c r="BW164" s="114"/>
      <c r="BX164" s="114"/>
      <c r="BY164" s="114"/>
      <c r="BZ164" s="114"/>
      <c r="CA164" s="114"/>
      <c r="CB164" s="114"/>
      <c r="CC164" s="114"/>
      <c r="CD164" s="114"/>
      <c r="CE164" s="114"/>
    </row>
    <row r="165" spans="1:83" ht="27.95" customHeight="1" x14ac:dyDescent="0.3">
      <c r="A165" s="101"/>
      <c r="B165" s="9" t="s">
        <v>169</v>
      </c>
      <c r="C165" s="9" t="s">
        <v>170</v>
      </c>
      <c r="D165" s="9" t="str">
        <f t="shared" si="29"/>
        <v>USD</v>
      </c>
      <c r="E165" s="9" t="s">
        <v>121</v>
      </c>
      <c r="F165" s="109">
        <v>0</v>
      </c>
      <c r="G165" s="109">
        <v>8.8209099999999995E-3</v>
      </c>
      <c r="H165" s="109">
        <v>0</v>
      </c>
      <c r="I165" s="109">
        <v>0</v>
      </c>
      <c r="J165" s="109">
        <v>2.0736755890410956E-2</v>
      </c>
      <c r="K165" s="109">
        <v>0</v>
      </c>
      <c r="L165" s="109">
        <v>0</v>
      </c>
      <c r="M165" s="109">
        <v>3.1124436712328764E-2</v>
      </c>
      <c r="N165" s="109">
        <v>0</v>
      </c>
      <c r="O165" s="109">
        <v>0</v>
      </c>
      <c r="P165" s="109">
        <v>3.7751985479452049E-2</v>
      </c>
      <c r="Q165" s="109">
        <v>0</v>
      </c>
      <c r="R165" s="109">
        <v>0</v>
      </c>
      <c r="S165" s="109">
        <v>4.2700969753424647E-2</v>
      </c>
      <c r="T165" s="109">
        <v>0</v>
      </c>
      <c r="U165" s="109">
        <v>0</v>
      </c>
      <c r="V165" s="109">
        <v>4.3613637095890403E-2</v>
      </c>
      <c r="W165" s="109">
        <v>0</v>
      </c>
      <c r="X165" s="109">
        <v>0</v>
      </c>
      <c r="Y165" s="109">
        <v>4.1386255945205466E-2</v>
      </c>
      <c r="Z165" s="109">
        <v>0</v>
      </c>
      <c r="AA165" s="109">
        <v>0</v>
      </c>
      <c r="AB165" s="109">
        <v>3.9162974520547941E-2</v>
      </c>
      <c r="AC165" s="109">
        <v>0</v>
      </c>
      <c r="AD165" s="109">
        <v>0</v>
      </c>
      <c r="AE165" s="109">
        <v>3.6722475945205474E-2</v>
      </c>
      <c r="AF165" s="109">
        <v>0</v>
      </c>
      <c r="AG165" s="109">
        <v>0</v>
      </c>
      <c r="AH165" s="109">
        <v>1.8079281592694042E-2</v>
      </c>
      <c r="AI165" s="109">
        <v>0</v>
      </c>
      <c r="AM165" s="114"/>
      <c r="AN165" s="114"/>
      <c r="AO165" s="114"/>
      <c r="AP165" s="114"/>
      <c r="AQ165" s="114"/>
      <c r="AR165" s="114"/>
      <c r="AS165" s="114"/>
      <c r="AT165" s="114"/>
      <c r="AU165" s="114"/>
      <c r="AV165" s="114"/>
      <c r="AW165" s="114"/>
      <c r="AX165" s="114"/>
      <c r="AY165" s="114"/>
      <c r="AZ165" s="114"/>
      <c r="BA165" s="114"/>
      <c r="BB165" s="114"/>
      <c r="BC165" s="114"/>
      <c r="BD165" s="114"/>
      <c r="BE165" s="114"/>
      <c r="BF165" s="114"/>
      <c r="BG165" s="114"/>
      <c r="BH165" s="114"/>
      <c r="BI165" s="114"/>
      <c r="BJ165" s="114"/>
      <c r="BK165" s="114"/>
      <c r="BL165" s="114"/>
      <c r="BM165" s="114"/>
      <c r="BN165" s="114"/>
      <c r="BO165" s="114"/>
      <c r="BP165" s="114"/>
      <c r="BQ165" s="114"/>
      <c r="BR165" s="114"/>
      <c r="BS165" s="114"/>
      <c r="BT165" s="114"/>
      <c r="BU165" s="114"/>
      <c r="BV165" s="114"/>
      <c r="BW165" s="114"/>
      <c r="BX165" s="114"/>
      <c r="BY165" s="114"/>
      <c r="BZ165" s="114"/>
      <c r="CA165" s="114"/>
      <c r="CB165" s="114"/>
      <c r="CC165" s="114"/>
      <c r="CD165" s="114"/>
      <c r="CE165" s="114"/>
    </row>
    <row r="166" spans="1:83" ht="27.95" customHeight="1" x14ac:dyDescent="0.3">
      <c r="A166" s="101"/>
      <c r="B166" s="9" t="s">
        <v>45</v>
      </c>
      <c r="C166" s="9" t="s">
        <v>46</v>
      </c>
      <c r="D166" s="9" t="str">
        <f t="shared" si="29"/>
        <v>USD</v>
      </c>
      <c r="E166" s="9" t="s">
        <v>121</v>
      </c>
      <c r="F166" s="109">
        <v>0</v>
      </c>
      <c r="G166" s="109">
        <v>4.9310148835255058E-2</v>
      </c>
      <c r="H166" s="109">
        <v>0</v>
      </c>
      <c r="I166" s="109">
        <v>0</v>
      </c>
      <c r="J166" s="109">
        <v>3.6303304615426954E-2</v>
      </c>
      <c r="K166" s="109">
        <v>0</v>
      </c>
      <c r="L166" s="109">
        <v>0</v>
      </c>
      <c r="M166" s="109">
        <v>2.3098807557819387E-2</v>
      </c>
      <c r="N166" s="109">
        <v>0</v>
      </c>
      <c r="O166" s="109">
        <v>0</v>
      </c>
      <c r="P166" s="109">
        <v>9.9304871548438201E-3</v>
      </c>
      <c r="Q166" s="109">
        <v>0</v>
      </c>
      <c r="R166" s="109">
        <v>0</v>
      </c>
      <c r="S166" s="109">
        <v>0</v>
      </c>
      <c r="T166" s="109">
        <v>0</v>
      </c>
      <c r="U166" s="109">
        <v>0</v>
      </c>
      <c r="V166" s="109">
        <v>0</v>
      </c>
      <c r="W166" s="109">
        <v>0</v>
      </c>
      <c r="X166" s="109">
        <v>0</v>
      </c>
      <c r="Y166" s="109">
        <v>0</v>
      </c>
      <c r="Z166" s="109">
        <v>0</v>
      </c>
      <c r="AA166" s="109">
        <v>0</v>
      </c>
      <c r="AB166" s="109">
        <v>0</v>
      </c>
      <c r="AC166" s="109">
        <v>0</v>
      </c>
      <c r="AD166" s="109">
        <v>0</v>
      </c>
      <c r="AE166" s="109">
        <v>0</v>
      </c>
      <c r="AF166" s="109">
        <v>0</v>
      </c>
      <c r="AG166" s="109">
        <v>0</v>
      </c>
      <c r="AH166" s="109">
        <v>0</v>
      </c>
      <c r="AI166" s="109">
        <v>0</v>
      </c>
      <c r="AM166" s="114"/>
      <c r="AN166" s="114"/>
      <c r="AO166" s="114"/>
      <c r="AP166" s="114"/>
      <c r="AQ166" s="114"/>
      <c r="AR166" s="114"/>
      <c r="AS166" s="114"/>
      <c r="AT166" s="114"/>
      <c r="AU166" s="114"/>
      <c r="AV166" s="114"/>
      <c r="AW166" s="114"/>
      <c r="AX166" s="114"/>
      <c r="AY166" s="114"/>
      <c r="AZ166" s="114"/>
      <c r="BA166" s="114"/>
      <c r="BB166" s="114"/>
      <c r="BC166" s="114"/>
      <c r="BD166" s="114"/>
      <c r="BE166" s="114"/>
      <c r="BF166" s="114"/>
      <c r="BG166" s="114"/>
      <c r="BH166" s="114"/>
      <c r="BI166" s="114"/>
      <c r="BJ166" s="114"/>
      <c r="BK166" s="114"/>
      <c r="BL166" s="114"/>
      <c r="BM166" s="114"/>
      <c r="BN166" s="114"/>
      <c r="BO166" s="114"/>
      <c r="BP166" s="114"/>
      <c r="BQ166" s="114"/>
      <c r="BR166" s="114"/>
      <c r="BS166" s="114"/>
      <c r="BT166" s="114"/>
      <c r="BU166" s="114"/>
      <c r="BV166" s="114"/>
      <c r="BW166" s="114"/>
      <c r="BX166" s="114"/>
      <c r="BY166" s="114"/>
      <c r="BZ166" s="114"/>
      <c r="CA166" s="114"/>
      <c r="CB166" s="114"/>
      <c r="CC166" s="114"/>
      <c r="CD166" s="114"/>
      <c r="CE166" s="114"/>
    </row>
    <row r="167" spans="1:83" ht="27.95" customHeight="1" x14ac:dyDescent="0.3">
      <c r="A167" s="101"/>
      <c r="B167" s="9" t="s">
        <v>47</v>
      </c>
      <c r="C167" s="9" t="s">
        <v>48</v>
      </c>
      <c r="D167" s="9" t="str">
        <f t="shared" si="29"/>
        <v>USD</v>
      </c>
      <c r="E167" s="9" t="s">
        <v>121</v>
      </c>
      <c r="F167" s="109">
        <v>0</v>
      </c>
      <c r="G167" s="109">
        <v>0</v>
      </c>
      <c r="H167" s="109">
        <v>0</v>
      </c>
      <c r="I167" s="109">
        <v>0</v>
      </c>
      <c r="J167" s="109">
        <v>6.3015200000000006E-3</v>
      </c>
      <c r="K167" s="109">
        <v>0</v>
      </c>
      <c r="L167" s="109">
        <v>0</v>
      </c>
      <c r="M167" s="109">
        <v>5.7923100000000002E-3</v>
      </c>
      <c r="N167" s="109">
        <v>0</v>
      </c>
      <c r="O167" s="109">
        <v>0</v>
      </c>
      <c r="P167" s="109">
        <v>5.2831000000000006E-3</v>
      </c>
      <c r="Q167" s="109">
        <v>0</v>
      </c>
      <c r="R167" s="109">
        <v>0</v>
      </c>
      <c r="S167" s="109">
        <v>4.7738800000000003E-3</v>
      </c>
      <c r="T167" s="109">
        <v>0</v>
      </c>
      <c r="U167" s="109">
        <v>0</v>
      </c>
      <c r="V167" s="109">
        <v>4.2646699999999999E-3</v>
      </c>
      <c r="W167" s="109">
        <v>0</v>
      </c>
      <c r="X167" s="109">
        <v>0</v>
      </c>
      <c r="Y167" s="109">
        <v>3.75545E-3</v>
      </c>
      <c r="Z167" s="109">
        <v>0</v>
      </c>
      <c r="AA167" s="109">
        <v>0</v>
      </c>
      <c r="AB167" s="109">
        <v>3.2462400000000001E-3</v>
      </c>
      <c r="AC167" s="109">
        <v>0</v>
      </c>
      <c r="AD167" s="109">
        <v>0</v>
      </c>
      <c r="AE167" s="109">
        <v>2.7370299999999997E-3</v>
      </c>
      <c r="AF167" s="109">
        <v>0</v>
      </c>
      <c r="AG167" s="109">
        <v>0</v>
      </c>
      <c r="AH167" s="109">
        <v>4.0312800000000005E-4</v>
      </c>
      <c r="AI167" s="109">
        <v>0</v>
      </c>
      <c r="AM167" s="114"/>
      <c r="AN167" s="114"/>
      <c r="AO167" s="114"/>
      <c r="AP167" s="114"/>
      <c r="AQ167" s="114"/>
      <c r="AR167" s="114"/>
      <c r="AS167" s="114"/>
      <c r="AT167" s="114"/>
      <c r="AU167" s="114"/>
      <c r="AV167" s="114"/>
      <c r="AW167" s="114"/>
      <c r="AX167" s="114"/>
      <c r="AY167" s="114"/>
      <c r="AZ167" s="114"/>
      <c r="BA167" s="114"/>
      <c r="BB167" s="114"/>
      <c r="BC167" s="114"/>
      <c r="BD167" s="114"/>
      <c r="BE167" s="114"/>
      <c r="BF167" s="114"/>
      <c r="BG167" s="114"/>
      <c r="BH167" s="114"/>
      <c r="BI167" s="114"/>
      <c r="BJ167" s="114"/>
      <c r="BK167" s="114"/>
      <c r="BL167" s="114"/>
      <c r="BM167" s="114"/>
      <c r="BN167" s="114"/>
      <c r="BO167" s="114"/>
      <c r="BP167" s="114"/>
      <c r="BQ167" s="114"/>
      <c r="BR167" s="114"/>
      <c r="BS167" s="114"/>
      <c r="BT167" s="114"/>
      <c r="BU167" s="114"/>
      <c r="BV167" s="114"/>
      <c r="BW167" s="114"/>
      <c r="BX167" s="114"/>
      <c r="BY167" s="114"/>
      <c r="BZ167" s="114"/>
      <c r="CA167" s="114"/>
      <c r="CB167" s="114"/>
      <c r="CC167" s="114"/>
      <c r="CD167" s="114"/>
      <c r="CE167" s="114"/>
    </row>
    <row r="168" spans="1:83" ht="27.95" customHeight="1" x14ac:dyDescent="0.3">
      <c r="A168" s="101"/>
      <c r="B168" s="9" t="s">
        <v>51</v>
      </c>
      <c r="C168" s="9" t="s">
        <v>52</v>
      </c>
      <c r="D168" s="9" t="str">
        <f t="shared" si="29"/>
        <v>USD</v>
      </c>
      <c r="E168" s="9" t="s">
        <v>121</v>
      </c>
      <c r="F168" s="109">
        <v>0</v>
      </c>
      <c r="G168" s="109">
        <v>0</v>
      </c>
      <c r="H168" s="109">
        <v>0</v>
      </c>
      <c r="I168" s="109">
        <v>0</v>
      </c>
      <c r="J168" s="109">
        <v>3.1498999999999997E-3</v>
      </c>
      <c r="K168" s="109">
        <v>0</v>
      </c>
      <c r="L168" s="109">
        <v>0</v>
      </c>
      <c r="M168" s="109">
        <v>8.5906000000000003E-4</v>
      </c>
      <c r="N168" s="109">
        <v>0</v>
      </c>
      <c r="O168" s="109">
        <v>0</v>
      </c>
      <c r="P168" s="109">
        <v>0</v>
      </c>
      <c r="Q168" s="109">
        <v>0</v>
      </c>
      <c r="R168" s="109">
        <v>0</v>
      </c>
      <c r="S168" s="109">
        <v>0</v>
      </c>
      <c r="T168" s="109">
        <v>0</v>
      </c>
      <c r="U168" s="109">
        <v>0</v>
      </c>
      <c r="V168" s="109">
        <v>0</v>
      </c>
      <c r="W168" s="109">
        <v>0</v>
      </c>
      <c r="X168" s="109">
        <v>0</v>
      </c>
      <c r="Y168" s="109">
        <v>0</v>
      </c>
      <c r="Z168" s="109">
        <v>0</v>
      </c>
      <c r="AA168" s="109">
        <v>0</v>
      </c>
      <c r="AB168" s="109">
        <v>0</v>
      </c>
      <c r="AC168" s="109">
        <v>0</v>
      </c>
      <c r="AD168" s="109">
        <v>0</v>
      </c>
      <c r="AE168" s="109">
        <v>0</v>
      </c>
      <c r="AF168" s="109">
        <v>0</v>
      </c>
      <c r="AG168" s="109">
        <v>0</v>
      </c>
      <c r="AH168" s="109">
        <v>0</v>
      </c>
      <c r="AI168" s="109">
        <v>0</v>
      </c>
      <c r="AM168" s="114"/>
      <c r="AN168" s="114"/>
      <c r="AO168" s="114"/>
      <c r="AP168" s="114"/>
      <c r="AQ168" s="114"/>
      <c r="AR168" s="114"/>
      <c r="AS168" s="114"/>
      <c r="AT168" s="114"/>
      <c r="AU168" s="114"/>
      <c r="AV168" s="114"/>
      <c r="AW168" s="114"/>
      <c r="AX168" s="114"/>
      <c r="AY168" s="114"/>
      <c r="AZ168" s="114"/>
      <c r="BA168" s="114"/>
      <c r="BB168" s="114"/>
      <c r="BC168" s="114"/>
      <c r="BD168" s="114"/>
      <c r="BE168" s="114"/>
      <c r="BF168" s="114"/>
      <c r="BG168" s="114"/>
      <c r="BH168" s="114"/>
      <c r="BI168" s="114"/>
      <c r="BJ168" s="114"/>
      <c r="BK168" s="114"/>
      <c r="BL168" s="114"/>
      <c r="BM168" s="114"/>
      <c r="BN168" s="114"/>
      <c r="BO168" s="114"/>
      <c r="BP168" s="114"/>
      <c r="BQ168" s="114"/>
      <c r="BR168" s="114"/>
      <c r="BS168" s="114"/>
      <c r="BT168" s="114"/>
      <c r="BU168" s="114"/>
      <c r="BV168" s="114"/>
      <c r="BW168" s="114"/>
      <c r="BX168" s="114"/>
      <c r="BY168" s="114"/>
      <c r="BZ168" s="114"/>
      <c r="CA168" s="114"/>
      <c r="CB168" s="114"/>
      <c r="CC168" s="114"/>
      <c r="CD168" s="114"/>
      <c r="CE168" s="114"/>
    </row>
    <row r="169" spans="1:83" ht="27.95" customHeight="1" x14ac:dyDescent="0.3">
      <c r="A169" s="101"/>
      <c r="B169" s="9" t="s">
        <v>49</v>
      </c>
      <c r="C169" s="9" t="s">
        <v>50</v>
      </c>
      <c r="D169" s="9" t="str">
        <f t="shared" si="29"/>
        <v>USD</v>
      </c>
      <c r="E169" s="9" t="s">
        <v>121</v>
      </c>
      <c r="F169" s="109">
        <v>0</v>
      </c>
      <c r="G169" s="109">
        <v>9.4221170937109234E-3</v>
      </c>
      <c r="H169" s="109">
        <v>0</v>
      </c>
      <c r="I169" s="109">
        <v>0</v>
      </c>
      <c r="J169" s="109">
        <v>1.9121108566087697E-3</v>
      </c>
      <c r="K169" s="109">
        <v>0</v>
      </c>
      <c r="L169" s="109">
        <v>0</v>
      </c>
      <c r="M169" s="109">
        <v>0</v>
      </c>
      <c r="N169" s="109">
        <v>0</v>
      </c>
      <c r="O169" s="109">
        <v>0</v>
      </c>
      <c r="P169" s="109">
        <v>0</v>
      </c>
      <c r="Q169" s="109">
        <v>0</v>
      </c>
      <c r="R169" s="109">
        <v>0</v>
      </c>
      <c r="S169" s="109">
        <v>0</v>
      </c>
      <c r="T169" s="109">
        <v>0</v>
      </c>
      <c r="U169" s="109">
        <v>0</v>
      </c>
      <c r="V169" s="109">
        <v>0</v>
      </c>
      <c r="W169" s="109">
        <v>0</v>
      </c>
      <c r="X169" s="109">
        <v>0</v>
      </c>
      <c r="Y169" s="109">
        <v>0</v>
      </c>
      <c r="Z169" s="109">
        <v>0</v>
      </c>
      <c r="AA169" s="109">
        <v>0</v>
      </c>
      <c r="AB169" s="109">
        <v>0</v>
      </c>
      <c r="AC169" s="109">
        <v>0</v>
      </c>
      <c r="AD169" s="109">
        <v>0</v>
      </c>
      <c r="AE169" s="109">
        <v>0</v>
      </c>
      <c r="AF169" s="109">
        <v>0</v>
      </c>
      <c r="AG169" s="109">
        <v>0</v>
      </c>
      <c r="AH169" s="109">
        <v>0</v>
      </c>
      <c r="AI169" s="109">
        <v>0</v>
      </c>
      <c r="AM169" s="114"/>
      <c r="AN169" s="114"/>
      <c r="AO169" s="114"/>
      <c r="AP169" s="114"/>
      <c r="AQ169" s="114"/>
      <c r="AR169" s="114"/>
      <c r="AS169" s="114"/>
      <c r="AT169" s="114"/>
      <c r="AU169" s="114"/>
      <c r="AV169" s="114"/>
      <c r="AW169" s="114"/>
      <c r="AX169" s="114"/>
      <c r="AY169" s="114"/>
      <c r="AZ169" s="114"/>
      <c r="BA169" s="114"/>
      <c r="BB169" s="114"/>
      <c r="BC169" s="114"/>
      <c r="BD169" s="114"/>
      <c r="BE169" s="114"/>
      <c r="BF169" s="114"/>
      <c r="BG169" s="114"/>
      <c r="BH169" s="114"/>
      <c r="BI169" s="114"/>
      <c r="BJ169" s="114"/>
      <c r="BK169" s="114"/>
      <c r="BL169" s="114"/>
      <c r="BM169" s="114"/>
      <c r="BN169" s="114"/>
      <c r="BO169" s="114"/>
      <c r="BP169" s="114"/>
      <c r="BQ169" s="114"/>
      <c r="BR169" s="114"/>
      <c r="BS169" s="114"/>
      <c r="BT169" s="114"/>
      <c r="BU169" s="114"/>
      <c r="BV169" s="114"/>
      <c r="BW169" s="114"/>
      <c r="BX169" s="114"/>
      <c r="BY169" s="114"/>
      <c r="BZ169" s="114"/>
      <c r="CA169" s="114"/>
      <c r="CB169" s="114"/>
      <c r="CC169" s="114"/>
      <c r="CD169" s="114"/>
      <c r="CE169" s="114"/>
    </row>
    <row r="170" spans="1:83" ht="27.95" customHeight="1" x14ac:dyDescent="0.3">
      <c r="A170" s="101"/>
      <c r="B170" s="23" t="s">
        <v>53</v>
      </c>
      <c r="C170" s="23"/>
      <c r="D170" s="23"/>
      <c r="E170" s="23"/>
      <c r="F170" s="113">
        <f>+SUM(F171:F172)</f>
        <v>0</v>
      </c>
      <c r="G170" s="113">
        <f t="shared" ref="G170:AI170" si="30">+SUM(G171:G172)</f>
        <v>0.80971520825617427</v>
      </c>
      <c r="H170" s="113">
        <f t="shared" si="30"/>
        <v>0</v>
      </c>
      <c r="I170" s="113">
        <f t="shared" si="30"/>
        <v>0</v>
      </c>
      <c r="J170" s="113">
        <f t="shared" si="30"/>
        <v>0.55519485880638686</v>
      </c>
      <c r="K170" s="113">
        <f t="shared" si="30"/>
        <v>0</v>
      </c>
      <c r="L170" s="113">
        <f t="shared" si="30"/>
        <v>0</v>
      </c>
      <c r="M170" s="113">
        <f t="shared" si="30"/>
        <v>0.76262706505219668</v>
      </c>
      <c r="N170" s="113">
        <f t="shared" si="30"/>
        <v>0</v>
      </c>
      <c r="O170" s="113">
        <f t="shared" si="30"/>
        <v>0</v>
      </c>
      <c r="P170" s="113">
        <f t="shared" si="30"/>
        <v>0.89661541541621137</v>
      </c>
      <c r="Q170" s="113">
        <f t="shared" si="30"/>
        <v>0</v>
      </c>
      <c r="R170" s="113">
        <f t="shared" si="30"/>
        <v>0</v>
      </c>
      <c r="S170" s="113">
        <f t="shared" si="30"/>
        <v>0.95872670718449782</v>
      </c>
      <c r="T170" s="113">
        <f t="shared" si="30"/>
        <v>0</v>
      </c>
      <c r="U170" s="113">
        <f t="shared" si="30"/>
        <v>0</v>
      </c>
      <c r="V170" s="113">
        <f t="shared" si="30"/>
        <v>0.97115341104288921</v>
      </c>
      <c r="W170" s="113">
        <f t="shared" si="30"/>
        <v>0</v>
      </c>
      <c r="X170" s="113">
        <f t="shared" si="30"/>
        <v>0</v>
      </c>
      <c r="Y170" s="113">
        <f t="shared" si="30"/>
        <v>0.9055189524191567</v>
      </c>
      <c r="Z170" s="113">
        <f t="shared" si="30"/>
        <v>0</v>
      </c>
      <c r="AA170" s="113">
        <f t="shared" si="30"/>
        <v>0</v>
      </c>
      <c r="AB170" s="113">
        <f t="shared" si="30"/>
        <v>0.83076295681365719</v>
      </c>
      <c r="AC170" s="113">
        <f t="shared" si="30"/>
        <v>0</v>
      </c>
      <c r="AD170" s="113">
        <f t="shared" si="30"/>
        <v>0</v>
      </c>
      <c r="AE170" s="113">
        <f t="shared" si="30"/>
        <v>0.7513611083739179</v>
      </c>
      <c r="AF170" s="113">
        <f t="shared" si="30"/>
        <v>0</v>
      </c>
      <c r="AG170" s="113">
        <f t="shared" si="30"/>
        <v>0</v>
      </c>
      <c r="AH170" s="113">
        <f t="shared" si="30"/>
        <v>0.21972068237571174</v>
      </c>
      <c r="AI170" s="113">
        <f t="shared" si="30"/>
        <v>0</v>
      </c>
      <c r="AM170" s="144"/>
      <c r="AN170" s="144"/>
      <c r="AO170" s="144"/>
      <c r="AP170" s="144"/>
      <c r="AQ170" s="144"/>
      <c r="AR170" s="144"/>
      <c r="AS170" s="144"/>
      <c r="AT170" s="144"/>
      <c r="AU170" s="144"/>
      <c r="AV170" s="144"/>
      <c r="AW170" s="144"/>
      <c r="AX170" s="144"/>
      <c r="AY170" s="144"/>
      <c r="AZ170" s="144"/>
      <c r="BA170" s="144"/>
      <c r="BB170" s="144"/>
      <c r="BC170" s="144"/>
      <c r="BD170" s="144"/>
      <c r="BE170" s="144"/>
      <c r="BF170" s="144"/>
      <c r="BG170" s="144"/>
      <c r="BH170" s="144"/>
      <c r="BI170" s="144"/>
      <c r="BJ170" s="144"/>
      <c r="BK170" s="144"/>
      <c r="BL170" s="144"/>
      <c r="BM170" s="144"/>
      <c r="BN170" s="144"/>
      <c r="BO170" s="144"/>
      <c r="BP170" s="144"/>
      <c r="BQ170" s="144"/>
      <c r="BR170" s="144"/>
      <c r="BS170" s="144"/>
      <c r="BT170" s="144"/>
      <c r="BU170" s="144"/>
      <c r="BV170" s="144"/>
      <c r="BW170" s="144"/>
      <c r="BX170" s="144"/>
      <c r="BY170" s="144"/>
      <c r="BZ170" s="144"/>
      <c r="CA170" s="144"/>
      <c r="CB170" s="144"/>
      <c r="CC170" s="144"/>
      <c r="CD170" s="144"/>
      <c r="CE170" s="144"/>
    </row>
    <row r="171" spans="1:83" ht="27.95" customHeight="1" x14ac:dyDescent="0.3">
      <c r="A171" s="101"/>
      <c r="B171" s="9" t="s">
        <v>54</v>
      </c>
      <c r="C171" s="9" t="s">
        <v>55</v>
      </c>
      <c r="D171" s="9" t="str">
        <f>+VLOOKUP($C171,$C$10:$D$52,2,FALSE)</f>
        <v>USD</v>
      </c>
      <c r="E171" s="9" t="s">
        <v>121</v>
      </c>
      <c r="F171" s="109">
        <v>0</v>
      </c>
      <c r="G171" s="109">
        <v>0.79032248825617424</v>
      </c>
      <c r="H171" s="109">
        <v>0</v>
      </c>
      <c r="I171" s="109">
        <v>0</v>
      </c>
      <c r="J171" s="109">
        <v>0.55371893521257465</v>
      </c>
      <c r="K171" s="109">
        <v>0</v>
      </c>
      <c r="L171" s="109">
        <v>0</v>
      </c>
      <c r="M171" s="109">
        <v>0.76262706505219668</v>
      </c>
      <c r="N171" s="109">
        <v>0</v>
      </c>
      <c r="O171" s="109">
        <v>0</v>
      </c>
      <c r="P171" s="109">
        <v>0.89661541541621137</v>
      </c>
      <c r="Q171" s="109">
        <v>0</v>
      </c>
      <c r="R171" s="109">
        <v>0</v>
      </c>
      <c r="S171" s="109">
        <v>0.95872670718449782</v>
      </c>
      <c r="T171" s="109">
        <v>0</v>
      </c>
      <c r="U171" s="109">
        <v>0</v>
      </c>
      <c r="V171" s="109">
        <v>0.97115341104288921</v>
      </c>
      <c r="W171" s="109">
        <v>0</v>
      </c>
      <c r="X171" s="109">
        <v>0</v>
      </c>
      <c r="Y171" s="109">
        <v>0.9055189524191567</v>
      </c>
      <c r="Z171" s="109">
        <v>0</v>
      </c>
      <c r="AA171" s="109">
        <v>0</v>
      </c>
      <c r="AB171" s="109">
        <v>0.83076295681365719</v>
      </c>
      <c r="AC171" s="109">
        <v>0</v>
      </c>
      <c r="AD171" s="109">
        <v>0</v>
      </c>
      <c r="AE171" s="109">
        <v>0.7513611083739179</v>
      </c>
      <c r="AF171" s="109">
        <v>0</v>
      </c>
      <c r="AG171" s="109">
        <v>0</v>
      </c>
      <c r="AH171" s="109">
        <v>0.21972068237571174</v>
      </c>
      <c r="AI171" s="109">
        <v>0</v>
      </c>
      <c r="AM171" s="114"/>
      <c r="AN171" s="114"/>
      <c r="AO171" s="114"/>
      <c r="AP171" s="114"/>
      <c r="AQ171" s="114"/>
      <c r="AR171" s="114"/>
      <c r="AS171" s="114"/>
      <c r="AT171" s="114"/>
      <c r="AU171" s="114"/>
      <c r="AV171" s="114"/>
      <c r="AW171" s="114"/>
      <c r="AX171" s="114"/>
      <c r="AY171" s="114"/>
      <c r="AZ171" s="114"/>
      <c r="BA171" s="114"/>
      <c r="BB171" s="114"/>
      <c r="BC171" s="114"/>
      <c r="BD171" s="114"/>
      <c r="BE171" s="114"/>
      <c r="BF171" s="114"/>
      <c r="BG171" s="114"/>
      <c r="BH171" s="114"/>
      <c r="BI171" s="114"/>
      <c r="BJ171" s="114"/>
      <c r="BK171" s="114"/>
      <c r="BL171" s="114"/>
      <c r="BM171" s="114"/>
      <c r="BN171" s="114"/>
      <c r="BO171" s="114"/>
      <c r="BP171" s="114"/>
      <c r="BQ171" s="114"/>
      <c r="BR171" s="114"/>
      <c r="BS171" s="114"/>
      <c r="BT171" s="114"/>
      <c r="BU171" s="114"/>
      <c r="BV171" s="114"/>
      <c r="BW171" s="114"/>
      <c r="BX171" s="114"/>
      <c r="BY171" s="114"/>
      <c r="BZ171" s="114"/>
      <c r="CA171" s="114"/>
      <c r="CB171" s="114"/>
      <c r="CC171" s="114"/>
      <c r="CD171" s="114"/>
      <c r="CE171" s="114"/>
    </row>
    <row r="172" spans="1:83" ht="27.95" customHeight="1" x14ac:dyDescent="0.3">
      <c r="A172" s="101"/>
      <c r="B172" s="9" t="s">
        <v>56</v>
      </c>
      <c r="C172" s="9" t="s">
        <v>57</v>
      </c>
      <c r="D172" s="9" t="str">
        <f>+VLOOKUP($C172,$C$10:$D$52,2,FALSE)</f>
        <v>USD</v>
      </c>
      <c r="E172" s="9" t="s">
        <v>121</v>
      </c>
      <c r="F172" s="109">
        <v>0</v>
      </c>
      <c r="G172" s="109">
        <v>1.9392720000000002E-2</v>
      </c>
      <c r="H172" s="109">
        <v>0</v>
      </c>
      <c r="I172" s="109">
        <v>0</v>
      </c>
      <c r="J172" s="109">
        <v>1.4759235938122204E-3</v>
      </c>
      <c r="K172" s="109">
        <v>0</v>
      </c>
      <c r="L172" s="109">
        <v>0</v>
      </c>
      <c r="M172" s="109">
        <v>0</v>
      </c>
      <c r="N172" s="109">
        <v>0</v>
      </c>
      <c r="O172" s="109">
        <v>0</v>
      </c>
      <c r="P172" s="109">
        <v>0</v>
      </c>
      <c r="Q172" s="109">
        <v>0</v>
      </c>
      <c r="R172" s="109">
        <v>0</v>
      </c>
      <c r="S172" s="109">
        <v>0</v>
      </c>
      <c r="T172" s="109">
        <v>0</v>
      </c>
      <c r="U172" s="109">
        <v>0</v>
      </c>
      <c r="V172" s="109">
        <v>0</v>
      </c>
      <c r="W172" s="109">
        <v>0</v>
      </c>
      <c r="X172" s="109">
        <v>0</v>
      </c>
      <c r="Y172" s="109">
        <v>0</v>
      </c>
      <c r="Z172" s="109">
        <v>0</v>
      </c>
      <c r="AA172" s="109">
        <v>0</v>
      </c>
      <c r="AB172" s="109">
        <v>0</v>
      </c>
      <c r="AC172" s="109">
        <v>0</v>
      </c>
      <c r="AD172" s="109">
        <v>0</v>
      </c>
      <c r="AE172" s="109">
        <v>0</v>
      </c>
      <c r="AF172" s="109">
        <v>0</v>
      </c>
      <c r="AG172" s="109">
        <v>0</v>
      </c>
      <c r="AH172" s="109">
        <v>0</v>
      </c>
      <c r="AI172" s="109">
        <v>0</v>
      </c>
      <c r="AM172" s="114"/>
      <c r="AN172" s="114"/>
      <c r="AO172" s="114"/>
      <c r="AP172" s="114"/>
      <c r="AQ172" s="114"/>
      <c r="AR172" s="114"/>
      <c r="AS172" s="114"/>
      <c r="AT172" s="114"/>
      <c r="AU172" s="114"/>
      <c r="AV172" s="114"/>
      <c r="AW172" s="114"/>
      <c r="AX172" s="114"/>
      <c r="AY172" s="114"/>
      <c r="AZ172" s="114"/>
      <c r="BA172" s="114"/>
      <c r="BB172" s="114"/>
      <c r="BC172" s="114"/>
      <c r="BD172" s="114"/>
      <c r="BE172" s="114"/>
      <c r="BF172" s="114"/>
      <c r="BG172" s="114"/>
      <c r="BH172" s="114"/>
      <c r="BI172" s="114"/>
      <c r="BJ172" s="114"/>
      <c r="BK172" s="114"/>
      <c r="BL172" s="114"/>
      <c r="BM172" s="114"/>
      <c r="BN172" s="114"/>
      <c r="BO172" s="114"/>
      <c r="BP172" s="114"/>
      <c r="BQ172" s="114"/>
      <c r="BR172" s="114"/>
      <c r="BS172" s="114"/>
      <c r="BT172" s="114"/>
      <c r="BU172" s="114"/>
      <c r="BV172" s="114"/>
      <c r="BW172" s="114"/>
      <c r="BX172" s="114"/>
      <c r="BY172" s="114"/>
      <c r="BZ172" s="114"/>
      <c r="CA172" s="114"/>
      <c r="CB172" s="114"/>
      <c r="CC172" s="114"/>
      <c r="CD172" s="114"/>
      <c r="CE172" s="114"/>
    </row>
    <row r="173" spans="1:83" ht="27.95" customHeight="1" x14ac:dyDescent="0.3">
      <c r="A173" s="101"/>
      <c r="B173" s="22" t="s">
        <v>122</v>
      </c>
      <c r="C173" s="22"/>
      <c r="D173" s="22"/>
      <c r="E173" s="22"/>
      <c r="F173" s="107">
        <f>+SUM(F174:F179)</f>
        <v>740.66225657763482</v>
      </c>
      <c r="G173" s="107">
        <f t="shared" ref="G173:AI173" si="31">+SUM(G174:G179)</f>
        <v>19.431866666666668</v>
      </c>
      <c r="H173" s="107">
        <f t="shared" si="31"/>
        <v>0</v>
      </c>
      <c r="I173" s="107">
        <f t="shared" si="31"/>
        <v>2153.1012251839538</v>
      </c>
      <c r="J173" s="107">
        <f t="shared" si="31"/>
        <v>22.523299999999999</v>
      </c>
      <c r="K173" s="107">
        <f t="shared" si="31"/>
        <v>0</v>
      </c>
      <c r="L173" s="107">
        <f t="shared" si="31"/>
        <v>1128.4372000580986</v>
      </c>
      <c r="M173" s="107">
        <f t="shared" si="31"/>
        <v>25.325973076923077</v>
      </c>
      <c r="N173" s="107">
        <f t="shared" si="31"/>
        <v>0</v>
      </c>
      <c r="O173" s="107">
        <f t="shared" si="31"/>
        <v>403.96416175490691</v>
      </c>
      <c r="P173" s="107">
        <f t="shared" si="31"/>
        <v>24.612565384615387</v>
      </c>
      <c r="Q173" s="107">
        <f t="shared" si="31"/>
        <v>0</v>
      </c>
      <c r="R173" s="107">
        <f t="shared" si="31"/>
        <v>46.016537619641085</v>
      </c>
      <c r="S173" s="107">
        <f t="shared" si="31"/>
        <v>19.924457692307698</v>
      </c>
      <c r="T173" s="107">
        <f t="shared" si="31"/>
        <v>0</v>
      </c>
      <c r="U173" s="107">
        <f t="shared" si="31"/>
        <v>0</v>
      </c>
      <c r="V173" s="107">
        <f t="shared" si="31"/>
        <v>15.236350000000012</v>
      </c>
      <c r="W173" s="107">
        <f t="shared" si="31"/>
        <v>0</v>
      </c>
      <c r="X173" s="107">
        <f t="shared" si="31"/>
        <v>0</v>
      </c>
      <c r="Y173" s="107">
        <f t="shared" si="31"/>
        <v>10.548242307692318</v>
      </c>
      <c r="Z173" s="107">
        <f t="shared" si="31"/>
        <v>0</v>
      </c>
      <c r="AA173" s="107">
        <f t="shared" si="31"/>
        <v>0</v>
      </c>
      <c r="AB173" s="107">
        <f t="shared" si="31"/>
        <v>5.8601346153846245</v>
      </c>
      <c r="AC173" s="107">
        <f t="shared" si="31"/>
        <v>0</v>
      </c>
      <c r="AD173" s="107">
        <f t="shared" si="31"/>
        <v>0</v>
      </c>
      <c r="AE173" s="107">
        <f t="shared" si="31"/>
        <v>1.1720269230769274</v>
      </c>
      <c r="AF173" s="107">
        <f t="shared" si="31"/>
        <v>0</v>
      </c>
      <c r="AG173" s="107">
        <f t="shared" si="31"/>
        <v>0</v>
      </c>
      <c r="AH173" s="107">
        <f t="shared" si="31"/>
        <v>0</v>
      </c>
      <c r="AI173" s="107">
        <f t="shared" si="31"/>
        <v>0</v>
      </c>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c r="BV173" s="142"/>
      <c r="BW173" s="142"/>
      <c r="BX173" s="142"/>
      <c r="BY173" s="142"/>
      <c r="BZ173" s="142"/>
      <c r="CA173" s="142"/>
      <c r="CB173" s="142"/>
      <c r="CC173" s="142"/>
      <c r="CD173" s="142"/>
      <c r="CE173" s="142"/>
    </row>
    <row r="174" spans="1:83" ht="27.95" customHeight="1" x14ac:dyDescent="0.3">
      <c r="A174" s="101"/>
      <c r="B174" s="9" t="s">
        <v>167</v>
      </c>
      <c r="C174" s="9" t="s">
        <v>163</v>
      </c>
      <c r="D174" s="9" t="str">
        <f t="shared" ref="D174:D179" si="32">+VLOOKUP($C174,$C$10:$D$52,2,FALSE)</f>
        <v>USD</v>
      </c>
      <c r="E174" s="9" t="s">
        <v>122</v>
      </c>
      <c r="F174" s="109">
        <v>0</v>
      </c>
      <c r="G174" s="109">
        <v>19.431866666666668</v>
      </c>
      <c r="H174" s="109">
        <v>0</v>
      </c>
      <c r="I174" s="109">
        <v>0</v>
      </c>
      <c r="J174" s="109">
        <v>22.523299999999999</v>
      </c>
      <c r="K174" s="109">
        <v>0</v>
      </c>
      <c r="L174" s="109">
        <v>0</v>
      </c>
      <c r="M174" s="109">
        <v>25.325973076923077</v>
      </c>
      <c r="N174" s="109">
        <v>0</v>
      </c>
      <c r="O174" s="109">
        <v>0</v>
      </c>
      <c r="P174" s="109">
        <v>24.612565384615387</v>
      </c>
      <c r="Q174" s="109">
        <v>0</v>
      </c>
      <c r="R174" s="109">
        <v>0</v>
      </c>
      <c r="S174" s="109">
        <v>19.924457692307698</v>
      </c>
      <c r="T174" s="109">
        <v>0</v>
      </c>
      <c r="U174" s="109">
        <v>0</v>
      </c>
      <c r="V174" s="109">
        <v>15.236350000000012</v>
      </c>
      <c r="W174" s="109">
        <v>0</v>
      </c>
      <c r="X174" s="109">
        <v>0</v>
      </c>
      <c r="Y174" s="109">
        <v>10.548242307692318</v>
      </c>
      <c r="Z174" s="109">
        <v>0</v>
      </c>
      <c r="AA174" s="109">
        <v>0</v>
      </c>
      <c r="AB174" s="109">
        <v>5.8601346153846245</v>
      </c>
      <c r="AC174" s="109">
        <v>0</v>
      </c>
      <c r="AD174" s="109">
        <v>0</v>
      </c>
      <c r="AE174" s="109">
        <v>1.1720269230769274</v>
      </c>
      <c r="AF174" s="109">
        <v>0</v>
      </c>
      <c r="AG174" s="109">
        <v>0</v>
      </c>
      <c r="AH174" s="109">
        <v>0</v>
      </c>
      <c r="AI174" s="109">
        <v>0</v>
      </c>
      <c r="AM174" s="114"/>
      <c r="AN174" s="114"/>
      <c r="AO174" s="114"/>
      <c r="AP174" s="114"/>
      <c r="AQ174" s="114"/>
      <c r="AR174" s="114"/>
      <c r="AS174" s="114"/>
      <c r="AT174" s="114"/>
      <c r="AU174" s="114"/>
      <c r="AV174" s="114"/>
      <c r="AW174" s="114"/>
      <c r="AX174" s="114"/>
      <c r="AY174" s="114"/>
      <c r="AZ174" s="114"/>
      <c r="BA174" s="114"/>
      <c r="BB174" s="114"/>
      <c r="BC174" s="114"/>
      <c r="BD174" s="114"/>
      <c r="BE174" s="114"/>
      <c r="BF174" s="114"/>
      <c r="BG174" s="114"/>
      <c r="BH174" s="114"/>
      <c r="BI174" s="114"/>
      <c r="BJ174" s="114"/>
      <c r="BK174" s="114"/>
      <c r="BL174" s="114"/>
      <c r="BM174" s="114"/>
      <c r="BN174" s="114"/>
      <c r="BO174" s="114"/>
      <c r="BP174" s="114"/>
      <c r="BQ174" s="114"/>
      <c r="BR174" s="114"/>
      <c r="BS174" s="114"/>
      <c r="BT174" s="114"/>
      <c r="BU174" s="114"/>
      <c r="BV174" s="114"/>
      <c r="BW174" s="114"/>
      <c r="BX174" s="114"/>
      <c r="BY174" s="114"/>
      <c r="BZ174" s="114"/>
      <c r="CA174" s="114"/>
      <c r="CB174" s="114"/>
      <c r="CC174" s="114"/>
      <c r="CD174" s="114"/>
      <c r="CE174" s="114"/>
    </row>
    <row r="175" spans="1:83" ht="27.95" customHeight="1" x14ac:dyDescent="0.3">
      <c r="A175" s="101"/>
      <c r="B175" s="9" t="s">
        <v>203</v>
      </c>
      <c r="C175" s="9" t="s">
        <v>204</v>
      </c>
      <c r="D175" s="9" t="str">
        <f t="shared" si="32"/>
        <v>Pesos</v>
      </c>
      <c r="E175" s="9" t="s">
        <v>122</v>
      </c>
      <c r="F175" s="109">
        <v>0</v>
      </c>
      <c r="G175" s="109">
        <v>0</v>
      </c>
      <c r="H175" s="109">
        <v>0</v>
      </c>
      <c r="I175" s="109">
        <v>141.3125</v>
      </c>
      <c r="J175" s="109">
        <v>0</v>
      </c>
      <c r="K175" s="109">
        <v>0</v>
      </c>
      <c r="L175" s="109">
        <v>141.3125</v>
      </c>
      <c r="M175" s="109">
        <v>0</v>
      </c>
      <c r="N175" s="109">
        <v>0</v>
      </c>
      <c r="O175" s="109">
        <v>70.856913750000004</v>
      </c>
      <c r="P175" s="109">
        <v>0</v>
      </c>
      <c r="Q175" s="109">
        <v>0</v>
      </c>
      <c r="R175" s="109">
        <v>0</v>
      </c>
      <c r="S175" s="109">
        <v>0</v>
      </c>
      <c r="T175" s="109">
        <v>0</v>
      </c>
      <c r="U175" s="109">
        <v>0</v>
      </c>
      <c r="V175" s="109">
        <v>0</v>
      </c>
      <c r="W175" s="109">
        <v>0</v>
      </c>
      <c r="X175" s="109">
        <v>0</v>
      </c>
      <c r="Y175" s="109">
        <v>0</v>
      </c>
      <c r="Z175" s="109">
        <v>0</v>
      </c>
      <c r="AA175" s="109">
        <v>0</v>
      </c>
      <c r="AB175" s="109">
        <v>0</v>
      </c>
      <c r="AC175" s="109">
        <v>0</v>
      </c>
      <c r="AD175" s="109">
        <v>0</v>
      </c>
      <c r="AE175" s="109">
        <v>0</v>
      </c>
      <c r="AF175" s="109">
        <v>0</v>
      </c>
      <c r="AG175" s="109">
        <v>0</v>
      </c>
      <c r="AH175" s="109">
        <v>0</v>
      </c>
      <c r="AI175" s="109">
        <v>0</v>
      </c>
      <c r="AM175" s="114"/>
      <c r="AN175" s="114"/>
      <c r="AO175" s="114"/>
      <c r="AP175" s="114"/>
      <c r="AQ175" s="114"/>
      <c r="AR175" s="114"/>
      <c r="AS175" s="114"/>
      <c r="AT175" s="114"/>
      <c r="AU175" s="114"/>
      <c r="AV175" s="114"/>
      <c r="AW175" s="114"/>
      <c r="AX175" s="114"/>
      <c r="AY175" s="114"/>
      <c r="AZ175" s="114"/>
      <c r="BA175" s="114"/>
      <c r="BB175" s="114"/>
      <c r="BC175" s="114"/>
      <c r="BD175" s="114"/>
      <c r="BE175" s="114"/>
      <c r="BF175" s="114"/>
      <c r="BG175" s="114"/>
      <c r="BH175" s="114"/>
      <c r="BI175" s="114"/>
      <c r="BJ175" s="114"/>
      <c r="BK175" s="114"/>
      <c r="BL175" s="114"/>
      <c r="BM175" s="114"/>
      <c r="BN175" s="114"/>
      <c r="BO175" s="114"/>
      <c r="BP175" s="114"/>
      <c r="BQ175" s="114"/>
      <c r="BR175" s="114"/>
      <c r="BS175" s="114"/>
      <c r="BT175" s="114"/>
      <c r="BU175" s="114"/>
      <c r="BV175" s="114"/>
      <c r="BW175" s="114"/>
      <c r="BX175" s="114"/>
      <c r="BY175" s="114"/>
      <c r="BZ175" s="114"/>
      <c r="CA175" s="114"/>
      <c r="CB175" s="114"/>
      <c r="CC175" s="114"/>
      <c r="CD175" s="114"/>
      <c r="CE175" s="114"/>
    </row>
    <row r="176" spans="1:83" ht="27.95" customHeight="1" x14ac:dyDescent="0.3">
      <c r="A176" s="101"/>
      <c r="B176" s="9" t="s">
        <v>177</v>
      </c>
      <c r="C176" s="9" t="s">
        <v>178</v>
      </c>
      <c r="D176" s="9" t="str">
        <f t="shared" si="32"/>
        <v>Pesos</v>
      </c>
      <c r="E176" s="9" t="s">
        <v>122</v>
      </c>
      <c r="F176" s="109">
        <v>0</v>
      </c>
      <c r="G176" s="109">
        <v>0</v>
      </c>
      <c r="H176" s="109">
        <v>0</v>
      </c>
      <c r="I176" s="109">
        <v>1430.7868853577215</v>
      </c>
      <c r="J176" s="109">
        <v>0</v>
      </c>
      <c r="K176" s="109">
        <v>0</v>
      </c>
      <c r="L176" s="109">
        <v>696.08916734196623</v>
      </c>
      <c r="M176" s="109">
        <v>0</v>
      </c>
      <c r="N176" s="109">
        <v>0</v>
      </c>
      <c r="O176" s="109">
        <v>328.81826234937552</v>
      </c>
      <c r="P176" s="109">
        <v>0</v>
      </c>
      <c r="Q176" s="109">
        <v>0</v>
      </c>
      <c r="R176" s="109">
        <v>44.517387410949844</v>
      </c>
      <c r="S176" s="109">
        <v>0</v>
      </c>
      <c r="T176" s="109">
        <v>0</v>
      </c>
      <c r="U176" s="109">
        <v>0</v>
      </c>
      <c r="V176" s="109">
        <v>0</v>
      </c>
      <c r="W176" s="109">
        <v>0</v>
      </c>
      <c r="X176" s="109">
        <v>0</v>
      </c>
      <c r="Y176" s="109">
        <v>0</v>
      </c>
      <c r="Z176" s="109">
        <v>0</v>
      </c>
      <c r="AA176" s="109">
        <v>0</v>
      </c>
      <c r="AB176" s="109">
        <v>0</v>
      </c>
      <c r="AC176" s="109">
        <v>0</v>
      </c>
      <c r="AD176" s="109">
        <v>0</v>
      </c>
      <c r="AE176" s="109">
        <v>0</v>
      </c>
      <c r="AF176" s="109">
        <v>0</v>
      </c>
      <c r="AG176" s="109">
        <v>0</v>
      </c>
      <c r="AH176" s="109">
        <v>0</v>
      </c>
      <c r="AI176" s="109">
        <v>0</v>
      </c>
      <c r="AM176" s="114"/>
      <c r="AN176" s="114"/>
      <c r="AO176" s="114"/>
      <c r="AP176" s="114"/>
      <c r="AQ176" s="114"/>
      <c r="AR176" s="114"/>
      <c r="AS176" s="114"/>
      <c r="AT176" s="114"/>
      <c r="AU176" s="114"/>
      <c r="AV176" s="114"/>
      <c r="AW176" s="114"/>
      <c r="AX176" s="114"/>
      <c r="AY176" s="114"/>
      <c r="AZ176" s="114"/>
      <c r="BA176" s="114"/>
      <c r="BB176" s="114"/>
      <c r="BC176" s="114"/>
      <c r="BD176" s="114"/>
      <c r="BE176" s="114"/>
      <c r="BF176" s="114"/>
      <c r="BG176" s="114"/>
      <c r="BH176" s="114"/>
      <c r="BI176" s="114"/>
      <c r="BJ176" s="114"/>
      <c r="BK176" s="114"/>
      <c r="BL176" s="114"/>
      <c r="BM176" s="114"/>
      <c r="BN176" s="114"/>
      <c r="BO176" s="114"/>
      <c r="BP176" s="114"/>
      <c r="BQ176" s="114"/>
      <c r="BR176" s="114"/>
      <c r="BS176" s="114"/>
      <c r="BT176" s="114"/>
      <c r="BU176" s="114"/>
      <c r="BV176" s="114"/>
      <c r="BW176" s="114"/>
      <c r="BX176" s="114"/>
      <c r="BY176" s="114"/>
      <c r="BZ176" s="114"/>
      <c r="CA176" s="114"/>
      <c r="CB176" s="114"/>
      <c r="CC176" s="114"/>
      <c r="CD176" s="114"/>
      <c r="CE176" s="114"/>
    </row>
    <row r="177" spans="1:96" ht="27.95" customHeight="1" x14ac:dyDescent="0.3">
      <c r="A177" s="101"/>
      <c r="B177" s="9" t="s">
        <v>205</v>
      </c>
      <c r="C177" s="9" t="s">
        <v>206</v>
      </c>
      <c r="D177" s="9" t="str">
        <f t="shared" si="32"/>
        <v>Pesos</v>
      </c>
      <c r="E177" s="9" t="s">
        <v>122</v>
      </c>
      <c r="F177" s="109">
        <v>0</v>
      </c>
      <c r="G177" s="109">
        <v>0</v>
      </c>
      <c r="H177" s="109">
        <v>0</v>
      </c>
      <c r="I177" s="109">
        <v>571.75429146062049</v>
      </c>
      <c r="J177" s="109">
        <v>0</v>
      </c>
      <c r="K177" s="109">
        <v>0</v>
      </c>
      <c r="L177" s="109">
        <v>283.68462073071942</v>
      </c>
      <c r="M177" s="109">
        <v>0</v>
      </c>
      <c r="N177" s="109">
        <v>0</v>
      </c>
      <c r="O177" s="109">
        <v>0</v>
      </c>
      <c r="P177" s="109">
        <v>0</v>
      </c>
      <c r="Q177" s="109">
        <v>0</v>
      </c>
      <c r="R177" s="109">
        <v>0</v>
      </c>
      <c r="S177" s="109">
        <v>0</v>
      </c>
      <c r="T177" s="109">
        <v>0</v>
      </c>
      <c r="U177" s="109">
        <v>0</v>
      </c>
      <c r="V177" s="109">
        <v>0</v>
      </c>
      <c r="W177" s="109">
        <v>0</v>
      </c>
      <c r="X177" s="109">
        <v>0</v>
      </c>
      <c r="Y177" s="109">
        <v>0</v>
      </c>
      <c r="Z177" s="109">
        <v>0</v>
      </c>
      <c r="AA177" s="109">
        <v>0</v>
      </c>
      <c r="AB177" s="109">
        <v>0</v>
      </c>
      <c r="AC177" s="109">
        <v>0</v>
      </c>
      <c r="AD177" s="109">
        <v>0</v>
      </c>
      <c r="AE177" s="109">
        <v>0</v>
      </c>
      <c r="AF177" s="109">
        <v>0</v>
      </c>
      <c r="AG177" s="109">
        <v>0</v>
      </c>
      <c r="AH177" s="109">
        <v>0</v>
      </c>
      <c r="AI177" s="109">
        <v>0</v>
      </c>
      <c r="AM177" s="114"/>
      <c r="AN177" s="114"/>
      <c r="AO177" s="114"/>
      <c r="AP177" s="114"/>
      <c r="AQ177" s="114"/>
      <c r="AR177" s="114"/>
      <c r="AS177" s="114"/>
      <c r="AT177" s="114"/>
      <c r="AU177" s="114"/>
      <c r="AV177" s="114"/>
      <c r="AW177" s="114"/>
      <c r="AX177" s="114"/>
      <c r="AY177" s="114"/>
      <c r="AZ177" s="114"/>
      <c r="BA177" s="114"/>
      <c r="BB177" s="114"/>
      <c r="BC177" s="114"/>
      <c r="BD177" s="114"/>
      <c r="BE177" s="114"/>
      <c r="BF177" s="114"/>
      <c r="BG177" s="114"/>
      <c r="BH177" s="114"/>
      <c r="BI177" s="114"/>
      <c r="BJ177" s="114"/>
      <c r="BK177" s="114"/>
      <c r="BL177" s="114"/>
      <c r="BM177" s="114"/>
      <c r="BN177" s="114"/>
      <c r="BO177" s="114"/>
      <c r="BP177" s="114"/>
      <c r="BQ177" s="114"/>
      <c r="BR177" s="114"/>
      <c r="BS177" s="114"/>
      <c r="BT177" s="114"/>
      <c r="BU177" s="114"/>
      <c r="BV177" s="114"/>
      <c r="BW177" s="114"/>
      <c r="BX177" s="114"/>
      <c r="BY177" s="114"/>
      <c r="BZ177" s="114"/>
      <c r="CA177" s="114"/>
      <c r="CB177" s="114"/>
      <c r="CC177" s="114"/>
      <c r="CD177" s="114"/>
      <c r="CE177" s="114"/>
    </row>
    <row r="178" spans="1:96" ht="27.95" customHeight="1" x14ac:dyDescent="0.3">
      <c r="A178" s="101"/>
      <c r="B178" s="11" t="s">
        <v>60</v>
      </c>
      <c r="C178" s="9" t="s">
        <v>61</v>
      </c>
      <c r="D178" s="9" t="str">
        <f t="shared" si="32"/>
        <v>Pesos</v>
      </c>
      <c r="E178" s="9" t="s">
        <v>122</v>
      </c>
      <c r="F178" s="109">
        <v>10.648191974291922</v>
      </c>
      <c r="G178" s="109">
        <v>0</v>
      </c>
      <c r="H178" s="109">
        <v>0</v>
      </c>
      <c r="I178" s="109">
        <v>9.2475483656117294</v>
      </c>
      <c r="J178" s="109">
        <v>0</v>
      </c>
      <c r="K178" s="109">
        <v>0</v>
      </c>
      <c r="L178" s="109">
        <v>7.3509119854128837</v>
      </c>
      <c r="M178" s="109">
        <v>0</v>
      </c>
      <c r="N178" s="109">
        <v>0</v>
      </c>
      <c r="O178" s="109">
        <v>4.2889856555313894</v>
      </c>
      <c r="P178" s="109">
        <v>0</v>
      </c>
      <c r="Q178" s="109">
        <v>0</v>
      </c>
      <c r="R178" s="109">
        <v>1.4991502086912418</v>
      </c>
      <c r="S178" s="109">
        <v>0</v>
      </c>
      <c r="T178" s="109">
        <v>0</v>
      </c>
      <c r="U178" s="109">
        <v>0</v>
      </c>
      <c r="V178" s="109">
        <v>0</v>
      </c>
      <c r="W178" s="109">
        <v>0</v>
      </c>
      <c r="X178" s="109">
        <v>0</v>
      </c>
      <c r="Y178" s="109">
        <v>0</v>
      </c>
      <c r="Z178" s="109">
        <v>0</v>
      </c>
      <c r="AA178" s="109">
        <v>0</v>
      </c>
      <c r="AB178" s="109">
        <v>0</v>
      </c>
      <c r="AC178" s="109">
        <v>0</v>
      </c>
      <c r="AD178" s="109">
        <v>0</v>
      </c>
      <c r="AE178" s="109">
        <v>0</v>
      </c>
      <c r="AF178" s="109">
        <v>0</v>
      </c>
      <c r="AG178" s="109">
        <v>0</v>
      </c>
      <c r="AH178" s="109">
        <v>0</v>
      </c>
      <c r="AI178" s="109">
        <v>0</v>
      </c>
      <c r="AM178" s="114"/>
      <c r="AN178" s="114"/>
      <c r="AO178" s="114"/>
      <c r="AP178" s="114"/>
      <c r="AQ178" s="114"/>
      <c r="AR178" s="114"/>
      <c r="AS178" s="114"/>
      <c r="AT178" s="114"/>
      <c r="AU178" s="114"/>
      <c r="AV178" s="114"/>
      <c r="AW178" s="114"/>
      <c r="AX178" s="114"/>
      <c r="AY178" s="114"/>
      <c r="AZ178" s="114"/>
      <c r="BA178" s="114"/>
      <c r="BB178" s="114"/>
      <c r="BC178" s="114"/>
      <c r="BD178" s="114"/>
      <c r="BE178" s="114"/>
      <c r="BF178" s="114"/>
      <c r="BG178" s="114"/>
      <c r="BH178" s="114"/>
      <c r="BI178" s="114"/>
      <c r="BJ178" s="114"/>
      <c r="BK178" s="114"/>
      <c r="BL178" s="114"/>
      <c r="BM178" s="114"/>
      <c r="BN178" s="114"/>
      <c r="BO178" s="114"/>
      <c r="BP178" s="114"/>
      <c r="BQ178" s="114"/>
      <c r="BR178" s="114"/>
      <c r="BS178" s="114"/>
      <c r="BT178" s="114"/>
      <c r="BU178" s="114"/>
      <c r="BV178" s="114"/>
      <c r="BW178" s="114"/>
      <c r="BX178" s="114"/>
      <c r="BY178" s="114"/>
      <c r="BZ178" s="114"/>
      <c r="CA178" s="114"/>
      <c r="CB178" s="114"/>
      <c r="CC178" s="114"/>
      <c r="CD178" s="114"/>
      <c r="CE178" s="114"/>
    </row>
    <row r="179" spans="1:96" ht="27.95" customHeight="1" x14ac:dyDescent="0.3">
      <c r="A179" s="101"/>
      <c r="B179" s="9" t="s">
        <v>188</v>
      </c>
      <c r="C179" s="9" t="s">
        <v>59</v>
      </c>
      <c r="D179" s="9" t="str">
        <f t="shared" si="32"/>
        <v>Pesos</v>
      </c>
      <c r="E179" s="9" t="s">
        <v>122</v>
      </c>
      <c r="F179" s="109">
        <v>730.01406460334294</v>
      </c>
      <c r="G179" s="109">
        <v>0</v>
      </c>
      <c r="H179" s="109">
        <v>0</v>
      </c>
      <c r="I179" s="109">
        <v>0</v>
      </c>
      <c r="J179" s="109">
        <v>0</v>
      </c>
      <c r="K179" s="109">
        <v>0</v>
      </c>
      <c r="L179" s="109">
        <v>0</v>
      </c>
      <c r="M179" s="109">
        <v>0</v>
      </c>
      <c r="N179" s="109">
        <v>0</v>
      </c>
      <c r="O179" s="109">
        <v>0</v>
      </c>
      <c r="P179" s="109">
        <v>0</v>
      </c>
      <c r="Q179" s="109">
        <v>0</v>
      </c>
      <c r="R179" s="109">
        <v>0</v>
      </c>
      <c r="S179" s="109">
        <v>0</v>
      </c>
      <c r="T179" s="109">
        <v>0</v>
      </c>
      <c r="U179" s="109">
        <v>0</v>
      </c>
      <c r="V179" s="109">
        <v>0</v>
      </c>
      <c r="W179" s="109">
        <v>0</v>
      </c>
      <c r="X179" s="109">
        <v>0</v>
      </c>
      <c r="Y179" s="109">
        <v>0</v>
      </c>
      <c r="Z179" s="109">
        <v>0</v>
      </c>
      <c r="AA179" s="109">
        <v>0</v>
      </c>
      <c r="AB179" s="109">
        <v>0</v>
      </c>
      <c r="AC179" s="109">
        <v>0</v>
      </c>
      <c r="AD179" s="109">
        <v>0</v>
      </c>
      <c r="AE179" s="109">
        <v>0</v>
      </c>
      <c r="AF179" s="109">
        <v>0</v>
      </c>
      <c r="AG179" s="109">
        <v>0</v>
      </c>
      <c r="AH179" s="109">
        <v>0</v>
      </c>
      <c r="AI179" s="109">
        <v>0</v>
      </c>
      <c r="AM179" s="114"/>
      <c r="AN179" s="114"/>
      <c r="AO179" s="114"/>
      <c r="AP179" s="114"/>
      <c r="AQ179" s="114"/>
      <c r="AR179" s="114"/>
      <c r="AS179" s="114"/>
      <c r="AT179" s="114"/>
      <c r="AU179" s="114"/>
      <c r="AV179" s="114"/>
      <c r="AW179" s="114"/>
      <c r="AX179" s="114"/>
      <c r="AY179" s="114"/>
      <c r="AZ179" s="114"/>
      <c r="BA179" s="114"/>
      <c r="BB179" s="114"/>
      <c r="BC179" s="114"/>
      <c r="BD179" s="114"/>
      <c r="BE179" s="114"/>
      <c r="BF179" s="114"/>
      <c r="BG179" s="114"/>
      <c r="BH179" s="114"/>
      <c r="BI179" s="114"/>
      <c r="BJ179" s="114"/>
      <c r="BK179" s="114"/>
      <c r="BL179" s="114"/>
      <c r="BM179" s="114"/>
      <c r="BN179" s="114"/>
      <c r="BO179" s="114"/>
      <c r="BP179" s="114"/>
      <c r="BQ179" s="114"/>
      <c r="BR179" s="114"/>
      <c r="BS179" s="114"/>
      <c r="BT179" s="114"/>
      <c r="BU179" s="114"/>
      <c r="BV179" s="114"/>
      <c r="BW179" s="114"/>
      <c r="BX179" s="114"/>
      <c r="BY179" s="114"/>
      <c r="BZ179" s="114"/>
      <c r="CA179" s="114"/>
      <c r="CB179" s="114"/>
      <c r="CC179" s="114"/>
      <c r="CD179" s="114"/>
      <c r="CE179" s="114"/>
    </row>
    <row r="180" spans="1:96" ht="6.75" customHeight="1" x14ac:dyDescent="0.3">
      <c r="B180" s="25"/>
      <c r="C180" s="15"/>
      <c r="D180" s="15"/>
      <c r="F180" s="114"/>
      <c r="G180" s="114"/>
      <c r="H180" s="114"/>
      <c r="I180" s="114"/>
      <c r="J180" s="114"/>
      <c r="K180" s="114"/>
      <c r="L180" s="114"/>
      <c r="M180" s="114"/>
      <c r="N180" s="114"/>
      <c r="O180" s="111"/>
      <c r="P180" s="111"/>
      <c r="Q180" s="111"/>
      <c r="R180" s="111"/>
      <c r="S180" s="111"/>
      <c r="T180" s="111"/>
      <c r="U180" s="111"/>
      <c r="V180" s="111"/>
      <c r="W180" s="111"/>
      <c r="X180" s="115"/>
      <c r="Y180" s="115"/>
      <c r="Z180" s="115"/>
      <c r="AA180" s="115"/>
      <c r="AB180" s="115"/>
      <c r="AC180" s="115"/>
      <c r="AD180" s="115"/>
      <c r="AE180" s="115"/>
      <c r="AF180" s="115"/>
      <c r="AG180" s="112"/>
      <c r="AH180" s="112"/>
      <c r="AI180" s="112"/>
      <c r="AM180" s="112"/>
      <c r="AN180" s="112"/>
      <c r="AO180" s="112"/>
      <c r="AP180" s="112"/>
      <c r="AQ180" s="112"/>
      <c r="AR180" s="112"/>
      <c r="AS180" s="112"/>
      <c r="AT180" s="112"/>
      <c r="AU180" s="112"/>
      <c r="AV180" s="112"/>
      <c r="AW180" s="112"/>
      <c r="AX180" s="112"/>
      <c r="AY180" s="112"/>
      <c r="AZ180" s="112"/>
      <c r="BA180" s="112"/>
      <c r="BB180" s="112"/>
      <c r="BC180" s="112"/>
      <c r="BD180" s="112"/>
      <c r="BE180" s="112"/>
      <c r="BF180" s="112"/>
      <c r="BG180" s="112"/>
      <c r="BH180" s="112"/>
      <c r="BI180" s="112"/>
      <c r="BJ180" s="112"/>
      <c r="BK180" s="112"/>
      <c r="BL180" s="112"/>
      <c r="BM180" s="112"/>
      <c r="BN180" s="112"/>
      <c r="BO180" s="112"/>
      <c r="BP180" s="112"/>
      <c r="BQ180" s="112"/>
      <c r="BR180" s="112"/>
      <c r="BS180" s="112"/>
      <c r="BT180" s="112"/>
      <c r="BU180" s="112"/>
      <c r="BV180" s="112"/>
      <c r="BW180" s="112"/>
      <c r="BX180" s="112"/>
      <c r="BY180" s="112"/>
      <c r="BZ180" s="112"/>
      <c r="CA180" s="112"/>
      <c r="CB180" s="112"/>
      <c r="CC180" s="112"/>
      <c r="CD180" s="112"/>
      <c r="CE180" s="112"/>
    </row>
    <row r="181" spans="1:96" ht="29.25" customHeight="1" x14ac:dyDescent="0.3">
      <c r="B181" s="156" t="s">
        <v>62</v>
      </c>
      <c r="C181" s="157"/>
      <c r="D181" s="157"/>
      <c r="E181" s="158"/>
      <c r="F181" s="107">
        <f>+SUM(F136,F152,F155,F157,F173)</f>
        <v>2765.3711242767135</v>
      </c>
      <c r="G181" s="107">
        <f t="shared" ref="G181:AI181" si="33">+SUM(G136,G152,G155,G157,G173)</f>
        <v>23.355956969294969</v>
      </c>
      <c r="H181" s="107">
        <f t="shared" si="33"/>
        <v>8.8429713761031472</v>
      </c>
      <c r="I181" s="107">
        <f t="shared" si="33"/>
        <v>5520.8993285979259</v>
      </c>
      <c r="J181" s="107">
        <f t="shared" si="33"/>
        <v>25.729522685753963</v>
      </c>
      <c r="K181" s="107">
        <f t="shared" si="33"/>
        <v>8.0907047134213546</v>
      </c>
      <c r="L181" s="107">
        <f t="shared" si="33"/>
        <v>1902.3516449718968</v>
      </c>
      <c r="M181" s="107">
        <f t="shared" si="33"/>
        <v>29.585553741760222</v>
      </c>
      <c r="N181" s="107">
        <f t="shared" si="33"/>
        <v>6.1580252504544672</v>
      </c>
      <c r="O181" s="107">
        <f t="shared" si="33"/>
        <v>438.95952396418852</v>
      </c>
      <c r="P181" s="107">
        <f t="shared" si="33"/>
        <v>29.304338387842801</v>
      </c>
      <c r="Q181" s="107">
        <f t="shared" si="33"/>
        <v>4.2001467071788134</v>
      </c>
      <c r="R181" s="107">
        <f t="shared" si="33"/>
        <v>59.812844219089726</v>
      </c>
      <c r="S181" s="107">
        <f t="shared" si="33"/>
        <v>24.695428747196267</v>
      </c>
      <c r="T181" s="107">
        <f t="shared" si="33"/>
        <v>2.2161691164405091</v>
      </c>
      <c r="U181" s="107">
        <f t="shared" si="33"/>
        <v>2.406352969764717</v>
      </c>
      <c r="V181" s="107">
        <f t="shared" si="33"/>
        <v>19.828250756134416</v>
      </c>
      <c r="W181" s="107">
        <f t="shared" si="33"/>
        <v>0.38203605682396208</v>
      </c>
      <c r="X181" s="107">
        <f t="shared" si="33"/>
        <v>0</v>
      </c>
      <c r="Y181" s="107">
        <f t="shared" si="33"/>
        <v>14.734519808021066</v>
      </c>
      <c r="Z181" s="107">
        <f t="shared" si="33"/>
        <v>0</v>
      </c>
      <c r="AA181" s="107">
        <f t="shared" si="33"/>
        <v>0</v>
      </c>
      <c r="AB181" s="107">
        <f t="shared" si="33"/>
        <v>9.6230575394856999</v>
      </c>
      <c r="AC181" s="107">
        <f t="shared" si="33"/>
        <v>0</v>
      </c>
      <c r="AD181" s="107">
        <f t="shared" si="33"/>
        <v>0</v>
      </c>
      <c r="AE181" s="107">
        <f t="shared" si="33"/>
        <v>4.4906584841939283</v>
      </c>
      <c r="AF181" s="107">
        <f t="shared" si="33"/>
        <v>0</v>
      </c>
      <c r="AG181" s="107">
        <f t="shared" si="33"/>
        <v>0</v>
      </c>
      <c r="AH181" s="107">
        <f t="shared" si="33"/>
        <v>0.86765051678583704</v>
      </c>
      <c r="AI181" s="107">
        <f t="shared" si="33"/>
        <v>0</v>
      </c>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42"/>
      <c r="BL181" s="142"/>
      <c r="BM181" s="142"/>
      <c r="BN181" s="142"/>
      <c r="BO181" s="142"/>
      <c r="BP181" s="142"/>
      <c r="BQ181" s="142"/>
      <c r="BR181" s="142"/>
      <c r="BS181" s="142"/>
      <c r="BT181" s="142"/>
      <c r="BU181" s="142"/>
      <c r="BV181" s="142"/>
      <c r="BW181" s="142"/>
      <c r="BX181" s="142"/>
      <c r="BY181" s="142"/>
      <c r="BZ181" s="142"/>
      <c r="CA181" s="142"/>
      <c r="CB181" s="142"/>
      <c r="CC181" s="142"/>
      <c r="CD181" s="142"/>
      <c r="CE181" s="142"/>
    </row>
    <row r="182" spans="1:96" x14ac:dyDescent="0.3">
      <c r="B182" s="60"/>
      <c r="C182" s="60"/>
      <c r="D182" s="60"/>
      <c r="E182" s="60"/>
      <c r="F182" s="60"/>
      <c r="G182" s="60"/>
      <c r="H182" s="60"/>
      <c r="I182" s="60"/>
      <c r="J182" s="60"/>
      <c r="K182" s="60"/>
      <c r="L182" s="59"/>
      <c r="M182" s="59"/>
      <c r="N182" s="59"/>
      <c r="O182" s="59"/>
      <c r="P182" s="59"/>
      <c r="Q182" s="59"/>
      <c r="R182" s="59"/>
      <c r="S182" s="59"/>
      <c r="T182" s="59"/>
      <c r="U182" s="59"/>
      <c r="V182" s="59"/>
      <c r="W182" s="60"/>
    </row>
    <row r="183" spans="1:96" ht="30" customHeight="1" x14ac:dyDescent="0.3">
      <c r="B183" s="24" t="s">
        <v>180</v>
      </c>
      <c r="E183" s="118"/>
      <c r="F183" s="41"/>
      <c r="G183" s="41"/>
      <c r="H183" s="41"/>
      <c r="I183" s="41"/>
      <c r="J183" s="41"/>
      <c r="K183" s="41"/>
      <c r="L183" s="41"/>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M183" s="139"/>
      <c r="AN183" s="139"/>
      <c r="AO183" s="139"/>
      <c r="AP183" s="139"/>
      <c r="AQ183" s="139"/>
      <c r="AR183" s="139"/>
      <c r="AS183" s="139"/>
      <c r="AT183" s="139"/>
      <c r="AU183" s="139"/>
      <c r="AV183" s="139"/>
      <c r="AW183" s="139"/>
      <c r="AX183" s="139"/>
      <c r="AY183" s="139"/>
      <c r="AZ183" s="139"/>
      <c r="BA183" s="139"/>
      <c r="BB183" s="139"/>
      <c r="BC183" s="139"/>
      <c r="BD183" s="139"/>
      <c r="BE183" s="139"/>
      <c r="BF183" s="139"/>
      <c r="BG183" s="139"/>
      <c r="BH183" s="139"/>
      <c r="BI183" s="139"/>
      <c r="BJ183" s="139"/>
      <c r="BK183" s="139"/>
      <c r="BL183" s="139"/>
      <c r="BM183" s="139"/>
      <c r="BN183" s="139"/>
      <c r="BO183" s="139"/>
      <c r="BP183" s="139"/>
      <c r="BQ183" s="139"/>
      <c r="BR183" s="139"/>
      <c r="BS183" s="139"/>
      <c r="BT183" s="139"/>
      <c r="BU183" s="139"/>
      <c r="BV183" s="139"/>
      <c r="BW183" s="139"/>
      <c r="BX183" s="139"/>
      <c r="BY183" s="139"/>
      <c r="BZ183" s="139"/>
      <c r="CA183" s="139"/>
      <c r="CB183" s="139"/>
      <c r="CC183" s="139"/>
      <c r="CD183" s="139"/>
      <c r="CE183" s="139"/>
      <c r="CI183" s="139"/>
      <c r="CJ183" s="139"/>
      <c r="CK183" s="139"/>
      <c r="CL183" s="139"/>
      <c r="CM183" s="139"/>
      <c r="CN183" s="139"/>
      <c r="CO183" s="139"/>
      <c r="CP183" s="139"/>
      <c r="CQ183" s="139"/>
      <c r="CR183" s="139"/>
    </row>
    <row r="184" spans="1:96" ht="27.95" customHeight="1" x14ac:dyDescent="0.3">
      <c r="B184" s="9" t="s">
        <v>181</v>
      </c>
      <c r="C184" s="9" t="s">
        <v>182</v>
      </c>
      <c r="D184" s="9" t="s">
        <v>2</v>
      </c>
      <c r="E184" s="120" t="s">
        <v>183</v>
      </c>
      <c r="F184" s="109">
        <v>357.65912639457724</v>
      </c>
      <c r="G184" s="109">
        <v>0</v>
      </c>
      <c r="H184" s="109">
        <v>0</v>
      </c>
      <c r="I184" s="109">
        <v>0</v>
      </c>
      <c r="J184" s="109">
        <v>0</v>
      </c>
      <c r="K184" s="109">
        <v>0</v>
      </c>
      <c r="L184" s="109">
        <v>0</v>
      </c>
      <c r="M184" s="109">
        <v>0</v>
      </c>
      <c r="N184" s="109">
        <v>0</v>
      </c>
      <c r="O184" s="109">
        <v>0</v>
      </c>
      <c r="P184" s="109">
        <v>0</v>
      </c>
      <c r="Q184" s="109">
        <v>0</v>
      </c>
      <c r="R184" s="109">
        <v>0</v>
      </c>
      <c r="S184" s="109">
        <v>0</v>
      </c>
      <c r="T184" s="109">
        <v>0</v>
      </c>
      <c r="U184" s="109">
        <v>0</v>
      </c>
      <c r="V184" s="109">
        <v>0</v>
      </c>
      <c r="W184" s="109">
        <v>0</v>
      </c>
      <c r="X184" s="109">
        <v>0</v>
      </c>
      <c r="Y184" s="109">
        <v>0</v>
      </c>
      <c r="Z184" s="109">
        <v>0</v>
      </c>
      <c r="AA184" s="109">
        <v>0</v>
      </c>
      <c r="AB184" s="109">
        <v>0</v>
      </c>
      <c r="AC184" s="109">
        <v>0</v>
      </c>
      <c r="AD184" s="109">
        <v>0</v>
      </c>
      <c r="AE184" s="109">
        <v>0</v>
      </c>
      <c r="AF184" s="109">
        <v>0</v>
      </c>
      <c r="AG184" s="109">
        <v>0</v>
      </c>
      <c r="AH184" s="109">
        <v>0</v>
      </c>
      <c r="AI184" s="109">
        <v>0</v>
      </c>
      <c r="AM184" s="114"/>
      <c r="AN184" s="114"/>
      <c r="AO184" s="114"/>
      <c r="AP184" s="114"/>
      <c r="AQ184" s="114"/>
      <c r="AR184" s="114"/>
      <c r="AS184" s="114"/>
      <c r="AT184" s="114"/>
      <c r="AU184" s="114"/>
      <c r="AV184" s="114"/>
      <c r="AW184" s="114"/>
      <c r="AX184" s="114"/>
      <c r="AY184" s="114"/>
      <c r="AZ184" s="114"/>
      <c r="BA184" s="114"/>
      <c r="BB184" s="114"/>
      <c r="BC184" s="114"/>
      <c r="BD184" s="114"/>
      <c r="BE184" s="114"/>
      <c r="BF184" s="114"/>
      <c r="BG184" s="114"/>
      <c r="BH184" s="114"/>
      <c r="BI184" s="114"/>
      <c r="BJ184" s="114"/>
      <c r="BK184" s="114"/>
      <c r="BL184" s="114"/>
      <c r="BM184" s="114"/>
      <c r="BN184" s="114"/>
      <c r="BO184" s="114"/>
      <c r="BP184" s="114"/>
      <c r="BQ184" s="114"/>
      <c r="BR184" s="114"/>
      <c r="BS184" s="114"/>
      <c r="BT184" s="114"/>
      <c r="BU184" s="114"/>
      <c r="BV184" s="114"/>
      <c r="BW184" s="114"/>
      <c r="BX184" s="114"/>
      <c r="BY184" s="114"/>
      <c r="BZ184" s="114"/>
      <c r="CA184" s="114"/>
      <c r="CB184" s="114"/>
      <c r="CC184" s="114"/>
      <c r="CD184" s="114"/>
      <c r="CE184" s="114"/>
      <c r="CI184" s="140"/>
      <c r="CJ184" s="140"/>
      <c r="CK184" s="140"/>
      <c r="CL184" s="140"/>
      <c r="CM184" s="140"/>
      <c r="CN184" s="140"/>
      <c r="CO184" s="140"/>
      <c r="CP184" s="114"/>
      <c r="CQ184" s="114"/>
      <c r="CR184" s="114"/>
    </row>
    <row r="185" spans="1:96" ht="27.95" customHeight="1" x14ac:dyDescent="0.3">
      <c r="B185" s="9" t="s">
        <v>240</v>
      </c>
      <c r="C185" s="9" t="s">
        <v>184</v>
      </c>
      <c r="D185" s="9" t="s">
        <v>2</v>
      </c>
      <c r="E185" s="120" t="s">
        <v>183</v>
      </c>
      <c r="F185" s="109">
        <v>281.64191492572223</v>
      </c>
      <c r="G185" s="109">
        <v>0</v>
      </c>
      <c r="H185" s="109">
        <v>0</v>
      </c>
      <c r="I185" s="109">
        <v>0</v>
      </c>
      <c r="J185" s="109">
        <v>0</v>
      </c>
      <c r="K185" s="109">
        <v>0</v>
      </c>
      <c r="L185" s="109">
        <v>0</v>
      </c>
      <c r="M185" s="109">
        <v>0</v>
      </c>
      <c r="N185" s="109">
        <v>0</v>
      </c>
      <c r="O185" s="109">
        <v>0</v>
      </c>
      <c r="P185" s="109">
        <v>0</v>
      </c>
      <c r="Q185" s="109">
        <v>0</v>
      </c>
      <c r="R185" s="109">
        <v>0</v>
      </c>
      <c r="S185" s="109">
        <v>0</v>
      </c>
      <c r="T185" s="109">
        <v>0</v>
      </c>
      <c r="U185" s="109">
        <v>0</v>
      </c>
      <c r="V185" s="109">
        <v>0</v>
      </c>
      <c r="W185" s="109">
        <v>0</v>
      </c>
      <c r="X185" s="109">
        <v>0</v>
      </c>
      <c r="Y185" s="109">
        <v>0</v>
      </c>
      <c r="Z185" s="109">
        <v>0</v>
      </c>
      <c r="AA185" s="109">
        <v>0</v>
      </c>
      <c r="AB185" s="109">
        <v>0</v>
      </c>
      <c r="AC185" s="109">
        <v>0</v>
      </c>
      <c r="AD185" s="109">
        <v>0</v>
      </c>
      <c r="AE185" s="109">
        <v>0</v>
      </c>
      <c r="AF185" s="109">
        <v>0</v>
      </c>
      <c r="AG185" s="109">
        <v>0</v>
      </c>
      <c r="AH185" s="109">
        <v>0</v>
      </c>
      <c r="AI185" s="109">
        <v>0</v>
      </c>
      <c r="AM185" s="114"/>
      <c r="AN185" s="114"/>
      <c r="AO185" s="114"/>
      <c r="AP185" s="114"/>
      <c r="AQ185" s="114"/>
      <c r="AR185" s="114"/>
      <c r="AS185" s="114"/>
      <c r="AT185" s="114"/>
      <c r="AU185" s="114"/>
      <c r="AV185" s="114"/>
      <c r="AW185" s="114"/>
      <c r="AX185" s="114"/>
      <c r="AY185" s="114"/>
      <c r="AZ185" s="114"/>
      <c r="BA185" s="114"/>
      <c r="BB185" s="114"/>
      <c r="BC185" s="114"/>
      <c r="BD185" s="114"/>
      <c r="BE185" s="114"/>
      <c r="BF185" s="114"/>
      <c r="BG185" s="114"/>
      <c r="BH185" s="114"/>
      <c r="BI185" s="114"/>
      <c r="BJ185" s="114"/>
      <c r="BK185" s="114"/>
      <c r="BL185" s="114"/>
      <c r="BM185" s="114"/>
      <c r="BN185" s="114"/>
      <c r="BO185" s="114"/>
      <c r="BP185" s="114"/>
      <c r="BQ185" s="114"/>
      <c r="BR185" s="114"/>
      <c r="BS185" s="114"/>
      <c r="BT185" s="114"/>
      <c r="BU185" s="114"/>
      <c r="BV185" s="114"/>
      <c r="BW185" s="114"/>
      <c r="BX185" s="114"/>
      <c r="BY185" s="114"/>
      <c r="BZ185" s="114"/>
      <c r="CA185" s="114"/>
      <c r="CB185" s="114"/>
      <c r="CC185" s="114"/>
      <c r="CD185" s="114"/>
      <c r="CE185" s="114"/>
      <c r="CI185" s="140"/>
      <c r="CJ185" s="140"/>
      <c r="CK185" s="140"/>
      <c r="CL185" s="140"/>
      <c r="CM185" s="140"/>
      <c r="CN185" s="140"/>
      <c r="CO185" s="140"/>
      <c r="CP185" s="114"/>
      <c r="CQ185" s="114"/>
      <c r="CR185" s="114"/>
    </row>
    <row r="186" spans="1:96" ht="27.95" customHeight="1" x14ac:dyDescent="0.3">
      <c r="B186" s="9" t="s">
        <v>185</v>
      </c>
      <c r="C186" s="9" t="s">
        <v>202</v>
      </c>
      <c r="D186" s="9" t="s">
        <v>2</v>
      </c>
      <c r="E186" s="120" t="s">
        <v>183</v>
      </c>
      <c r="F186" s="109">
        <v>1364.115439071209</v>
      </c>
      <c r="G186" s="109">
        <v>0</v>
      </c>
      <c r="H186" s="109">
        <v>0</v>
      </c>
      <c r="I186" s="109">
        <v>1265.5216123119822</v>
      </c>
      <c r="J186" s="109">
        <v>0</v>
      </c>
      <c r="K186" s="109">
        <v>0</v>
      </c>
      <c r="L186" s="109">
        <v>0</v>
      </c>
      <c r="M186" s="109">
        <v>0</v>
      </c>
      <c r="N186" s="109">
        <v>0</v>
      </c>
      <c r="O186" s="109">
        <v>0</v>
      </c>
      <c r="P186" s="109">
        <v>0</v>
      </c>
      <c r="Q186" s="109">
        <v>0</v>
      </c>
      <c r="R186" s="109">
        <v>0</v>
      </c>
      <c r="S186" s="109">
        <v>0</v>
      </c>
      <c r="T186" s="109">
        <v>0</v>
      </c>
      <c r="U186" s="109">
        <v>0</v>
      </c>
      <c r="V186" s="109">
        <v>0</v>
      </c>
      <c r="W186" s="109">
        <v>0</v>
      </c>
      <c r="X186" s="109">
        <v>0</v>
      </c>
      <c r="Y186" s="109">
        <v>0</v>
      </c>
      <c r="Z186" s="109">
        <v>0</v>
      </c>
      <c r="AA186" s="109">
        <v>0</v>
      </c>
      <c r="AB186" s="109">
        <v>0</v>
      </c>
      <c r="AC186" s="109">
        <v>0</v>
      </c>
      <c r="AD186" s="109">
        <v>0</v>
      </c>
      <c r="AE186" s="109">
        <v>0</v>
      </c>
      <c r="AF186" s="109">
        <v>0</v>
      </c>
      <c r="AG186" s="109">
        <v>0</v>
      </c>
      <c r="AH186" s="109">
        <v>0</v>
      </c>
      <c r="AI186" s="109">
        <v>0</v>
      </c>
      <c r="AM186" s="114"/>
      <c r="AN186" s="114"/>
      <c r="AO186" s="114"/>
      <c r="AP186" s="114"/>
      <c r="AQ186" s="114"/>
      <c r="AR186" s="114"/>
      <c r="AS186" s="114"/>
      <c r="AT186" s="114"/>
      <c r="AU186" s="114"/>
      <c r="AV186" s="114"/>
      <c r="AW186" s="114"/>
      <c r="AX186" s="114"/>
      <c r="AY186" s="114"/>
      <c r="AZ186" s="114"/>
      <c r="BA186" s="114"/>
      <c r="BB186" s="114"/>
      <c r="BC186" s="114"/>
      <c r="BD186" s="114"/>
      <c r="BE186" s="114"/>
      <c r="BF186" s="114"/>
      <c r="BG186" s="114"/>
      <c r="BH186" s="114"/>
      <c r="BI186" s="114"/>
      <c r="BJ186" s="114"/>
      <c r="BK186" s="114"/>
      <c r="BL186" s="114"/>
      <c r="BM186" s="114"/>
      <c r="BN186" s="114"/>
      <c r="BO186" s="114"/>
      <c r="BP186" s="114"/>
      <c r="BQ186" s="114"/>
      <c r="BR186" s="114"/>
      <c r="BS186" s="114"/>
      <c r="BT186" s="114"/>
      <c r="BU186" s="114"/>
      <c r="BV186" s="114"/>
      <c r="BW186" s="114"/>
      <c r="BX186" s="114"/>
      <c r="BY186" s="114"/>
      <c r="BZ186" s="114"/>
      <c r="CA186" s="114"/>
      <c r="CB186" s="114"/>
      <c r="CC186" s="114"/>
      <c r="CD186" s="114"/>
      <c r="CE186" s="114"/>
      <c r="CI186" s="140"/>
      <c r="CJ186" s="140"/>
      <c r="CK186" s="140"/>
      <c r="CL186" s="140"/>
      <c r="CM186" s="140"/>
      <c r="CN186" s="140"/>
      <c r="CO186" s="140"/>
      <c r="CP186" s="114"/>
      <c r="CQ186" s="114"/>
      <c r="CR186" s="114"/>
    </row>
  </sheetData>
  <sortState xmlns:xlrd2="http://schemas.microsoft.com/office/spreadsheetml/2017/richdata2" ref="A156:CH160">
    <sortCondition descending="1" ref="A156:A160"/>
  </sortState>
  <mergeCells count="25">
    <mergeCell ref="B2:U2"/>
    <mergeCell ref="B6:B8"/>
    <mergeCell ref="C6:C8"/>
    <mergeCell ref="G6:G8"/>
    <mergeCell ref="D6:D8"/>
    <mergeCell ref="J6:J8"/>
    <mergeCell ref="N6:N8"/>
    <mergeCell ref="H6:H8"/>
    <mergeCell ref="I6:I8"/>
    <mergeCell ref="K6:K8"/>
    <mergeCell ref="L6:L8"/>
    <mergeCell ref="E6:E7"/>
    <mergeCell ref="F6:F7"/>
    <mergeCell ref="M6:M8"/>
    <mergeCell ref="B73:U73"/>
    <mergeCell ref="B131:U131"/>
    <mergeCell ref="B54:D54"/>
    <mergeCell ref="B123:E123"/>
    <mergeCell ref="B181:E181"/>
    <mergeCell ref="B61:D61"/>
    <mergeCell ref="B63:N63"/>
    <mergeCell ref="B65:N65"/>
    <mergeCell ref="B66:N66"/>
    <mergeCell ref="B64:N64"/>
    <mergeCell ref="B67:N67"/>
  </mergeCells>
  <hyperlinks>
    <hyperlink ref="C83" location="ANSG20!A1" display="ANSG20" xr:uid="{00000000-0004-0000-0000-000000000000}"/>
    <hyperlink ref="C85" location="ANSE21!A1" display="ANSE21" xr:uid="{00000000-0004-0000-0000-000001000000}"/>
    <hyperlink ref="C102" location="BIDF40!A1" display="BIDF40" xr:uid="{00000000-0004-0000-0000-000002000000}"/>
    <hyperlink ref="C111" location="BIDF22!A1" display="BIDF22" xr:uid="{00000000-0004-0000-0000-000003000000}"/>
    <hyperlink ref="C108" location="BIDO24!A1" display="BIDO24" xr:uid="{00000000-0004-0000-0000-000004000000}"/>
    <hyperlink ref="C106" location="BIDN32!A1" display="BIDN32" xr:uid="{00000000-0004-0000-0000-000005000000}"/>
    <hyperlink ref="C114" location="BIRJ22!A1" display="BIRJ22" xr:uid="{00000000-0004-0000-0000-000006000000}"/>
    <hyperlink ref="C113" location="BIRS38!A1" display="BIRS38" xr:uid="{00000000-0004-0000-0000-000007000000}"/>
    <hyperlink ref="C109" location="BIDS34!A1" display="BIDS34" xr:uid="{00000000-0004-0000-0000-000008000000}"/>
    <hyperlink ref="C110" location="BIDS23!A1" display="BIDS23" xr:uid="{00000000-0004-0000-0000-000009000000}"/>
    <hyperlink ref="C92" location="FFFIRF21!A1" display="FFFIRF21" xr:uid="{00000000-0004-0000-0000-00000A000000}"/>
    <hyperlink ref="C91" location="FFFIRY22!A1" display="FFFIRY22" xr:uid="{00000000-0004-0000-0000-00000B000000}"/>
    <hyperlink ref="C121" location="'PMJ21'!A1" display="PMJ21" xr:uid="{00000000-0004-0000-0000-00000C000000}"/>
    <hyperlink ref="C105" location="BIDY42!A1" display="BIDY42" xr:uid="{00000000-0004-0000-0000-00000D000000}"/>
    <hyperlink ref="C84" location="ANSE22!A1" display="ANSE22" xr:uid="{00000000-0004-0000-0000-00000E000000}"/>
    <hyperlink ref="C93" location="PROFA21!A1" display="PROFA21" xr:uid="{00000000-0004-0000-0000-00000F000000}"/>
    <hyperlink ref="C86" location="FFFIRO24!A1" display="FFFIRO24" xr:uid="{00000000-0004-0000-0000-000010000000}"/>
    <hyperlink ref="C89" location="ANSG22!A1" display="ANSG22" xr:uid="{00000000-0004-0000-0000-000011000000}"/>
    <hyperlink ref="C87" location="FFFIRF26!A1" display="FFFIRF26" xr:uid="{00000000-0004-0000-0000-000012000000}"/>
    <hyperlink ref="C82" location="ANSE23!A1" display="ANSE23" xr:uid="{00000000-0004-0000-0000-000013000000}"/>
    <hyperlink ref="C88" location="IPVO26!A1" display="IPVO26" xr:uid="{00000000-0004-0000-0000-000014000000}"/>
    <hyperlink ref="C90" location="FFFIRE26!A1" display="FFFIRE26" xr:uid="{00000000-0004-0000-0000-000015000000}"/>
    <hyperlink ref="C120" location="'PMG25'!A1" display="PMG25" xr:uid="{00000000-0004-0000-0000-000016000000}"/>
    <hyperlink ref="C79" location="FFDPO23!A1" display="FFDPO23" xr:uid="{00000000-0004-0000-0000-000017000000}"/>
    <hyperlink ref="C141" location="ANSG20!A1" display="ANSG20" xr:uid="{00000000-0004-0000-0000-000018000000}"/>
    <hyperlink ref="C143" location="ANSE21!A1" display="ANSE21" xr:uid="{00000000-0004-0000-0000-000019000000}"/>
    <hyperlink ref="C160" location="BIDF40!A1" display="BIDF40" xr:uid="{00000000-0004-0000-0000-00001A000000}"/>
    <hyperlink ref="C169" location="BIDF22!A1" display="BIDF22" xr:uid="{00000000-0004-0000-0000-00001B000000}"/>
    <hyperlink ref="C166" location="BIDO24!A1" display="BIDO24" xr:uid="{00000000-0004-0000-0000-00001C000000}"/>
    <hyperlink ref="C164" location="BIDN32!A1" display="BIDN32" xr:uid="{00000000-0004-0000-0000-00001D000000}"/>
    <hyperlink ref="C172" location="BIRJ22!A1" display="BIRJ22" xr:uid="{00000000-0004-0000-0000-00001E000000}"/>
    <hyperlink ref="C171" location="BIRS38!A1" display="BIRS38" xr:uid="{00000000-0004-0000-0000-00001F000000}"/>
    <hyperlink ref="C167" location="BIDS34!A1" display="BIDS34" xr:uid="{00000000-0004-0000-0000-000020000000}"/>
    <hyperlink ref="C168" location="BIDS23!A1" display="BIDS23" xr:uid="{00000000-0004-0000-0000-000021000000}"/>
    <hyperlink ref="C150" location="FFFIRF21!A1" display="FFFIRF21" xr:uid="{00000000-0004-0000-0000-000022000000}"/>
    <hyperlink ref="C149" location="FFFIRY22!A1" display="FFFIRY22" xr:uid="{00000000-0004-0000-0000-000023000000}"/>
    <hyperlink ref="C179" location="'PMJ21'!A1" display="PMJ21" xr:uid="{00000000-0004-0000-0000-000024000000}"/>
    <hyperlink ref="C163" location="BIDY42!A1" display="BIDY42" xr:uid="{00000000-0004-0000-0000-000025000000}"/>
    <hyperlink ref="C142" location="ANSE22!A1" display="ANSE22" xr:uid="{00000000-0004-0000-0000-000026000000}"/>
    <hyperlink ref="C151" location="PROFA21!A1" display="PROFA21" xr:uid="{00000000-0004-0000-0000-000027000000}"/>
    <hyperlink ref="C144" location="FFFIRO24!A1" display="FFFIRO24" xr:uid="{00000000-0004-0000-0000-000028000000}"/>
    <hyperlink ref="C147" location="ANSG22!A1" display="ANSG22" xr:uid="{00000000-0004-0000-0000-000029000000}"/>
    <hyperlink ref="C145" location="FFFIRF26!A1" display="FFFIRF26" xr:uid="{00000000-0004-0000-0000-00002A000000}"/>
    <hyperlink ref="C140" location="ANSE23!A1" display="ANSE23" xr:uid="{00000000-0004-0000-0000-00002B000000}"/>
    <hyperlink ref="C146" location="IPVO26!A1" display="IPVO26" xr:uid="{00000000-0004-0000-0000-00002C000000}"/>
    <hyperlink ref="C148" location="FFFIRE26!A1" display="FFFIRE26" xr:uid="{00000000-0004-0000-0000-00002D000000}"/>
    <hyperlink ref="C178" location="'PMG25'!A1" display="PMG25" xr:uid="{00000000-0004-0000-0000-00002E000000}"/>
    <hyperlink ref="C137" location="FFDPO23!A1" display="FFDPO23" xr:uid="{00000000-0004-0000-0000-00002F000000}"/>
    <hyperlink ref="C14" location="ANSG20!A1" display="ANSG20" xr:uid="{00000000-0004-0000-0000-000030000000}"/>
    <hyperlink ref="C16" location="ANSE21!A1" display="ANSE21" xr:uid="{00000000-0004-0000-0000-000031000000}"/>
    <hyperlink ref="C33" location="BIDF40!A1" display="BIDF40" xr:uid="{00000000-0004-0000-0000-000032000000}"/>
    <hyperlink ref="C42" location="BIDF22!A1" display="BIDF22" xr:uid="{00000000-0004-0000-0000-000033000000}"/>
    <hyperlink ref="C39" location="BIDO24!A1" display="BIDO24" xr:uid="{00000000-0004-0000-0000-000034000000}"/>
    <hyperlink ref="C37" location="BIDN32!A1" display="BIDN32" xr:uid="{00000000-0004-0000-0000-000035000000}"/>
    <hyperlink ref="C45" location="BIRJ22!A1" display="BIRJ22" xr:uid="{00000000-0004-0000-0000-000036000000}"/>
    <hyperlink ref="C44" location="BIRS38!A1" display="BIRS38" xr:uid="{00000000-0004-0000-0000-000037000000}"/>
    <hyperlink ref="C40" location="BIDS34!A1" display="BIDS34" xr:uid="{00000000-0004-0000-0000-000038000000}"/>
    <hyperlink ref="C41" location="BIDS23!A1" display="BIDS23" xr:uid="{00000000-0004-0000-0000-000039000000}"/>
    <hyperlink ref="C23" location="FFFIRF21!A1" display="FFFIRF21" xr:uid="{00000000-0004-0000-0000-00003A000000}"/>
    <hyperlink ref="C22" location="FFFIRY22!A1" display="FFFIRY22" xr:uid="{00000000-0004-0000-0000-00003B000000}"/>
    <hyperlink ref="C52" location="'PMJ21'!A1" display="PMJ21" xr:uid="{00000000-0004-0000-0000-00003C000000}"/>
    <hyperlink ref="C36" location="BIDY42!A1" display="BIDY42" xr:uid="{00000000-0004-0000-0000-00003D000000}"/>
    <hyperlink ref="C15" location="ANSE22!A1" display="ANSE22" xr:uid="{00000000-0004-0000-0000-00003E000000}"/>
    <hyperlink ref="C24" location="PROFA21!A1" display="PROFA21" xr:uid="{00000000-0004-0000-0000-00003F000000}"/>
    <hyperlink ref="C17" location="FFFIRO24!A1" display="FFFIRO24" xr:uid="{00000000-0004-0000-0000-000040000000}"/>
    <hyperlink ref="C20" location="ANSG22!A1" display="ANSG22" xr:uid="{00000000-0004-0000-0000-000041000000}"/>
    <hyperlink ref="C18" location="FFFIRF26!A1" display="FFFIRF26" xr:uid="{00000000-0004-0000-0000-000042000000}"/>
    <hyperlink ref="C13" location="ANSE23!A1" display="ANSE23" xr:uid="{00000000-0004-0000-0000-000043000000}"/>
    <hyperlink ref="C19" location="IPVO26!A1" display="IPVO26" xr:uid="{00000000-0004-0000-0000-000044000000}"/>
    <hyperlink ref="C21" location="FFFIRE26!A1" display="FFFIRE26" xr:uid="{00000000-0004-0000-0000-000045000000}"/>
    <hyperlink ref="C51" location="'PMG25'!A1" display="PMG25" xr:uid="{00000000-0004-0000-0000-000046000000}"/>
    <hyperlink ref="C10" location="FFDPO23!A1" display="FFDPO23" xr:uid="{00000000-0004-0000-0000-000047000000}"/>
    <hyperlink ref="C12" location="GOBD23!A1" display="GOBD23" xr:uid="{00000000-0004-0000-0000-000048000000}"/>
    <hyperlink ref="C81" location="GOBD23!A1" display="GOBD23" xr:uid="{00000000-0004-0000-0000-000049000000}"/>
    <hyperlink ref="C139" location="GOBD23!A1" display="GOBD23" xr:uid="{00000000-0004-0000-0000-00004A000000}"/>
    <hyperlink ref="C107" location="BIDN44!A1" display="BIDN44" xr:uid="{00000000-0004-0000-0000-00004B000000}"/>
    <hyperlink ref="C165" location="BIDN44!A1" display="BIDN44" xr:uid="{00000000-0004-0000-0000-00004C000000}"/>
    <hyperlink ref="C26" location="BNAJ26!A1" display="BNAJ26" xr:uid="{00000000-0004-0000-0000-00004D000000}"/>
    <hyperlink ref="C49" location="'PMY25'!A1" display="PMY25" xr:uid="{00000000-0004-0000-0000-00004E000000}"/>
    <hyperlink ref="C95" location="BNAJ26!A1" display="BNAJ26" xr:uid="{00000000-0004-0000-0000-00004F000000}"/>
    <hyperlink ref="C118" location="'PMY25'!A1" display="PMY25" xr:uid="{00000000-0004-0000-0000-000050000000}"/>
    <hyperlink ref="C153" location="BNAJ26!A1" display="BNAJ26" xr:uid="{00000000-0004-0000-0000-000051000000}"/>
    <hyperlink ref="C176" location="'PMY25'!A1" display="PMY25" xr:uid="{00000000-0004-0000-0000-000052000000}"/>
    <hyperlink ref="C48" location="'PMD24'!A1" display="PMD24" xr:uid="{00000000-0004-0000-0000-000053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4"/>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7" customWidth="1"/>
    <col min="2" max="2" width="43.7109375" style="2" bestFit="1" customWidth="1"/>
    <col min="3" max="3" width="12.5703125" style="2" customWidth="1"/>
    <col min="4" max="4" width="30.85546875" style="2" bestFit="1" customWidth="1"/>
    <col min="5" max="5" width="13.7109375" style="1" customWidth="1"/>
    <col min="6" max="7" width="11.42578125" style="1"/>
    <col min="8" max="17" width="11.7109375" style="1" bestFit="1" customWidth="1"/>
    <col min="18" max="16384" width="11.42578125" style="1"/>
  </cols>
  <sheetData>
    <row r="1" spans="1:17" ht="28.5" customHeight="1" x14ac:dyDescent="0.3">
      <c r="B1" s="152" t="s">
        <v>64</v>
      </c>
      <c r="C1" s="152"/>
      <c r="D1" s="152"/>
      <c r="E1" s="152"/>
    </row>
    <row r="2" spans="1:17" ht="17.25" x14ac:dyDescent="0.3">
      <c r="B2" s="5" t="s">
        <v>73</v>
      </c>
      <c r="E2" s="18"/>
    </row>
    <row r="4" spans="1:17" ht="30.75" customHeight="1" x14ac:dyDescent="0.3">
      <c r="B4" s="168" t="s">
        <v>187</v>
      </c>
      <c r="C4" s="168"/>
      <c r="D4" s="168"/>
    </row>
    <row r="5" spans="1:17" ht="15.75" customHeight="1" x14ac:dyDescent="0.3">
      <c r="B5" s="169" t="s">
        <v>0</v>
      </c>
      <c r="C5" s="163" t="s">
        <v>1</v>
      </c>
      <c r="D5" s="163" t="s">
        <v>125</v>
      </c>
      <c r="F5" s="6">
        <v>2021</v>
      </c>
      <c r="G5" s="6">
        <v>2021</v>
      </c>
      <c r="H5" s="6">
        <v>2021</v>
      </c>
      <c r="I5" s="6">
        <v>2021</v>
      </c>
      <c r="J5" s="6">
        <v>2021</v>
      </c>
      <c r="K5" s="6">
        <v>2021</v>
      </c>
      <c r="L5" s="6">
        <v>2021</v>
      </c>
      <c r="M5" s="6">
        <v>2021</v>
      </c>
      <c r="N5" s="6">
        <v>2021</v>
      </c>
      <c r="O5" s="6">
        <v>2021</v>
      </c>
      <c r="P5" s="6">
        <v>2021</v>
      </c>
      <c r="Q5" s="6">
        <v>2021</v>
      </c>
    </row>
    <row r="6" spans="1:17" x14ac:dyDescent="0.3">
      <c r="B6" s="170"/>
      <c r="C6" s="164"/>
      <c r="D6" s="164"/>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28" t="s">
        <v>2</v>
      </c>
      <c r="B7" s="9" t="s">
        <v>3</v>
      </c>
      <c r="C7" s="9" t="s">
        <v>4</v>
      </c>
      <c r="D7" s="9" t="s">
        <v>118</v>
      </c>
      <c r="E7" s="7"/>
      <c r="F7" s="20">
        <v>0</v>
      </c>
      <c r="G7" s="20">
        <v>0</v>
      </c>
      <c r="H7" s="20">
        <v>0</v>
      </c>
      <c r="I7" s="20">
        <v>0</v>
      </c>
      <c r="J7" s="20">
        <v>0</v>
      </c>
      <c r="K7" s="20">
        <v>0</v>
      </c>
      <c r="L7" s="20">
        <v>0</v>
      </c>
      <c r="M7" s="20">
        <v>0</v>
      </c>
      <c r="N7" s="20">
        <v>0</v>
      </c>
      <c r="O7" s="20">
        <v>0</v>
      </c>
      <c r="P7" s="20">
        <v>0</v>
      </c>
      <c r="Q7" s="20">
        <v>0</v>
      </c>
    </row>
    <row r="8" spans="1:17" x14ac:dyDescent="0.3">
      <c r="A8" s="28" t="s">
        <v>2</v>
      </c>
      <c r="B8" s="9" t="s">
        <v>161</v>
      </c>
      <c r="C8" s="9" t="s">
        <v>162</v>
      </c>
      <c r="D8" s="9" t="s">
        <v>118</v>
      </c>
      <c r="E8" s="7"/>
      <c r="F8" s="19">
        <v>89.66804916069178</v>
      </c>
      <c r="G8" s="19">
        <v>93.03989587334766</v>
      </c>
      <c r="H8" s="19">
        <v>97.037242612029118</v>
      </c>
      <c r="I8" s="19">
        <v>101.05364702288547</v>
      </c>
      <c r="J8" s="19">
        <v>105.61829982434423</v>
      </c>
      <c r="K8" s="19">
        <v>109.45433698068832</v>
      </c>
      <c r="L8" s="19">
        <v>112.95414234937556</v>
      </c>
      <c r="M8" s="19">
        <v>116.57033564455936</v>
      </c>
      <c r="N8" s="19">
        <v>119.71859502473494</v>
      </c>
      <c r="O8" s="19">
        <v>123.10371404479831</v>
      </c>
      <c r="P8" s="19">
        <v>127.62480645271449</v>
      </c>
      <c r="Q8" s="19">
        <v>131.3995868056393</v>
      </c>
    </row>
    <row r="9" spans="1:17" x14ac:dyDescent="0.3">
      <c r="A9" s="28" t="s">
        <v>2</v>
      </c>
      <c r="B9" s="9" t="s">
        <v>154</v>
      </c>
      <c r="C9" s="9" t="s">
        <v>155</v>
      </c>
      <c r="D9" s="9" t="s">
        <v>118</v>
      </c>
      <c r="E9" s="7"/>
      <c r="F9" s="19">
        <v>62.918888268860279</v>
      </c>
      <c r="G9" s="19">
        <v>65.284868666104401</v>
      </c>
      <c r="H9" s="19">
        <v>68.089754187504212</v>
      </c>
      <c r="I9" s="19">
        <v>70.908012226288562</v>
      </c>
      <c r="J9" s="19">
        <v>74.110968934830694</v>
      </c>
      <c r="K9" s="19">
        <v>76.802665648368816</v>
      </c>
      <c r="L9" s="19">
        <v>79.258432948051762</v>
      </c>
      <c r="M9" s="19">
        <v>81.795868121761487</v>
      </c>
      <c r="N9" s="19">
        <v>84.004960234690984</v>
      </c>
      <c r="O9" s="19">
        <v>86.38025363511359</v>
      </c>
      <c r="P9" s="19">
        <v>89.552644589633999</v>
      </c>
      <c r="Q9" s="19">
        <v>92.201358211579105</v>
      </c>
    </row>
    <row r="10" spans="1:17" x14ac:dyDescent="0.3">
      <c r="A10" s="28" t="s">
        <v>2</v>
      </c>
      <c r="B10" s="9" t="s">
        <v>5</v>
      </c>
      <c r="C10" s="9" t="s">
        <v>6</v>
      </c>
      <c r="D10" s="9" t="s">
        <v>118</v>
      </c>
      <c r="E10" s="7"/>
      <c r="F10" s="20">
        <v>0</v>
      </c>
      <c r="G10" s="20">
        <v>0</v>
      </c>
      <c r="H10" s="20">
        <v>0</v>
      </c>
      <c r="I10" s="20">
        <v>0</v>
      </c>
      <c r="J10" s="20">
        <v>0</v>
      </c>
      <c r="K10" s="20">
        <v>0</v>
      </c>
      <c r="L10" s="20">
        <v>0</v>
      </c>
      <c r="M10" s="20">
        <v>0</v>
      </c>
      <c r="N10" s="20">
        <v>0</v>
      </c>
      <c r="O10" s="20">
        <v>0</v>
      </c>
      <c r="P10" s="20">
        <v>0</v>
      </c>
      <c r="Q10" s="20">
        <v>0</v>
      </c>
    </row>
    <row r="11" spans="1:17" x14ac:dyDescent="0.3">
      <c r="A11" s="28" t="s">
        <v>2</v>
      </c>
      <c r="B11" s="9" t="s">
        <v>7</v>
      </c>
      <c r="C11" s="9" t="s">
        <v>8</v>
      </c>
      <c r="D11" s="9" t="s">
        <v>118</v>
      </c>
      <c r="E11" s="7"/>
      <c r="F11" s="20">
        <v>0</v>
      </c>
      <c r="G11" s="20">
        <v>0</v>
      </c>
      <c r="H11" s="20">
        <v>0</v>
      </c>
      <c r="I11" s="20">
        <v>0</v>
      </c>
      <c r="J11" s="20">
        <v>0</v>
      </c>
      <c r="K11" s="20">
        <v>0</v>
      </c>
      <c r="L11" s="20">
        <v>0</v>
      </c>
      <c r="M11" s="20">
        <v>0</v>
      </c>
      <c r="N11" s="20">
        <v>0</v>
      </c>
      <c r="O11" s="20">
        <v>0</v>
      </c>
      <c r="P11" s="20">
        <v>0</v>
      </c>
      <c r="Q11" s="20">
        <v>0</v>
      </c>
    </row>
    <row r="12" spans="1:17" x14ac:dyDescent="0.3">
      <c r="A12" s="28" t="s">
        <v>2</v>
      </c>
      <c r="B12" s="9" t="s">
        <v>9</v>
      </c>
      <c r="C12" s="9" t="s">
        <v>10</v>
      </c>
      <c r="D12" s="9" t="s">
        <v>118</v>
      </c>
      <c r="E12" s="7"/>
      <c r="F12" s="20">
        <v>0</v>
      </c>
      <c r="G12" s="20">
        <v>0</v>
      </c>
      <c r="H12" s="20">
        <v>0</v>
      </c>
      <c r="I12" s="20">
        <v>0</v>
      </c>
      <c r="J12" s="20">
        <v>0</v>
      </c>
      <c r="K12" s="20">
        <v>0</v>
      </c>
      <c r="L12" s="20">
        <v>0</v>
      </c>
      <c r="M12" s="20">
        <v>0</v>
      </c>
      <c r="N12" s="20">
        <v>0</v>
      </c>
      <c r="O12" s="20">
        <v>0</v>
      </c>
      <c r="P12" s="20">
        <v>0</v>
      </c>
      <c r="Q12" s="20">
        <v>0</v>
      </c>
    </row>
    <row r="13" spans="1:17" x14ac:dyDescent="0.3">
      <c r="A13" s="28" t="s">
        <v>2</v>
      </c>
      <c r="B13" s="9" t="s">
        <v>11</v>
      </c>
      <c r="C13" s="9" t="s">
        <v>12</v>
      </c>
      <c r="D13" s="9" t="s">
        <v>118</v>
      </c>
      <c r="E13" s="7"/>
      <c r="F13" s="20">
        <v>0</v>
      </c>
      <c r="G13" s="20">
        <v>0</v>
      </c>
      <c r="H13" s="20">
        <v>0</v>
      </c>
      <c r="I13" s="20">
        <v>0</v>
      </c>
      <c r="J13" s="20">
        <v>0</v>
      </c>
      <c r="K13" s="20">
        <v>0</v>
      </c>
      <c r="L13" s="20">
        <v>0</v>
      </c>
      <c r="M13" s="20">
        <v>0</v>
      </c>
      <c r="N13" s="20">
        <v>0</v>
      </c>
      <c r="O13" s="20">
        <v>0</v>
      </c>
      <c r="P13" s="20">
        <v>0</v>
      </c>
      <c r="Q13" s="20">
        <v>0</v>
      </c>
    </row>
    <row r="14" spans="1:17" x14ac:dyDescent="0.3">
      <c r="A14" s="28" t="s">
        <v>2</v>
      </c>
      <c r="B14" s="9" t="s">
        <v>19</v>
      </c>
      <c r="C14" s="9" t="s">
        <v>20</v>
      </c>
      <c r="D14" s="9" t="s">
        <v>118</v>
      </c>
      <c r="E14" s="7"/>
      <c r="F14" s="19">
        <v>3.4505542</v>
      </c>
      <c r="G14" s="19">
        <v>0</v>
      </c>
      <c r="H14" s="19">
        <v>0</v>
      </c>
      <c r="I14" s="19">
        <v>3.7874537999999998</v>
      </c>
      <c r="J14" s="19">
        <v>0</v>
      </c>
      <c r="K14" s="19">
        <v>0</v>
      </c>
      <c r="L14" s="19">
        <v>3.9380999999999999</v>
      </c>
      <c r="M14" s="19">
        <v>0</v>
      </c>
      <c r="N14" s="19">
        <v>0</v>
      </c>
      <c r="O14" s="19">
        <v>4.0513291999999996</v>
      </c>
      <c r="P14" s="19">
        <v>0</v>
      </c>
      <c r="Q14" s="19">
        <v>0</v>
      </c>
    </row>
    <row r="15" spans="1:17" x14ac:dyDescent="0.3">
      <c r="A15" s="28" t="s">
        <v>2</v>
      </c>
      <c r="B15" s="9" t="s">
        <v>17</v>
      </c>
      <c r="C15" s="9" t="s">
        <v>18</v>
      </c>
      <c r="D15" s="9" t="s">
        <v>118</v>
      </c>
      <c r="E15" s="7"/>
      <c r="F15" s="20">
        <v>5.8951507071289075</v>
      </c>
      <c r="G15" s="20">
        <v>5.9512037651073513</v>
      </c>
      <c r="H15" s="20">
        <v>6.007789794245407</v>
      </c>
      <c r="I15" s="20">
        <v>6.0649138622105179</v>
      </c>
      <c r="J15" s="20">
        <v>6.122581084855196</v>
      </c>
      <c r="K15" s="20">
        <v>6.1807966266751873</v>
      </c>
      <c r="L15" s="20">
        <v>6.2395657012719834</v>
      </c>
      <c r="M15" s="20">
        <v>6.2988935718197387</v>
      </c>
      <c r="N15" s="20">
        <v>6.3587855515366174</v>
      </c>
      <c r="O15" s="20">
        <v>6.4192470041606375</v>
      </c>
      <c r="P15" s="20">
        <v>6.4802833444300258</v>
      </c>
      <c r="Q15" s="20">
        <v>6.5419000385681407</v>
      </c>
    </row>
    <row r="16" spans="1:17" x14ac:dyDescent="0.3">
      <c r="A16" s="28" t="s">
        <v>2</v>
      </c>
      <c r="B16" s="9" t="s">
        <v>27</v>
      </c>
      <c r="C16" s="9" t="s">
        <v>28</v>
      </c>
      <c r="D16" s="9" t="s">
        <v>118</v>
      </c>
      <c r="E16" s="7"/>
      <c r="F16" s="20">
        <v>0.17998053</v>
      </c>
      <c r="G16" s="20">
        <v>0.18490889999999999</v>
      </c>
      <c r="H16" s="20">
        <v>0.19039170999999999</v>
      </c>
      <c r="I16" s="20">
        <v>0.19523888</v>
      </c>
      <c r="J16" s="20">
        <v>0</v>
      </c>
      <c r="K16" s="20">
        <v>0</v>
      </c>
      <c r="L16" s="20">
        <v>0</v>
      </c>
      <c r="M16" s="20">
        <v>0</v>
      </c>
      <c r="N16" s="20">
        <v>0</v>
      </c>
      <c r="O16" s="20">
        <v>0</v>
      </c>
      <c r="P16" s="20">
        <v>0</v>
      </c>
      <c r="Q16" s="20">
        <v>0</v>
      </c>
    </row>
    <row r="17" spans="1:17" x14ac:dyDescent="0.3">
      <c r="A17" s="28"/>
      <c r="B17" s="9" t="s">
        <v>203</v>
      </c>
      <c r="C17" s="9" t="s">
        <v>204</v>
      </c>
      <c r="D17" s="9" t="s">
        <v>122</v>
      </c>
      <c r="E17" s="7"/>
      <c r="F17" s="20">
        <v>0</v>
      </c>
      <c r="G17" s="20">
        <v>0</v>
      </c>
      <c r="H17" s="20">
        <v>0</v>
      </c>
      <c r="I17" s="20">
        <v>0</v>
      </c>
      <c r="J17" s="20">
        <v>0</v>
      </c>
      <c r="K17" s="20">
        <v>0</v>
      </c>
      <c r="L17" s="20">
        <v>0</v>
      </c>
      <c r="M17" s="20">
        <v>0</v>
      </c>
      <c r="N17" s="20">
        <v>0</v>
      </c>
      <c r="O17" s="20">
        <v>0</v>
      </c>
      <c r="P17" s="20">
        <v>0</v>
      </c>
      <c r="Q17" s="20">
        <v>0</v>
      </c>
    </row>
    <row r="18" spans="1:17" x14ac:dyDescent="0.3">
      <c r="A18" s="28" t="s">
        <v>2</v>
      </c>
      <c r="B18" s="11" t="s">
        <v>177</v>
      </c>
      <c r="C18" s="9" t="s">
        <v>178</v>
      </c>
      <c r="D18" s="9" t="s">
        <v>122</v>
      </c>
      <c r="E18" s="7"/>
      <c r="F18" s="19">
        <v>0</v>
      </c>
      <c r="G18" s="19">
        <v>0</v>
      </c>
      <c r="H18" s="19">
        <v>0</v>
      </c>
      <c r="I18" s="19">
        <v>0</v>
      </c>
      <c r="J18" s="19">
        <v>0</v>
      </c>
      <c r="K18" s="19">
        <v>0</v>
      </c>
      <c r="L18" s="19">
        <v>0</v>
      </c>
      <c r="M18" s="19">
        <v>0</v>
      </c>
      <c r="N18" s="19">
        <v>0</v>
      </c>
      <c r="O18" s="19">
        <v>0</v>
      </c>
      <c r="P18" s="19">
        <v>0</v>
      </c>
      <c r="Q18" s="19">
        <v>0</v>
      </c>
    </row>
    <row r="19" spans="1:17" x14ac:dyDescent="0.3">
      <c r="A19" s="28"/>
      <c r="B19" s="11" t="s">
        <v>205</v>
      </c>
      <c r="C19" s="9" t="s">
        <v>206</v>
      </c>
      <c r="D19" s="9" t="s">
        <v>122</v>
      </c>
      <c r="E19" s="7"/>
      <c r="F19" s="19">
        <v>0</v>
      </c>
      <c r="G19" s="19">
        <v>0</v>
      </c>
      <c r="H19" s="19">
        <v>0</v>
      </c>
      <c r="I19" s="19">
        <v>0</v>
      </c>
      <c r="J19" s="19">
        <v>0</v>
      </c>
      <c r="K19" s="19">
        <v>0</v>
      </c>
      <c r="L19" s="19">
        <v>0</v>
      </c>
      <c r="M19" s="19">
        <v>0</v>
      </c>
      <c r="N19" s="19">
        <v>0</v>
      </c>
      <c r="O19" s="19">
        <v>0</v>
      </c>
      <c r="P19" s="19">
        <v>0</v>
      </c>
      <c r="Q19" s="19">
        <v>0</v>
      </c>
    </row>
    <row r="20" spans="1:17" x14ac:dyDescent="0.3">
      <c r="A20" s="28" t="s">
        <v>2</v>
      </c>
      <c r="B20" s="11" t="s">
        <v>60</v>
      </c>
      <c r="C20" s="9" t="s">
        <v>61</v>
      </c>
      <c r="D20" s="9" t="s">
        <v>122</v>
      </c>
      <c r="E20" s="7"/>
      <c r="F20" s="19">
        <v>0</v>
      </c>
      <c r="G20" s="19">
        <v>3.5214128711999999</v>
      </c>
      <c r="H20" s="19">
        <v>0</v>
      </c>
      <c r="I20" s="19">
        <v>0</v>
      </c>
      <c r="J20" s="19">
        <v>0</v>
      </c>
      <c r="K20" s="19">
        <v>0</v>
      </c>
      <c r="L20" s="19">
        <v>0</v>
      </c>
      <c r="M20" s="19">
        <v>3.5214128711999999</v>
      </c>
      <c r="N20" s="19">
        <v>0</v>
      </c>
      <c r="O20" s="19">
        <v>0</v>
      </c>
      <c r="P20" s="19">
        <v>0</v>
      </c>
      <c r="Q20" s="19">
        <v>0</v>
      </c>
    </row>
    <row r="21" spans="1:17" ht="18" x14ac:dyDescent="0.3">
      <c r="A21" s="28" t="s">
        <v>2</v>
      </c>
      <c r="B21" s="9" t="s">
        <v>188</v>
      </c>
      <c r="C21" s="9" t="s">
        <v>59</v>
      </c>
      <c r="D21" s="9" t="s">
        <v>122</v>
      </c>
      <c r="E21" s="7"/>
      <c r="F21" s="20">
        <v>0</v>
      </c>
      <c r="G21" s="20">
        <v>0</v>
      </c>
      <c r="H21" s="20">
        <v>0</v>
      </c>
      <c r="I21" s="20">
        <v>0</v>
      </c>
      <c r="J21" s="20">
        <v>0</v>
      </c>
      <c r="K21" s="20">
        <v>2316.8051399999999</v>
      </c>
      <c r="L21" s="20">
        <v>0</v>
      </c>
      <c r="M21" s="20">
        <v>0</v>
      </c>
      <c r="N21" s="20">
        <v>0</v>
      </c>
      <c r="O21" s="20">
        <v>0</v>
      </c>
      <c r="P21" s="20">
        <v>0</v>
      </c>
      <c r="Q21" s="20">
        <v>0</v>
      </c>
    </row>
    <row r="22" spans="1:17" x14ac:dyDescent="0.3">
      <c r="A22" s="28" t="s">
        <v>2</v>
      </c>
      <c r="B22" s="9" t="s">
        <v>13</v>
      </c>
      <c r="C22" s="9" t="s">
        <v>14</v>
      </c>
      <c r="D22" s="9" t="s">
        <v>118</v>
      </c>
      <c r="E22" s="7"/>
      <c r="F22" s="19">
        <v>11.90582928195184</v>
      </c>
      <c r="G22" s="19">
        <v>12.305330392870689</v>
      </c>
      <c r="H22" s="19">
        <v>12.68348084801543</v>
      </c>
      <c r="I22" s="19">
        <v>13.316294181665471</v>
      </c>
      <c r="J22" s="19">
        <v>13.609730744545201</v>
      </c>
      <c r="K22" s="19">
        <v>14.480751874133576</v>
      </c>
      <c r="L22" s="19">
        <v>14.86612468583486</v>
      </c>
      <c r="M22" s="19">
        <v>15.169780525105161</v>
      </c>
      <c r="N22" s="19">
        <v>15.928184856582503</v>
      </c>
      <c r="O22" s="19">
        <v>16.255257554120217</v>
      </c>
      <c r="P22" s="19">
        <v>16.742227480629744</v>
      </c>
      <c r="Q22" s="19">
        <v>17.398755492096466</v>
      </c>
    </row>
    <row r="23" spans="1:17" x14ac:dyDescent="0.3">
      <c r="A23" s="28" t="s">
        <v>2</v>
      </c>
      <c r="B23" s="9" t="s">
        <v>15</v>
      </c>
      <c r="C23" s="9" t="s">
        <v>16</v>
      </c>
      <c r="D23" s="9" t="s">
        <v>118</v>
      </c>
      <c r="E23" s="7"/>
      <c r="F23" s="19">
        <v>6.8334779136421071</v>
      </c>
      <c r="G23" s="19">
        <v>6.9234747102035925</v>
      </c>
      <c r="H23" s="19">
        <v>7.0146512199739526</v>
      </c>
      <c r="I23" s="19">
        <v>7.1070285395564152</v>
      </c>
      <c r="J23" s="19">
        <v>7.2006277155569141</v>
      </c>
      <c r="K23" s="19">
        <v>7.2954487780939781</v>
      </c>
      <c r="L23" s="19">
        <v>7.3915338303794726</v>
      </c>
      <c r="M23" s="19">
        <v>7.4888828925319295</v>
      </c>
      <c r="N23" s="19">
        <v>7.5874959444328196</v>
      </c>
      <c r="O23" s="19">
        <v>7.6874361861307081</v>
      </c>
      <c r="P23" s="19">
        <v>7.7886615044191387</v>
      </c>
      <c r="Q23" s="19">
        <v>7.8912350892317349</v>
      </c>
    </row>
    <row r="24" spans="1:17" x14ac:dyDescent="0.3">
      <c r="A24" s="28" t="s">
        <v>2</v>
      </c>
      <c r="B24" s="9" t="s">
        <v>23</v>
      </c>
      <c r="C24" s="9" t="s">
        <v>24</v>
      </c>
      <c r="D24" s="9" t="s">
        <v>118</v>
      </c>
      <c r="E24" s="7"/>
      <c r="F24" s="19">
        <v>0.73816050209856032</v>
      </c>
      <c r="G24" s="19">
        <v>0.74788207325027689</v>
      </c>
      <c r="H24" s="19">
        <v>0.75773106057862682</v>
      </c>
      <c r="I24" s="19">
        <v>0.76770976970099658</v>
      </c>
      <c r="J24" s="19">
        <v>0.7778204663482835</v>
      </c>
      <c r="K24" s="19">
        <v>0.78806315052048725</v>
      </c>
      <c r="L24" s="19">
        <v>0.79844237344684377</v>
      </c>
      <c r="M24" s="19">
        <v>0.80895813512735326</v>
      </c>
      <c r="N24" s="19">
        <v>0.81961044556201545</v>
      </c>
      <c r="O24" s="19">
        <v>0.83040610171096341</v>
      </c>
      <c r="P24" s="19">
        <v>0.84134058234772968</v>
      </c>
      <c r="Q24" s="19">
        <v>0.85242070431339978</v>
      </c>
    </row>
    <row r="25" spans="1:17" x14ac:dyDescent="0.3">
      <c r="A25" s="28" t="s">
        <v>2</v>
      </c>
      <c r="B25" s="9" t="s">
        <v>25</v>
      </c>
      <c r="C25" s="9" t="s">
        <v>26</v>
      </c>
      <c r="D25" s="9" t="s">
        <v>118</v>
      </c>
      <c r="E25" s="7"/>
      <c r="F25" s="19">
        <v>2.5697780059681725</v>
      </c>
      <c r="G25" s="19">
        <v>2.0182933589504808</v>
      </c>
      <c r="H25" s="19">
        <v>0.83438804</v>
      </c>
      <c r="I25" s="19">
        <v>0.37259160999999996</v>
      </c>
      <c r="J25" s="19">
        <v>0.38080201000000002</v>
      </c>
      <c r="K25" s="19">
        <v>0.40517329000000002</v>
      </c>
      <c r="L25" s="19">
        <v>4.0329999999999998E-2</v>
      </c>
      <c r="M25" s="19">
        <v>4.1153790000000003E-2</v>
      </c>
      <c r="N25" s="19">
        <v>4.321125E-2</v>
      </c>
      <c r="O25" s="19">
        <v>4.4098549999999993E-2</v>
      </c>
      <c r="P25" s="19">
        <v>4.5419649999999999E-2</v>
      </c>
      <c r="Q25" s="19">
        <v>4.7200730000000003E-2</v>
      </c>
    </row>
    <row r="26" spans="1:17" x14ac:dyDescent="0.3">
      <c r="A26" s="28" t="s">
        <v>2</v>
      </c>
      <c r="B26" s="9" t="s">
        <v>21</v>
      </c>
      <c r="C26" s="9" t="s">
        <v>22</v>
      </c>
      <c r="D26" s="9" t="s">
        <v>118</v>
      </c>
      <c r="E26" s="7"/>
      <c r="F26" s="19">
        <v>2.2773539199999999</v>
      </c>
      <c r="G26" s="19">
        <v>2.3537707299999999</v>
      </c>
      <c r="H26" s="19">
        <v>0</v>
      </c>
      <c r="I26" s="19">
        <v>0</v>
      </c>
      <c r="J26" s="19">
        <v>0</v>
      </c>
      <c r="K26" s="19">
        <v>0</v>
      </c>
      <c r="L26" s="19">
        <v>0</v>
      </c>
      <c r="M26" s="19">
        <v>0</v>
      </c>
      <c r="N26" s="19">
        <v>0</v>
      </c>
      <c r="O26" s="19">
        <v>0</v>
      </c>
      <c r="P26" s="19">
        <v>0</v>
      </c>
      <c r="Q26" s="19">
        <v>0</v>
      </c>
    </row>
    <row r="27" spans="1:17" customFormat="1" ht="6.75" customHeight="1" x14ac:dyDescent="0.3">
      <c r="B27" s="25"/>
      <c r="C27" s="15"/>
      <c r="D27" s="15"/>
      <c r="E27" s="74"/>
    </row>
    <row r="28" spans="1:17" ht="28.5" customHeight="1" x14ac:dyDescent="0.3">
      <c r="B28" s="159" t="s">
        <v>63</v>
      </c>
      <c r="C28" s="159"/>
      <c r="D28" s="159"/>
      <c r="E28" s="7"/>
      <c r="F28" s="93">
        <f>+SUM(F7:F26)</f>
        <v>186.43722249034164</v>
      </c>
      <c r="G28" s="93">
        <f t="shared" ref="G28:Q28" si="1">+SUM(G7:G26)</f>
        <v>192.33104134103448</v>
      </c>
      <c r="H28" s="93">
        <f t="shared" si="1"/>
        <v>192.61542947234676</v>
      </c>
      <c r="I28" s="93">
        <f t="shared" si="1"/>
        <v>203.57288989230744</v>
      </c>
      <c r="J28" s="93">
        <f t="shared" si="1"/>
        <v>207.82083078048055</v>
      </c>
      <c r="K28" s="93">
        <f t="shared" si="1"/>
        <v>2532.2123763484806</v>
      </c>
      <c r="L28" s="93">
        <f t="shared" si="1"/>
        <v>225.48667188836046</v>
      </c>
      <c r="M28" s="93">
        <f t="shared" si="1"/>
        <v>231.69528555210502</v>
      </c>
      <c r="N28" s="93">
        <f t="shared" si="1"/>
        <v>234.46084330753988</v>
      </c>
      <c r="O28" s="93">
        <f t="shared" si="1"/>
        <v>244.77174227603442</v>
      </c>
      <c r="P28" s="93">
        <f t="shared" si="1"/>
        <v>249.07538360417513</v>
      </c>
      <c r="Q28" s="93">
        <f t="shared" si="1"/>
        <v>256.33245707142811</v>
      </c>
    </row>
    <row r="29" spans="1:17" x14ac:dyDescent="0.3">
      <c r="B29" s="171" t="s">
        <v>179</v>
      </c>
      <c r="C29" s="171"/>
      <c r="D29" s="171"/>
      <c r="E29" s="7"/>
      <c r="F29" s="7"/>
      <c r="G29" s="7"/>
      <c r="H29" s="7"/>
      <c r="I29" s="7"/>
      <c r="J29" s="7"/>
      <c r="K29" s="7"/>
      <c r="L29" s="7"/>
      <c r="M29" s="7"/>
      <c r="N29" s="7"/>
      <c r="O29" s="7"/>
      <c r="P29" s="7"/>
      <c r="Q29" s="7"/>
    </row>
    <row r="30" spans="1:17" x14ac:dyDescent="0.3">
      <c r="B30" s="171"/>
      <c r="C30" s="171"/>
      <c r="D30" s="171"/>
      <c r="E30" s="7"/>
    </row>
    <row r="31" spans="1:17" ht="16.5" customHeight="1" x14ac:dyDescent="0.3">
      <c r="B31" s="171" t="s">
        <v>235</v>
      </c>
      <c r="C31" s="171"/>
      <c r="D31" s="171"/>
      <c r="E31" s="7"/>
    </row>
    <row r="32" spans="1:17" x14ac:dyDescent="0.3">
      <c r="B32" s="171"/>
      <c r="C32" s="171"/>
      <c r="D32" s="171"/>
      <c r="E32" s="7"/>
    </row>
    <row r="33" spans="1:17" x14ac:dyDescent="0.3">
      <c r="B33" s="118"/>
      <c r="C33" s="118"/>
      <c r="D33" s="118"/>
      <c r="E33" s="7"/>
    </row>
    <row r="34" spans="1:17" ht="25.5" customHeight="1" x14ac:dyDescent="0.3">
      <c r="B34" s="24" t="s">
        <v>180</v>
      </c>
      <c r="C34"/>
      <c r="D34"/>
      <c r="E34" s="7"/>
    </row>
    <row r="35" spans="1:17" x14ac:dyDescent="0.3">
      <c r="B35" s="9" t="s">
        <v>181</v>
      </c>
      <c r="C35" s="9" t="s">
        <v>182</v>
      </c>
      <c r="D35" s="9" t="s">
        <v>183</v>
      </c>
      <c r="E35" s="7"/>
      <c r="F35" s="19">
        <v>0</v>
      </c>
      <c r="G35" s="19">
        <v>0</v>
      </c>
      <c r="H35" s="19">
        <v>1549.8907380000001</v>
      </c>
      <c r="I35" s="19">
        <v>0</v>
      </c>
      <c r="J35" s="19">
        <v>0</v>
      </c>
      <c r="K35" s="19">
        <v>0</v>
      </c>
      <c r="L35" s="19">
        <v>0</v>
      </c>
      <c r="M35" s="19">
        <v>0</v>
      </c>
      <c r="N35" s="19">
        <v>0</v>
      </c>
      <c r="O35" s="19">
        <v>0</v>
      </c>
      <c r="P35" s="19">
        <v>0</v>
      </c>
      <c r="Q35" s="19">
        <v>0</v>
      </c>
    </row>
    <row r="36" spans="1:17" ht="18" x14ac:dyDescent="0.3">
      <c r="B36" s="9" t="s">
        <v>189</v>
      </c>
      <c r="C36" s="9" t="s">
        <v>184</v>
      </c>
      <c r="D36" s="9" t="s">
        <v>183</v>
      </c>
      <c r="E36" s="7"/>
      <c r="F36" s="19">
        <v>0</v>
      </c>
      <c r="G36" s="19">
        <v>0</v>
      </c>
      <c r="H36" s="19">
        <v>0</v>
      </c>
      <c r="I36" s="19">
        <v>0</v>
      </c>
      <c r="J36" s="19">
        <v>0</v>
      </c>
      <c r="K36" s="19">
        <v>1041.987697</v>
      </c>
      <c r="L36" s="19">
        <v>0</v>
      </c>
      <c r="M36" s="19">
        <v>0</v>
      </c>
      <c r="N36" s="19">
        <v>0</v>
      </c>
      <c r="O36" s="19">
        <v>0</v>
      </c>
      <c r="P36" s="19">
        <v>0</v>
      </c>
      <c r="Q36" s="19">
        <v>0</v>
      </c>
    </row>
    <row r="37" spans="1:17" ht="18" x14ac:dyDescent="0.3">
      <c r="B37" s="9" t="s">
        <v>239</v>
      </c>
      <c r="C37" s="9" t="s">
        <v>202</v>
      </c>
      <c r="D37" s="9" t="s">
        <v>183</v>
      </c>
      <c r="E37" s="7"/>
      <c r="F37" s="19">
        <v>0</v>
      </c>
      <c r="G37" s="19">
        <v>0</v>
      </c>
      <c r="H37" s="19">
        <v>0</v>
      </c>
      <c r="I37" s="19">
        <v>0</v>
      </c>
      <c r="J37" s="19">
        <v>0</v>
      </c>
      <c r="K37" s="19">
        <v>0</v>
      </c>
      <c r="L37" s="19">
        <v>0</v>
      </c>
      <c r="M37" s="19">
        <v>0</v>
      </c>
      <c r="N37" s="19">
        <v>0</v>
      </c>
      <c r="O37" s="19">
        <v>0</v>
      </c>
      <c r="P37" s="19">
        <v>0</v>
      </c>
      <c r="Q37" s="19">
        <v>0</v>
      </c>
    </row>
    <row r="38" spans="1:17" customFormat="1" ht="6.75" customHeight="1" x14ac:dyDescent="0.3">
      <c r="B38" s="25"/>
      <c r="C38" s="15"/>
      <c r="D38" s="15"/>
      <c r="E38" s="74"/>
    </row>
    <row r="39" spans="1:17" ht="28.5" customHeight="1" x14ac:dyDescent="0.3">
      <c r="B39" s="159" t="s">
        <v>63</v>
      </c>
      <c r="C39" s="159"/>
      <c r="D39" s="159"/>
      <c r="E39" s="7"/>
      <c r="F39" s="93">
        <f t="shared" ref="F39:Q39" si="2">+SUM(F35:F37)</f>
        <v>0</v>
      </c>
      <c r="G39" s="93">
        <f t="shared" si="2"/>
        <v>0</v>
      </c>
      <c r="H39" s="93">
        <f t="shared" si="2"/>
        <v>1549.8907380000001</v>
      </c>
      <c r="I39" s="93">
        <f t="shared" si="2"/>
        <v>0</v>
      </c>
      <c r="J39" s="93">
        <f t="shared" si="2"/>
        <v>0</v>
      </c>
      <c r="K39" s="93">
        <f t="shared" si="2"/>
        <v>1041.987697</v>
      </c>
      <c r="L39" s="93">
        <f t="shared" si="2"/>
        <v>0</v>
      </c>
      <c r="M39" s="93">
        <f t="shared" si="2"/>
        <v>0</v>
      </c>
      <c r="N39" s="93">
        <f t="shared" si="2"/>
        <v>0</v>
      </c>
      <c r="O39" s="93">
        <f t="shared" si="2"/>
        <v>0</v>
      </c>
      <c r="P39" s="93">
        <f t="shared" si="2"/>
        <v>0</v>
      </c>
      <c r="Q39" s="93">
        <f t="shared" si="2"/>
        <v>0</v>
      </c>
    </row>
    <row r="40" spans="1:17" ht="21" customHeight="1" x14ac:dyDescent="0.3">
      <c r="B40" s="171" t="s">
        <v>186</v>
      </c>
      <c r="C40" s="171"/>
      <c r="D40" s="171"/>
      <c r="E40" s="7"/>
    </row>
    <row r="41" spans="1:17" ht="21" customHeight="1" x14ac:dyDescent="0.3">
      <c r="B41" s="171"/>
      <c r="C41" s="171"/>
      <c r="D41" s="171"/>
      <c r="E41" s="7"/>
    </row>
    <row r="42" spans="1:17" ht="27.75" customHeight="1" x14ac:dyDescent="0.3">
      <c r="B42" s="171" t="s">
        <v>238</v>
      </c>
      <c r="C42" s="171"/>
      <c r="D42" s="171"/>
      <c r="E42" s="7"/>
    </row>
    <row r="43" spans="1:17" x14ac:dyDescent="0.3">
      <c r="B43" s="1"/>
      <c r="C43" s="118"/>
      <c r="D43" s="118"/>
      <c r="E43" s="7"/>
    </row>
    <row r="44" spans="1:17" ht="30.75" customHeight="1" x14ac:dyDescent="0.3">
      <c r="B44" s="168" t="s">
        <v>128</v>
      </c>
      <c r="C44" s="168"/>
      <c r="D44" s="168"/>
      <c r="E44" s="7"/>
    </row>
    <row r="45" spans="1:17" x14ac:dyDescent="0.3">
      <c r="B45" s="169" t="s">
        <v>0</v>
      </c>
      <c r="C45" s="163" t="s">
        <v>1</v>
      </c>
      <c r="D45" s="163" t="s">
        <v>125</v>
      </c>
      <c r="E45" s="7"/>
      <c r="F45" s="6">
        <v>2021</v>
      </c>
      <c r="G45" s="6">
        <v>2021</v>
      </c>
      <c r="H45" s="6">
        <v>2021</v>
      </c>
      <c r="I45" s="6">
        <v>2021</v>
      </c>
      <c r="J45" s="6">
        <v>2021</v>
      </c>
      <c r="K45" s="6">
        <v>2021</v>
      </c>
      <c r="L45" s="6">
        <v>2021</v>
      </c>
      <c r="M45" s="6">
        <v>2021</v>
      </c>
      <c r="N45" s="6">
        <v>2021</v>
      </c>
      <c r="O45" s="6">
        <v>2021</v>
      </c>
      <c r="P45" s="6">
        <v>2021</v>
      </c>
      <c r="Q45" s="6">
        <v>2021</v>
      </c>
    </row>
    <row r="46" spans="1:17" x14ac:dyDescent="0.3">
      <c r="B46" s="170"/>
      <c r="C46" s="164"/>
      <c r="D46" s="164"/>
      <c r="E46" s="7"/>
      <c r="F46" s="6">
        <v>1</v>
      </c>
      <c r="G46" s="6">
        <f>+F46+1</f>
        <v>2</v>
      </c>
      <c r="H46" s="6">
        <f t="shared" ref="H46:Q46" si="3">+G46+1</f>
        <v>3</v>
      </c>
      <c r="I46" s="6">
        <f t="shared" si="3"/>
        <v>4</v>
      </c>
      <c r="J46" s="6">
        <f t="shared" si="3"/>
        <v>5</v>
      </c>
      <c r="K46" s="6">
        <f t="shared" si="3"/>
        <v>6</v>
      </c>
      <c r="L46" s="6">
        <f t="shared" si="3"/>
        <v>7</v>
      </c>
      <c r="M46" s="6">
        <f t="shared" si="3"/>
        <v>8</v>
      </c>
      <c r="N46" s="6">
        <f t="shared" si="3"/>
        <v>9</v>
      </c>
      <c r="O46" s="6">
        <f t="shared" si="3"/>
        <v>10</v>
      </c>
      <c r="P46" s="6">
        <f t="shared" si="3"/>
        <v>11</v>
      </c>
      <c r="Q46" s="6">
        <f t="shared" si="3"/>
        <v>12</v>
      </c>
    </row>
    <row r="47" spans="1:17" x14ac:dyDescent="0.3">
      <c r="A47" s="28" t="s">
        <v>67</v>
      </c>
      <c r="B47" s="9" t="s">
        <v>29</v>
      </c>
      <c r="C47" s="9" t="s">
        <v>30</v>
      </c>
      <c r="D47" s="9" t="s">
        <v>120</v>
      </c>
      <c r="E47" s="7"/>
      <c r="F47" s="19">
        <v>0.13066666999999998</v>
      </c>
      <c r="G47" s="19">
        <v>0.13066666999999998</v>
      </c>
      <c r="H47" s="19">
        <v>0.13066666999999998</v>
      </c>
      <c r="I47" s="19">
        <v>0.13066666999999998</v>
      </c>
      <c r="J47" s="19">
        <v>0.13066666999999998</v>
      </c>
      <c r="K47" s="19">
        <v>0.13066666999999998</v>
      </c>
      <c r="L47" s="19">
        <v>0</v>
      </c>
      <c r="M47" s="19">
        <v>0</v>
      </c>
      <c r="N47" s="19">
        <v>0</v>
      </c>
      <c r="O47" s="19">
        <v>0</v>
      </c>
      <c r="P47" s="19">
        <v>0</v>
      </c>
      <c r="Q47" s="19">
        <v>0</v>
      </c>
    </row>
    <row r="48" spans="1:17" x14ac:dyDescent="0.3">
      <c r="A48" s="28" t="s">
        <v>67</v>
      </c>
      <c r="B48" s="9" t="s">
        <v>33</v>
      </c>
      <c r="C48" s="9" t="s">
        <v>34</v>
      </c>
      <c r="D48" s="9" t="s">
        <v>121</v>
      </c>
      <c r="E48" s="7"/>
      <c r="F48" s="19">
        <v>0</v>
      </c>
      <c r="G48" s="19">
        <v>0</v>
      </c>
      <c r="H48" s="19">
        <v>0</v>
      </c>
      <c r="I48" s="19">
        <v>0</v>
      </c>
      <c r="J48" s="19">
        <v>0</v>
      </c>
      <c r="K48" s="19">
        <v>1.4257660471664431</v>
      </c>
      <c r="L48" s="19">
        <v>0</v>
      </c>
      <c r="M48" s="19">
        <v>0</v>
      </c>
      <c r="N48" s="19">
        <v>0</v>
      </c>
      <c r="O48" s="19">
        <v>0</v>
      </c>
      <c r="P48" s="19">
        <v>0</v>
      </c>
      <c r="Q48" s="19">
        <v>1.4257660471664431</v>
      </c>
    </row>
    <row r="49" spans="1:17" x14ac:dyDescent="0.3">
      <c r="A49" s="28" t="s">
        <v>67</v>
      </c>
      <c r="B49" s="9" t="s">
        <v>39</v>
      </c>
      <c r="C49" s="9" t="s">
        <v>40</v>
      </c>
      <c r="D49" s="9" t="s">
        <v>121</v>
      </c>
      <c r="E49" s="7"/>
      <c r="F49" s="19">
        <v>0</v>
      </c>
      <c r="G49" s="19">
        <v>0.87882745900000003</v>
      </c>
      <c r="H49" s="19">
        <v>0</v>
      </c>
      <c r="I49" s="19">
        <v>0</v>
      </c>
      <c r="J49" s="19">
        <v>0</v>
      </c>
      <c r="K49" s="19">
        <v>0</v>
      </c>
      <c r="L49" s="19">
        <v>0</v>
      </c>
      <c r="M49" s="19">
        <v>0.98409061689473676</v>
      </c>
      <c r="N49" s="19">
        <v>0</v>
      </c>
      <c r="O49" s="19">
        <v>0</v>
      </c>
      <c r="P49" s="19">
        <v>0</v>
      </c>
      <c r="Q49" s="19">
        <v>0</v>
      </c>
    </row>
    <row r="50" spans="1:17" x14ac:dyDescent="0.3">
      <c r="A50" s="28" t="s">
        <v>67</v>
      </c>
      <c r="B50" s="9" t="s">
        <v>35</v>
      </c>
      <c r="C50" s="9" t="s">
        <v>36</v>
      </c>
      <c r="D50" s="9" t="s">
        <v>121</v>
      </c>
      <c r="E50" s="7"/>
      <c r="F50" s="19">
        <v>0</v>
      </c>
      <c r="G50" s="19">
        <v>0</v>
      </c>
      <c r="H50" s="19">
        <v>0</v>
      </c>
      <c r="I50" s="19">
        <v>1.44594277</v>
      </c>
      <c r="J50" s="19">
        <v>0</v>
      </c>
      <c r="K50" s="19">
        <v>0</v>
      </c>
      <c r="L50" s="19">
        <v>0</v>
      </c>
      <c r="M50" s="19">
        <v>0</v>
      </c>
      <c r="N50" s="19">
        <v>0</v>
      </c>
      <c r="O50" s="19">
        <v>1.4459427699999992</v>
      </c>
      <c r="P50" s="19">
        <v>0</v>
      </c>
      <c r="Q50" s="19">
        <v>0</v>
      </c>
    </row>
    <row r="51" spans="1:17" x14ac:dyDescent="0.3">
      <c r="A51" s="28" t="s">
        <v>67</v>
      </c>
      <c r="B51" s="9" t="s">
        <v>37</v>
      </c>
      <c r="C51" s="9" t="s">
        <v>38</v>
      </c>
      <c r="D51" s="9" t="s">
        <v>121</v>
      </c>
      <c r="E51" s="7"/>
      <c r="F51" s="19">
        <v>0</v>
      </c>
      <c r="G51" s="19">
        <v>2.4354049257142849</v>
      </c>
      <c r="H51" s="19">
        <v>0</v>
      </c>
      <c r="I51" s="19">
        <v>0</v>
      </c>
      <c r="J51" s="19">
        <v>0</v>
      </c>
      <c r="K51" s="19">
        <v>0</v>
      </c>
      <c r="L51" s="19">
        <v>0</v>
      </c>
      <c r="M51" s="19">
        <v>2.4354049257142849</v>
      </c>
      <c r="N51" s="19">
        <v>0</v>
      </c>
      <c r="O51" s="19">
        <v>0</v>
      </c>
      <c r="P51" s="19">
        <v>0</v>
      </c>
      <c r="Q51" s="19">
        <v>0</v>
      </c>
    </row>
    <row r="52" spans="1:17" x14ac:dyDescent="0.3">
      <c r="A52" s="28" t="s">
        <v>67</v>
      </c>
      <c r="B52" s="9" t="s">
        <v>43</v>
      </c>
      <c r="C52" s="9" t="s">
        <v>44</v>
      </c>
      <c r="D52" s="9" t="s">
        <v>121</v>
      </c>
      <c r="E52" s="7"/>
      <c r="F52" s="19">
        <v>0</v>
      </c>
      <c r="G52" s="19">
        <v>0</v>
      </c>
      <c r="H52" s="19">
        <v>0</v>
      </c>
      <c r="I52" s="19">
        <v>0</v>
      </c>
      <c r="J52" s="19">
        <v>0</v>
      </c>
      <c r="K52" s="19">
        <v>0</v>
      </c>
      <c r="L52" s="19">
        <v>0</v>
      </c>
      <c r="M52" s="19">
        <v>0</v>
      </c>
      <c r="N52" s="19">
        <v>0</v>
      </c>
      <c r="O52" s="19">
        <v>0</v>
      </c>
      <c r="P52" s="19">
        <v>0</v>
      </c>
      <c r="Q52" s="19">
        <v>0</v>
      </c>
    </row>
    <row r="53" spans="1:17" x14ac:dyDescent="0.3">
      <c r="A53" s="28" t="s">
        <v>67</v>
      </c>
      <c r="B53" s="9" t="s">
        <v>41</v>
      </c>
      <c r="C53" s="9" t="s">
        <v>42</v>
      </c>
      <c r="D53" s="9" t="s">
        <v>121</v>
      </c>
      <c r="E53" s="7"/>
      <c r="F53" s="19">
        <v>0</v>
      </c>
      <c r="G53" s="19">
        <v>0</v>
      </c>
      <c r="H53" s="19">
        <v>0</v>
      </c>
      <c r="I53" s="19">
        <v>0</v>
      </c>
      <c r="J53" s="19">
        <v>0.19690853</v>
      </c>
      <c r="K53" s="19">
        <v>0</v>
      </c>
      <c r="L53" s="19">
        <v>0</v>
      </c>
      <c r="M53" s="19">
        <v>0</v>
      </c>
      <c r="N53" s="19">
        <v>0</v>
      </c>
      <c r="O53" s="19">
        <v>0</v>
      </c>
      <c r="P53" s="19">
        <v>0.19690853</v>
      </c>
      <c r="Q53" s="19">
        <v>0</v>
      </c>
    </row>
    <row r="54" spans="1:17" x14ac:dyDescent="0.3">
      <c r="A54" s="28" t="s">
        <v>67</v>
      </c>
      <c r="B54" s="9" t="s">
        <v>169</v>
      </c>
      <c r="C54" s="9" t="s">
        <v>170</v>
      </c>
      <c r="D54" s="9" t="s">
        <v>121</v>
      </c>
      <c r="E54" s="7"/>
      <c r="F54" s="19">
        <v>0</v>
      </c>
      <c r="G54" s="19">
        <v>0</v>
      </c>
      <c r="H54" s="19">
        <v>0</v>
      </c>
      <c r="I54" s="19">
        <v>0</v>
      </c>
      <c r="J54" s="19">
        <v>0</v>
      </c>
      <c r="K54" s="19">
        <v>0</v>
      </c>
      <c r="L54" s="19">
        <v>0</v>
      </c>
      <c r="M54" s="19">
        <v>0</v>
      </c>
      <c r="N54" s="19">
        <v>0</v>
      </c>
      <c r="O54" s="19">
        <v>0</v>
      </c>
      <c r="P54" s="19">
        <v>0</v>
      </c>
      <c r="Q54" s="19">
        <v>0</v>
      </c>
    </row>
    <row r="55" spans="1:17" x14ac:dyDescent="0.3">
      <c r="A55" s="28" t="s">
        <v>67</v>
      </c>
      <c r="B55" s="9" t="s">
        <v>45</v>
      </c>
      <c r="C55" s="9" t="s">
        <v>46</v>
      </c>
      <c r="D55" s="9" t="s">
        <v>121</v>
      </c>
      <c r="E55" s="7"/>
      <c r="F55" s="19">
        <v>0</v>
      </c>
      <c r="G55" s="19">
        <v>0</v>
      </c>
      <c r="H55" s="19">
        <v>0</v>
      </c>
      <c r="I55" s="19">
        <v>0.12026002000000001</v>
      </c>
      <c r="J55" s="19">
        <v>0</v>
      </c>
      <c r="K55" s="19">
        <v>0</v>
      </c>
      <c r="L55" s="19">
        <v>0</v>
      </c>
      <c r="M55" s="19">
        <v>0</v>
      </c>
      <c r="N55" s="19">
        <v>0</v>
      </c>
      <c r="O55" s="19">
        <v>0.12026002000000001</v>
      </c>
      <c r="P55" s="19">
        <v>0</v>
      </c>
      <c r="Q55" s="19">
        <v>0</v>
      </c>
    </row>
    <row r="56" spans="1:17" x14ac:dyDescent="0.3">
      <c r="A56" s="28" t="s">
        <v>67</v>
      </c>
      <c r="B56" s="9" t="s">
        <v>47</v>
      </c>
      <c r="C56" s="9" t="s">
        <v>48</v>
      </c>
      <c r="D56" s="9" t="s">
        <v>121</v>
      </c>
      <c r="E56" s="7"/>
      <c r="F56" s="19">
        <v>0</v>
      </c>
      <c r="G56" s="19">
        <v>0</v>
      </c>
      <c r="H56" s="19">
        <v>0</v>
      </c>
      <c r="I56" s="19">
        <v>0</v>
      </c>
      <c r="J56" s="19">
        <v>0</v>
      </c>
      <c r="K56" s="19">
        <v>0</v>
      </c>
      <c r="L56" s="19">
        <v>0</v>
      </c>
      <c r="M56" s="19">
        <v>0</v>
      </c>
      <c r="N56" s="19">
        <v>0</v>
      </c>
      <c r="O56" s="19">
        <v>0</v>
      </c>
      <c r="P56" s="19">
        <v>0</v>
      </c>
      <c r="Q56" s="19">
        <v>0</v>
      </c>
    </row>
    <row r="57" spans="1:17" x14ac:dyDescent="0.3">
      <c r="A57" s="28" t="s">
        <v>67</v>
      </c>
      <c r="B57" s="9" t="s">
        <v>51</v>
      </c>
      <c r="C57" s="9" t="s">
        <v>52</v>
      </c>
      <c r="D57" s="9" t="s">
        <v>121</v>
      </c>
      <c r="E57" s="7"/>
      <c r="F57" s="19">
        <v>0</v>
      </c>
      <c r="G57" s="19">
        <v>0</v>
      </c>
      <c r="H57" s="19">
        <v>0</v>
      </c>
      <c r="I57" s="19">
        <v>0</v>
      </c>
      <c r="J57" s="19">
        <v>0</v>
      </c>
      <c r="K57" s="19">
        <v>0</v>
      </c>
      <c r="L57" s="19">
        <v>0</v>
      </c>
      <c r="M57" s="19">
        <v>0</v>
      </c>
      <c r="N57" s="19">
        <v>0</v>
      </c>
      <c r="O57" s="19">
        <v>0</v>
      </c>
      <c r="P57" s="19">
        <v>0</v>
      </c>
      <c r="Q57" s="19">
        <v>0</v>
      </c>
    </row>
    <row r="58" spans="1:17" x14ac:dyDescent="0.3">
      <c r="A58" s="28" t="s">
        <v>67</v>
      </c>
      <c r="B58" s="9" t="s">
        <v>49</v>
      </c>
      <c r="C58" s="9" t="s">
        <v>50</v>
      </c>
      <c r="D58" s="9" t="s">
        <v>121</v>
      </c>
      <c r="E58" s="7"/>
      <c r="F58" s="19">
        <v>0</v>
      </c>
      <c r="G58" s="19">
        <v>6.9090740000000012E-2</v>
      </c>
      <c r="H58" s="19">
        <v>0</v>
      </c>
      <c r="I58" s="19">
        <v>0</v>
      </c>
      <c r="J58" s="19">
        <v>0</v>
      </c>
      <c r="K58" s="19">
        <v>0</v>
      </c>
      <c r="L58" s="19">
        <v>0</v>
      </c>
      <c r="M58" s="19">
        <v>6.9090740000000012E-2</v>
      </c>
      <c r="N58" s="19">
        <v>0</v>
      </c>
      <c r="O58" s="19">
        <v>0</v>
      </c>
      <c r="P58" s="19">
        <v>0</v>
      </c>
      <c r="Q58" s="19">
        <v>0</v>
      </c>
    </row>
    <row r="59" spans="1:17" x14ac:dyDescent="0.3">
      <c r="A59" s="28" t="s">
        <v>67</v>
      </c>
      <c r="B59" s="9" t="s">
        <v>54</v>
      </c>
      <c r="C59" s="9" t="s">
        <v>55</v>
      </c>
      <c r="D59" s="9" t="s">
        <v>121</v>
      </c>
      <c r="E59" s="7"/>
      <c r="F59" s="19">
        <v>0</v>
      </c>
      <c r="G59" s="19">
        <v>0</v>
      </c>
      <c r="H59" s="19">
        <v>0.89227884999999996</v>
      </c>
      <c r="I59" s="19">
        <v>0</v>
      </c>
      <c r="J59" s="19">
        <v>0</v>
      </c>
      <c r="K59" s="19">
        <v>0</v>
      </c>
      <c r="L59" s="19">
        <v>0</v>
      </c>
      <c r="M59" s="19">
        <v>0</v>
      </c>
      <c r="N59" s="19">
        <v>0.89227885142857055</v>
      </c>
      <c r="O59" s="19">
        <v>0</v>
      </c>
      <c r="P59" s="19">
        <v>0</v>
      </c>
      <c r="Q59" s="19">
        <v>0</v>
      </c>
    </row>
    <row r="60" spans="1:17" x14ac:dyDescent="0.3">
      <c r="A60" s="28" t="s">
        <v>67</v>
      </c>
      <c r="B60" s="9" t="s">
        <v>56</v>
      </c>
      <c r="C60" s="9" t="s">
        <v>57</v>
      </c>
      <c r="D60" s="9" t="s">
        <v>121</v>
      </c>
      <c r="E60" s="7"/>
      <c r="F60" s="19">
        <v>0</v>
      </c>
      <c r="G60" s="19">
        <v>0</v>
      </c>
      <c r="H60" s="19">
        <v>0</v>
      </c>
      <c r="I60" s="19">
        <v>0</v>
      </c>
      <c r="J60" s="19">
        <v>0</v>
      </c>
      <c r="K60" s="19">
        <v>0.21524922428571433</v>
      </c>
      <c r="L60" s="19">
        <v>0</v>
      </c>
      <c r="M60" s="19">
        <v>0</v>
      </c>
      <c r="N60" s="19">
        <v>0</v>
      </c>
      <c r="O60" s="19">
        <v>0</v>
      </c>
      <c r="P60" s="19">
        <v>0</v>
      </c>
      <c r="Q60" s="19">
        <v>0.21524922428571433</v>
      </c>
    </row>
    <row r="61" spans="1:17" x14ac:dyDescent="0.3">
      <c r="A61" s="28" t="s">
        <v>67</v>
      </c>
      <c r="B61" s="9" t="s">
        <v>167</v>
      </c>
      <c r="C61" s="9" t="s">
        <v>163</v>
      </c>
      <c r="D61" s="9" t="s">
        <v>122</v>
      </c>
      <c r="E61" s="7"/>
      <c r="F61" s="19">
        <v>0</v>
      </c>
      <c r="G61" s="19">
        <v>0</v>
      </c>
      <c r="H61" s="19">
        <v>0</v>
      </c>
      <c r="I61" s="19">
        <v>0</v>
      </c>
      <c r="J61" s="19">
        <v>0</v>
      </c>
      <c r="K61" s="19">
        <v>0</v>
      </c>
      <c r="L61" s="19">
        <v>0</v>
      </c>
      <c r="M61" s="19">
        <v>0</v>
      </c>
      <c r="N61" s="19">
        <v>0</v>
      </c>
      <c r="O61" s="19">
        <v>0</v>
      </c>
      <c r="P61" s="19">
        <v>0</v>
      </c>
      <c r="Q61" s="19">
        <v>0</v>
      </c>
    </row>
    <row r="62" spans="1:17" customFormat="1" ht="6.75" customHeight="1" x14ac:dyDescent="0.3">
      <c r="B62" s="25"/>
      <c r="C62" s="15"/>
      <c r="D62" s="15"/>
      <c r="E62" s="74"/>
    </row>
    <row r="63" spans="1:17" ht="28.5" customHeight="1" x14ac:dyDescent="0.3">
      <c r="B63" s="159" t="s">
        <v>152</v>
      </c>
      <c r="C63" s="159"/>
      <c r="D63" s="159"/>
      <c r="E63" s="94"/>
      <c r="F63" s="93">
        <f>+SUM(F47:F61)</f>
        <v>0.13066666999999998</v>
      </c>
      <c r="G63" s="93">
        <f t="shared" ref="G63:Q63" si="4">+SUM(G47:G61)</f>
        <v>3.5139897947142851</v>
      </c>
      <c r="H63" s="93">
        <f t="shared" si="4"/>
        <v>1.0229455199999999</v>
      </c>
      <c r="I63" s="93">
        <f t="shared" si="4"/>
        <v>1.6968694599999998</v>
      </c>
      <c r="J63" s="93">
        <f t="shared" si="4"/>
        <v>0.32757519999999996</v>
      </c>
      <c r="K63" s="93">
        <f t="shared" si="4"/>
        <v>1.7716819414521574</v>
      </c>
      <c r="L63" s="93">
        <f t="shared" si="4"/>
        <v>0</v>
      </c>
      <c r="M63" s="93">
        <f t="shared" si="4"/>
        <v>3.4885862826090217</v>
      </c>
      <c r="N63" s="93">
        <f t="shared" si="4"/>
        <v>0.89227885142857055</v>
      </c>
      <c r="O63" s="93">
        <f t="shared" si="4"/>
        <v>1.5662027899999991</v>
      </c>
      <c r="P63" s="93">
        <f t="shared" si="4"/>
        <v>0.19690853</v>
      </c>
      <c r="Q63" s="93">
        <f t="shared" si="4"/>
        <v>1.6410152714521573</v>
      </c>
    </row>
    <row r="64" spans="1:17" x14ac:dyDescent="0.3">
      <c r="B64" s="4"/>
      <c r="C64" s="4"/>
      <c r="D64" s="4"/>
      <c r="E64" s="7"/>
    </row>
    <row r="65" spans="1:17" x14ac:dyDescent="0.3">
      <c r="B65" s="4"/>
      <c r="C65" s="4"/>
      <c r="D65" s="4"/>
      <c r="E65" s="7"/>
    </row>
    <row r="66" spans="1:17" ht="30.75" customHeight="1" x14ac:dyDescent="0.3">
      <c r="B66" s="168" t="s">
        <v>65</v>
      </c>
      <c r="C66" s="168"/>
      <c r="D66" s="168"/>
      <c r="E66" s="7"/>
    </row>
    <row r="67" spans="1:17" x14ac:dyDescent="0.3">
      <c r="B67" s="169" t="s">
        <v>0</v>
      </c>
      <c r="C67" s="163" t="s">
        <v>1</v>
      </c>
      <c r="D67" s="163" t="s">
        <v>125</v>
      </c>
      <c r="E67" s="7"/>
      <c r="F67" s="6">
        <v>2021</v>
      </c>
      <c r="G67" s="6">
        <v>2021</v>
      </c>
      <c r="H67" s="6">
        <v>2021</v>
      </c>
      <c r="I67" s="6">
        <v>2021</v>
      </c>
      <c r="J67" s="6">
        <v>2021</v>
      </c>
      <c r="K67" s="6">
        <v>2021</v>
      </c>
      <c r="L67" s="6">
        <v>2021</v>
      </c>
      <c r="M67" s="6">
        <v>2021</v>
      </c>
      <c r="N67" s="6">
        <v>2021</v>
      </c>
      <c r="O67" s="6">
        <v>2021</v>
      </c>
      <c r="P67" s="6">
        <v>2021</v>
      </c>
      <c r="Q67" s="6">
        <v>2021</v>
      </c>
    </row>
    <row r="68" spans="1:17" x14ac:dyDescent="0.3">
      <c r="B68" s="170"/>
      <c r="C68" s="164"/>
      <c r="D68" s="164"/>
      <c r="E68" s="7"/>
      <c r="F68" s="6">
        <v>1</v>
      </c>
      <c r="G68" s="6">
        <f>+F68+1</f>
        <v>2</v>
      </c>
      <c r="H68" s="6">
        <f t="shared" ref="H68" si="5">+G68+1</f>
        <v>3</v>
      </c>
      <c r="I68" s="6">
        <f t="shared" ref="I68" si="6">+H68+1</f>
        <v>4</v>
      </c>
      <c r="J68" s="6">
        <f t="shared" ref="J68" si="7">+I68+1</f>
        <v>5</v>
      </c>
      <c r="K68" s="6">
        <f t="shared" ref="K68" si="8">+J68+1</f>
        <v>6</v>
      </c>
      <c r="L68" s="6">
        <f t="shared" ref="L68" si="9">+K68+1</f>
        <v>7</v>
      </c>
      <c r="M68" s="6">
        <f t="shared" ref="M68" si="10">+L68+1</f>
        <v>8</v>
      </c>
      <c r="N68" s="6">
        <f t="shared" ref="N68" si="11">+M68+1</f>
        <v>9</v>
      </c>
      <c r="O68" s="6">
        <f t="shared" ref="O68" si="12">+N68+1</f>
        <v>10</v>
      </c>
      <c r="P68" s="6">
        <f t="shared" ref="P68" si="13">+O68+1</f>
        <v>11</v>
      </c>
      <c r="Q68" s="6">
        <f t="shared" ref="Q68" si="14">+P68+1</f>
        <v>12</v>
      </c>
    </row>
    <row r="69" spans="1:17" x14ac:dyDescent="0.3">
      <c r="A69" s="28" t="s">
        <v>68</v>
      </c>
      <c r="B69" s="9" t="s">
        <v>175</v>
      </c>
      <c r="C69" s="9" t="s">
        <v>176</v>
      </c>
      <c r="D69" s="9" t="s">
        <v>68</v>
      </c>
      <c r="E69" s="7"/>
      <c r="F69" s="19">
        <v>0</v>
      </c>
      <c r="G69" s="19">
        <v>0</v>
      </c>
      <c r="H69" s="19">
        <v>0</v>
      </c>
      <c r="I69" s="19">
        <v>0</v>
      </c>
      <c r="J69" s="19">
        <v>0</v>
      </c>
      <c r="K69" s="19">
        <v>0</v>
      </c>
      <c r="L69" s="19">
        <v>0</v>
      </c>
      <c r="M69" s="19">
        <v>0</v>
      </c>
      <c r="N69" s="19">
        <v>0</v>
      </c>
      <c r="O69" s="19">
        <v>0</v>
      </c>
      <c r="P69" s="19">
        <v>0</v>
      </c>
      <c r="Q69" s="19">
        <v>0</v>
      </c>
    </row>
    <row r="70" spans="1:17" x14ac:dyDescent="0.3">
      <c r="A70" s="28" t="s">
        <v>68</v>
      </c>
      <c r="B70" s="9" t="s">
        <v>164</v>
      </c>
      <c r="C70" s="9" t="s">
        <v>165</v>
      </c>
      <c r="D70" s="9" t="s">
        <v>119</v>
      </c>
      <c r="E70" s="7"/>
      <c r="F70" s="19">
        <v>0</v>
      </c>
      <c r="G70" s="19">
        <v>0</v>
      </c>
      <c r="H70" s="19">
        <v>0</v>
      </c>
      <c r="I70" s="19">
        <v>3.4781083539338891</v>
      </c>
      <c r="J70" s="19">
        <v>3.4781083539338891</v>
      </c>
      <c r="K70" s="19">
        <v>3.4781083539338891</v>
      </c>
      <c r="L70" s="19">
        <v>0</v>
      </c>
      <c r="M70" s="19">
        <v>0</v>
      </c>
      <c r="N70" s="19">
        <v>0</v>
      </c>
      <c r="O70" s="19">
        <v>0</v>
      </c>
      <c r="P70" s="19">
        <v>0</v>
      </c>
      <c r="Q70" s="19">
        <v>0</v>
      </c>
    </row>
    <row r="71" spans="1:17" customFormat="1" ht="6.75" customHeight="1" x14ac:dyDescent="0.3">
      <c r="B71" s="25"/>
      <c r="C71" s="15"/>
      <c r="D71" s="15"/>
      <c r="E71" s="26"/>
    </row>
    <row r="72" spans="1:17" ht="28.5" customHeight="1" x14ac:dyDescent="0.3">
      <c r="B72" s="159" t="s">
        <v>153</v>
      </c>
      <c r="C72" s="159"/>
      <c r="D72" s="159"/>
      <c r="E72" s="3"/>
      <c r="F72" s="93">
        <f>+SUM(F69:F70)</f>
        <v>0</v>
      </c>
      <c r="G72" s="93">
        <f t="shared" ref="G72:Q72" si="15">+SUM(G69:G70)</f>
        <v>0</v>
      </c>
      <c r="H72" s="93">
        <f t="shared" si="15"/>
        <v>0</v>
      </c>
      <c r="I72" s="93">
        <f t="shared" si="15"/>
        <v>3.4781083539338891</v>
      </c>
      <c r="J72" s="93">
        <f t="shared" si="15"/>
        <v>3.4781083539338891</v>
      </c>
      <c r="K72" s="93">
        <f t="shared" si="15"/>
        <v>3.4781083539338891</v>
      </c>
      <c r="L72" s="93">
        <f t="shared" si="15"/>
        <v>0</v>
      </c>
      <c r="M72" s="93">
        <f t="shared" si="15"/>
        <v>0</v>
      </c>
      <c r="N72" s="93">
        <f t="shared" si="15"/>
        <v>0</v>
      </c>
      <c r="O72" s="93">
        <f t="shared" si="15"/>
        <v>0</v>
      </c>
      <c r="P72" s="93">
        <f t="shared" si="15"/>
        <v>0</v>
      </c>
      <c r="Q72" s="93">
        <f t="shared" si="15"/>
        <v>0</v>
      </c>
    </row>
    <row r="73" spans="1:17" x14ac:dyDescent="0.3">
      <c r="B73" s="4"/>
      <c r="C73" s="4"/>
      <c r="D73" s="4"/>
    </row>
    <row r="74" spans="1:17" x14ac:dyDescent="0.3">
      <c r="B74" s="4"/>
      <c r="C74" s="4"/>
      <c r="D74" s="4"/>
    </row>
  </sheetData>
  <mergeCells count="21">
    <mergeCell ref="B72:D72"/>
    <mergeCell ref="B63:D63"/>
    <mergeCell ref="B28:D28"/>
    <mergeCell ref="B67:B68"/>
    <mergeCell ref="C67:C68"/>
    <mergeCell ref="B45:B46"/>
    <mergeCell ref="C45:C46"/>
    <mergeCell ref="B29:D30"/>
    <mergeCell ref="D67:D68"/>
    <mergeCell ref="B66:D66"/>
    <mergeCell ref="B42:D42"/>
    <mergeCell ref="B1:E1"/>
    <mergeCell ref="D5:D6"/>
    <mergeCell ref="D45:D46"/>
    <mergeCell ref="B4:D4"/>
    <mergeCell ref="B44:D44"/>
    <mergeCell ref="B5:B6"/>
    <mergeCell ref="C5:C6"/>
    <mergeCell ref="B31:D32"/>
    <mergeCell ref="B39:D39"/>
    <mergeCell ref="B40:D41"/>
  </mergeCells>
  <hyperlinks>
    <hyperlink ref="C11" location="ANSG20!A1" display="ANSG20" xr:uid="{00000000-0004-0000-0100-000000000000}"/>
    <hyperlink ref="C13" location="ANSE21!A1" display="ANSE21" xr:uid="{00000000-0004-0000-0100-000001000000}"/>
    <hyperlink ref="C12" location="ANSE22!A1" display="ANSE22" xr:uid="{00000000-0004-0000-0100-000002000000}"/>
    <hyperlink ref="C10" location="ANSE23!A1" display="ANSE23" xr:uid="{00000000-0004-0000-0100-000003000000}"/>
    <hyperlink ref="C7" location="FFDPO23!A1" display="FFDPO23" xr:uid="{00000000-0004-0000-0100-000004000000}"/>
    <hyperlink ref="C15" location="ANSG22!A1" display="ANSG22" xr:uid="{00000000-0004-0000-0100-000005000000}"/>
    <hyperlink ref="C14" location="IPVO26!A1" display="IPVO26" xr:uid="{00000000-0004-0000-0100-000006000000}"/>
    <hyperlink ref="C16" location="PROFA21!A1" display="PROFA21" xr:uid="{00000000-0004-0000-0100-000007000000}"/>
    <hyperlink ref="C21" location="'PMJ21'!A1" display="PMJ21" xr:uid="{00000000-0004-0000-0100-000008000000}"/>
    <hyperlink ref="C20" location="'PMG25'!A1" display="PMG25" xr:uid="{00000000-0004-0000-0100-000009000000}"/>
    <hyperlink ref="C49" location="BIDF40!A1" display="BIDF40" xr:uid="{00000000-0004-0000-0100-00000A000000}"/>
    <hyperlink ref="C58" location="BIDF22!A1" display="BIDF22" xr:uid="{00000000-0004-0000-0100-00000B000000}"/>
    <hyperlink ref="C55" location="BIDO24!A1" display="BIDO24" xr:uid="{00000000-0004-0000-0100-00000C000000}"/>
    <hyperlink ref="C53" location="BIDN32!A1" display="BIDN32" xr:uid="{00000000-0004-0000-0100-00000D000000}"/>
    <hyperlink ref="C56" location="BIDS34!A1" display="BIDS34" xr:uid="{00000000-0004-0000-0100-00000E000000}"/>
    <hyperlink ref="C57" location="BIDS23!A1" display="BIDS23" xr:uid="{00000000-0004-0000-0100-00000F000000}"/>
    <hyperlink ref="C52" location="BIDY42!A1" display="BIDY42" xr:uid="{00000000-0004-0000-0100-000010000000}"/>
    <hyperlink ref="C60" location="BIRJ22!A1" display="BIRJ22" xr:uid="{00000000-0004-0000-0100-000011000000}"/>
    <hyperlink ref="C59" location="BIRS38!A1" display="BIRS38" xr:uid="{00000000-0004-0000-0100-000012000000}"/>
    <hyperlink ref="C22" location="FFFIRO24!A1" display="FFFIRO24" xr:uid="{00000000-0004-0000-0100-000013000000}"/>
    <hyperlink ref="C23" location="FFFIRF26!A1" display="FFFIRF26" xr:uid="{00000000-0004-0000-0100-000014000000}"/>
    <hyperlink ref="C26" location="FFFIRF21!A1" display="FFFIRF21" xr:uid="{00000000-0004-0000-0100-000015000000}"/>
    <hyperlink ref="C25" location="FFFIRY22!A1" display="FFFIRY22" xr:uid="{00000000-0004-0000-0100-000016000000}"/>
    <hyperlink ref="C24" location="FFFIRE26!A1" display="FFFIRE26" xr:uid="{00000000-0004-0000-0100-000017000000}"/>
    <hyperlink ref="C9" location="GOBD23!A1" display="GOBD23" xr:uid="{00000000-0004-0000-0100-000018000000}"/>
    <hyperlink ref="C18" location="'PMY25'!A1" display="PMY25" xr:uid="{00000000-0004-0000-0100-000019000000}"/>
    <hyperlink ref="C69" location="BNAJ26!A1" display="BNAJ26" xr:uid="{00000000-0004-0000-0100-00001A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4"/>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7"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17" ht="28.5" customHeight="1" x14ac:dyDescent="0.3">
      <c r="B1" s="152" t="s">
        <v>66</v>
      </c>
      <c r="C1" s="152"/>
      <c r="D1" s="152"/>
      <c r="E1" s="152"/>
    </row>
    <row r="2" spans="1:17" ht="17.25" x14ac:dyDescent="0.3">
      <c r="B2" s="5" t="s">
        <v>73</v>
      </c>
    </row>
    <row r="4" spans="1:17" ht="30.75" customHeight="1" x14ac:dyDescent="0.3">
      <c r="B4" s="168" t="s">
        <v>187</v>
      </c>
      <c r="C4" s="168"/>
      <c r="D4" s="168"/>
    </row>
    <row r="5" spans="1:17" ht="15.75" customHeight="1" x14ac:dyDescent="0.3">
      <c r="B5" s="173" t="s">
        <v>0</v>
      </c>
      <c r="C5" s="175" t="s">
        <v>1</v>
      </c>
      <c r="D5" s="163" t="s">
        <v>125</v>
      </c>
      <c r="F5" s="6">
        <v>2021</v>
      </c>
      <c r="G5" s="6">
        <v>2021</v>
      </c>
      <c r="H5" s="6">
        <v>2021</v>
      </c>
      <c r="I5" s="6">
        <v>2021</v>
      </c>
      <c r="J5" s="6">
        <v>2021</v>
      </c>
      <c r="K5" s="6">
        <v>2021</v>
      </c>
      <c r="L5" s="6">
        <v>2021</v>
      </c>
      <c r="M5" s="6">
        <v>2021</v>
      </c>
      <c r="N5" s="6">
        <v>2021</v>
      </c>
      <c r="O5" s="6">
        <v>2021</v>
      </c>
      <c r="P5" s="6">
        <v>2021</v>
      </c>
      <c r="Q5" s="6">
        <v>2021</v>
      </c>
    </row>
    <row r="6" spans="1:17" x14ac:dyDescent="0.3">
      <c r="B6" s="174"/>
      <c r="C6" s="176"/>
      <c r="D6" s="164"/>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28" t="s">
        <v>2</v>
      </c>
      <c r="B7" s="9" t="s">
        <v>3</v>
      </c>
      <c r="C7" s="9" t="s">
        <v>4</v>
      </c>
      <c r="D7" s="9" t="s">
        <v>118</v>
      </c>
      <c r="E7" s="98"/>
      <c r="F7" s="21">
        <v>0</v>
      </c>
      <c r="G7" s="21">
        <v>0</v>
      </c>
      <c r="H7" s="21">
        <v>0</v>
      </c>
      <c r="I7" s="21">
        <v>0</v>
      </c>
      <c r="J7" s="21">
        <v>199.96800319341594</v>
      </c>
      <c r="K7" s="21">
        <v>193.51742244524121</v>
      </c>
      <c r="L7" s="21">
        <v>193.51742244524121</v>
      </c>
      <c r="M7" s="21">
        <v>206.41858394159064</v>
      </c>
      <c r="N7" s="21">
        <v>193.51742244524121</v>
      </c>
      <c r="O7" s="21">
        <v>187.06684169706651</v>
      </c>
      <c r="P7" s="21">
        <v>206.41858394159064</v>
      </c>
      <c r="Q7" s="21">
        <v>193.51742244524121</v>
      </c>
    </row>
    <row r="8" spans="1:17" x14ac:dyDescent="0.3">
      <c r="A8" s="28" t="s">
        <v>2</v>
      </c>
      <c r="B8" s="9" t="s">
        <v>161</v>
      </c>
      <c r="C8" s="9" t="s">
        <v>162</v>
      </c>
      <c r="D8" s="9" t="s">
        <v>118</v>
      </c>
      <c r="E8" s="98"/>
      <c r="F8" s="21">
        <v>0.25647518718838969</v>
      </c>
      <c r="G8" s="21">
        <v>0.24980574782433079</v>
      </c>
      <c r="H8" s="21">
        <v>0.29828982523478542</v>
      </c>
      <c r="I8" s="21">
        <v>0.27409071384289485</v>
      </c>
      <c r="J8" s="21">
        <v>0.28705028335821775</v>
      </c>
      <c r="K8" s="21">
        <v>0.27888365312887703</v>
      </c>
      <c r="L8" s="21">
        <v>0.27851706332722742</v>
      </c>
      <c r="M8" s="21">
        <v>0.29637608624150991</v>
      </c>
      <c r="N8" s="21">
        <v>0.27551676663226665</v>
      </c>
      <c r="O8" s="21">
        <v>0.26408276190980018</v>
      </c>
      <c r="P8" s="21">
        <v>0.290914627311393</v>
      </c>
      <c r="Q8" s="21">
        <v>0.26999915097049171</v>
      </c>
    </row>
    <row r="9" spans="1:17" x14ac:dyDescent="0.3">
      <c r="A9" s="28" t="s">
        <v>2</v>
      </c>
      <c r="B9" s="9" t="s">
        <v>154</v>
      </c>
      <c r="C9" s="9" t="s">
        <v>155</v>
      </c>
      <c r="D9" s="9" t="s">
        <v>118</v>
      </c>
      <c r="E9" s="98"/>
      <c r="F9" s="21">
        <v>0.17996525850052095</v>
      </c>
      <c r="G9" s="21">
        <v>0.17528540080214336</v>
      </c>
      <c r="H9" s="21">
        <v>0.20930603889967053</v>
      </c>
      <c r="I9" s="21">
        <v>0.19232584138089223</v>
      </c>
      <c r="J9" s="21">
        <v>0.20141940050233437</v>
      </c>
      <c r="K9" s="21">
        <v>0.19568898370680271</v>
      </c>
      <c r="L9" s="21">
        <v>0.19543175247464817</v>
      </c>
      <c r="M9" s="21">
        <v>0.20796319347121825</v>
      </c>
      <c r="N9" s="21">
        <v>0.19332648382778195</v>
      </c>
      <c r="O9" s="21">
        <v>0.18530339341450389</v>
      </c>
      <c r="P9" s="21">
        <v>0.20413095972212461</v>
      </c>
      <c r="Q9" s="21">
        <v>0.18945484564023099</v>
      </c>
    </row>
    <row r="10" spans="1:17" x14ac:dyDescent="0.3">
      <c r="A10" s="28" t="s">
        <v>2</v>
      </c>
      <c r="B10" s="9" t="s">
        <v>5</v>
      </c>
      <c r="C10" s="9" t="s">
        <v>6</v>
      </c>
      <c r="D10" s="9" t="s">
        <v>118</v>
      </c>
      <c r="E10" s="98"/>
      <c r="F10" s="21">
        <v>114.90839568000001</v>
      </c>
      <c r="G10" s="21">
        <v>0</v>
      </c>
      <c r="H10" s="21">
        <v>0</v>
      </c>
      <c r="I10" s="21">
        <v>0</v>
      </c>
      <c r="J10" s="21">
        <v>0</v>
      </c>
      <c r="K10" s="21">
        <v>0</v>
      </c>
      <c r="L10" s="21">
        <v>114.90839568000001</v>
      </c>
      <c r="M10" s="21">
        <v>0</v>
      </c>
      <c r="N10" s="21">
        <v>0</v>
      </c>
      <c r="O10" s="21">
        <v>0</v>
      </c>
      <c r="P10" s="21">
        <v>0</v>
      </c>
      <c r="Q10" s="21">
        <v>0</v>
      </c>
    </row>
    <row r="11" spans="1:17" x14ac:dyDescent="0.3">
      <c r="A11" s="28" t="s">
        <v>2</v>
      </c>
      <c r="B11" s="9" t="s">
        <v>7</v>
      </c>
      <c r="C11" s="9" t="s">
        <v>8</v>
      </c>
      <c r="D11" s="9" t="s">
        <v>118</v>
      </c>
      <c r="E11" s="98"/>
      <c r="F11" s="21">
        <v>0</v>
      </c>
      <c r="G11" s="21">
        <v>0</v>
      </c>
      <c r="H11" s="21">
        <v>0</v>
      </c>
      <c r="I11" s="21">
        <v>0</v>
      </c>
      <c r="J11" s="21">
        <v>0</v>
      </c>
      <c r="K11" s="21">
        <v>0</v>
      </c>
      <c r="L11" s="21">
        <v>0</v>
      </c>
      <c r="M11" s="21">
        <v>0</v>
      </c>
      <c r="N11" s="21">
        <v>0</v>
      </c>
      <c r="O11" s="21">
        <v>0</v>
      </c>
      <c r="P11" s="21">
        <v>0</v>
      </c>
      <c r="Q11" s="21">
        <v>0</v>
      </c>
    </row>
    <row r="12" spans="1:17" x14ac:dyDescent="0.3">
      <c r="A12" s="28" t="s">
        <v>2</v>
      </c>
      <c r="B12" s="9" t="s">
        <v>9</v>
      </c>
      <c r="C12" s="9" t="s">
        <v>10</v>
      </c>
      <c r="D12" s="9" t="s">
        <v>118</v>
      </c>
      <c r="E12" s="98"/>
      <c r="F12" s="21">
        <v>56.857561740000001</v>
      </c>
      <c r="G12" s="21">
        <v>0</v>
      </c>
      <c r="H12" s="21">
        <v>0</v>
      </c>
      <c r="I12" s="21">
        <v>0</v>
      </c>
      <c r="J12" s="21">
        <v>0</v>
      </c>
      <c r="K12" s="21">
        <v>0</v>
      </c>
      <c r="L12" s="21">
        <v>56.857561740000001</v>
      </c>
      <c r="M12" s="21">
        <v>0</v>
      </c>
      <c r="N12" s="21">
        <v>0</v>
      </c>
      <c r="O12" s="21">
        <v>0</v>
      </c>
      <c r="P12" s="21">
        <v>0</v>
      </c>
      <c r="Q12" s="21">
        <v>0</v>
      </c>
    </row>
    <row r="13" spans="1:17" x14ac:dyDescent="0.3">
      <c r="A13" s="28" t="s">
        <v>2</v>
      </c>
      <c r="B13" s="9" t="s">
        <v>11</v>
      </c>
      <c r="C13" s="9" t="s">
        <v>12</v>
      </c>
      <c r="D13" s="9" t="s">
        <v>118</v>
      </c>
      <c r="E13" s="98"/>
      <c r="F13" s="21">
        <v>0</v>
      </c>
      <c r="G13" s="21">
        <v>0</v>
      </c>
      <c r="H13" s="21">
        <v>0</v>
      </c>
      <c r="I13" s="21">
        <v>0</v>
      </c>
      <c r="J13" s="21">
        <v>0</v>
      </c>
      <c r="K13" s="21">
        <v>0</v>
      </c>
      <c r="L13" s="21">
        <v>0</v>
      </c>
      <c r="M13" s="21">
        <v>0</v>
      </c>
      <c r="N13" s="21">
        <v>0</v>
      </c>
      <c r="O13" s="21">
        <v>0</v>
      </c>
      <c r="P13" s="21">
        <v>0</v>
      </c>
      <c r="Q13" s="21">
        <v>0</v>
      </c>
    </row>
    <row r="14" spans="1:17" x14ac:dyDescent="0.3">
      <c r="A14" s="28" t="s">
        <v>2</v>
      </c>
      <c r="B14" s="9" t="s">
        <v>19</v>
      </c>
      <c r="C14" s="9" t="s">
        <v>20</v>
      </c>
      <c r="D14" s="9" t="s">
        <v>118</v>
      </c>
      <c r="E14" s="98"/>
      <c r="F14" s="21">
        <v>8.7873569099999997</v>
      </c>
      <c r="G14" s="21">
        <v>0</v>
      </c>
      <c r="H14" s="21">
        <v>0</v>
      </c>
      <c r="I14" s="21">
        <v>9.3066373999999996</v>
      </c>
      <c r="J14" s="21">
        <v>0</v>
      </c>
      <c r="K14" s="21">
        <v>0</v>
      </c>
      <c r="L14" s="21">
        <v>9.4448401999999998</v>
      </c>
      <c r="M14" s="21">
        <v>0</v>
      </c>
      <c r="N14" s="21">
        <v>0</v>
      </c>
      <c r="O14" s="21">
        <v>9.6219863700000019</v>
      </c>
      <c r="P14" s="21">
        <v>0</v>
      </c>
      <c r="Q14" s="21">
        <v>0</v>
      </c>
    </row>
    <row r="15" spans="1:17" x14ac:dyDescent="0.3">
      <c r="A15" s="28" t="s">
        <v>2</v>
      </c>
      <c r="B15" s="9" t="s">
        <v>17</v>
      </c>
      <c r="C15" s="9" t="s">
        <v>18</v>
      </c>
      <c r="D15" s="9" t="s">
        <v>118</v>
      </c>
      <c r="E15" s="98"/>
      <c r="F15" s="21">
        <v>1.228343552871092</v>
      </c>
      <c r="G15" s="21">
        <v>1.1722904948926482</v>
      </c>
      <c r="H15" s="21">
        <v>1.1157044657545923</v>
      </c>
      <c r="I15" s="21">
        <v>1.0585803977894823</v>
      </c>
      <c r="J15" s="21">
        <v>1.0009131751448039</v>
      </c>
      <c r="K15" s="21">
        <v>0.94269763332481249</v>
      </c>
      <c r="L15" s="21">
        <v>0.88392855872801623</v>
      </c>
      <c r="M15" s="21">
        <v>0.82460068818026167</v>
      </c>
      <c r="N15" s="21">
        <v>0.76470870846338235</v>
      </c>
      <c r="O15" s="21">
        <v>0.70424725583936165</v>
      </c>
      <c r="P15" s="21">
        <v>0.64321091556997445</v>
      </c>
      <c r="Q15" s="21">
        <v>0.5815942214318589</v>
      </c>
    </row>
    <row r="16" spans="1:17" x14ac:dyDescent="0.3">
      <c r="A16" s="28" t="s">
        <v>2</v>
      </c>
      <c r="B16" s="9" t="s">
        <v>27</v>
      </c>
      <c r="C16" s="9" t="s">
        <v>28</v>
      </c>
      <c r="D16" s="9" t="s">
        <v>118</v>
      </c>
      <c r="E16" s="98"/>
      <c r="F16" s="21">
        <v>2.0875770000000002E-2</v>
      </c>
      <c r="G16" s="21">
        <v>1.6111879999999999E-2</v>
      </c>
      <c r="H16" s="21">
        <v>9.8177300000000002E-3</v>
      </c>
      <c r="I16" s="21">
        <v>5.4098599999999998E-3</v>
      </c>
      <c r="J16" s="21">
        <v>0</v>
      </c>
      <c r="K16" s="21">
        <v>0</v>
      </c>
      <c r="L16" s="21">
        <v>0</v>
      </c>
      <c r="M16" s="21">
        <v>0</v>
      </c>
      <c r="N16" s="21">
        <v>0</v>
      </c>
      <c r="O16" s="21">
        <v>0</v>
      </c>
      <c r="P16" s="21">
        <v>0</v>
      </c>
      <c r="Q16" s="21">
        <v>0</v>
      </c>
    </row>
    <row r="17" spans="1:17" x14ac:dyDescent="0.3">
      <c r="A17" s="28"/>
      <c r="B17" s="9" t="s">
        <v>203</v>
      </c>
      <c r="C17" s="9" t="s">
        <v>204</v>
      </c>
      <c r="D17" s="9" t="s">
        <v>122</v>
      </c>
      <c r="E17" s="98"/>
      <c r="F17" s="21">
        <v>0</v>
      </c>
      <c r="G17" s="21">
        <v>0</v>
      </c>
      <c r="H17" s="21">
        <v>0</v>
      </c>
      <c r="I17" s="21">
        <v>0</v>
      </c>
      <c r="J17" s="21">
        <v>0</v>
      </c>
      <c r="K17" s="21">
        <v>0</v>
      </c>
      <c r="L17" s="21">
        <v>0</v>
      </c>
      <c r="M17" s="21">
        <v>0</v>
      </c>
      <c r="N17" s="21">
        <v>0</v>
      </c>
      <c r="O17" s="21">
        <v>0</v>
      </c>
      <c r="P17" s="21">
        <v>0</v>
      </c>
      <c r="Q17" s="21">
        <v>0</v>
      </c>
    </row>
    <row r="18" spans="1:17" x14ac:dyDescent="0.3">
      <c r="A18" s="28" t="s">
        <v>2</v>
      </c>
      <c r="B18" s="11" t="s">
        <v>177</v>
      </c>
      <c r="C18" s="9" t="s">
        <v>178</v>
      </c>
      <c r="D18" s="9" t="s">
        <v>122</v>
      </c>
      <c r="E18" s="98"/>
      <c r="F18" s="21">
        <v>0</v>
      </c>
      <c r="G18" s="21">
        <v>0</v>
      </c>
      <c r="H18" s="21">
        <v>0</v>
      </c>
      <c r="I18" s="21">
        <v>0</v>
      </c>
      <c r="J18" s="21">
        <v>0</v>
      </c>
      <c r="K18" s="21">
        <v>0</v>
      </c>
      <c r="L18" s="21">
        <v>0</v>
      </c>
      <c r="M18" s="21">
        <v>0</v>
      </c>
      <c r="N18" s="21">
        <v>0</v>
      </c>
      <c r="O18" s="21">
        <v>0</v>
      </c>
      <c r="P18" s="21">
        <v>0</v>
      </c>
      <c r="Q18" s="21">
        <v>0</v>
      </c>
    </row>
    <row r="19" spans="1:17" x14ac:dyDescent="0.3">
      <c r="A19" s="28"/>
      <c r="B19" s="11" t="s">
        <v>205</v>
      </c>
      <c r="C19" s="9" t="s">
        <v>206</v>
      </c>
      <c r="D19" s="9" t="s">
        <v>122</v>
      </c>
      <c r="E19" s="98"/>
      <c r="F19" s="21">
        <v>0</v>
      </c>
      <c r="G19" s="21">
        <v>0</v>
      </c>
      <c r="H19" s="21">
        <v>0</v>
      </c>
      <c r="I19" s="21">
        <v>0</v>
      </c>
      <c r="J19" s="21">
        <v>0</v>
      </c>
      <c r="K19" s="21">
        <v>0</v>
      </c>
      <c r="L19" s="21">
        <v>0</v>
      </c>
      <c r="M19" s="21">
        <v>0</v>
      </c>
      <c r="N19" s="21">
        <v>0</v>
      </c>
      <c r="O19" s="21">
        <v>0</v>
      </c>
      <c r="P19" s="21">
        <v>0</v>
      </c>
      <c r="Q19" s="21">
        <v>0</v>
      </c>
    </row>
    <row r="20" spans="1:17" x14ac:dyDescent="0.3">
      <c r="A20" s="28" t="s">
        <v>2</v>
      </c>
      <c r="B20" s="11" t="s">
        <v>60</v>
      </c>
      <c r="C20" s="9" t="s">
        <v>61</v>
      </c>
      <c r="D20" s="9" t="s">
        <v>122</v>
      </c>
      <c r="E20" s="98"/>
      <c r="F20" s="21">
        <v>0</v>
      </c>
      <c r="G20" s="21">
        <v>5.2792504286607516</v>
      </c>
      <c r="H20" s="21">
        <v>0</v>
      </c>
      <c r="I20" s="21">
        <v>0</v>
      </c>
      <c r="J20" s="21">
        <v>0</v>
      </c>
      <c r="K20" s="21">
        <v>0</v>
      </c>
      <c r="L20" s="21">
        <v>0</v>
      </c>
      <c r="M20" s="21">
        <v>5.3689415456311709</v>
      </c>
      <c r="N20" s="21">
        <v>0</v>
      </c>
      <c r="O20" s="21">
        <v>0</v>
      </c>
      <c r="P20" s="21">
        <v>0</v>
      </c>
      <c r="Q20" s="21">
        <v>0</v>
      </c>
    </row>
    <row r="21" spans="1:17" x14ac:dyDescent="0.3">
      <c r="A21" s="28" t="s">
        <v>2</v>
      </c>
      <c r="B21" s="9" t="s">
        <v>58</v>
      </c>
      <c r="C21" s="9" t="s">
        <v>59</v>
      </c>
      <c r="D21" s="9" t="s">
        <v>122</v>
      </c>
      <c r="E21" s="98"/>
      <c r="F21" s="21">
        <v>0</v>
      </c>
      <c r="G21" s="21">
        <v>0</v>
      </c>
      <c r="H21" s="21">
        <v>502.29057655562497</v>
      </c>
      <c r="I21" s="21">
        <v>0</v>
      </c>
      <c r="J21" s="21">
        <v>0</v>
      </c>
      <c r="K21" s="21">
        <v>227.72348804771801</v>
      </c>
      <c r="L21" s="21">
        <v>0</v>
      </c>
      <c r="M21" s="21">
        <v>0</v>
      </c>
      <c r="N21" s="21">
        <v>0</v>
      </c>
      <c r="O21" s="21">
        <v>0</v>
      </c>
      <c r="P21" s="21">
        <v>0</v>
      </c>
      <c r="Q21" s="21">
        <v>0</v>
      </c>
    </row>
    <row r="22" spans="1:17" x14ac:dyDescent="0.3">
      <c r="A22" s="28" t="s">
        <v>2</v>
      </c>
      <c r="B22" s="9" t="s">
        <v>13</v>
      </c>
      <c r="C22" s="9" t="s">
        <v>14</v>
      </c>
      <c r="D22" s="9" t="s">
        <v>118</v>
      </c>
      <c r="E22" s="98"/>
      <c r="F22" s="21">
        <v>2.3193746099999997</v>
      </c>
      <c r="G22" s="21">
        <v>2.06083521</v>
      </c>
      <c r="H22" s="21">
        <v>2.0053428799999997</v>
      </c>
      <c r="I22" s="21">
        <v>2.6231472</v>
      </c>
      <c r="J22" s="21">
        <v>2.6186029200000003</v>
      </c>
      <c r="K22" s="21">
        <v>2.6321180000000002</v>
      </c>
      <c r="L22" s="21">
        <v>2.5817503299999998</v>
      </c>
      <c r="M22" s="21">
        <v>2.6542438599999998</v>
      </c>
      <c r="N22" s="21">
        <v>2.7154812000000002</v>
      </c>
      <c r="O22" s="21">
        <v>2.6944714900000002</v>
      </c>
      <c r="P22" s="21">
        <v>2.4470439700000002</v>
      </c>
      <c r="Q22" s="21">
        <v>2.5576170600000001</v>
      </c>
    </row>
    <row r="23" spans="1:17" x14ac:dyDescent="0.3">
      <c r="A23" s="28" t="s">
        <v>2</v>
      </c>
      <c r="B23" s="9" t="s">
        <v>15</v>
      </c>
      <c r="C23" s="9" t="s">
        <v>16</v>
      </c>
      <c r="D23" s="9" t="s">
        <v>118</v>
      </c>
      <c r="E23" s="98"/>
      <c r="F23" s="21">
        <v>1.7942663032226502</v>
      </c>
      <c r="G23" s="21">
        <v>1.57177876272605</v>
      </c>
      <c r="H23" s="21">
        <v>1.5123588107830668</v>
      </c>
      <c r="I23" s="21">
        <v>1.9209271600687556</v>
      </c>
      <c r="J23" s="21">
        <v>1.913238802615189</v>
      </c>
      <c r="K23" s="21">
        <v>1.8435598973650003</v>
      </c>
      <c r="L23" s="21">
        <v>1.7971282589755002</v>
      </c>
      <c r="M23" s="21">
        <v>1.8478922647735918</v>
      </c>
      <c r="N23" s="21">
        <v>1.838184695220517</v>
      </c>
      <c r="O23" s="21">
        <v>1.8253048577728002</v>
      </c>
      <c r="P23" s="21">
        <v>1.6443422259474001</v>
      </c>
      <c r="Q23" s="21">
        <v>1.6903025728600003</v>
      </c>
    </row>
    <row r="24" spans="1:17" x14ac:dyDescent="0.3">
      <c r="A24" s="28" t="s">
        <v>2</v>
      </c>
      <c r="B24" s="9" t="s">
        <v>23</v>
      </c>
      <c r="C24" s="9" t="s">
        <v>24</v>
      </c>
      <c r="D24" s="9" t="s">
        <v>118</v>
      </c>
      <c r="E24" s="98"/>
      <c r="F24" s="21">
        <v>0.1840886173181</v>
      </c>
      <c r="G24" s="21">
        <v>0.1735086386546667</v>
      </c>
      <c r="H24" s="21">
        <v>0.16690289489066668</v>
      </c>
      <c r="I24" s="21">
        <v>0.18404563207066671</v>
      </c>
      <c r="J24" s="21">
        <v>0.2019617322170639</v>
      </c>
      <c r="K24" s="21">
        <v>0.19454652300741665</v>
      </c>
      <c r="L24" s="21">
        <v>0.19358899699825002</v>
      </c>
      <c r="M24" s="21">
        <v>0.1884589418339917</v>
      </c>
      <c r="N24" s="21">
        <v>0.1874046089930167</v>
      </c>
      <c r="O24" s="21">
        <v>0.19229990886453335</v>
      </c>
      <c r="P24" s="21">
        <v>0.18284924979468889</v>
      </c>
      <c r="Q24" s="21">
        <v>0.18788773017333332</v>
      </c>
    </row>
    <row r="25" spans="1:17" x14ac:dyDescent="0.3">
      <c r="A25" s="28" t="s">
        <v>2</v>
      </c>
      <c r="B25" s="9" t="s">
        <v>25</v>
      </c>
      <c r="C25" s="9" t="s">
        <v>26</v>
      </c>
      <c r="D25" s="9" t="s">
        <v>118</v>
      </c>
      <c r="E25" s="98"/>
      <c r="F25" s="21">
        <v>2.814593E-2</v>
      </c>
      <c r="G25" s="21">
        <v>1.5700890000000002E-2</v>
      </c>
      <c r="H25" s="21">
        <v>8.6799599999999987E-3</v>
      </c>
      <c r="I25" s="21">
        <v>6.3931100000000005E-3</v>
      </c>
      <c r="J25" s="21">
        <v>4.9272199999999995E-3</v>
      </c>
      <c r="K25" s="21">
        <v>3.7260000000000001E-3</v>
      </c>
      <c r="L25" s="21">
        <v>1.97415E-3</v>
      </c>
      <c r="M25" s="21">
        <v>1.8923900000000001E-3</v>
      </c>
      <c r="N25" s="21">
        <v>1.6710899999999999E-3</v>
      </c>
      <c r="O25" s="21">
        <v>1.56481E-3</v>
      </c>
      <c r="P25" s="21">
        <v>1.2780199999999999E-3</v>
      </c>
      <c r="Q25" s="21">
        <v>1.25789E-3</v>
      </c>
    </row>
    <row r="26" spans="1:17" x14ac:dyDescent="0.3">
      <c r="A26" s="28" t="s">
        <v>2</v>
      </c>
      <c r="B26" s="9" t="s">
        <v>21</v>
      </c>
      <c r="C26" s="9" t="s">
        <v>22</v>
      </c>
      <c r="D26" s="9" t="s">
        <v>118</v>
      </c>
      <c r="E26" s="98"/>
      <c r="F26" s="21">
        <v>1.8621169999999999E-2</v>
      </c>
      <c r="G26" s="21">
        <v>9.10125E-3</v>
      </c>
      <c r="H26" s="21">
        <v>0</v>
      </c>
      <c r="I26" s="21">
        <v>0</v>
      </c>
      <c r="J26" s="21">
        <v>0</v>
      </c>
      <c r="K26" s="21">
        <v>0</v>
      </c>
      <c r="L26" s="21">
        <v>0</v>
      </c>
      <c r="M26" s="21">
        <v>0</v>
      </c>
      <c r="N26" s="21">
        <v>0</v>
      </c>
      <c r="O26" s="21">
        <v>0</v>
      </c>
      <c r="P26" s="21">
        <v>0</v>
      </c>
      <c r="Q26" s="21">
        <v>0</v>
      </c>
    </row>
    <row r="27" spans="1:17" customFormat="1" ht="6.75" customHeight="1" x14ac:dyDescent="0.3">
      <c r="B27" s="25"/>
      <c r="C27" s="15"/>
      <c r="D27" s="15"/>
      <c r="E27" s="26"/>
    </row>
    <row r="28" spans="1:17" ht="28.5" customHeight="1" x14ac:dyDescent="0.3">
      <c r="B28" s="159" t="s">
        <v>157</v>
      </c>
      <c r="C28" s="159"/>
      <c r="D28" s="159"/>
      <c r="E28" s="3"/>
      <c r="F28" s="93">
        <f t="shared" ref="F28:Q28" si="1">+SUM(F7:F26)</f>
        <v>186.58347072910078</v>
      </c>
      <c r="G28" s="93">
        <f t="shared" si="1"/>
        <v>10.723668703560591</v>
      </c>
      <c r="H28" s="93">
        <f t="shared" si="1"/>
        <v>507.61697916118771</v>
      </c>
      <c r="I28" s="93">
        <f t="shared" si="1"/>
        <v>15.571557315152692</v>
      </c>
      <c r="J28" s="93">
        <f t="shared" si="1"/>
        <v>206.19611672725355</v>
      </c>
      <c r="K28" s="93">
        <f t="shared" si="1"/>
        <v>427.33213118349215</v>
      </c>
      <c r="L28" s="93">
        <f t="shared" si="1"/>
        <v>380.66053917574487</v>
      </c>
      <c r="M28" s="93">
        <f t="shared" si="1"/>
        <v>217.8089529117224</v>
      </c>
      <c r="N28" s="93">
        <f t="shared" si="1"/>
        <v>199.49371599837818</v>
      </c>
      <c r="O28" s="93">
        <f t="shared" si="1"/>
        <v>202.55610254486751</v>
      </c>
      <c r="P28" s="93">
        <f t="shared" si="1"/>
        <v>211.83235390993624</v>
      </c>
      <c r="Q28" s="93">
        <f t="shared" si="1"/>
        <v>198.99553591631715</v>
      </c>
    </row>
    <row r="29" spans="1:17" ht="16.5" customHeight="1" x14ac:dyDescent="0.3">
      <c r="B29" s="171" t="s">
        <v>179</v>
      </c>
      <c r="C29" s="171"/>
      <c r="D29" s="171"/>
      <c r="F29" s="7"/>
      <c r="G29" s="7"/>
      <c r="H29" s="7"/>
      <c r="I29" s="7"/>
      <c r="J29" s="7"/>
      <c r="K29" s="7"/>
      <c r="L29" s="7"/>
      <c r="M29" s="7"/>
      <c r="N29" s="7"/>
      <c r="O29" s="7"/>
      <c r="P29" s="7"/>
      <c r="Q29" s="7"/>
    </row>
    <row r="30" spans="1:17" x14ac:dyDescent="0.3">
      <c r="B30" s="171"/>
      <c r="C30" s="171"/>
      <c r="D30" s="171"/>
    </row>
    <row r="31" spans="1:17" x14ac:dyDescent="0.3">
      <c r="B31" s="118"/>
      <c r="C31" s="118"/>
      <c r="D31" s="118"/>
    </row>
    <row r="32" spans="1:17" x14ac:dyDescent="0.3">
      <c r="B32" s="118"/>
      <c r="C32" s="118"/>
      <c r="D32" s="118"/>
    </row>
    <row r="33" spans="1:17" x14ac:dyDescent="0.3">
      <c r="B33" s="118"/>
      <c r="C33" s="118"/>
      <c r="D33" s="118"/>
    </row>
    <row r="34" spans="1:17" ht="25.5" customHeight="1" x14ac:dyDescent="0.3">
      <c r="B34" s="24" t="s">
        <v>180</v>
      </c>
      <c r="C34"/>
      <c r="D34"/>
    </row>
    <row r="35" spans="1:17" x14ac:dyDescent="0.3">
      <c r="B35" s="9" t="s">
        <v>181</v>
      </c>
      <c r="C35" s="9" t="s">
        <v>182</v>
      </c>
      <c r="D35" s="9" t="s">
        <v>183</v>
      </c>
      <c r="F35" s="21">
        <v>0</v>
      </c>
      <c r="G35" s="21">
        <v>0</v>
      </c>
      <c r="H35" s="21">
        <v>357.65912639457724</v>
      </c>
      <c r="I35" s="21">
        <v>0</v>
      </c>
      <c r="J35" s="21">
        <v>0</v>
      </c>
      <c r="K35" s="21">
        <v>0</v>
      </c>
      <c r="L35" s="21">
        <v>0</v>
      </c>
      <c r="M35" s="21">
        <v>0</v>
      </c>
      <c r="N35" s="21">
        <v>0</v>
      </c>
      <c r="O35" s="21">
        <v>0</v>
      </c>
      <c r="P35" s="21">
        <v>0</v>
      </c>
      <c r="Q35" s="21">
        <v>0</v>
      </c>
    </row>
    <row r="36" spans="1:17" x14ac:dyDescent="0.3">
      <c r="B36" s="9" t="s">
        <v>240</v>
      </c>
      <c r="C36" s="9" t="s">
        <v>184</v>
      </c>
      <c r="D36" s="9" t="s">
        <v>183</v>
      </c>
      <c r="F36" s="21">
        <v>0</v>
      </c>
      <c r="G36" s="21">
        <v>0</v>
      </c>
      <c r="H36" s="21">
        <v>0</v>
      </c>
      <c r="I36" s="21">
        <v>0</v>
      </c>
      <c r="J36" s="21">
        <v>0</v>
      </c>
      <c r="K36" s="21">
        <v>281.64191492572223</v>
      </c>
      <c r="L36" s="21">
        <v>0</v>
      </c>
      <c r="M36" s="21">
        <v>0</v>
      </c>
      <c r="N36" s="21">
        <v>0</v>
      </c>
      <c r="O36" s="21">
        <v>0</v>
      </c>
      <c r="P36" s="21">
        <v>0</v>
      </c>
      <c r="Q36" s="21">
        <v>0</v>
      </c>
    </row>
    <row r="37" spans="1:17" x14ac:dyDescent="0.3">
      <c r="B37" s="9" t="s">
        <v>185</v>
      </c>
      <c r="C37" s="9" t="s">
        <v>202</v>
      </c>
      <c r="D37" s="9" t="s">
        <v>183</v>
      </c>
      <c r="F37" s="21">
        <v>0</v>
      </c>
      <c r="G37" s="21">
        <v>0</v>
      </c>
      <c r="H37" s="21">
        <v>0</v>
      </c>
      <c r="I37" s="21">
        <v>0</v>
      </c>
      <c r="J37" s="21">
        <v>0</v>
      </c>
      <c r="K37" s="21">
        <v>0</v>
      </c>
      <c r="L37" s="21">
        <v>0</v>
      </c>
      <c r="M37" s="21">
        <v>0</v>
      </c>
      <c r="N37" s="21">
        <v>718.21748895072142</v>
      </c>
      <c r="O37" s="21">
        <v>0</v>
      </c>
      <c r="P37" s="21">
        <v>0</v>
      </c>
      <c r="Q37" s="21">
        <v>645.89795012048762</v>
      </c>
    </row>
    <row r="38" spans="1:17" customFormat="1" ht="6.75" customHeight="1" x14ac:dyDescent="0.3">
      <c r="B38" s="25"/>
      <c r="C38" s="15"/>
      <c r="D38" s="15"/>
      <c r="E38" s="26"/>
    </row>
    <row r="39" spans="1:17" ht="28.5" customHeight="1" x14ac:dyDescent="0.3">
      <c r="B39" s="159" t="s">
        <v>63</v>
      </c>
      <c r="C39" s="159"/>
      <c r="D39" s="159"/>
      <c r="E39" s="3"/>
      <c r="F39" s="93">
        <f t="shared" ref="F39:Q39" si="2">+SUM(F35:F37)</f>
        <v>0</v>
      </c>
      <c r="G39" s="93">
        <f t="shared" si="2"/>
        <v>0</v>
      </c>
      <c r="H39" s="93">
        <f t="shared" si="2"/>
        <v>357.65912639457724</v>
      </c>
      <c r="I39" s="93">
        <f t="shared" si="2"/>
        <v>0</v>
      </c>
      <c r="J39" s="93">
        <f t="shared" si="2"/>
        <v>0</v>
      </c>
      <c r="K39" s="93">
        <f t="shared" si="2"/>
        <v>281.64191492572223</v>
      </c>
      <c r="L39" s="93">
        <f t="shared" si="2"/>
        <v>0</v>
      </c>
      <c r="M39" s="93">
        <f t="shared" si="2"/>
        <v>0</v>
      </c>
      <c r="N39" s="93">
        <f t="shared" si="2"/>
        <v>718.21748895072142</v>
      </c>
      <c r="O39" s="93">
        <f t="shared" si="2"/>
        <v>0</v>
      </c>
      <c r="P39" s="93">
        <f t="shared" si="2"/>
        <v>0</v>
      </c>
      <c r="Q39" s="93">
        <f t="shared" si="2"/>
        <v>645.89795012048762</v>
      </c>
    </row>
    <row r="40" spans="1:17" x14ac:dyDescent="0.3">
      <c r="B40" s="118"/>
      <c r="C40" s="118"/>
      <c r="D40" s="118"/>
    </row>
    <row r="41" spans="1:17" x14ac:dyDescent="0.3">
      <c r="B41" s="118"/>
      <c r="C41" s="118"/>
      <c r="D41" s="118"/>
    </row>
    <row r="42" spans="1:17" x14ac:dyDescent="0.3">
      <c r="B42" s="118"/>
      <c r="C42" s="118"/>
      <c r="D42" s="118"/>
    </row>
    <row r="43" spans="1:17" x14ac:dyDescent="0.3">
      <c r="B43" s="118"/>
      <c r="C43" s="118"/>
      <c r="D43" s="118"/>
    </row>
    <row r="44" spans="1:17" ht="30.75" customHeight="1" x14ac:dyDescent="0.3">
      <c r="B44" s="172" t="s">
        <v>128</v>
      </c>
      <c r="C44" s="172"/>
      <c r="D44" s="172"/>
    </row>
    <row r="45" spans="1:17" x14ac:dyDescent="0.3">
      <c r="B45" s="169" t="s">
        <v>0</v>
      </c>
      <c r="C45" s="163" t="s">
        <v>1</v>
      </c>
      <c r="D45" s="163" t="s">
        <v>125</v>
      </c>
      <c r="F45" s="6">
        <v>2021</v>
      </c>
      <c r="G45" s="6">
        <v>2021</v>
      </c>
      <c r="H45" s="6">
        <v>2021</v>
      </c>
      <c r="I45" s="6">
        <v>2021</v>
      </c>
      <c r="J45" s="6">
        <v>2021</v>
      </c>
      <c r="K45" s="6">
        <v>2021</v>
      </c>
      <c r="L45" s="6">
        <v>2021</v>
      </c>
      <c r="M45" s="6">
        <v>2021</v>
      </c>
      <c r="N45" s="6">
        <v>2021</v>
      </c>
      <c r="O45" s="6">
        <v>2021</v>
      </c>
      <c r="P45" s="6">
        <v>2021</v>
      </c>
      <c r="Q45" s="6">
        <v>2021</v>
      </c>
    </row>
    <row r="46" spans="1:17" x14ac:dyDescent="0.3">
      <c r="B46" s="170"/>
      <c r="C46" s="164"/>
      <c r="D46" s="164"/>
      <c r="F46" s="6">
        <v>1</v>
      </c>
      <c r="G46" s="6">
        <f>+F46+1</f>
        <v>2</v>
      </c>
      <c r="H46" s="6">
        <f t="shared" ref="H46:Q46" si="3">+G46+1</f>
        <v>3</v>
      </c>
      <c r="I46" s="6">
        <f t="shared" si="3"/>
        <v>4</v>
      </c>
      <c r="J46" s="6">
        <f t="shared" si="3"/>
        <v>5</v>
      </c>
      <c r="K46" s="6">
        <f t="shared" si="3"/>
        <v>6</v>
      </c>
      <c r="L46" s="6">
        <f t="shared" si="3"/>
        <v>7</v>
      </c>
      <c r="M46" s="6">
        <f t="shared" si="3"/>
        <v>8</v>
      </c>
      <c r="N46" s="6">
        <f t="shared" si="3"/>
        <v>9</v>
      </c>
      <c r="O46" s="6">
        <f t="shared" si="3"/>
        <v>10</v>
      </c>
      <c r="P46" s="6">
        <f t="shared" si="3"/>
        <v>11</v>
      </c>
      <c r="Q46" s="6">
        <f t="shared" si="3"/>
        <v>12</v>
      </c>
    </row>
    <row r="47" spans="1:17" x14ac:dyDescent="0.3">
      <c r="A47" s="28" t="s">
        <v>67</v>
      </c>
      <c r="B47" s="9" t="s">
        <v>29</v>
      </c>
      <c r="C47" s="17" t="s">
        <v>30</v>
      </c>
      <c r="D47" s="9" t="s">
        <v>120</v>
      </c>
      <c r="E47" s="98"/>
      <c r="F47" s="21">
        <v>2.4950499999999995E-3</v>
      </c>
      <c r="G47" s="21">
        <v>2.2158400000000002E-3</v>
      </c>
      <c r="H47" s="21">
        <v>1.3778499999999999E-3</v>
      </c>
      <c r="I47" s="21">
        <v>1.22985E-3</v>
      </c>
      <c r="J47" s="21">
        <v>8.5216999999999997E-4</v>
      </c>
      <c r="K47" s="21">
        <v>3.8283999999999996E-4</v>
      </c>
      <c r="L47" s="21">
        <v>0</v>
      </c>
      <c r="M47" s="21">
        <v>0</v>
      </c>
      <c r="N47" s="21">
        <v>0</v>
      </c>
      <c r="O47" s="21">
        <v>0</v>
      </c>
      <c r="P47" s="21">
        <v>0</v>
      </c>
      <c r="Q47" s="21">
        <v>0</v>
      </c>
    </row>
    <row r="48" spans="1:17" x14ac:dyDescent="0.3">
      <c r="A48" s="28" t="s">
        <v>67</v>
      </c>
      <c r="B48" s="9" t="s">
        <v>33</v>
      </c>
      <c r="C48" s="9" t="s">
        <v>34</v>
      </c>
      <c r="D48" s="9" t="s">
        <v>121</v>
      </c>
      <c r="E48" s="98"/>
      <c r="F48" s="21">
        <v>0</v>
      </c>
      <c r="G48" s="21">
        <v>0</v>
      </c>
      <c r="H48" s="21">
        <v>0</v>
      </c>
      <c r="I48" s="21">
        <v>0</v>
      </c>
      <c r="J48" s="21">
        <v>0</v>
      </c>
      <c r="K48" s="21">
        <v>0.57456193000000022</v>
      </c>
      <c r="L48" s="21">
        <v>0</v>
      </c>
      <c r="M48" s="21">
        <v>0</v>
      </c>
      <c r="N48" s="21">
        <v>0</v>
      </c>
      <c r="O48" s="21">
        <v>0</v>
      </c>
      <c r="P48" s="21">
        <v>0</v>
      </c>
      <c r="Q48" s="21">
        <v>0.55594985000000008</v>
      </c>
    </row>
    <row r="49" spans="1:17" x14ac:dyDescent="0.3">
      <c r="A49" s="28" t="s">
        <v>67</v>
      </c>
      <c r="B49" s="9" t="s">
        <v>39</v>
      </c>
      <c r="C49" s="9" t="s">
        <v>40</v>
      </c>
      <c r="D49" s="9" t="s">
        <v>121</v>
      </c>
      <c r="E49" s="98"/>
      <c r="F49" s="21">
        <v>0</v>
      </c>
      <c r="G49" s="21">
        <v>0.15381460999999996</v>
      </c>
      <c r="H49" s="21">
        <v>0</v>
      </c>
      <c r="I49" s="21">
        <v>0</v>
      </c>
      <c r="J49" s="21">
        <v>0</v>
      </c>
      <c r="K49" s="21">
        <v>0</v>
      </c>
      <c r="L49" s="21">
        <v>0</v>
      </c>
      <c r="M49" s="21">
        <v>0.22279934999999998</v>
      </c>
      <c r="N49" s="21">
        <v>0</v>
      </c>
      <c r="O49" s="21">
        <v>0</v>
      </c>
      <c r="P49" s="21">
        <v>0</v>
      </c>
      <c r="Q49" s="21">
        <v>0</v>
      </c>
    </row>
    <row r="50" spans="1:17" x14ac:dyDescent="0.3">
      <c r="A50" s="28" t="s">
        <v>67</v>
      </c>
      <c r="B50" s="9" t="s">
        <v>35</v>
      </c>
      <c r="C50" s="9" t="s">
        <v>36</v>
      </c>
      <c r="D50" s="9" t="s">
        <v>121</v>
      </c>
      <c r="E50" s="98"/>
      <c r="F50" s="21">
        <v>0</v>
      </c>
      <c r="G50" s="21">
        <v>0</v>
      </c>
      <c r="H50" s="21">
        <v>0</v>
      </c>
      <c r="I50" s="21">
        <v>0.54111017000000006</v>
      </c>
      <c r="J50" s="21">
        <v>0</v>
      </c>
      <c r="K50" s="21">
        <v>0</v>
      </c>
      <c r="L50" s="21">
        <v>0</v>
      </c>
      <c r="M50" s="21">
        <v>0</v>
      </c>
      <c r="N50" s="21">
        <v>0</v>
      </c>
      <c r="O50" s="21">
        <v>0.52958543000000002</v>
      </c>
      <c r="P50" s="21">
        <v>0</v>
      </c>
      <c r="Q50" s="21">
        <v>0</v>
      </c>
    </row>
    <row r="51" spans="1:17" x14ac:dyDescent="0.3">
      <c r="A51" s="28" t="s">
        <v>67</v>
      </c>
      <c r="B51" s="9" t="s">
        <v>37</v>
      </c>
      <c r="C51" s="9" t="s">
        <v>38</v>
      </c>
      <c r="D51" s="9" t="s">
        <v>121</v>
      </c>
      <c r="E51" s="98"/>
      <c r="F51" s="21">
        <v>0</v>
      </c>
      <c r="G51" s="21">
        <v>0.10070047</v>
      </c>
      <c r="H51" s="21">
        <v>0</v>
      </c>
      <c r="I51" s="21">
        <v>0</v>
      </c>
      <c r="J51" s="21">
        <v>0</v>
      </c>
      <c r="K51" s="21">
        <v>0</v>
      </c>
      <c r="L51" s="21">
        <v>0</v>
      </c>
      <c r="M51" s="21">
        <v>0.14024328752044782</v>
      </c>
      <c r="N51" s="21">
        <v>0</v>
      </c>
      <c r="O51" s="21">
        <v>0</v>
      </c>
      <c r="P51" s="21">
        <v>0</v>
      </c>
      <c r="Q51" s="21">
        <v>0</v>
      </c>
    </row>
    <row r="52" spans="1:17" x14ac:dyDescent="0.3">
      <c r="A52" s="28" t="s">
        <v>67</v>
      </c>
      <c r="B52" s="9" t="s">
        <v>43</v>
      </c>
      <c r="C52" s="9" t="s">
        <v>44</v>
      </c>
      <c r="D52" s="9" t="s">
        <v>121</v>
      </c>
      <c r="E52" s="98"/>
      <c r="F52" s="21">
        <v>0</v>
      </c>
      <c r="G52" s="21">
        <v>0</v>
      </c>
      <c r="H52" s="21">
        <v>0</v>
      </c>
      <c r="I52" s="21">
        <v>5.2444170000000026E-2</v>
      </c>
      <c r="J52" s="21">
        <v>0</v>
      </c>
      <c r="K52" s="21">
        <v>0</v>
      </c>
      <c r="L52" s="21">
        <v>0</v>
      </c>
      <c r="M52" s="21">
        <v>0</v>
      </c>
      <c r="N52" s="21">
        <v>0</v>
      </c>
      <c r="O52" s="21">
        <v>5.1949850000000013E-2</v>
      </c>
      <c r="P52" s="21">
        <v>0</v>
      </c>
      <c r="Q52" s="21">
        <v>0</v>
      </c>
    </row>
    <row r="53" spans="1:17" x14ac:dyDescent="0.3">
      <c r="A53" s="28" t="s">
        <v>67</v>
      </c>
      <c r="B53" s="9" t="s">
        <v>41</v>
      </c>
      <c r="C53" s="9" t="s">
        <v>42</v>
      </c>
      <c r="D53" s="9" t="s">
        <v>121</v>
      </c>
      <c r="E53" s="98"/>
      <c r="F53" s="21">
        <v>0</v>
      </c>
      <c r="G53" s="21">
        <v>0</v>
      </c>
      <c r="H53" s="21">
        <v>0</v>
      </c>
      <c r="I53" s="21">
        <v>0</v>
      </c>
      <c r="J53" s="21">
        <v>5.8283010922712403E-2</v>
      </c>
      <c r="K53" s="21">
        <v>0</v>
      </c>
      <c r="L53" s="21">
        <v>0</v>
      </c>
      <c r="M53" s="21">
        <v>0</v>
      </c>
      <c r="N53" s="21">
        <v>0</v>
      </c>
      <c r="O53" s="21">
        <v>0</v>
      </c>
      <c r="P53" s="21">
        <v>5.6826190000000019E-2</v>
      </c>
      <c r="Q53" s="21">
        <v>0</v>
      </c>
    </row>
    <row r="54" spans="1:17" x14ac:dyDescent="0.3">
      <c r="A54" s="28" t="s">
        <v>67</v>
      </c>
      <c r="B54" s="9" t="s">
        <v>169</v>
      </c>
      <c r="C54" s="9" t="s">
        <v>170</v>
      </c>
      <c r="D54" s="9" t="s">
        <v>121</v>
      </c>
      <c r="E54" s="98"/>
      <c r="F54" s="21">
        <v>0</v>
      </c>
      <c r="G54" s="21">
        <v>0</v>
      </c>
      <c r="H54" s="21">
        <v>0</v>
      </c>
      <c r="I54" s="21">
        <v>0</v>
      </c>
      <c r="J54" s="21">
        <v>0</v>
      </c>
      <c r="K54" s="21">
        <v>0</v>
      </c>
      <c r="L54" s="21">
        <v>0</v>
      </c>
      <c r="M54" s="21">
        <v>0</v>
      </c>
      <c r="N54" s="21">
        <v>0</v>
      </c>
      <c r="O54" s="21">
        <v>0</v>
      </c>
      <c r="P54" s="21">
        <v>8.8209099999999995E-3</v>
      </c>
      <c r="Q54" s="21">
        <v>0</v>
      </c>
    </row>
    <row r="55" spans="1:17" x14ac:dyDescent="0.3">
      <c r="A55" s="28" t="s">
        <v>67</v>
      </c>
      <c r="B55" s="9" t="s">
        <v>45</v>
      </c>
      <c r="C55" s="9" t="s">
        <v>46</v>
      </c>
      <c r="D55" s="9" t="s">
        <v>121</v>
      </c>
      <c r="E55" s="98"/>
      <c r="F55" s="21">
        <v>0</v>
      </c>
      <c r="G55" s="21">
        <v>0</v>
      </c>
      <c r="H55" s="21">
        <v>0</v>
      </c>
      <c r="I55" s="21">
        <v>2.6138978835255046E-2</v>
      </c>
      <c r="J55" s="21">
        <v>0</v>
      </c>
      <c r="K55" s="21">
        <v>0</v>
      </c>
      <c r="L55" s="21">
        <v>0</v>
      </c>
      <c r="M55" s="21">
        <v>0</v>
      </c>
      <c r="N55" s="21">
        <v>0</v>
      </c>
      <c r="O55" s="21">
        <v>2.3171170000000015E-2</v>
      </c>
      <c r="P55" s="21">
        <v>0</v>
      </c>
      <c r="Q55" s="21">
        <v>0</v>
      </c>
    </row>
    <row r="56" spans="1:17" x14ac:dyDescent="0.3">
      <c r="A56" s="28" t="s">
        <v>67</v>
      </c>
      <c r="B56" s="9" t="s">
        <v>47</v>
      </c>
      <c r="C56" s="9" t="s">
        <v>48</v>
      </c>
      <c r="D56" s="9" t="s">
        <v>121</v>
      </c>
      <c r="E56" s="98"/>
      <c r="F56" s="21">
        <v>0</v>
      </c>
      <c r="G56" s="21">
        <v>0</v>
      </c>
      <c r="H56" s="21">
        <v>0</v>
      </c>
      <c r="I56" s="21">
        <v>0</v>
      </c>
      <c r="J56" s="21">
        <v>0</v>
      </c>
      <c r="K56" s="21">
        <v>0</v>
      </c>
      <c r="L56" s="21">
        <v>0</v>
      </c>
      <c r="M56" s="21">
        <v>0</v>
      </c>
      <c r="N56" s="21">
        <v>0</v>
      </c>
      <c r="O56" s="21">
        <v>0</v>
      </c>
      <c r="P56" s="21">
        <v>0</v>
      </c>
      <c r="Q56" s="21">
        <v>0</v>
      </c>
    </row>
    <row r="57" spans="1:17" x14ac:dyDescent="0.3">
      <c r="A57" s="28" t="s">
        <v>67</v>
      </c>
      <c r="B57" s="9" t="s">
        <v>51</v>
      </c>
      <c r="C57" s="9" t="s">
        <v>52</v>
      </c>
      <c r="D57" s="9" t="s">
        <v>121</v>
      </c>
      <c r="E57" s="98"/>
      <c r="F57" s="21">
        <v>0</v>
      </c>
      <c r="G57" s="21">
        <v>0</v>
      </c>
      <c r="H57" s="21">
        <v>0</v>
      </c>
      <c r="I57" s="21">
        <v>0</v>
      </c>
      <c r="J57" s="21">
        <v>0</v>
      </c>
      <c r="K57" s="21">
        <v>0</v>
      </c>
      <c r="L57" s="21">
        <v>0</v>
      </c>
      <c r="M57" s="21">
        <v>0</v>
      </c>
      <c r="N57" s="21">
        <v>0</v>
      </c>
      <c r="O57" s="21">
        <v>0</v>
      </c>
      <c r="P57" s="21">
        <v>0</v>
      </c>
      <c r="Q57" s="21">
        <v>0</v>
      </c>
    </row>
    <row r="58" spans="1:17" x14ac:dyDescent="0.3">
      <c r="A58" s="28" t="s">
        <v>67</v>
      </c>
      <c r="B58" s="9" t="s">
        <v>49</v>
      </c>
      <c r="C58" s="9" t="s">
        <v>50</v>
      </c>
      <c r="D58" s="9" t="s">
        <v>121</v>
      </c>
      <c r="E58" s="98"/>
      <c r="F58" s="21">
        <v>0</v>
      </c>
      <c r="G58" s="21">
        <v>5.6318570937109206E-3</v>
      </c>
      <c r="H58" s="21">
        <v>0</v>
      </c>
      <c r="I58" s="21">
        <v>0</v>
      </c>
      <c r="J58" s="21">
        <v>0</v>
      </c>
      <c r="K58" s="21">
        <v>0</v>
      </c>
      <c r="L58" s="21">
        <v>0</v>
      </c>
      <c r="M58" s="21">
        <v>3.7902600000000032E-3</v>
      </c>
      <c r="N58" s="21">
        <v>0</v>
      </c>
      <c r="O58" s="21">
        <v>0</v>
      </c>
      <c r="P58" s="21">
        <v>0</v>
      </c>
      <c r="Q58" s="21">
        <v>0</v>
      </c>
    </row>
    <row r="59" spans="1:17" x14ac:dyDescent="0.3">
      <c r="A59" s="28" t="s">
        <v>67</v>
      </c>
      <c r="B59" s="9" t="s">
        <v>54</v>
      </c>
      <c r="C59" s="9" t="s">
        <v>55</v>
      </c>
      <c r="D59" s="9" t="s">
        <v>121</v>
      </c>
      <c r="E59" s="98"/>
      <c r="F59" s="21">
        <v>0</v>
      </c>
      <c r="G59" s="21">
        <v>0</v>
      </c>
      <c r="H59" s="21">
        <v>0.39913526000000016</v>
      </c>
      <c r="I59" s="21">
        <v>0</v>
      </c>
      <c r="J59" s="21">
        <v>0</v>
      </c>
      <c r="K59" s="21">
        <v>0</v>
      </c>
      <c r="L59" s="21">
        <v>0</v>
      </c>
      <c r="M59" s="21">
        <v>0</v>
      </c>
      <c r="N59" s="21">
        <v>0.39118722825617408</v>
      </c>
      <c r="O59" s="21">
        <v>0</v>
      </c>
      <c r="P59" s="21">
        <v>0</v>
      </c>
      <c r="Q59" s="21">
        <v>0</v>
      </c>
    </row>
    <row r="60" spans="1:17" x14ac:dyDescent="0.3">
      <c r="A60" s="28" t="s">
        <v>67</v>
      </c>
      <c r="B60" s="9" t="s">
        <v>56</v>
      </c>
      <c r="C60" s="9" t="s">
        <v>57</v>
      </c>
      <c r="D60" s="9" t="s">
        <v>121</v>
      </c>
      <c r="E60" s="98"/>
      <c r="F60" s="21">
        <v>0</v>
      </c>
      <c r="G60" s="21">
        <v>0</v>
      </c>
      <c r="H60" s="21">
        <v>0</v>
      </c>
      <c r="I60" s="21">
        <v>0</v>
      </c>
      <c r="J60" s="21">
        <v>0</v>
      </c>
      <c r="K60" s="21">
        <v>1.1635630000000001E-2</v>
      </c>
      <c r="L60" s="21">
        <v>0</v>
      </c>
      <c r="M60" s="21">
        <v>0</v>
      </c>
      <c r="N60" s="21">
        <v>0</v>
      </c>
      <c r="O60" s="21">
        <v>0</v>
      </c>
      <c r="P60" s="21">
        <v>0</v>
      </c>
      <c r="Q60" s="21">
        <v>7.7570899999999995E-3</v>
      </c>
    </row>
    <row r="61" spans="1:17" x14ac:dyDescent="0.3">
      <c r="A61" s="28" t="s">
        <v>67</v>
      </c>
      <c r="B61" s="9" t="s">
        <v>167</v>
      </c>
      <c r="C61" s="9" t="s">
        <v>163</v>
      </c>
      <c r="D61" s="9" t="s">
        <v>122</v>
      </c>
      <c r="E61" s="98"/>
      <c r="F61" s="21">
        <v>0</v>
      </c>
      <c r="G61" s="21">
        <v>0</v>
      </c>
      <c r="H61" s="21">
        <v>0</v>
      </c>
      <c r="I61" s="21">
        <v>0</v>
      </c>
      <c r="J61" s="21">
        <v>0</v>
      </c>
      <c r="K61" s="21">
        <v>0</v>
      </c>
      <c r="L61" s="21">
        <v>0</v>
      </c>
      <c r="M61" s="21">
        <v>0</v>
      </c>
      <c r="N61" s="21">
        <v>19.431866666666668</v>
      </c>
      <c r="O61" s="21">
        <v>0</v>
      </c>
      <c r="P61" s="21">
        <v>0</v>
      </c>
      <c r="Q61" s="21">
        <v>0</v>
      </c>
    </row>
    <row r="62" spans="1:17" customFormat="1" ht="6.75" customHeight="1" x14ac:dyDescent="0.3">
      <c r="B62" s="25"/>
      <c r="C62" s="15"/>
      <c r="D62" s="15"/>
      <c r="E62" s="26"/>
    </row>
    <row r="63" spans="1:17" ht="28.5" customHeight="1" x14ac:dyDescent="0.3">
      <c r="B63" s="159" t="s">
        <v>158</v>
      </c>
      <c r="C63" s="159"/>
      <c r="D63" s="159"/>
      <c r="E63" s="3"/>
      <c r="F63" s="93">
        <f t="shared" ref="F63:Q63" si="4">+SUM(F47:F61)</f>
        <v>2.4950499999999995E-3</v>
      </c>
      <c r="G63" s="93">
        <f t="shared" si="4"/>
        <v>0.26236277709371092</v>
      </c>
      <c r="H63" s="93">
        <f t="shared" si="4"/>
        <v>0.40051311000000017</v>
      </c>
      <c r="I63" s="93">
        <f t="shared" si="4"/>
        <v>0.62092316883525511</v>
      </c>
      <c r="J63" s="93">
        <f t="shared" si="4"/>
        <v>5.9135180922712402E-2</v>
      </c>
      <c r="K63" s="93">
        <f t="shared" si="4"/>
        <v>0.58658040000000022</v>
      </c>
      <c r="L63" s="93">
        <f t="shared" si="4"/>
        <v>0</v>
      </c>
      <c r="M63" s="93">
        <f t="shared" si="4"/>
        <v>0.36683289752044779</v>
      </c>
      <c r="N63" s="93">
        <f t="shared" si="4"/>
        <v>19.823053894922843</v>
      </c>
      <c r="O63" s="93">
        <f t="shared" si="4"/>
        <v>0.60470645000000001</v>
      </c>
      <c r="P63" s="93">
        <f t="shared" si="4"/>
        <v>6.5647100000000014E-2</v>
      </c>
      <c r="Q63" s="93">
        <f t="shared" si="4"/>
        <v>0.5637069400000001</v>
      </c>
    </row>
    <row r="64" spans="1:17" x14ac:dyDescent="0.3">
      <c r="B64" s="4"/>
      <c r="C64" s="4"/>
      <c r="D64" s="4"/>
      <c r="F64" s="18"/>
      <c r="G64" s="18"/>
      <c r="H64" s="18"/>
      <c r="I64" s="18"/>
      <c r="J64" s="18"/>
      <c r="K64" s="18"/>
      <c r="L64" s="18"/>
      <c r="M64" s="18"/>
      <c r="N64" s="18"/>
      <c r="O64" s="18"/>
      <c r="P64" s="18"/>
      <c r="Q64" s="18"/>
    </row>
    <row r="65" spans="1:17" x14ac:dyDescent="0.3">
      <c r="B65" s="4"/>
      <c r="C65" s="4"/>
      <c r="D65" s="4"/>
      <c r="F65" s="18"/>
      <c r="G65" s="18"/>
      <c r="H65" s="18"/>
      <c r="I65" s="18"/>
      <c r="J65" s="18"/>
      <c r="K65" s="18"/>
      <c r="L65" s="18"/>
      <c r="M65" s="18"/>
      <c r="N65" s="18"/>
      <c r="O65" s="18"/>
      <c r="P65" s="18"/>
      <c r="Q65" s="18"/>
    </row>
    <row r="66" spans="1:17" ht="30.75" customHeight="1" x14ac:dyDescent="0.3">
      <c r="B66" s="172" t="s">
        <v>65</v>
      </c>
      <c r="C66" s="172"/>
      <c r="D66" s="172"/>
      <c r="F66" s="18"/>
      <c r="G66" s="18"/>
      <c r="H66" s="18"/>
      <c r="I66" s="18"/>
      <c r="J66" s="18"/>
      <c r="K66" s="18"/>
      <c r="L66" s="18"/>
      <c r="M66" s="18"/>
      <c r="N66" s="18"/>
      <c r="O66" s="18"/>
      <c r="P66" s="18"/>
      <c r="Q66" s="18"/>
    </row>
    <row r="67" spans="1:17" x14ac:dyDescent="0.3">
      <c r="B67" s="169" t="s">
        <v>0</v>
      </c>
      <c r="C67" s="163" t="s">
        <v>1</v>
      </c>
      <c r="D67" s="163" t="s">
        <v>125</v>
      </c>
      <c r="F67" s="6">
        <v>2021</v>
      </c>
      <c r="G67" s="6">
        <v>2021</v>
      </c>
      <c r="H67" s="6">
        <v>2021</v>
      </c>
      <c r="I67" s="6">
        <v>2021</v>
      </c>
      <c r="J67" s="6">
        <v>2021</v>
      </c>
      <c r="K67" s="6">
        <v>2021</v>
      </c>
      <c r="L67" s="6">
        <v>2021</v>
      </c>
      <c r="M67" s="6">
        <v>2021</v>
      </c>
      <c r="N67" s="6">
        <v>2021</v>
      </c>
      <c r="O67" s="6">
        <v>2021</v>
      </c>
      <c r="P67" s="6">
        <v>2021</v>
      </c>
      <c r="Q67" s="6">
        <v>2021</v>
      </c>
    </row>
    <row r="68" spans="1:17" x14ac:dyDescent="0.3">
      <c r="B68" s="170"/>
      <c r="C68" s="164"/>
      <c r="D68" s="164"/>
      <c r="F68" s="6">
        <v>1</v>
      </c>
      <c r="G68" s="6">
        <f>+F68+1</f>
        <v>2</v>
      </c>
      <c r="H68" s="6">
        <f t="shared" ref="H68:Q68" si="5">+G68+1</f>
        <v>3</v>
      </c>
      <c r="I68" s="6">
        <f t="shared" si="5"/>
        <v>4</v>
      </c>
      <c r="J68" s="6">
        <f t="shared" si="5"/>
        <v>5</v>
      </c>
      <c r="K68" s="6">
        <f t="shared" si="5"/>
        <v>6</v>
      </c>
      <c r="L68" s="6">
        <f t="shared" si="5"/>
        <v>7</v>
      </c>
      <c r="M68" s="6">
        <f t="shared" si="5"/>
        <v>8</v>
      </c>
      <c r="N68" s="6">
        <f t="shared" si="5"/>
        <v>9</v>
      </c>
      <c r="O68" s="6">
        <f t="shared" si="5"/>
        <v>10</v>
      </c>
      <c r="P68" s="6">
        <f t="shared" si="5"/>
        <v>11</v>
      </c>
      <c r="Q68" s="6">
        <f t="shared" si="5"/>
        <v>12</v>
      </c>
    </row>
    <row r="69" spans="1:17" x14ac:dyDescent="0.3">
      <c r="A69" s="28" t="s">
        <v>68</v>
      </c>
      <c r="B69" s="9" t="s">
        <v>175</v>
      </c>
      <c r="C69" s="9" t="s">
        <v>176</v>
      </c>
      <c r="D69" s="9" t="s">
        <v>68</v>
      </c>
      <c r="E69" s="7"/>
      <c r="F69" s="21">
        <v>0</v>
      </c>
      <c r="G69" s="21">
        <v>0</v>
      </c>
      <c r="H69" s="21">
        <v>0</v>
      </c>
      <c r="I69" s="21">
        <v>0</v>
      </c>
      <c r="J69" s="21">
        <v>0</v>
      </c>
      <c r="K69" s="21">
        <v>0</v>
      </c>
      <c r="L69" s="21">
        <v>0</v>
      </c>
      <c r="M69" s="21">
        <v>0.7532725078012984</v>
      </c>
      <c r="N69" s="21">
        <v>0.77757162095617915</v>
      </c>
      <c r="O69" s="21">
        <v>0.70467428149153732</v>
      </c>
      <c r="P69" s="21">
        <v>0.7532725078012984</v>
      </c>
      <c r="Q69" s="21">
        <v>0.7532725078012984</v>
      </c>
    </row>
    <row r="70" spans="1:17" x14ac:dyDescent="0.3">
      <c r="A70" s="28" t="s">
        <v>68</v>
      </c>
      <c r="B70" s="9" t="s">
        <v>164</v>
      </c>
      <c r="C70" s="9" t="s">
        <v>165</v>
      </c>
      <c r="D70" s="9" t="s">
        <v>119</v>
      </c>
      <c r="E70" s="7"/>
      <c r="F70" s="21">
        <v>0</v>
      </c>
      <c r="G70" s="21">
        <v>0.84903960091920416</v>
      </c>
      <c r="H70" s="21">
        <v>1.4665229470422618</v>
      </c>
      <c r="I70" s="21">
        <v>0.79758265540894935</v>
      </c>
      <c r="J70" s="21">
        <v>0.78281260623470972</v>
      </c>
      <c r="K70" s="21">
        <v>0.74326699070368041</v>
      </c>
      <c r="L70" s="21">
        <v>0.4616831499427313</v>
      </c>
      <c r="M70" s="21">
        <v>0</v>
      </c>
      <c r="N70" s="21">
        <v>0</v>
      </c>
      <c r="O70" s="21">
        <v>0</v>
      </c>
      <c r="P70" s="21">
        <v>0</v>
      </c>
      <c r="Q70" s="21">
        <v>0</v>
      </c>
    </row>
    <row r="71" spans="1:17" customFormat="1" ht="6.75" customHeight="1" x14ac:dyDescent="0.3">
      <c r="B71" s="25"/>
      <c r="C71" s="15"/>
      <c r="D71" s="15"/>
      <c r="E71" s="26"/>
    </row>
    <row r="72" spans="1:17" ht="28.5" customHeight="1" x14ac:dyDescent="0.3">
      <c r="B72" s="159" t="s">
        <v>159</v>
      </c>
      <c r="C72" s="159"/>
      <c r="D72" s="159"/>
      <c r="E72" s="3"/>
      <c r="F72" s="93">
        <f t="shared" ref="F72:Q72" si="6">+SUM(F69:F70)</f>
        <v>0</v>
      </c>
      <c r="G72" s="93">
        <f t="shared" si="6"/>
        <v>0.84903960091920416</v>
      </c>
      <c r="H72" s="93">
        <f t="shared" si="6"/>
        <v>1.4665229470422618</v>
      </c>
      <c r="I72" s="93">
        <f t="shared" si="6"/>
        <v>0.79758265540894935</v>
      </c>
      <c r="J72" s="93">
        <f t="shared" si="6"/>
        <v>0.78281260623470972</v>
      </c>
      <c r="K72" s="93">
        <f t="shared" si="6"/>
        <v>0.74326699070368041</v>
      </c>
      <c r="L72" s="93">
        <f t="shared" si="6"/>
        <v>0.4616831499427313</v>
      </c>
      <c r="M72" s="93">
        <f t="shared" si="6"/>
        <v>0.7532725078012984</v>
      </c>
      <c r="N72" s="93">
        <f t="shared" si="6"/>
        <v>0.77757162095617915</v>
      </c>
      <c r="O72" s="93">
        <f t="shared" si="6"/>
        <v>0.70467428149153732</v>
      </c>
      <c r="P72" s="93">
        <f t="shared" si="6"/>
        <v>0.7532725078012984</v>
      </c>
      <c r="Q72" s="93">
        <f t="shared" si="6"/>
        <v>0.7532725078012984</v>
      </c>
    </row>
    <row r="73" spans="1:17" x14ac:dyDescent="0.3">
      <c r="B73" s="4"/>
      <c r="C73" s="4"/>
      <c r="D73" s="4"/>
      <c r="F73" s="18"/>
      <c r="G73" s="18"/>
      <c r="H73" s="18"/>
      <c r="I73" s="18"/>
      <c r="J73" s="18"/>
      <c r="K73" s="18"/>
      <c r="L73" s="18"/>
      <c r="M73" s="18"/>
      <c r="N73" s="18"/>
      <c r="O73" s="18"/>
      <c r="P73" s="18"/>
      <c r="Q73" s="18"/>
    </row>
    <row r="74" spans="1:17" x14ac:dyDescent="0.3">
      <c r="B74" s="4"/>
      <c r="C74" s="4"/>
      <c r="D74" s="4"/>
      <c r="F74" s="18"/>
      <c r="G74" s="18"/>
      <c r="H74" s="18"/>
      <c r="I74" s="18"/>
      <c r="J74" s="18"/>
      <c r="K74" s="18"/>
      <c r="L74" s="18"/>
      <c r="M74" s="18"/>
      <c r="N74" s="18"/>
      <c r="O74" s="18"/>
      <c r="P74" s="18"/>
      <c r="Q74" s="18"/>
    </row>
  </sheetData>
  <sortState xmlns:xlrd2="http://schemas.microsoft.com/office/spreadsheetml/2017/richdata2" ref="B36:Q46">
    <sortCondition descending="1" ref="E36:E46"/>
  </sortState>
  <mergeCells count="18">
    <mergeCell ref="B1:E1"/>
    <mergeCell ref="B5:B6"/>
    <mergeCell ref="C5:C6"/>
    <mergeCell ref="B4:D4"/>
    <mergeCell ref="B66:D66"/>
    <mergeCell ref="B39:D39"/>
    <mergeCell ref="D5:D6"/>
    <mergeCell ref="B28:D28"/>
    <mergeCell ref="B72:D72"/>
    <mergeCell ref="B29:D30"/>
    <mergeCell ref="B45:B46"/>
    <mergeCell ref="C45:C46"/>
    <mergeCell ref="B67:B68"/>
    <mergeCell ref="C67:C68"/>
    <mergeCell ref="D45:D46"/>
    <mergeCell ref="D67:D68"/>
    <mergeCell ref="B44:D44"/>
    <mergeCell ref="B63:D63"/>
  </mergeCells>
  <hyperlinks>
    <hyperlink ref="C11" location="ANSG20!A1" display="ANSG20" xr:uid="{00000000-0004-0000-0200-000000000000}"/>
    <hyperlink ref="C13" location="ANSE21!A1" display="ANSE21" xr:uid="{00000000-0004-0000-0200-000001000000}"/>
    <hyperlink ref="C12" location="ANSE22!A1" display="ANSE22" xr:uid="{00000000-0004-0000-0200-000002000000}"/>
    <hyperlink ref="C10" location="ANSE23!A1" display="ANSE23" xr:uid="{00000000-0004-0000-0200-000003000000}"/>
    <hyperlink ref="C7" location="FFDPO23!A1" display="FFDPO23" xr:uid="{00000000-0004-0000-0200-000004000000}"/>
    <hyperlink ref="C15" location="ANSG22!A1" display="ANSG22" xr:uid="{00000000-0004-0000-0200-000005000000}"/>
    <hyperlink ref="C14" location="IPVO26!A1" display="IPVO26" xr:uid="{00000000-0004-0000-0200-000006000000}"/>
    <hyperlink ref="C16" location="PROFA21!A1" display="PROFA21" xr:uid="{00000000-0004-0000-0200-000007000000}"/>
    <hyperlink ref="C21" location="'PMJ21'!A1" display="PMJ21" xr:uid="{00000000-0004-0000-0200-000008000000}"/>
    <hyperlink ref="C20" location="'PMG25'!A1" display="PMG25" xr:uid="{00000000-0004-0000-0200-000009000000}"/>
    <hyperlink ref="C49" location="BIDF40!A1" display="BIDF40" xr:uid="{00000000-0004-0000-0200-00000A000000}"/>
    <hyperlink ref="C58" location="BIDF22!A1" display="BIDF22" xr:uid="{00000000-0004-0000-0200-00000B000000}"/>
    <hyperlink ref="C55" location="BIDO24!A1" display="BIDO24" xr:uid="{00000000-0004-0000-0200-00000C000000}"/>
    <hyperlink ref="C53" location="BIDN32!A1" display="BIDN32" xr:uid="{00000000-0004-0000-0200-00000D000000}"/>
    <hyperlink ref="C56" location="BIDS34!A1" display="BIDS34" xr:uid="{00000000-0004-0000-0200-00000E000000}"/>
    <hyperlink ref="C57" location="BIDS23!A1" display="BIDS23" xr:uid="{00000000-0004-0000-0200-00000F000000}"/>
    <hyperlink ref="C52" location="BIDY42!A1" display="BIDY42" xr:uid="{00000000-0004-0000-0200-000010000000}"/>
    <hyperlink ref="C60" location="BIRJ22!A1" display="BIRJ22" xr:uid="{00000000-0004-0000-0200-000011000000}"/>
    <hyperlink ref="C59" location="BIRS38!A1" display="BIRS38" xr:uid="{00000000-0004-0000-0200-000012000000}"/>
    <hyperlink ref="C22" location="FFFIRO24!A1" display="FFFIRO24" xr:uid="{00000000-0004-0000-0200-000013000000}"/>
    <hyperlink ref="C23" location="FFFIRF26!A1" display="FFFIRF26" xr:uid="{00000000-0004-0000-0200-000014000000}"/>
    <hyperlink ref="C26" location="FFFIRF21!A1" display="FFFIRF21" xr:uid="{00000000-0004-0000-0200-000015000000}"/>
    <hyperlink ref="C25" location="FFFIRY22!A1" display="FFFIRY22" xr:uid="{00000000-0004-0000-0200-000016000000}"/>
    <hyperlink ref="C24" location="FFFIRE26!A1" display="FFFIRE26" xr:uid="{00000000-0004-0000-0200-000017000000}"/>
    <hyperlink ref="C9" location="GOBD23!A1" display="GOBD23" xr:uid="{00000000-0004-0000-0200-000018000000}"/>
    <hyperlink ref="C18" location="'PMY25'!A1" display="PMY25" xr:uid="{00000000-0004-0000-0200-000019000000}"/>
    <hyperlink ref="C69" location="BNAJ26!A1" display="BNAJ26" xr:uid="{00000000-0004-0000-0200-00001A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88">
        <v>1</v>
      </c>
    </row>
    <row r="25" spans="11:11" x14ac:dyDescent="0.25">
      <c r="K25" s="88">
        <v>1</v>
      </c>
    </row>
    <row r="44" spans="11:11" x14ac:dyDescent="0.25">
      <c r="K44" s="88">
        <v>1</v>
      </c>
    </row>
    <row r="64" spans="11:11" x14ac:dyDescent="0.25">
      <c r="K64" s="88">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40" zoomScaleNormal="40" workbookViewId="0">
      <selection activeCell="BJ9" sqref="BJ9"/>
    </sheetView>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78" t="s">
        <v>115</v>
      </c>
      <c r="H2" s="178" t="s">
        <v>116</v>
      </c>
      <c r="I2" s="178"/>
      <c r="J2" s="178"/>
      <c r="K2" s="178" t="s">
        <v>117</v>
      </c>
      <c r="L2" s="178"/>
      <c r="M2" s="178"/>
      <c r="N2" s="178" t="s">
        <v>114</v>
      </c>
      <c r="O2" s="178"/>
      <c r="P2" s="178"/>
      <c r="Q2" s="178" t="s">
        <v>116</v>
      </c>
      <c r="R2" s="178"/>
      <c r="S2" s="178"/>
      <c r="T2" s="178" t="s">
        <v>117</v>
      </c>
      <c r="U2" s="178"/>
      <c r="V2" s="178"/>
      <c r="W2" s="178" t="s">
        <v>114</v>
      </c>
      <c r="X2" s="178"/>
      <c r="Y2" s="178"/>
      <c r="AB2" s="178" t="s">
        <v>123</v>
      </c>
      <c r="AC2" s="82" t="s">
        <v>118</v>
      </c>
      <c r="AD2" s="82" t="s">
        <v>118</v>
      </c>
      <c r="AE2" s="82" t="s">
        <v>118</v>
      </c>
      <c r="AF2" s="82" t="s">
        <v>119</v>
      </c>
      <c r="AG2" s="82" t="s">
        <v>119</v>
      </c>
      <c r="AH2" s="82" t="s">
        <v>119</v>
      </c>
      <c r="AI2" s="82" t="s">
        <v>120</v>
      </c>
      <c r="AJ2" s="82" t="s">
        <v>120</v>
      </c>
      <c r="AK2" s="82" t="s">
        <v>120</v>
      </c>
      <c r="AL2" s="82" t="s">
        <v>121</v>
      </c>
      <c r="AM2" s="82" t="s">
        <v>121</v>
      </c>
      <c r="AN2" s="82" t="s">
        <v>121</v>
      </c>
      <c r="AO2" s="82" t="s">
        <v>122</v>
      </c>
      <c r="AP2" s="82" t="s">
        <v>122</v>
      </c>
      <c r="AQ2" s="82" t="s">
        <v>122</v>
      </c>
      <c r="AR2" s="178" t="s">
        <v>114</v>
      </c>
      <c r="AS2" s="178"/>
      <c r="AT2" s="178"/>
    </row>
    <row r="3" spans="1:74" ht="27" customHeight="1" x14ac:dyDescent="0.25">
      <c r="A3" s="78" t="s">
        <v>113</v>
      </c>
      <c r="B3" s="79" t="s">
        <v>2</v>
      </c>
      <c r="C3" s="79" t="s">
        <v>129</v>
      </c>
      <c r="D3" s="79" t="s">
        <v>68</v>
      </c>
      <c r="G3" s="178"/>
      <c r="H3" s="79" t="s">
        <v>2</v>
      </c>
      <c r="I3" s="79" t="s">
        <v>129</v>
      </c>
      <c r="J3" s="79" t="s">
        <v>68</v>
      </c>
      <c r="K3" s="79" t="s">
        <v>2</v>
      </c>
      <c r="L3" s="79" t="s">
        <v>129</v>
      </c>
      <c r="M3" s="79" t="s">
        <v>68</v>
      </c>
      <c r="N3" s="79" t="s">
        <v>2</v>
      </c>
      <c r="O3" s="79" t="s">
        <v>129</v>
      </c>
      <c r="P3" s="79" t="s">
        <v>68</v>
      </c>
      <c r="Q3" s="79" t="s">
        <v>2</v>
      </c>
      <c r="R3" s="79" t="s">
        <v>129</v>
      </c>
      <c r="S3" s="79" t="s">
        <v>68</v>
      </c>
      <c r="T3" s="79" t="s">
        <v>2</v>
      </c>
      <c r="U3" s="79" t="s">
        <v>129</v>
      </c>
      <c r="V3" s="79" t="s">
        <v>68</v>
      </c>
      <c r="W3" s="79" t="s">
        <v>2</v>
      </c>
      <c r="X3" s="79" t="s">
        <v>129</v>
      </c>
      <c r="Y3" s="79" t="s">
        <v>68</v>
      </c>
      <c r="AB3" s="178"/>
      <c r="AC3" s="79" t="s">
        <v>2</v>
      </c>
      <c r="AD3" s="79" t="s">
        <v>129</v>
      </c>
      <c r="AE3" s="79" t="s">
        <v>68</v>
      </c>
      <c r="AF3" s="79" t="s">
        <v>2</v>
      </c>
      <c r="AG3" s="79" t="s">
        <v>129</v>
      </c>
      <c r="AH3" s="79" t="s">
        <v>68</v>
      </c>
      <c r="AI3" s="79" t="s">
        <v>2</v>
      </c>
      <c r="AJ3" s="79" t="s">
        <v>129</v>
      </c>
      <c r="AK3" s="79" t="s">
        <v>68</v>
      </c>
      <c r="AL3" s="79" t="s">
        <v>2</v>
      </c>
      <c r="AM3" s="79" t="s">
        <v>129</v>
      </c>
      <c r="AN3" s="79" t="s">
        <v>68</v>
      </c>
      <c r="AO3" s="79" t="s">
        <v>2</v>
      </c>
      <c r="AP3" s="79" t="s">
        <v>129</v>
      </c>
      <c r="AQ3" s="79" t="s">
        <v>68</v>
      </c>
      <c r="AR3" s="79" t="s">
        <v>2</v>
      </c>
      <c r="AS3" s="79" t="s">
        <v>129</v>
      </c>
      <c r="AT3" s="79" t="s">
        <v>68</v>
      </c>
      <c r="AW3" s="78" t="s">
        <v>130</v>
      </c>
      <c r="AX3" s="79" t="s">
        <v>2</v>
      </c>
      <c r="AY3" s="79" t="s">
        <v>129</v>
      </c>
      <c r="AZ3" s="79" t="s">
        <v>68</v>
      </c>
      <c r="BA3" s="81" t="s">
        <v>132</v>
      </c>
      <c r="BD3" s="78" t="s">
        <v>133</v>
      </c>
      <c r="BE3" s="79" t="s">
        <v>136</v>
      </c>
      <c r="BF3" s="79" t="s">
        <v>137</v>
      </c>
      <c r="BG3" s="79" t="s">
        <v>138</v>
      </c>
      <c r="BH3" s="79" t="s">
        <v>134</v>
      </c>
      <c r="BI3" s="79" t="s">
        <v>135</v>
      </c>
      <c r="BJ3" s="81" t="s">
        <v>139</v>
      </c>
      <c r="BK3" s="81" t="s">
        <v>132</v>
      </c>
      <c r="BT3" s="177" t="s">
        <v>151</v>
      </c>
      <c r="BU3" s="177"/>
      <c r="BV3" s="177"/>
    </row>
    <row r="4" spans="1:74" ht="16.5" x14ac:dyDescent="0.25">
      <c r="A4" s="85">
        <v>2021</v>
      </c>
      <c r="B4" s="121">
        <v>7722.1832983013492</v>
      </c>
      <c r="C4" s="121">
        <v>39.604677280951158</v>
      </c>
      <c r="D4" s="121">
        <v>19.277296437904816</v>
      </c>
      <c r="E4" s="57"/>
      <c r="F4" s="57"/>
      <c r="G4" s="85">
        <v>2021</v>
      </c>
      <c r="H4" s="121">
        <v>4956.8121740246343</v>
      </c>
      <c r="I4" s="121">
        <v>16.248720311656189</v>
      </c>
      <c r="J4" s="121">
        <v>10.434325061801667</v>
      </c>
      <c r="K4" s="121">
        <v>2765.3711242767149</v>
      </c>
      <c r="L4" s="121">
        <v>23.355956969294969</v>
      </c>
      <c r="M4" s="121">
        <v>8.842971376103149</v>
      </c>
      <c r="N4" s="122">
        <f t="shared" ref="N4:N12" si="0">+SUM(H4,K4)</f>
        <v>7722.1832983013492</v>
      </c>
      <c r="O4" s="122">
        <f t="shared" ref="O4:O12" si="1">+SUM(I4,L4)</f>
        <v>39.604677280951158</v>
      </c>
      <c r="P4" s="122">
        <f t="shared" ref="P4:P12" si="2">+SUM(J4,M4)</f>
        <v>19.277296437904816</v>
      </c>
      <c r="Q4" s="123">
        <f t="shared" ref="Q4:Q12" si="3">IFERROR(H4/$N4,"-")</f>
        <v>0.6418925817410972</v>
      </c>
      <c r="R4" s="123">
        <f t="shared" ref="R4:R12" si="4">IFERROR(I4/$O4,"-")</f>
        <v>0.41027276138092433</v>
      </c>
      <c r="S4" s="123">
        <f t="shared" ref="S4:S12" si="5">IFERROR(J4/$P4,"-")</f>
        <v>0.5412753336761853</v>
      </c>
      <c r="T4" s="123">
        <f t="shared" ref="T4:T12" si="6">IFERROR(K4/$N4,"-")</f>
        <v>0.3581074182589028</v>
      </c>
      <c r="U4" s="123">
        <f t="shared" ref="U4:U12" si="7">IFERROR(L4/$O4,"-")</f>
        <v>0.58972723861907572</v>
      </c>
      <c r="V4" s="123">
        <f t="shared" ref="V4:V12" si="8">IFERROR(M4/$P4,"-")</f>
        <v>0.4587246663238147</v>
      </c>
      <c r="W4" s="123">
        <f t="shared" ref="W4:W12" si="9">+SUM(Q4,T4)</f>
        <v>1</v>
      </c>
      <c r="X4" s="123">
        <f t="shared" ref="X4:X12" si="10">+SUM(R4,U4)</f>
        <v>1</v>
      </c>
      <c r="Y4" s="123">
        <f t="shared" ref="Y4:Y12" si="11">+SUM(S4,V4)</f>
        <v>1</v>
      </c>
      <c r="Z4" s="86">
        <v>0</v>
      </c>
      <c r="AB4" s="85">
        <v>2021</v>
      </c>
      <c r="AC4" s="124">
        <v>4657.6730759813126</v>
      </c>
      <c r="AD4" s="124">
        <v>0</v>
      </c>
      <c r="AE4" s="124">
        <v>0</v>
      </c>
      <c r="AF4" s="124">
        <v>0</v>
      </c>
      <c r="AG4" s="124">
        <v>0</v>
      </c>
      <c r="AH4" s="124">
        <v>19.277296437904816</v>
      </c>
      <c r="AI4" s="124">
        <v>0</v>
      </c>
      <c r="AJ4" s="124">
        <v>0.79255361999999996</v>
      </c>
      <c r="AK4" s="124">
        <v>0</v>
      </c>
      <c r="AL4" s="124">
        <v>0</v>
      </c>
      <c r="AM4" s="124">
        <v>19.38025699428449</v>
      </c>
      <c r="AN4" s="124">
        <v>0</v>
      </c>
      <c r="AO4" s="124">
        <v>3064.5102223200347</v>
      </c>
      <c r="AP4" s="124">
        <v>19.431866666666668</v>
      </c>
      <c r="AQ4" s="124">
        <v>0</v>
      </c>
      <c r="AR4" s="125">
        <f t="shared" ref="AR4:AT12" si="12">+SUMPRODUCT(1*($AC$3:$AQ$3=AR$3)*($AC4:$AQ4))</f>
        <v>7722.1832983013473</v>
      </c>
      <c r="AS4" s="125">
        <f t="shared" si="12"/>
        <v>39.604677280951158</v>
      </c>
      <c r="AT4" s="125">
        <f t="shared" si="12"/>
        <v>19.277296437904816</v>
      </c>
      <c r="AU4" s="57"/>
      <c r="AV4" s="57"/>
      <c r="AW4" s="81" t="s">
        <v>74</v>
      </c>
      <c r="AX4" s="128">
        <f>+AX5/$BA$5</f>
        <v>0.23810738740382006</v>
      </c>
      <c r="AY4" s="128">
        <f>+AY5/$BA$5</f>
        <v>0.61577508234909495</v>
      </c>
      <c r="AZ4" s="128">
        <f>+AZ5/$BA$5</f>
        <v>0.14611753024708501</v>
      </c>
      <c r="BA4" s="128">
        <f>+SUM(AX4:AZ4)</f>
        <v>1</v>
      </c>
      <c r="BD4" s="81" t="s">
        <v>74</v>
      </c>
      <c r="BE4" s="128">
        <f t="shared" ref="BE4:BJ4" si="13">+BE5/$BK$5</f>
        <v>0.16962221422285387</v>
      </c>
      <c r="BF4" s="128">
        <f t="shared" si="13"/>
        <v>0.14611753024708501</v>
      </c>
      <c r="BG4" s="128">
        <f t="shared" si="13"/>
        <v>0.46000738602895525</v>
      </c>
      <c r="BH4" s="128">
        <f t="shared" si="13"/>
        <v>5.9799861557133932E-2</v>
      </c>
      <c r="BI4" s="128">
        <f t="shared" si="13"/>
        <v>0.15576769632013979</v>
      </c>
      <c r="BJ4" s="128">
        <f t="shared" si="13"/>
        <v>8.6853116238322908E-3</v>
      </c>
      <c r="BK4" s="128">
        <f>+SUM(BE4:BJ4)</f>
        <v>1</v>
      </c>
      <c r="BL4" s="84"/>
      <c r="BT4" s="87" t="s">
        <v>141</v>
      </c>
    </row>
    <row r="5" spans="1:74" ht="16.5" x14ac:dyDescent="0.25">
      <c r="A5" s="85">
        <v>2022</v>
      </c>
      <c r="B5" s="121">
        <v>16465.305239414811</v>
      </c>
      <c r="C5" s="121">
        <v>41.563341467379658</v>
      </c>
      <c r="D5" s="121">
        <v>44.22438594188268</v>
      </c>
      <c r="E5" s="57"/>
      <c r="F5" s="57"/>
      <c r="G5" s="85">
        <v>2022</v>
      </c>
      <c r="H5" s="121">
        <v>10944.405910816884</v>
      </c>
      <c r="I5" s="121">
        <v>15.833818781625693</v>
      </c>
      <c r="J5" s="121">
        <v>36.133681228461327</v>
      </c>
      <c r="K5" s="121">
        <v>5520.8993285979259</v>
      </c>
      <c r="L5" s="121">
        <v>25.729522685753963</v>
      </c>
      <c r="M5" s="121">
        <v>8.0907047134213546</v>
      </c>
      <c r="N5" s="122">
        <f t="shared" si="0"/>
        <v>16465.305239414811</v>
      </c>
      <c r="O5" s="122">
        <f t="shared" si="1"/>
        <v>41.563341467379658</v>
      </c>
      <c r="P5" s="122">
        <f t="shared" si="2"/>
        <v>44.22438594188268</v>
      </c>
      <c r="Q5" s="123">
        <f t="shared" si="3"/>
        <v>0.66469499056829251</v>
      </c>
      <c r="R5" s="123">
        <f t="shared" si="4"/>
        <v>0.38095634813318896</v>
      </c>
      <c r="S5" s="123">
        <f t="shared" si="5"/>
        <v>0.81705331705331707</v>
      </c>
      <c r="T5" s="123">
        <f t="shared" si="6"/>
        <v>0.33530500943170749</v>
      </c>
      <c r="U5" s="123">
        <f t="shared" si="7"/>
        <v>0.61904365186681098</v>
      </c>
      <c r="V5" s="123">
        <f t="shared" si="8"/>
        <v>0.18294668294668298</v>
      </c>
      <c r="W5" s="123">
        <f t="shared" si="9"/>
        <v>1</v>
      </c>
      <c r="X5" s="123">
        <f t="shared" si="10"/>
        <v>1</v>
      </c>
      <c r="Y5" s="123">
        <f t="shared" si="11"/>
        <v>1</v>
      </c>
      <c r="Z5" s="86">
        <v>0</v>
      </c>
      <c r="AB5" s="85">
        <v>2022</v>
      </c>
      <c r="AC5" s="124">
        <v>13699.39195771923</v>
      </c>
      <c r="AD5" s="124">
        <v>0</v>
      </c>
      <c r="AE5" s="124">
        <v>0</v>
      </c>
      <c r="AF5" s="124">
        <v>0</v>
      </c>
      <c r="AG5" s="124">
        <v>0</v>
      </c>
      <c r="AH5" s="124">
        <v>44.22438594188268</v>
      </c>
      <c r="AI5" s="124">
        <v>0</v>
      </c>
      <c r="AJ5" s="124">
        <v>0</v>
      </c>
      <c r="AK5" s="124">
        <v>0</v>
      </c>
      <c r="AL5" s="124">
        <v>0</v>
      </c>
      <c r="AM5" s="124">
        <v>19.040041467379655</v>
      </c>
      <c r="AN5" s="124">
        <v>0</v>
      </c>
      <c r="AO5" s="124">
        <v>2765.9132816955848</v>
      </c>
      <c r="AP5" s="124">
        <v>22.523299999999999</v>
      </c>
      <c r="AQ5" s="124">
        <v>0</v>
      </c>
      <c r="AR5" s="125">
        <f t="shared" si="12"/>
        <v>16465.305239414814</v>
      </c>
      <c r="AS5" s="125">
        <f t="shared" si="12"/>
        <v>41.563341467379658</v>
      </c>
      <c r="AT5" s="125">
        <f t="shared" si="12"/>
        <v>44.22438594188268</v>
      </c>
      <c r="AU5" s="57"/>
      <c r="AV5" s="57"/>
      <c r="AW5" s="81" t="s">
        <v>131</v>
      </c>
      <c r="AX5" s="126">
        <v>274.3160107011534</v>
      </c>
      <c r="AY5" s="126">
        <v>709.415049742669</v>
      </c>
      <c r="AZ5" s="126">
        <v>168.337397793154</v>
      </c>
      <c r="BA5" s="127">
        <f>+SUM(AX5:AZ5)</f>
        <v>1152.0684582369763</v>
      </c>
      <c r="BD5" s="81" t="s">
        <v>131</v>
      </c>
      <c r="BE5" s="130">
        <v>195.41640282246536</v>
      </c>
      <c r="BF5" s="130">
        <v>168.337397793154</v>
      </c>
      <c r="BG5" s="130">
        <v>529.96</v>
      </c>
      <c r="BH5" s="130">
        <v>68.893534306911917</v>
      </c>
      <c r="BI5" s="130">
        <v>179.45504974266896</v>
      </c>
      <c r="BJ5" s="130">
        <v>10.006073571776156</v>
      </c>
      <c r="BK5" s="129">
        <f>+SUM(BE5:BJ5)</f>
        <v>1152.0684582369763</v>
      </c>
      <c r="BL5" s="83"/>
      <c r="BT5" s="87" t="s">
        <v>142</v>
      </c>
    </row>
    <row r="6" spans="1:74" x14ac:dyDescent="0.25">
      <c r="A6" s="85">
        <v>2023</v>
      </c>
      <c r="B6" s="121">
        <v>15235.354289414852</v>
      </c>
      <c r="C6" s="121">
        <v>126.8360963350793</v>
      </c>
      <c r="D6" s="121">
        <v>45.576586590594097</v>
      </c>
      <c r="E6" s="57"/>
      <c r="F6" s="57"/>
      <c r="G6" s="85">
        <v>2023</v>
      </c>
      <c r="H6" s="121">
        <v>13333.002644442955</v>
      </c>
      <c r="I6" s="121">
        <v>97.250542593319082</v>
      </c>
      <c r="J6" s="121">
        <v>39.418561340139632</v>
      </c>
      <c r="K6" s="121">
        <v>1902.351644971897</v>
      </c>
      <c r="L6" s="121">
        <v>29.585553741760222</v>
      </c>
      <c r="M6" s="121">
        <v>6.1580252504544672</v>
      </c>
      <c r="N6" s="122">
        <f t="shared" si="0"/>
        <v>15235.354289414852</v>
      </c>
      <c r="O6" s="122">
        <f t="shared" si="1"/>
        <v>126.8360963350793</v>
      </c>
      <c r="P6" s="122">
        <f t="shared" si="2"/>
        <v>45.576586590594097</v>
      </c>
      <c r="Q6" s="123">
        <f t="shared" si="3"/>
        <v>0.87513571336548412</v>
      </c>
      <c r="R6" s="123">
        <f t="shared" si="4"/>
        <v>0.7667418456052113</v>
      </c>
      <c r="S6" s="123">
        <f t="shared" si="5"/>
        <v>0.86488621217356954</v>
      </c>
      <c r="T6" s="123">
        <f t="shared" si="6"/>
        <v>0.12486428663451588</v>
      </c>
      <c r="U6" s="123">
        <f t="shared" si="7"/>
        <v>0.2332581543947887</v>
      </c>
      <c r="V6" s="123">
        <f t="shared" si="8"/>
        <v>0.13511378782643046</v>
      </c>
      <c r="W6" s="123">
        <f t="shared" si="9"/>
        <v>1</v>
      </c>
      <c r="X6" s="123">
        <f t="shared" si="10"/>
        <v>1</v>
      </c>
      <c r="Y6" s="123">
        <f t="shared" si="11"/>
        <v>1</v>
      </c>
      <c r="Z6" s="86">
        <v>0</v>
      </c>
      <c r="AB6" s="85">
        <v>2023</v>
      </c>
      <c r="AC6" s="124">
        <v>10938.280363922051</v>
      </c>
      <c r="AD6" s="124">
        <v>0</v>
      </c>
      <c r="AE6" s="124">
        <v>0</v>
      </c>
      <c r="AF6" s="124">
        <v>0</v>
      </c>
      <c r="AG6" s="124">
        <v>0</v>
      </c>
      <c r="AH6" s="124">
        <v>45.576586590594097</v>
      </c>
      <c r="AI6" s="124">
        <v>0</v>
      </c>
      <c r="AJ6" s="124">
        <v>0</v>
      </c>
      <c r="AK6" s="124">
        <v>0</v>
      </c>
      <c r="AL6" s="124">
        <v>0</v>
      </c>
      <c r="AM6" s="124">
        <v>19.97781556584853</v>
      </c>
      <c r="AN6" s="124">
        <v>0</v>
      </c>
      <c r="AO6" s="124">
        <v>4297.0739254928067</v>
      </c>
      <c r="AP6" s="124">
        <v>106.85828076923077</v>
      </c>
      <c r="AQ6" s="124">
        <v>0</v>
      </c>
      <c r="AR6" s="125">
        <f t="shared" si="12"/>
        <v>15235.354289414858</v>
      </c>
      <c r="AS6" s="125">
        <f t="shared" si="12"/>
        <v>126.8360963350793</v>
      </c>
      <c r="AT6" s="125">
        <f t="shared" si="12"/>
        <v>45.576586590594097</v>
      </c>
      <c r="AU6" s="57"/>
      <c r="AV6" s="57"/>
      <c r="AW6" s="57"/>
      <c r="BA6" s="57"/>
      <c r="BD6" s="57"/>
      <c r="BT6" s="87" t="s">
        <v>143</v>
      </c>
    </row>
    <row r="7" spans="1:74" x14ac:dyDescent="0.25">
      <c r="A7" s="85">
        <v>2024</v>
      </c>
      <c r="B7" s="121">
        <v>3771.4610306424038</v>
      </c>
      <c r="C7" s="121">
        <v>126.40803226687616</v>
      </c>
      <c r="D7" s="121">
        <v>43.618708047318449</v>
      </c>
      <c r="E7" s="57"/>
      <c r="F7" s="57"/>
      <c r="G7" s="85">
        <v>2024</v>
      </c>
      <c r="H7" s="121">
        <v>3332.5015066782153</v>
      </c>
      <c r="I7" s="121">
        <v>97.103693879033358</v>
      </c>
      <c r="J7" s="121">
        <v>39.418561340139632</v>
      </c>
      <c r="K7" s="121">
        <v>438.95952396418858</v>
      </c>
      <c r="L7" s="121">
        <v>29.304338387842805</v>
      </c>
      <c r="M7" s="121">
        <v>4.2001467071788134</v>
      </c>
      <c r="N7" s="122">
        <f t="shared" si="0"/>
        <v>3771.4610306424038</v>
      </c>
      <c r="O7" s="122">
        <f t="shared" si="1"/>
        <v>126.40803226687616</v>
      </c>
      <c r="P7" s="122">
        <f t="shared" si="2"/>
        <v>43.618708047318449</v>
      </c>
      <c r="Q7" s="123">
        <f t="shared" si="3"/>
        <v>0.88361021885213031</v>
      </c>
      <c r="R7" s="123">
        <f t="shared" si="4"/>
        <v>0.76817661138831217</v>
      </c>
      <c r="S7" s="123">
        <f t="shared" si="5"/>
        <v>0.90370767738873847</v>
      </c>
      <c r="T7" s="123">
        <f t="shared" si="6"/>
        <v>0.11638978114786973</v>
      </c>
      <c r="U7" s="123">
        <f t="shared" si="7"/>
        <v>0.2318233886116878</v>
      </c>
      <c r="V7" s="123">
        <f t="shared" si="8"/>
        <v>9.629232261126143E-2</v>
      </c>
      <c r="W7" s="123">
        <f t="shared" si="9"/>
        <v>1</v>
      </c>
      <c r="X7" s="123">
        <f t="shared" si="10"/>
        <v>1</v>
      </c>
      <c r="Y7" s="123">
        <f t="shared" si="11"/>
        <v>0.99999999999999989</v>
      </c>
      <c r="Z7" s="86">
        <v>0</v>
      </c>
      <c r="AB7" s="85">
        <v>2024</v>
      </c>
      <c r="AC7" s="124">
        <v>335.98423545278769</v>
      </c>
      <c r="AD7" s="124">
        <v>0</v>
      </c>
      <c r="AE7" s="124">
        <v>0</v>
      </c>
      <c r="AF7" s="124">
        <v>0</v>
      </c>
      <c r="AG7" s="124">
        <v>0</v>
      </c>
      <c r="AH7" s="124">
        <v>43.618708047318449</v>
      </c>
      <c r="AI7" s="124">
        <v>0</v>
      </c>
      <c r="AJ7" s="124">
        <v>0</v>
      </c>
      <c r="AK7" s="124">
        <v>0</v>
      </c>
      <c r="AL7" s="124">
        <v>0</v>
      </c>
      <c r="AM7" s="124">
        <v>20.263159189953083</v>
      </c>
      <c r="AN7" s="124">
        <v>0</v>
      </c>
      <c r="AO7" s="124">
        <v>3435.4767951896147</v>
      </c>
      <c r="AP7" s="124">
        <v>106.14487307692309</v>
      </c>
      <c r="AQ7" s="124">
        <v>0</v>
      </c>
      <c r="AR7" s="125">
        <f t="shared" si="12"/>
        <v>3771.4610306424024</v>
      </c>
      <c r="AS7" s="125">
        <f t="shared" si="12"/>
        <v>126.40803226687618</v>
      </c>
      <c r="AT7" s="125">
        <f t="shared" si="12"/>
        <v>43.618708047318449</v>
      </c>
      <c r="AU7" s="57"/>
      <c r="AV7" s="57"/>
      <c r="AW7" s="57"/>
      <c r="BD7" s="57"/>
      <c r="BT7" s="87" t="s">
        <v>144</v>
      </c>
    </row>
    <row r="8" spans="1:74" x14ac:dyDescent="0.25">
      <c r="A8" s="85">
        <v>2025</v>
      </c>
      <c r="B8" s="121">
        <v>599.8418095457854</v>
      </c>
      <c r="C8" s="121">
        <v>121.62095291622964</v>
      </c>
      <c r="D8" s="121">
        <v>41.634730456580144</v>
      </c>
      <c r="E8" s="57"/>
      <c r="F8" s="57"/>
      <c r="G8" s="85">
        <v>2025</v>
      </c>
      <c r="H8" s="121">
        <v>540.0289653266957</v>
      </c>
      <c r="I8" s="121">
        <v>96.925524169033366</v>
      </c>
      <c r="J8" s="121">
        <v>39.418561340139632</v>
      </c>
      <c r="K8" s="121">
        <v>59.812844219089747</v>
      </c>
      <c r="L8" s="121">
        <v>24.695428747196267</v>
      </c>
      <c r="M8" s="121">
        <v>2.2161691164405091</v>
      </c>
      <c r="N8" s="122">
        <f t="shared" si="0"/>
        <v>599.8418095457854</v>
      </c>
      <c r="O8" s="122">
        <f t="shared" si="1"/>
        <v>121.62095291622964</v>
      </c>
      <c r="P8" s="122">
        <f t="shared" si="2"/>
        <v>41.634730456580144</v>
      </c>
      <c r="Q8" s="123">
        <f t="shared" si="3"/>
        <v>0.90028563653410321</v>
      </c>
      <c r="R8" s="123">
        <f t="shared" si="4"/>
        <v>0.79694758053568249</v>
      </c>
      <c r="S8" s="123">
        <f t="shared" si="5"/>
        <v>0.94677114293434184</v>
      </c>
      <c r="T8" s="123">
        <f t="shared" si="6"/>
        <v>9.9714363465896891E-2</v>
      </c>
      <c r="U8" s="123">
        <f t="shared" si="7"/>
        <v>0.20305241946431749</v>
      </c>
      <c r="V8" s="123">
        <f t="shared" si="8"/>
        <v>5.3228857065658164E-2</v>
      </c>
      <c r="W8" s="123">
        <f t="shared" si="9"/>
        <v>1</v>
      </c>
      <c r="X8" s="123">
        <f t="shared" si="10"/>
        <v>1</v>
      </c>
      <c r="Y8" s="123">
        <f t="shared" si="11"/>
        <v>1</v>
      </c>
      <c r="Z8" s="86">
        <v>0</v>
      </c>
      <c r="AB8" s="85">
        <v>2025</v>
      </c>
      <c r="AC8" s="124">
        <v>142.91938279199013</v>
      </c>
      <c r="AD8" s="124">
        <v>0</v>
      </c>
      <c r="AE8" s="124">
        <v>0</v>
      </c>
      <c r="AF8" s="124">
        <v>0</v>
      </c>
      <c r="AG8" s="124">
        <v>0</v>
      </c>
      <c r="AH8" s="124">
        <v>41.634730456580144</v>
      </c>
      <c r="AI8" s="124">
        <v>0</v>
      </c>
      <c r="AJ8" s="124">
        <v>0</v>
      </c>
      <c r="AK8" s="124">
        <v>0</v>
      </c>
      <c r="AL8" s="124">
        <v>0</v>
      </c>
      <c r="AM8" s="124">
        <v>20.164187531614232</v>
      </c>
      <c r="AN8" s="124">
        <v>0</v>
      </c>
      <c r="AO8" s="124">
        <v>456.92242675379498</v>
      </c>
      <c r="AP8" s="124">
        <v>101.45676538461539</v>
      </c>
      <c r="AQ8" s="124">
        <v>0</v>
      </c>
      <c r="AR8" s="125">
        <f t="shared" si="12"/>
        <v>599.84180954578505</v>
      </c>
      <c r="AS8" s="125">
        <f t="shared" si="12"/>
        <v>121.62095291622963</v>
      </c>
      <c r="AT8" s="125">
        <f t="shared" si="12"/>
        <v>41.634730456580144</v>
      </c>
      <c r="AU8" s="57"/>
      <c r="AV8" s="57"/>
      <c r="AW8" s="57"/>
      <c r="BD8" s="57"/>
      <c r="BT8" s="87" t="s">
        <v>145</v>
      </c>
    </row>
    <row r="9" spans="1:74" x14ac:dyDescent="0.25">
      <c r="A9" s="85">
        <v>2026</v>
      </c>
      <c r="B9" s="121">
        <v>38.437413832541587</v>
      </c>
      <c r="C9" s="121">
        <v>111.8829650737392</v>
      </c>
      <c r="D9" s="121">
        <v>23.376196838572081</v>
      </c>
      <c r="E9" s="57"/>
      <c r="F9" s="57"/>
      <c r="G9" s="85">
        <v>2026</v>
      </c>
      <c r="H9" s="121">
        <v>36.031060862776869</v>
      </c>
      <c r="I9" s="121">
        <v>92.054714317604791</v>
      </c>
      <c r="J9" s="121">
        <v>22.994160781748118</v>
      </c>
      <c r="K9" s="121">
        <v>2.4063529697647175</v>
      </c>
      <c r="L9" s="121">
        <v>19.828250756134413</v>
      </c>
      <c r="M9" s="121">
        <v>0.38203605682396208</v>
      </c>
      <c r="N9" s="122">
        <f t="shared" si="0"/>
        <v>38.437413832541587</v>
      </c>
      <c r="O9" s="122">
        <f t="shared" si="1"/>
        <v>111.8829650737392</v>
      </c>
      <c r="P9" s="122">
        <f t="shared" si="2"/>
        <v>23.376196838572081</v>
      </c>
      <c r="Q9" s="123">
        <f t="shared" si="3"/>
        <v>0.93739555475172287</v>
      </c>
      <c r="R9" s="123">
        <f t="shared" si="4"/>
        <v>0.8227768566638709</v>
      </c>
      <c r="S9" s="123">
        <f t="shared" si="5"/>
        <v>0.9836570482588689</v>
      </c>
      <c r="T9" s="123">
        <f t="shared" si="6"/>
        <v>6.2604445248277074E-2</v>
      </c>
      <c r="U9" s="123">
        <f t="shared" si="7"/>
        <v>0.17722314333612915</v>
      </c>
      <c r="V9" s="123">
        <f t="shared" si="8"/>
        <v>1.6342951741130977E-2</v>
      </c>
      <c r="W9" s="123">
        <f t="shared" si="9"/>
        <v>1</v>
      </c>
      <c r="X9" s="123">
        <f t="shared" si="10"/>
        <v>1</v>
      </c>
      <c r="Y9" s="123">
        <f t="shared" si="11"/>
        <v>0.99999999999999989</v>
      </c>
      <c r="Z9" s="86">
        <v>0</v>
      </c>
      <c r="AB9" s="85">
        <v>2026</v>
      </c>
      <c r="AC9" s="124">
        <v>38.437413832541587</v>
      </c>
      <c r="AD9" s="124">
        <v>0</v>
      </c>
      <c r="AE9" s="124">
        <v>0</v>
      </c>
      <c r="AF9" s="124">
        <v>0</v>
      </c>
      <c r="AG9" s="124">
        <v>0</v>
      </c>
      <c r="AH9" s="124">
        <v>23.376196838572081</v>
      </c>
      <c r="AI9" s="124">
        <v>0</v>
      </c>
      <c r="AJ9" s="124">
        <v>0</v>
      </c>
      <c r="AK9" s="124">
        <v>0</v>
      </c>
      <c r="AL9" s="124">
        <v>0</v>
      </c>
      <c r="AM9" s="124">
        <v>15.114307381431498</v>
      </c>
      <c r="AN9" s="124">
        <v>0</v>
      </c>
      <c r="AO9" s="124">
        <v>0</v>
      </c>
      <c r="AP9" s="124">
        <v>96.768657692307713</v>
      </c>
      <c r="AQ9" s="124">
        <v>0</v>
      </c>
      <c r="AR9" s="125">
        <f t="shared" si="12"/>
        <v>38.437413832541587</v>
      </c>
      <c r="AS9" s="125">
        <f t="shared" si="12"/>
        <v>111.88296507373921</v>
      </c>
      <c r="AT9" s="125">
        <f t="shared" si="12"/>
        <v>23.376196838572081</v>
      </c>
      <c r="AU9" s="57"/>
      <c r="AV9" s="57"/>
      <c r="AW9" s="57"/>
      <c r="BD9" s="57"/>
      <c r="BT9" s="87" t="s">
        <v>146</v>
      </c>
    </row>
    <row r="10" spans="1:74" x14ac:dyDescent="0.25">
      <c r="A10" s="85">
        <v>2027</v>
      </c>
      <c r="B10" s="121">
        <v>0</v>
      </c>
      <c r="C10" s="121">
        <v>106.78923412562585</v>
      </c>
      <c r="D10" s="121">
        <v>0</v>
      </c>
      <c r="E10" s="57"/>
      <c r="F10" s="57"/>
      <c r="G10" s="85">
        <v>2027</v>
      </c>
      <c r="H10" s="121">
        <v>0</v>
      </c>
      <c r="I10" s="121">
        <v>92.054714317604791</v>
      </c>
      <c r="J10" s="121">
        <v>0</v>
      </c>
      <c r="K10" s="121">
        <v>0</v>
      </c>
      <c r="L10" s="121">
        <v>14.734519808021066</v>
      </c>
      <c r="M10" s="121">
        <v>0</v>
      </c>
      <c r="N10" s="122">
        <f t="shared" si="0"/>
        <v>0</v>
      </c>
      <c r="O10" s="122">
        <f t="shared" si="1"/>
        <v>106.78923412562585</v>
      </c>
      <c r="P10" s="122">
        <f t="shared" si="2"/>
        <v>0</v>
      </c>
      <c r="Q10" s="123" t="str">
        <f t="shared" si="3"/>
        <v>-</v>
      </c>
      <c r="R10" s="123">
        <f t="shared" si="4"/>
        <v>0.86202242268459839</v>
      </c>
      <c r="S10" s="123" t="str">
        <f t="shared" si="5"/>
        <v>-</v>
      </c>
      <c r="T10" s="123" t="str">
        <f t="shared" si="6"/>
        <v>-</v>
      </c>
      <c r="U10" s="123">
        <f t="shared" si="7"/>
        <v>0.13797757731540161</v>
      </c>
      <c r="V10" s="123" t="str">
        <f t="shared" si="8"/>
        <v>-</v>
      </c>
      <c r="W10" s="123">
        <f t="shared" si="9"/>
        <v>0</v>
      </c>
      <c r="X10" s="123">
        <f t="shared" si="10"/>
        <v>1</v>
      </c>
      <c r="Y10" s="123">
        <f t="shared" si="11"/>
        <v>0</v>
      </c>
      <c r="Z10" s="86">
        <v>0</v>
      </c>
      <c r="AB10" s="85">
        <v>2027</v>
      </c>
      <c r="AC10" s="124">
        <v>0</v>
      </c>
      <c r="AD10" s="124">
        <v>0</v>
      </c>
      <c r="AE10" s="124">
        <v>0</v>
      </c>
      <c r="AF10" s="124">
        <v>0</v>
      </c>
      <c r="AG10" s="124">
        <v>0</v>
      </c>
      <c r="AH10" s="124">
        <v>0</v>
      </c>
      <c r="AI10" s="124">
        <v>0</v>
      </c>
      <c r="AJ10" s="124">
        <v>0</v>
      </c>
      <c r="AK10" s="124">
        <v>0</v>
      </c>
      <c r="AL10" s="124">
        <v>0</v>
      </c>
      <c r="AM10" s="124">
        <v>14.708684125625846</v>
      </c>
      <c r="AN10" s="124">
        <v>0</v>
      </c>
      <c r="AO10" s="124">
        <v>0</v>
      </c>
      <c r="AP10" s="124">
        <v>92.080550000000017</v>
      </c>
      <c r="AQ10" s="124">
        <v>0</v>
      </c>
      <c r="AR10" s="125">
        <f t="shared" si="12"/>
        <v>0</v>
      </c>
      <c r="AS10" s="125">
        <f t="shared" si="12"/>
        <v>106.78923412562587</v>
      </c>
      <c r="AT10" s="125">
        <f t="shared" si="12"/>
        <v>0</v>
      </c>
      <c r="AU10" s="57"/>
      <c r="AV10" s="57"/>
      <c r="AW10" s="57"/>
      <c r="BD10" s="57"/>
      <c r="BT10" s="87" t="s">
        <v>160</v>
      </c>
    </row>
    <row r="11" spans="1:74" x14ac:dyDescent="0.25">
      <c r="A11" s="85">
        <v>2028</v>
      </c>
      <c r="B11" s="121">
        <v>0</v>
      </c>
      <c r="C11" s="121">
        <v>101.67777185709049</v>
      </c>
      <c r="D11" s="121">
        <v>0</v>
      </c>
      <c r="E11" s="57"/>
      <c r="F11" s="57"/>
      <c r="G11" s="85">
        <v>2028</v>
      </c>
      <c r="H11" s="121">
        <v>0</v>
      </c>
      <c r="I11" s="121">
        <v>92.054714317604791</v>
      </c>
      <c r="J11" s="121">
        <v>0</v>
      </c>
      <c r="K11" s="121">
        <v>0</v>
      </c>
      <c r="L11" s="121">
        <v>9.6230575394856999</v>
      </c>
      <c r="M11" s="121">
        <v>0</v>
      </c>
      <c r="N11" s="122">
        <f t="shared" si="0"/>
        <v>0</v>
      </c>
      <c r="O11" s="122">
        <f t="shared" si="1"/>
        <v>101.67777185709049</v>
      </c>
      <c r="P11" s="122">
        <f t="shared" si="2"/>
        <v>0</v>
      </c>
      <c r="Q11" s="123" t="str">
        <f t="shared" si="3"/>
        <v>-</v>
      </c>
      <c r="R11" s="123">
        <f t="shared" si="4"/>
        <v>0.90535731297287825</v>
      </c>
      <c r="S11" s="123" t="str">
        <f t="shared" si="5"/>
        <v>-</v>
      </c>
      <c r="T11" s="123" t="str">
        <f t="shared" si="6"/>
        <v>-</v>
      </c>
      <c r="U11" s="123">
        <f t="shared" si="7"/>
        <v>9.4642687027121711E-2</v>
      </c>
      <c r="V11" s="123" t="str">
        <f t="shared" si="8"/>
        <v>-</v>
      </c>
      <c r="W11" s="123">
        <f t="shared" si="9"/>
        <v>0</v>
      </c>
      <c r="X11" s="123">
        <f t="shared" si="10"/>
        <v>1</v>
      </c>
      <c r="Y11" s="123">
        <f t="shared" si="11"/>
        <v>0</v>
      </c>
      <c r="Z11" s="86">
        <v>0</v>
      </c>
      <c r="AB11" s="85">
        <v>2028</v>
      </c>
      <c r="AC11" s="124">
        <v>0</v>
      </c>
      <c r="AD11" s="124">
        <v>0</v>
      </c>
      <c r="AE11" s="124">
        <v>0</v>
      </c>
      <c r="AF11" s="124">
        <v>0</v>
      </c>
      <c r="AG11" s="124">
        <v>0</v>
      </c>
      <c r="AH11" s="124">
        <v>0</v>
      </c>
      <c r="AI11" s="124">
        <v>0</v>
      </c>
      <c r="AJ11" s="124">
        <v>0</v>
      </c>
      <c r="AK11" s="124">
        <v>0</v>
      </c>
      <c r="AL11" s="124">
        <v>0</v>
      </c>
      <c r="AM11" s="124">
        <v>14.285329549398174</v>
      </c>
      <c r="AN11" s="124">
        <v>0</v>
      </c>
      <c r="AO11" s="124">
        <v>0</v>
      </c>
      <c r="AP11" s="124">
        <v>87.39244230769232</v>
      </c>
      <c r="AQ11" s="124">
        <v>0</v>
      </c>
      <c r="AR11" s="125">
        <f t="shared" si="12"/>
        <v>0</v>
      </c>
      <c r="AS11" s="125">
        <f t="shared" si="12"/>
        <v>101.67777185709049</v>
      </c>
      <c r="AT11" s="125">
        <f t="shared" si="12"/>
        <v>0</v>
      </c>
      <c r="AU11" s="57"/>
      <c r="AV11" s="57"/>
      <c r="AW11" s="57"/>
      <c r="BD11" s="57"/>
      <c r="BT11" s="87" t="s">
        <v>147</v>
      </c>
    </row>
    <row r="12" spans="1:74" x14ac:dyDescent="0.25">
      <c r="A12" s="85">
        <v>2029</v>
      </c>
      <c r="B12" s="121">
        <v>0</v>
      </c>
      <c r="C12" s="121">
        <v>55.779218955644872</v>
      </c>
      <c r="D12" s="121">
        <v>0</v>
      </c>
      <c r="E12" s="57"/>
      <c r="F12" s="57"/>
      <c r="G12" s="85">
        <v>2029</v>
      </c>
      <c r="H12" s="121">
        <v>0</v>
      </c>
      <c r="I12" s="121">
        <v>51.288560471450943</v>
      </c>
      <c r="J12" s="121">
        <v>0</v>
      </c>
      <c r="K12" s="121">
        <v>0</v>
      </c>
      <c r="L12" s="121">
        <v>4.4906584841939283</v>
      </c>
      <c r="M12" s="121">
        <v>0</v>
      </c>
      <c r="N12" s="122">
        <f t="shared" si="0"/>
        <v>0</v>
      </c>
      <c r="O12" s="122">
        <f t="shared" si="1"/>
        <v>55.779218955644872</v>
      </c>
      <c r="P12" s="122">
        <f t="shared" si="2"/>
        <v>0</v>
      </c>
      <c r="Q12" s="123" t="str">
        <f t="shared" si="3"/>
        <v>-</v>
      </c>
      <c r="R12" s="123">
        <f t="shared" si="4"/>
        <v>0.91949226668510975</v>
      </c>
      <c r="S12" s="123" t="str">
        <f t="shared" si="5"/>
        <v>-</v>
      </c>
      <c r="T12" s="123" t="str">
        <f t="shared" si="6"/>
        <v>-</v>
      </c>
      <c r="U12" s="123">
        <f t="shared" si="7"/>
        <v>8.0507733314890251E-2</v>
      </c>
      <c r="V12" s="123" t="str">
        <f t="shared" si="8"/>
        <v>-</v>
      </c>
      <c r="W12" s="123">
        <f t="shared" si="9"/>
        <v>0</v>
      </c>
      <c r="X12" s="123">
        <f t="shared" si="10"/>
        <v>1</v>
      </c>
      <c r="Y12" s="123">
        <f t="shared" si="11"/>
        <v>0</v>
      </c>
      <c r="Z12" s="86">
        <v>0</v>
      </c>
      <c r="AB12" s="85">
        <v>2029</v>
      </c>
      <c r="AC12" s="124">
        <v>0</v>
      </c>
      <c r="AD12" s="124">
        <v>0</v>
      </c>
      <c r="AE12" s="124">
        <v>0</v>
      </c>
      <c r="AF12" s="124">
        <v>0</v>
      </c>
      <c r="AG12" s="124">
        <v>0</v>
      </c>
      <c r="AH12" s="124">
        <v>0</v>
      </c>
      <c r="AI12" s="124">
        <v>0</v>
      </c>
      <c r="AJ12" s="124">
        <v>0</v>
      </c>
      <c r="AK12" s="124">
        <v>0</v>
      </c>
      <c r="AL12" s="124">
        <v>0</v>
      </c>
      <c r="AM12" s="124">
        <v>13.841038186414099</v>
      </c>
      <c r="AN12" s="124">
        <v>0</v>
      </c>
      <c r="AO12" s="124">
        <v>0</v>
      </c>
      <c r="AP12" s="124">
        <v>41.938180769230776</v>
      </c>
      <c r="AQ12" s="124">
        <v>0</v>
      </c>
      <c r="AR12" s="125">
        <f t="shared" si="12"/>
        <v>0</v>
      </c>
      <c r="AS12" s="125">
        <f t="shared" si="12"/>
        <v>55.779218955644879</v>
      </c>
      <c r="AT12" s="125">
        <f t="shared" si="12"/>
        <v>0</v>
      </c>
      <c r="AU12" s="57"/>
      <c r="AV12" s="57"/>
      <c r="AW12" s="57"/>
      <c r="BD12" s="57"/>
      <c r="BT12" s="87" t="s">
        <v>148</v>
      </c>
    </row>
    <row r="13" spans="1:74" x14ac:dyDescent="0.25">
      <c r="A13" s="85" t="s">
        <v>201</v>
      </c>
      <c r="B13" s="122">
        <v>0</v>
      </c>
      <c r="C13" s="122">
        <v>5.8575682984786486</v>
      </c>
      <c r="D13" s="122">
        <v>0</v>
      </c>
      <c r="E13" s="57"/>
      <c r="F13" s="57"/>
      <c r="G13" s="85" t="s">
        <v>201</v>
      </c>
      <c r="H13" s="122">
        <v>0</v>
      </c>
      <c r="I13" s="122">
        <v>4.9899177816928102</v>
      </c>
      <c r="J13" s="122">
        <v>0</v>
      </c>
      <c r="K13" s="122">
        <v>0</v>
      </c>
      <c r="L13" s="122">
        <v>0.86765051678583716</v>
      </c>
      <c r="M13" s="122">
        <v>0</v>
      </c>
      <c r="N13" s="122">
        <v>0</v>
      </c>
      <c r="O13" s="122">
        <v>5.8575682984786486</v>
      </c>
      <c r="P13" s="122">
        <v>0</v>
      </c>
      <c r="Q13" s="123" t="s">
        <v>234</v>
      </c>
      <c r="R13" s="123">
        <v>0.89719348502298601</v>
      </c>
      <c r="S13" s="123" t="s">
        <v>234</v>
      </c>
      <c r="T13" s="123" t="s">
        <v>234</v>
      </c>
      <c r="U13" s="123">
        <v>0.102806514977014</v>
      </c>
      <c r="V13" s="123" t="s">
        <v>234</v>
      </c>
      <c r="W13" s="123">
        <v>0</v>
      </c>
      <c r="X13" s="123">
        <v>1</v>
      </c>
      <c r="Y13" s="123">
        <v>0</v>
      </c>
      <c r="Z13" s="86">
        <v>0</v>
      </c>
      <c r="AB13" s="85" t="s">
        <v>201</v>
      </c>
      <c r="AC13" s="122">
        <v>0</v>
      </c>
      <c r="AD13" s="122">
        <v>0</v>
      </c>
      <c r="AE13" s="122">
        <v>0</v>
      </c>
      <c r="AF13" s="122">
        <v>0</v>
      </c>
      <c r="AG13" s="122">
        <v>0</v>
      </c>
      <c r="AH13" s="122">
        <v>0</v>
      </c>
      <c r="AI13" s="122">
        <v>0</v>
      </c>
      <c r="AJ13" s="122">
        <v>0</v>
      </c>
      <c r="AK13" s="122">
        <v>0</v>
      </c>
      <c r="AL13" s="122">
        <v>0</v>
      </c>
      <c r="AM13" s="122">
        <v>5.8575682984786486</v>
      </c>
      <c r="AN13" s="122">
        <v>0</v>
      </c>
      <c r="AO13" s="122">
        <v>0</v>
      </c>
      <c r="AP13" s="122">
        <v>0</v>
      </c>
      <c r="AQ13" s="122">
        <v>0</v>
      </c>
      <c r="AR13" s="122">
        <v>0</v>
      </c>
      <c r="AS13" s="122">
        <v>5.8575682984786486</v>
      </c>
      <c r="AT13" s="122">
        <v>0</v>
      </c>
      <c r="AU13" s="57"/>
      <c r="AV13" s="57"/>
      <c r="AW13" s="57"/>
      <c r="BD13" s="57"/>
      <c r="BT13" s="87" t="s">
        <v>150</v>
      </c>
    </row>
    <row r="14" spans="1:74" x14ac:dyDescent="0.25">
      <c r="E14" s="57"/>
      <c r="F14" s="57"/>
      <c r="AU14" s="57"/>
      <c r="AV14" s="57"/>
      <c r="AW14" s="57"/>
      <c r="BD14" s="57"/>
      <c r="BT14" s="87" t="s">
        <v>149</v>
      </c>
    </row>
    <row r="15" spans="1:74" x14ac:dyDescent="0.25">
      <c r="A15" s="80"/>
      <c r="B15" s="134"/>
      <c r="C15" s="134"/>
      <c r="D15" s="134"/>
      <c r="E15" s="57"/>
      <c r="F15" s="57"/>
      <c r="G15" s="80"/>
      <c r="H15" s="134"/>
      <c r="I15" s="134"/>
      <c r="J15" s="134"/>
      <c r="K15" s="134"/>
      <c r="L15" s="134"/>
      <c r="M15" s="134"/>
      <c r="N15" s="135"/>
      <c r="O15" s="135"/>
      <c r="P15" s="135"/>
      <c r="Q15" s="136"/>
      <c r="R15" s="136"/>
      <c r="S15" s="136"/>
      <c r="T15" s="136"/>
      <c r="U15" s="136"/>
      <c r="V15" s="136"/>
      <c r="W15" s="136"/>
      <c r="X15" s="136"/>
      <c r="Y15" s="136"/>
      <c r="Z15" s="86"/>
      <c r="AB15" s="80"/>
      <c r="AC15" s="137"/>
      <c r="AD15" s="137"/>
      <c r="AE15" s="137"/>
      <c r="AF15" s="137"/>
      <c r="AG15" s="137"/>
      <c r="AH15" s="137"/>
      <c r="AI15" s="137"/>
      <c r="AJ15" s="137"/>
      <c r="AK15" s="137"/>
      <c r="AL15" s="137"/>
      <c r="AM15" s="137"/>
      <c r="AN15" s="137"/>
      <c r="AO15" s="137"/>
      <c r="AP15" s="137"/>
      <c r="AQ15" s="137"/>
      <c r="AR15" s="138"/>
      <c r="AS15" s="138"/>
      <c r="AT15" s="138"/>
      <c r="AU15" s="57"/>
      <c r="AV15" s="57"/>
      <c r="AW15" s="57"/>
      <c r="BD15" s="57"/>
    </row>
    <row r="16" spans="1:74" x14ac:dyDescent="0.25">
      <c r="A16" s="80"/>
      <c r="B16" s="134"/>
      <c r="C16" s="134"/>
      <c r="D16" s="134"/>
      <c r="E16" s="57"/>
      <c r="F16" s="57"/>
      <c r="G16" s="80"/>
      <c r="H16" s="134"/>
      <c r="I16" s="134"/>
      <c r="J16" s="134"/>
      <c r="K16" s="134"/>
      <c r="L16" s="134"/>
      <c r="M16" s="134"/>
      <c r="N16" s="135"/>
      <c r="O16" s="135"/>
      <c r="P16" s="135"/>
      <c r="Q16" s="136"/>
      <c r="R16" s="136"/>
      <c r="S16" s="136"/>
      <c r="T16" s="136"/>
      <c r="U16" s="136"/>
      <c r="V16" s="136"/>
      <c r="W16" s="136"/>
      <c r="X16" s="136"/>
      <c r="Y16" s="136"/>
      <c r="Z16" s="86"/>
      <c r="AB16" s="80"/>
      <c r="AC16" s="137"/>
      <c r="AD16" s="137"/>
      <c r="AE16" s="137"/>
      <c r="AF16" s="137"/>
      <c r="AG16" s="137"/>
      <c r="AH16" s="137"/>
      <c r="AI16" s="137"/>
      <c r="AJ16" s="137"/>
      <c r="AK16" s="137"/>
      <c r="AL16" s="137"/>
      <c r="AM16" s="137"/>
      <c r="AN16" s="137"/>
      <c r="AO16" s="137"/>
      <c r="AP16" s="137"/>
      <c r="AQ16" s="137"/>
      <c r="AR16" s="138"/>
      <c r="AS16" s="138"/>
      <c r="AT16" s="138"/>
      <c r="AU16" s="57"/>
      <c r="AV16" s="57"/>
      <c r="AW16" s="57"/>
      <c r="BD16" s="57"/>
    </row>
    <row r="17" spans="1:56" x14ac:dyDescent="0.25">
      <c r="A17" s="80"/>
      <c r="B17" s="134"/>
      <c r="C17" s="134"/>
      <c r="D17" s="134"/>
      <c r="E17" s="57"/>
      <c r="F17" s="57"/>
      <c r="G17" s="80"/>
      <c r="H17" s="134"/>
      <c r="I17" s="134"/>
      <c r="J17" s="134"/>
      <c r="K17" s="134"/>
      <c r="L17" s="134"/>
      <c r="M17" s="134"/>
      <c r="N17" s="135"/>
      <c r="O17" s="135"/>
      <c r="P17" s="135"/>
      <c r="Q17" s="136"/>
      <c r="R17" s="136"/>
      <c r="S17" s="136"/>
      <c r="T17" s="136"/>
      <c r="U17" s="136"/>
      <c r="V17" s="136"/>
      <c r="W17" s="136"/>
      <c r="X17" s="136"/>
      <c r="Y17" s="136"/>
      <c r="Z17" s="86"/>
      <c r="AB17" s="80"/>
      <c r="AC17" s="137"/>
      <c r="AD17" s="137"/>
      <c r="AE17" s="137"/>
      <c r="AF17" s="137"/>
      <c r="AG17" s="137"/>
      <c r="AH17" s="137"/>
      <c r="AI17" s="137"/>
      <c r="AJ17" s="137"/>
      <c r="AK17" s="137"/>
      <c r="AL17" s="137"/>
      <c r="AM17" s="137"/>
      <c r="AN17" s="137"/>
      <c r="AO17" s="137"/>
      <c r="AP17" s="137"/>
      <c r="AQ17" s="137"/>
      <c r="AR17" s="138"/>
      <c r="AS17" s="138"/>
      <c r="AT17" s="138"/>
      <c r="AU17" s="57"/>
      <c r="AV17" s="57"/>
      <c r="AW17" s="57"/>
      <c r="BD17" s="57"/>
    </row>
    <row r="18" spans="1:56" x14ac:dyDescent="0.25">
      <c r="A18" s="80"/>
      <c r="B18" s="134"/>
      <c r="C18" s="134"/>
      <c r="D18" s="134"/>
      <c r="E18" s="57"/>
      <c r="F18" s="57"/>
      <c r="G18" s="80"/>
      <c r="H18" s="134"/>
      <c r="I18" s="134"/>
      <c r="J18" s="134"/>
      <c r="K18" s="134"/>
      <c r="L18" s="134"/>
      <c r="M18" s="134"/>
      <c r="N18" s="135"/>
      <c r="O18" s="135"/>
      <c r="P18" s="135"/>
      <c r="Q18" s="136"/>
      <c r="R18" s="136"/>
      <c r="S18" s="136"/>
      <c r="T18" s="136"/>
      <c r="U18" s="136"/>
      <c r="V18" s="136"/>
      <c r="W18" s="136"/>
      <c r="X18" s="136"/>
      <c r="Y18" s="136"/>
      <c r="Z18" s="86"/>
      <c r="AB18" s="80"/>
      <c r="AC18" s="137"/>
      <c r="AD18" s="137"/>
      <c r="AE18" s="137"/>
      <c r="AF18" s="137"/>
      <c r="AG18" s="137"/>
      <c r="AH18" s="137"/>
      <c r="AI18" s="137"/>
      <c r="AJ18" s="137"/>
      <c r="AK18" s="137"/>
      <c r="AL18" s="137"/>
      <c r="AM18" s="137"/>
      <c r="AN18" s="137"/>
      <c r="AO18" s="137"/>
      <c r="AP18" s="137"/>
      <c r="AQ18" s="137"/>
      <c r="AR18" s="138"/>
      <c r="AS18" s="138"/>
      <c r="AT18" s="138"/>
      <c r="AU18" s="57"/>
      <c r="AV18" s="57"/>
      <c r="AW18" s="57"/>
      <c r="BD18" s="57"/>
    </row>
    <row r="19" spans="1:56" x14ac:dyDescent="0.25">
      <c r="A19" s="80"/>
      <c r="B19" s="134"/>
      <c r="C19" s="134"/>
      <c r="D19" s="134"/>
      <c r="E19" s="57"/>
      <c r="F19" s="57"/>
      <c r="G19" s="80"/>
      <c r="H19" s="134"/>
      <c r="I19" s="134"/>
      <c r="J19" s="134"/>
      <c r="K19" s="134"/>
      <c r="L19" s="134"/>
      <c r="M19" s="134"/>
      <c r="N19" s="135"/>
      <c r="O19" s="135"/>
      <c r="P19" s="135"/>
      <c r="Q19" s="136"/>
      <c r="R19" s="136"/>
      <c r="S19" s="136"/>
      <c r="T19" s="136"/>
      <c r="U19" s="136"/>
      <c r="V19" s="136"/>
      <c r="W19" s="136"/>
      <c r="X19" s="136"/>
      <c r="Y19" s="136"/>
      <c r="Z19" s="86"/>
      <c r="AB19" s="80"/>
      <c r="AC19" s="137"/>
      <c r="AD19" s="137"/>
      <c r="AE19" s="137"/>
      <c r="AF19" s="137"/>
      <c r="AG19" s="137"/>
      <c r="AH19" s="137"/>
      <c r="AI19" s="137"/>
      <c r="AJ19" s="137"/>
      <c r="AK19" s="137"/>
      <c r="AL19" s="137"/>
      <c r="AM19" s="137"/>
      <c r="AN19" s="137"/>
      <c r="AO19" s="137"/>
      <c r="AP19" s="137"/>
      <c r="AQ19" s="137"/>
      <c r="AR19" s="138"/>
      <c r="AS19" s="138"/>
      <c r="AT19" s="138"/>
      <c r="AU19" s="57"/>
      <c r="AV19" s="57"/>
      <c r="AW19" s="57"/>
      <c r="BD19" s="57"/>
    </row>
    <row r="20" spans="1:56" x14ac:dyDescent="0.25">
      <c r="A20" s="80"/>
      <c r="B20" s="134"/>
      <c r="C20" s="134"/>
      <c r="D20" s="134"/>
      <c r="E20" s="57"/>
      <c r="F20" s="57"/>
      <c r="G20" s="80"/>
      <c r="H20" s="134"/>
      <c r="I20" s="134"/>
      <c r="J20" s="134"/>
      <c r="K20" s="134"/>
      <c r="L20" s="134"/>
      <c r="M20" s="134"/>
      <c r="N20" s="135"/>
      <c r="O20" s="135"/>
      <c r="P20" s="135"/>
      <c r="Q20" s="136"/>
      <c r="R20" s="136"/>
      <c r="S20" s="136"/>
      <c r="T20" s="136"/>
      <c r="U20" s="136"/>
      <c r="V20" s="136"/>
      <c r="W20" s="136"/>
      <c r="X20" s="136"/>
      <c r="Y20" s="136"/>
      <c r="Z20" s="86"/>
      <c r="AB20" s="80"/>
      <c r="AC20" s="137"/>
      <c r="AD20" s="137"/>
      <c r="AE20" s="137"/>
      <c r="AF20" s="137"/>
      <c r="AG20" s="137"/>
      <c r="AH20" s="137"/>
      <c r="AI20" s="137"/>
      <c r="AJ20" s="137"/>
      <c r="AK20" s="137"/>
      <c r="AL20" s="137"/>
      <c r="AM20" s="137"/>
      <c r="AN20" s="137"/>
      <c r="AO20" s="137"/>
      <c r="AP20" s="137"/>
      <c r="AQ20" s="137"/>
      <c r="AR20" s="138"/>
      <c r="AS20" s="138"/>
      <c r="AT20" s="138"/>
      <c r="AU20" s="57"/>
      <c r="AV20" s="57"/>
      <c r="AW20" s="57"/>
      <c r="BD20" s="57"/>
    </row>
    <row r="21" spans="1:56" x14ac:dyDescent="0.25">
      <c r="A21" s="80"/>
      <c r="B21" s="134"/>
      <c r="C21" s="134"/>
      <c r="D21" s="134"/>
      <c r="E21" s="57"/>
      <c r="F21" s="57"/>
      <c r="G21" s="80"/>
      <c r="H21" s="134"/>
      <c r="I21" s="134"/>
      <c r="J21" s="134"/>
      <c r="K21" s="134"/>
      <c r="L21" s="134"/>
      <c r="M21" s="134"/>
      <c r="N21" s="135"/>
      <c r="O21" s="135"/>
      <c r="P21" s="135"/>
      <c r="Q21" s="136"/>
      <c r="R21" s="136"/>
      <c r="S21" s="136"/>
      <c r="T21" s="136"/>
      <c r="U21" s="136"/>
      <c r="V21" s="136"/>
      <c r="W21" s="136"/>
      <c r="X21" s="136"/>
      <c r="Y21" s="136"/>
      <c r="Z21" s="86"/>
      <c r="AB21" s="80"/>
      <c r="AC21" s="137"/>
      <c r="AD21" s="137"/>
      <c r="AE21" s="137"/>
      <c r="AF21" s="137"/>
      <c r="AG21" s="137"/>
      <c r="AH21" s="137"/>
      <c r="AI21" s="137"/>
      <c r="AJ21" s="137"/>
      <c r="AK21" s="137"/>
      <c r="AL21" s="137"/>
      <c r="AM21" s="137"/>
      <c r="AN21" s="137"/>
      <c r="AO21" s="137"/>
      <c r="AP21" s="137"/>
      <c r="AQ21" s="137"/>
      <c r="AR21" s="138"/>
      <c r="AS21" s="138"/>
      <c r="AT21" s="138"/>
      <c r="AU21" s="57"/>
      <c r="AV21" s="57"/>
      <c r="AW21" s="57"/>
      <c r="BD21" s="57"/>
    </row>
    <row r="22" spans="1:56" x14ac:dyDescent="0.25">
      <c r="A22" s="80"/>
      <c r="B22" s="134"/>
      <c r="C22" s="134"/>
      <c r="D22" s="134"/>
      <c r="E22" s="57"/>
      <c r="F22" s="57"/>
      <c r="G22" s="80"/>
      <c r="H22" s="134"/>
      <c r="I22" s="134"/>
      <c r="J22" s="134"/>
      <c r="K22" s="134"/>
      <c r="L22" s="134"/>
      <c r="M22" s="134"/>
      <c r="N22" s="135"/>
      <c r="O22" s="135"/>
      <c r="P22" s="135"/>
      <c r="Q22" s="136"/>
      <c r="R22" s="136"/>
      <c r="S22" s="136"/>
      <c r="T22" s="136"/>
      <c r="U22" s="136"/>
      <c r="V22" s="136"/>
      <c r="W22" s="136"/>
      <c r="X22" s="136"/>
      <c r="Y22" s="136"/>
      <c r="Z22" s="86"/>
      <c r="AB22" s="80"/>
      <c r="AC22" s="137"/>
      <c r="AD22" s="137"/>
      <c r="AE22" s="137"/>
      <c r="AF22" s="137"/>
      <c r="AG22" s="137"/>
      <c r="AH22" s="137"/>
      <c r="AI22" s="137"/>
      <c r="AJ22" s="137"/>
      <c r="AK22" s="137"/>
      <c r="AL22" s="137"/>
      <c r="AM22" s="137"/>
      <c r="AN22" s="137"/>
      <c r="AO22" s="137"/>
      <c r="AP22" s="137"/>
      <c r="AQ22" s="137"/>
      <c r="AR22" s="138"/>
      <c r="AS22" s="138"/>
      <c r="AT22" s="138"/>
      <c r="AU22" s="57"/>
      <c r="AV22" s="57"/>
      <c r="AW22" s="57"/>
      <c r="BD22" s="57"/>
    </row>
    <row r="23" spans="1:56" x14ac:dyDescent="0.25">
      <c r="A23" s="80"/>
      <c r="B23" s="134"/>
      <c r="C23" s="134"/>
      <c r="D23" s="134"/>
      <c r="E23" s="57"/>
      <c r="F23" s="57"/>
      <c r="G23" s="80"/>
      <c r="H23" s="134"/>
      <c r="I23" s="134"/>
      <c r="J23" s="134"/>
      <c r="K23" s="134"/>
      <c r="L23" s="134"/>
      <c r="M23" s="134"/>
      <c r="N23" s="135"/>
      <c r="O23" s="135"/>
      <c r="P23" s="135"/>
      <c r="Q23" s="136"/>
      <c r="R23" s="136"/>
      <c r="S23" s="136"/>
      <c r="T23" s="136"/>
      <c r="U23" s="136"/>
      <c r="V23" s="136"/>
      <c r="W23" s="136"/>
      <c r="X23" s="136"/>
      <c r="Y23" s="136"/>
      <c r="Z23" s="86"/>
      <c r="AB23" s="80"/>
      <c r="AC23" s="137"/>
      <c r="AD23" s="137"/>
      <c r="AE23" s="137"/>
      <c r="AF23" s="137"/>
      <c r="AG23" s="137"/>
      <c r="AH23" s="137"/>
      <c r="AI23" s="137"/>
      <c r="AJ23" s="137"/>
      <c r="AK23" s="137"/>
      <c r="AL23" s="137"/>
      <c r="AM23" s="137"/>
      <c r="AN23" s="137"/>
      <c r="AO23" s="137"/>
      <c r="AP23" s="137"/>
      <c r="AQ23" s="137"/>
      <c r="AR23" s="138"/>
      <c r="AS23" s="138"/>
      <c r="AT23" s="138"/>
      <c r="AU23" s="57"/>
      <c r="AV23" s="57"/>
      <c r="AW23" s="57"/>
      <c r="BD23" s="57"/>
    </row>
    <row r="24" spans="1:56" x14ac:dyDescent="0.25">
      <c r="A24" s="80"/>
      <c r="B24" s="134"/>
      <c r="C24" s="134"/>
      <c r="D24" s="134"/>
      <c r="E24" s="57"/>
      <c r="F24" s="57"/>
      <c r="G24" s="80"/>
      <c r="H24" s="134"/>
      <c r="I24" s="134"/>
      <c r="J24" s="134"/>
      <c r="K24" s="134"/>
      <c r="L24" s="134"/>
      <c r="M24" s="134"/>
      <c r="N24" s="135"/>
      <c r="O24" s="135"/>
      <c r="P24" s="135"/>
      <c r="Q24" s="136"/>
      <c r="R24" s="136"/>
      <c r="S24" s="136"/>
      <c r="T24" s="136"/>
      <c r="U24" s="136"/>
      <c r="V24" s="136"/>
      <c r="W24" s="136"/>
      <c r="X24" s="136"/>
      <c r="Y24" s="136"/>
      <c r="Z24" s="86"/>
      <c r="AB24" s="80"/>
      <c r="AC24" s="137"/>
      <c r="AD24" s="137"/>
      <c r="AE24" s="137"/>
      <c r="AF24" s="137"/>
      <c r="AG24" s="137"/>
      <c r="AH24" s="137"/>
      <c r="AI24" s="137"/>
      <c r="AJ24" s="137"/>
      <c r="AK24" s="137"/>
      <c r="AL24" s="137"/>
      <c r="AM24" s="137"/>
      <c r="AN24" s="137"/>
      <c r="AO24" s="137"/>
      <c r="AP24" s="137"/>
      <c r="AQ24" s="137"/>
      <c r="AR24" s="138"/>
      <c r="AS24" s="138"/>
      <c r="AT24" s="138"/>
      <c r="AU24" s="57"/>
      <c r="AV24" s="57"/>
      <c r="AW24" s="57"/>
      <c r="BD24" s="57"/>
    </row>
    <row r="25" spans="1:56" x14ac:dyDescent="0.25">
      <c r="A25" s="80"/>
      <c r="B25" s="134"/>
      <c r="C25" s="134"/>
      <c r="D25" s="134"/>
      <c r="E25" s="57"/>
      <c r="F25" s="57"/>
      <c r="G25" s="80"/>
      <c r="H25" s="134"/>
      <c r="I25" s="134"/>
      <c r="J25" s="134"/>
      <c r="K25" s="134"/>
      <c r="L25" s="134"/>
      <c r="M25" s="134"/>
      <c r="N25" s="135"/>
      <c r="O25" s="135"/>
      <c r="P25" s="135"/>
      <c r="Q25" s="136"/>
      <c r="R25" s="136"/>
      <c r="S25" s="136"/>
      <c r="T25" s="136"/>
      <c r="U25" s="136"/>
      <c r="V25" s="136"/>
      <c r="W25" s="136"/>
      <c r="X25" s="136"/>
      <c r="Y25" s="136"/>
      <c r="Z25" s="86"/>
      <c r="AB25" s="80"/>
      <c r="AC25" s="137"/>
      <c r="AD25" s="137"/>
      <c r="AE25" s="137"/>
      <c r="AF25" s="137"/>
      <c r="AG25" s="137"/>
      <c r="AH25" s="137"/>
      <c r="AI25" s="137"/>
      <c r="AJ25" s="137"/>
      <c r="AK25" s="137"/>
      <c r="AL25" s="137"/>
      <c r="AM25" s="137"/>
      <c r="AN25" s="137"/>
      <c r="AO25" s="137"/>
      <c r="AP25" s="137"/>
      <c r="AQ25" s="137"/>
      <c r="AR25" s="138"/>
      <c r="AS25" s="138"/>
      <c r="AT25" s="138"/>
      <c r="AU25" s="57"/>
      <c r="AV25" s="57"/>
      <c r="AW25" s="57"/>
      <c r="BD25" s="57"/>
    </row>
    <row r="26" spans="1:56" x14ac:dyDescent="0.25">
      <c r="A26" s="80"/>
      <c r="B26" s="134"/>
      <c r="C26" s="134"/>
      <c r="D26" s="134"/>
      <c r="E26" s="57"/>
      <c r="F26" s="57"/>
      <c r="G26" s="80"/>
      <c r="H26" s="134"/>
      <c r="I26" s="134"/>
      <c r="J26" s="134"/>
      <c r="K26" s="134"/>
      <c r="L26" s="134"/>
      <c r="M26" s="134"/>
      <c r="N26" s="135"/>
      <c r="O26" s="135"/>
      <c r="P26" s="135"/>
      <c r="Q26" s="136"/>
      <c r="R26" s="136"/>
      <c r="S26" s="136"/>
      <c r="T26" s="136"/>
      <c r="U26" s="136"/>
      <c r="V26" s="136"/>
      <c r="W26" s="136"/>
      <c r="X26" s="136"/>
      <c r="Y26" s="136"/>
      <c r="Z26" s="86"/>
      <c r="AB26" s="80"/>
      <c r="AC26" s="137"/>
      <c r="AD26" s="137"/>
      <c r="AE26" s="137"/>
      <c r="AF26" s="137"/>
      <c r="AG26" s="137"/>
      <c r="AH26" s="137"/>
      <c r="AI26" s="137"/>
      <c r="AJ26" s="137"/>
      <c r="AK26" s="137"/>
      <c r="AL26" s="137"/>
      <c r="AM26" s="137"/>
      <c r="AN26" s="137"/>
      <c r="AO26" s="137"/>
      <c r="AP26" s="137"/>
      <c r="AQ26" s="137"/>
      <c r="AR26" s="138"/>
      <c r="AS26" s="138"/>
      <c r="AT26" s="138"/>
      <c r="AU26" s="57"/>
      <c r="AV26" s="57"/>
      <c r="AW26" s="57"/>
      <c r="BD26" s="57"/>
    </row>
    <row r="27" spans="1:56" x14ac:dyDescent="0.25">
      <c r="A27" s="80"/>
      <c r="B27" s="134"/>
      <c r="C27" s="134"/>
      <c r="D27" s="134"/>
      <c r="E27" s="57"/>
      <c r="F27" s="57"/>
      <c r="G27" s="80"/>
      <c r="H27" s="134"/>
      <c r="I27" s="134"/>
      <c r="J27" s="134"/>
      <c r="K27" s="134"/>
      <c r="L27" s="134"/>
      <c r="M27" s="134"/>
      <c r="N27" s="135"/>
      <c r="O27" s="135"/>
      <c r="P27" s="135"/>
      <c r="Q27" s="136"/>
      <c r="R27" s="136"/>
      <c r="S27" s="136"/>
      <c r="T27" s="136"/>
      <c r="U27" s="136"/>
      <c r="V27" s="136"/>
      <c r="W27" s="136"/>
      <c r="X27" s="136"/>
      <c r="Y27" s="136"/>
      <c r="Z27" s="86"/>
      <c r="AB27" s="80"/>
      <c r="AC27" s="137"/>
      <c r="AD27" s="137"/>
      <c r="AE27" s="137"/>
      <c r="AF27" s="137"/>
      <c r="AG27" s="137"/>
      <c r="AH27" s="137"/>
      <c r="AI27" s="137"/>
      <c r="AJ27" s="137"/>
      <c r="AK27" s="137"/>
      <c r="AL27" s="137"/>
      <c r="AM27" s="137"/>
      <c r="AN27" s="137"/>
      <c r="AO27" s="137"/>
      <c r="AP27" s="137"/>
      <c r="AQ27" s="137"/>
      <c r="AR27" s="138"/>
      <c r="AS27" s="138"/>
      <c r="AT27" s="138"/>
      <c r="AU27" s="57"/>
      <c r="AV27" s="57"/>
      <c r="AW27" s="57"/>
      <c r="BD27" s="57"/>
    </row>
    <row r="28" spans="1:56" x14ac:dyDescent="0.25">
      <c r="A28" s="80"/>
      <c r="B28" s="134"/>
      <c r="C28" s="134"/>
      <c r="D28" s="134"/>
      <c r="E28" s="57"/>
      <c r="F28" s="57"/>
      <c r="G28" s="80"/>
      <c r="H28" s="134"/>
      <c r="I28" s="134"/>
      <c r="J28" s="134"/>
      <c r="K28" s="134"/>
      <c r="L28" s="134"/>
      <c r="M28" s="134"/>
      <c r="N28" s="135"/>
      <c r="O28" s="135"/>
      <c r="P28" s="135"/>
      <c r="Q28" s="136"/>
      <c r="R28" s="136"/>
      <c r="S28" s="136"/>
      <c r="T28" s="136"/>
      <c r="U28" s="136"/>
      <c r="V28" s="136"/>
      <c r="W28" s="136"/>
      <c r="X28" s="136"/>
      <c r="Y28" s="136"/>
      <c r="Z28" s="86"/>
      <c r="AB28" s="80"/>
      <c r="AC28" s="137"/>
      <c r="AD28" s="137"/>
      <c r="AE28" s="137"/>
      <c r="AF28" s="137"/>
      <c r="AG28" s="137"/>
      <c r="AH28" s="137"/>
      <c r="AI28" s="137"/>
      <c r="AJ28" s="137"/>
      <c r="AK28" s="137"/>
      <c r="AL28" s="137"/>
      <c r="AM28" s="137"/>
      <c r="AN28" s="137"/>
      <c r="AO28" s="137"/>
      <c r="AP28" s="137"/>
      <c r="AQ28" s="137"/>
      <c r="AR28" s="138"/>
      <c r="AS28" s="138"/>
      <c r="AT28" s="138"/>
      <c r="AU28" s="57"/>
      <c r="AV28" s="57"/>
    </row>
    <row r="29" spans="1:56" x14ac:dyDescent="0.25">
      <c r="A29" s="80"/>
      <c r="B29" s="134"/>
      <c r="C29" s="134"/>
      <c r="D29" s="134"/>
      <c r="E29" s="57"/>
      <c r="F29" s="57"/>
      <c r="G29" s="80"/>
      <c r="H29" s="134"/>
      <c r="I29" s="134"/>
      <c r="J29" s="134"/>
      <c r="K29" s="134"/>
      <c r="L29" s="134"/>
      <c r="M29" s="134"/>
      <c r="N29" s="135"/>
      <c r="O29" s="135"/>
      <c r="P29" s="135"/>
      <c r="Q29" s="136"/>
      <c r="R29" s="136"/>
      <c r="S29" s="136"/>
      <c r="T29" s="136"/>
      <c r="U29" s="136"/>
      <c r="V29" s="136"/>
      <c r="W29" s="136"/>
      <c r="X29" s="136"/>
      <c r="Y29" s="136"/>
      <c r="Z29" s="86"/>
      <c r="AB29" s="80"/>
      <c r="AC29" s="137"/>
      <c r="AD29" s="137"/>
      <c r="AE29" s="137"/>
      <c r="AF29" s="137"/>
      <c r="AG29" s="137"/>
      <c r="AH29" s="137"/>
      <c r="AI29" s="137"/>
      <c r="AJ29" s="137"/>
      <c r="AK29" s="137"/>
      <c r="AL29" s="137"/>
      <c r="AM29" s="137"/>
      <c r="AN29" s="137"/>
      <c r="AO29" s="137"/>
      <c r="AP29" s="137"/>
      <c r="AQ29" s="137"/>
      <c r="AR29" s="138"/>
      <c r="AS29" s="138"/>
      <c r="AT29" s="138"/>
      <c r="AU29" s="57"/>
      <c r="AV29" s="57"/>
    </row>
    <row r="30" spans="1:56" x14ac:dyDescent="0.25">
      <c r="A30" s="80"/>
      <c r="B30" s="77"/>
      <c r="C30" s="77"/>
      <c r="D30" s="77"/>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7"/>
  <sheetViews>
    <sheetView showGridLines="0" zoomScale="90" zoomScaleNormal="90" workbookViewId="0">
      <pane xSplit="2" ySplit="2" topLeftCell="C12" activePane="bottomRight" state="frozen"/>
      <selection pane="topRight" activeCell="C1" sqref="C1"/>
      <selection pane="bottomLeft" activeCell="A3" sqref="A3"/>
      <selection pane="bottomRight"/>
    </sheetView>
  </sheetViews>
  <sheetFormatPr baseColWidth="10" defaultRowHeight="15" x14ac:dyDescent="0.25"/>
  <cols>
    <col min="1" max="1" width="20.85546875" customWidth="1"/>
    <col min="2" max="2" width="49.85546875" customWidth="1"/>
    <col min="3" max="6" width="19.5703125" customWidth="1"/>
    <col min="8" max="9" width="15.5703125" bestFit="1" customWidth="1"/>
  </cols>
  <sheetData>
    <row r="1" spans="1:18" ht="24.75" customHeight="1" x14ac:dyDescent="0.25">
      <c r="A1" s="12"/>
      <c r="B1" s="91"/>
      <c r="C1" s="81">
        <v>2021</v>
      </c>
      <c r="D1" s="81">
        <v>2021</v>
      </c>
      <c r="E1" s="81">
        <v>2021</v>
      </c>
      <c r="F1" s="81">
        <v>2021</v>
      </c>
      <c r="G1" s="12"/>
      <c r="H1" s="55"/>
      <c r="I1" s="55"/>
      <c r="J1" s="12"/>
      <c r="K1" s="12"/>
      <c r="L1" s="12"/>
      <c r="M1" s="12"/>
      <c r="N1" s="12"/>
    </row>
    <row r="2" spans="1:18" ht="21" customHeight="1" x14ac:dyDescent="0.25">
      <c r="A2" s="12"/>
      <c r="B2" s="12"/>
      <c r="C2" s="45" t="s">
        <v>86</v>
      </c>
      <c r="D2" s="45" t="s">
        <v>156</v>
      </c>
      <c r="E2" s="45" t="s">
        <v>166</v>
      </c>
      <c r="F2" s="45" t="s">
        <v>168</v>
      </c>
      <c r="G2" s="12"/>
      <c r="H2" s="55"/>
      <c r="I2" s="58"/>
      <c r="J2" s="12"/>
      <c r="K2" s="12"/>
      <c r="L2" s="12"/>
      <c r="M2" s="12"/>
      <c r="N2" s="12"/>
    </row>
    <row r="3" spans="1:18" ht="57" customHeight="1" x14ac:dyDescent="0.25">
      <c r="A3" s="178" t="s">
        <v>87</v>
      </c>
      <c r="B3" s="45" t="s">
        <v>88</v>
      </c>
      <c r="C3" s="116">
        <v>9037.2252297628311</v>
      </c>
      <c r="D3" s="116">
        <v>12227.675155996891</v>
      </c>
      <c r="E3" s="116">
        <v>13935.740055275792</v>
      </c>
      <c r="F3" s="116">
        <v>13095.060038596153</v>
      </c>
      <c r="G3" s="179" t="s">
        <v>171</v>
      </c>
      <c r="H3" s="179"/>
      <c r="I3" s="179"/>
      <c r="J3" s="179"/>
      <c r="K3" s="179"/>
      <c r="L3" s="179"/>
      <c r="M3" s="179"/>
      <c r="N3" s="179"/>
      <c r="O3" s="56"/>
      <c r="P3" s="57"/>
      <c r="Q3" s="57"/>
      <c r="R3" s="57"/>
    </row>
    <row r="4" spans="1:18" ht="57" customHeight="1" x14ac:dyDescent="0.25">
      <c r="A4" s="178"/>
      <c r="B4" s="45" t="s">
        <v>89</v>
      </c>
      <c r="C4" s="116">
        <v>152457.36271882997</v>
      </c>
      <c r="D4" s="116">
        <v>168175.32476165</v>
      </c>
      <c r="E4" s="116">
        <v>191095.13047118002</v>
      </c>
      <c r="F4" s="116">
        <v>207896.50308222004</v>
      </c>
      <c r="G4" s="179"/>
      <c r="H4" s="179"/>
      <c r="I4" s="179"/>
      <c r="J4" s="179"/>
      <c r="K4" s="179"/>
      <c r="L4" s="179"/>
      <c r="M4" s="179"/>
      <c r="N4" s="179"/>
      <c r="O4" s="56"/>
      <c r="P4" s="57"/>
      <c r="Q4" s="57"/>
      <c r="R4" s="57"/>
    </row>
    <row r="5" spans="1:18" ht="57" customHeight="1" x14ac:dyDescent="0.25">
      <c r="A5" s="178"/>
      <c r="B5" s="45" t="s">
        <v>90</v>
      </c>
      <c r="C5" s="117">
        <f>+C3/C4</f>
        <v>5.9277066509603508E-2</v>
      </c>
      <c r="D5" s="117">
        <f>+D3/D4</f>
        <v>7.2707902739755789E-2</v>
      </c>
      <c r="E5" s="117">
        <f>+E3/E4</f>
        <v>7.2925668073878569E-2</v>
      </c>
      <c r="F5" s="117">
        <f>+F3/F4</f>
        <v>6.298836124923779E-2</v>
      </c>
      <c r="G5" s="179"/>
      <c r="H5" s="179"/>
      <c r="I5" s="179"/>
      <c r="J5" s="179"/>
      <c r="K5" s="179"/>
      <c r="L5" s="179"/>
      <c r="M5" s="179"/>
      <c r="N5" s="179"/>
      <c r="O5" s="56"/>
      <c r="P5" s="57"/>
      <c r="Q5" s="57"/>
      <c r="R5" s="57"/>
    </row>
    <row r="6" spans="1:18" ht="57" customHeight="1" x14ac:dyDescent="0.25">
      <c r="A6" s="178" t="s">
        <v>91</v>
      </c>
      <c r="B6" s="45" t="s">
        <v>92</v>
      </c>
      <c r="C6" s="116">
        <v>20543.507818018828</v>
      </c>
      <c r="D6" s="116">
        <v>16827.782520754299</v>
      </c>
      <c r="E6" s="116">
        <v>16545.019648473131</v>
      </c>
      <c r="F6" s="116">
        <v>21370.98510707097</v>
      </c>
      <c r="G6" s="179" t="s">
        <v>172</v>
      </c>
      <c r="H6" s="179"/>
      <c r="I6" s="179"/>
      <c r="J6" s="179"/>
      <c r="K6" s="179"/>
      <c r="L6" s="179"/>
      <c r="M6" s="179"/>
      <c r="N6" s="179"/>
      <c r="O6" s="56"/>
      <c r="P6" s="57"/>
      <c r="Q6" s="57"/>
      <c r="R6" s="57"/>
    </row>
    <row r="7" spans="1:18" ht="57" customHeight="1" x14ac:dyDescent="0.25">
      <c r="A7" s="178"/>
      <c r="B7" s="45" t="s">
        <v>93</v>
      </c>
      <c r="C7" s="116">
        <v>91562.151714320004</v>
      </c>
      <c r="D7" s="116">
        <v>109438.9157704</v>
      </c>
      <c r="E7" s="116">
        <v>119885.83000228</v>
      </c>
      <c r="F7" s="116">
        <v>124541.81429032001</v>
      </c>
      <c r="G7" s="179"/>
      <c r="H7" s="179"/>
      <c r="I7" s="179"/>
      <c r="J7" s="179"/>
      <c r="K7" s="179"/>
      <c r="L7" s="179"/>
      <c r="M7" s="179"/>
      <c r="N7" s="179"/>
      <c r="O7" s="56"/>
      <c r="P7" s="57"/>
      <c r="Q7" s="57"/>
      <c r="R7" s="57"/>
    </row>
    <row r="8" spans="1:18" ht="57" customHeight="1" x14ac:dyDescent="0.25">
      <c r="A8" s="178"/>
      <c r="B8" s="45" t="s">
        <v>94</v>
      </c>
      <c r="C8" s="117">
        <f>+C6/C7</f>
        <v>0.22436680913873602</v>
      </c>
      <c r="D8" s="117">
        <f>+D6/D7</f>
        <v>0.15376415603439045</v>
      </c>
      <c r="E8" s="117">
        <f>+E6/E7</f>
        <v>0.13800646538592989</v>
      </c>
      <c r="F8" s="117">
        <f>+F6/F7</f>
        <v>0.17159686671380078</v>
      </c>
      <c r="G8" s="179"/>
      <c r="H8" s="179"/>
      <c r="I8" s="179"/>
      <c r="J8" s="179"/>
      <c r="K8" s="179"/>
      <c r="L8" s="179"/>
      <c r="M8" s="179"/>
      <c r="N8" s="179"/>
      <c r="O8" s="56"/>
      <c r="P8" s="57"/>
      <c r="Q8" s="57"/>
      <c r="R8" s="57"/>
    </row>
    <row r="9" spans="1:18" ht="57" customHeight="1" x14ac:dyDescent="0.25">
      <c r="A9" s="178"/>
      <c r="B9" s="45" t="s">
        <v>95</v>
      </c>
      <c r="C9" s="116">
        <v>5099.0294161310521</v>
      </c>
      <c r="D9" s="116">
        <v>5374.1218769736861</v>
      </c>
      <c r="E9" s="116">
        <v>7275.1146467297876</v>
      </c>
      <c r="F9" s="116">
        <v>5773.7414442651352</v>
      </c>
      <c r="G9" s="179" t="s">
        <v>96</v>
      </c>
      <c r="H9" s="179"/>
      <c r="I9" s="179"/>
      <c r="J9" s="179"/>
      <c r="K9" s="179"/>
      <c r="L9" s="179"/>
      <c r="M9" s="179"/>
      <c r="N9" s="179"/>
      <c r="O9" s="56"/>
      <c r="P9" s="57"/>
      <c r="Q9" s="57"/>
      <c r="R9" s="57"/>
    </row>
    <row r="10" spans="1:18" ht="57" customHeight="1" x14ac:dyDescent="0.25">
      <c r="A10" s="178"/>
      <c r="B10" s="45" t="s">
        <v>97</v>
      </c>
      <c r="C10" s="116">
        <v>179691.91505182997</v>
      </c>
      <c r="D10" s="116">
        <v>199303.99751368002</v>
      </c>
      <c r="E10" s="116">
        <v>226894.75931250001</v>
      </c>
      <c r="F10" s="116">
        <v>244985.66138822003</v>
      </c>
      <c r="G10" s="179"/>
      <c r="H10" s="179"/>
      <c r="I10" s="179"/>
      <c r="J10" s="179"/>
      <c r="K10" s="179"/>
      <c r="L10" s="179"/>
      <c r="M10" s="179"/>
      <c r="N10" s="179"/>
      <c r="O10" s="56"/>
      <c r="P10" s="57"/>
      <c r="Q10" s="57"/>
      <c r="R10" s="57"/>
    </row>
    <row r="11" spans="1:18" ht="57" customHeight="1" x14ac:dyDescent="0.25">
      <c r="A11" s="178"/>
      <c r="B11" s="45" t="s">
        <v>98</v>
      </c>
      <c r="C11" s="117">
        <f>+C9/C10</f>
        <v>2.8376509954052737E-2</v>
      </c>
      <c r="D11" s="117">
        <f>+D9/D10</f>
        <v>2.6964445992132255E-2</v>
      </c>
      <c r="E11" s="117">
        <f>+E9/E10</f>
        <v>3.2063828484949007E-2</v>
      </c>
      <c r="F11" s="117">
        <f>+F9/F10</f>
        <v>2.3567670905913524E-2</v>
      </c>
      <c r="G11" s="179"/>
      <c r="H11" s="179"/>
      <c r="I11" s="179"/>
      <c r="J11" s="179"/>
      <c r="K11" s="179"/>
      <c r="L11" s="179"/>
      <c r="M11" s="179"/>
      <c r="N11" s="179"/>
      <c r="O11" s="56"/>
      <c r="P11" s="57"/>
      <c r="Q11" s="57"/>
      <c r="R11" s="57"/>
    </row>
    <row r="12" spans="1:18" ht="57" customHeight="1" x14ac:dyDescent="0.25">
      <c r="A12" s="178"/>
      <c r="B12" s="45" t="s">
        <v>99</v>
      </c>
      <c r="C12" s="116">
        <v>115.33593280999905</v>
      </c>
      <c r="D12" s="116">
        <v>111.54847799999912</v>
      </c>
      <c r="E12" s="116">
        <v>107.61038514999915</v>
      </c>
      <c r="F12" s="116">
        <v>103.55905412</v>
      </c>
      <c r="G12" s="179" t="s">
        <v>173</v>
      </c>
      <c r="H12" s="179"/>
      <c r="I12" s="179"/>
      <c r="J12" s="179"/>
      <c r="K12" s="179"/>
      <c r="L12" s="179"/>
      <c r="M12" s="179"/>
      <c r="N12" s="179"/>
      <c r="O12" s="56"/>
      <c r="P12" s="57"/>
      <c r="Q12" s="57"/>
      <c r="R12" s="57"/>
    </row>
    <row r="13" spans="1:18" ht="57" customHeight="1" x14ac:dyDescent="0.25">
      <c r="A13" s="178"/>
      <c r="B13" s="45" t="s">
        <v>100</v>
      </c>
      <c r="C13" s="116">
        <v>179691.91505182997</v>
      </c>
      <c r="D13" s="116">
        <v>199303.99751368002</v>
      </c>
      <c r="E13" s="116">
        <v>226894.75931250001</v>
      </c>
      <c r="F13" s="116">
        <v>244985.66138822003</v>
      </c>
      <c r="G13" s="179"/>
      <c r="H13" s="179"/>
      <c r="I13" s="179"/>
      <c r="J13" s="179"/>
      <c r="K13" s="179"/>
      <c r="L13" s="179"/>
      <c r="M13" s="179"/>
      <c r="N13" s="179"/>
      <c r="O13" s="56"/>
      <c r="P13" s="57"/>
      <c r="Q13" s="57"/>
      <c r="R13" s="57"/>
    </row>
    <row r="14" spans="1:18" ht="57" customHeight="1" x14ac:dyDescent="0.25">
      <c r="A14" s="178"/>
      <c r="B14" s="45" t="s">
        <v>101</v>
      </c>
      <c r="C14" s="117">
        <f>+C12/C13</f>
        <v>6.4185376830522278E-4</v>
      </c>
      <c r="D14" s="117">
        <f>+D12/D13</f>
        <v>5.5969011857046449E-4</v>
      </c>
      <c r="E14" s="133">
        <f>+E12/E13</f>
        <v>4.7427444104951045E-4</v>
      </c>
      <c r="F14" s="133">
        <f>+F12/F13</f>
        <v>4.2271475617462225E-4</v>
      </c>
      <c r="G14" s="179"/>
      <c r="H14" s="179"/>
      <c r="I14" s="179"/>
      <c r="J14" s="179"/>
      <c r="K14" s="179"/>
      <c r="L14" s="179"/>
      <c r="M14" s="179"/>
      <c r="N14" s="179"/>
      <c r="O14" s="56"/>
      <c r="P14" s="57"/>
      <c r="Q14" s="57"/>
      <c r="R14" s="57"/>
    </row>
    <row r="15" spans="1:18" ht="57" customHeight="1" x14ac:dyDescent="0.25">
      <c r="A15" s="178"/>
      <c r="B15" s="45" t="s">
        <v>102</v>
      </c>
      <c r="C15" s="116">
        <v>7253.7944883713444</v>
      </c>
      <c r="D15" s="116">
        <v>10450.154757045406</v>
      </c>
      <c r="E15" s="116">
        <v>10248.157484868303</v>
      </c>
      <c r="F15" s="116">
        <v>11130.964737845352</v>
      </c>
      <c r="G15" s="179" t="s">
        <v>174</v>
      </c>
      <c r="H15" s="179"/>
      <c r="I15" s="179"/>
      <c r="J15" s="179"/>
      <c r="K15" s="179"/>
      <c r="L15" s="179"/>
      <c r="M15" s="179"/>
      <c r="N15" s="179"/>
      <c r="O15" s="56"/>
      <c r="P15" s="57"/>
      <c r="Q15" s="57"/>
      <c r="R15" s="57"/>
    </row>
    <row r="16" spans="1:18" ht="57" customHeight="1" x14ac:dyDescent="0.25">
      <c r="A16" s="178"/>
      <c r="B16" s="45" t="s">
        <v>103</v>
      </c>
      <c r="C16" s="116">
        <v>78969.797928579996</v>
      </c>
      <c r="D16" s="116">
        <v>90839.766871180007</v>
      </c>
      <c r="E16" s="116">
        <v>103367.51030458001</v>
      </c>
      <c r="F16" s="116">
        <v>112104.9390957</v>
      </c>
      <c r="G16" s="179"/>
      <c r="H16" s="179"/>
      <c r="I16" s="179"/>
      <c r="J16" s="179"/>
      <c r="K16" s="179"/>
      <c r="L16" s="179"/>
      <c r="M16" s="179"/>
      <c r="N16" s="179"/>
      <c r="O16" s="56"/>
      <c r="P16" s="57"/>
      <c r="Q16" s="57"/>
      <c r="R16" s="57"/>
    </row>
    <row r="17" spans="1:18" ht="57" customHeight="1" x14ac:dyDescent="0.25">
      <c r="A17" s="178"/>
      <c r="B17" s="45" t="s">
        <v>104</v>
      </c>
      <c r="C17" s="117">
        <f>+C15/C16</f>
        <v>9.1855300110197199E-2</v>
      </c>
      <c r="D17" s="117">
        <f>+D15/D16</f>
        <v>0.11503942730131379</v>
      </c>
      <c r="E17" s="117">
        <f>+E15/E16</f>
        <v>9.9142926579844581E-2</v>
      </c>
      <c r="F17" s="117">
        <f>+F15/F16</f>
        <v>9.9290582802451219E-2</v>
      </c>
      <c r="G17" s="179"/>
      <c r="H17" s="179"/>
      <c r="I17" s="179"/>
      <c r="J17" s="179"/>
      <c r="K17" s="179"/>
      <c r="L17" s="179"/>
      <c r="M17" s="179"/>
      <c r="N17" s="179"/>
      <c r="O17" s="56"/>
      <c r="P17" s="57"/>
      <c r="Q17" s="57"/>
      <c r="R17" s="57"/>
    </row>
  </sheetData>
  <mergeCells count="7">
    <mergeCell ref="A3:A5"/>
    <mergeCell ref="G3:N5"/>
    <mergeCell ref="A6:A17"/>
    <mergeCell ref="G6:N8"/>
    <mergeCell ref="G9:N11"/>
    <mergeCell ref="G12:N14"/>
    <mergeCell ref="G15:N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5A460-FD07-4D2C-9676-0F6A4E5B2CB2}">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81" t="s">
        <v>245</v>
      </c>
      <c r="C2" s="181"/>
      <c r="D2" s="181"/>
      <c r="E2" s="181"/>
      <c r="F2" s="181"/>
      <c r="G2" s="181"/>
      <c r="H2" s="181"/>
      <c r="I2" s="181"/>
      <c r="J2" s="181"/>
      <c r="K2" s="181"/>
      <c r="L2" s="181"/>
      <c r="M2" s="181"/>
      <c r="N2" s="181"/>
      <c r="O2" s="181"/>
      <c r="P2" s="181"/>
      <c r="Q2" s="181"/>
      <c r="R2" s="181"/>
      <c r="S2" s="181"/>
      <c r="T2" s="181"/>
      <c r="U2" s="181"/>
    </row>
    <row r="3" spans="2:21" ht="15.75" x14ac:dyDescent="0.25">
      <c r="B3" s="182" t="s">
        <v>246</v>
      </c>
    </row>
    <row r="4" spans="2:21" ht="9" customHeight="1" thickBot="1" x14ac:dyDescent="0.3">
      <c r="B4" s="183"/>
    </row>
    <row r="5" spans="2:21" x14ac:dyDescent="0.25">
      <c r="B5" s="184" t="s">
        <v>247</v>
      </c>
      <c r="C5" s="185" t="s">
        <v>248</v>
      </c>
      <c r="D5" s="186" t="s">
        <v>249</v>
      </c>
      <c r="E5" s="185" t="s">
        <v>250</v>
      </c>
      <c r="F5" s="185" t="s">
        <v>251</v>
      </c>
      <c r="G5" s="185" t="s">
        <v>252</v>
      </c>
      <c r="H5" s="186" t="s">
        <v>253</v>
      </c>
      <c r="I5" s="186" t="s">
        <v>254</v>
      </c>
      <c r="J5" s="186" t="s">
        <v>255</v>
      </c>
      <c r="K5" s="186"/>
      <c r="L5" s="186"/>
      <c r="M5" s="187"/>
      <c r="N5" s="188"/>
    </row>
    <row r="6" spans="2:21" ht="15" customHeight="1" x14ac:dyDescent="0.25">
      <c r="B6" s="189"/>
      <c r="C6" s="190"/>
      <c r="D6" s="191"/>
      <c r="E6" s="190"/>
      <c r="F6" s="190"/>
      <c r="G6" s="190"/>
      <c r="H6" s="192"/>
      <c r="I6" s="191"/>
      <c r="J6" s="193" t="s">
        <v>256</v>
      </c>
      <c r="K6" s="193" t="s">
        <v>257</v>
      </c>
      <c r="L6" s="193" t="s">
        <v>258</v>
      </c>
      <c r="M6" s="193" t="s">
        <v>259</v>
      </c>
      <c r="N6" s="194" t="s">
        <v>260</v>
      </c>
    </row>
    <row r="7" spans="2:21" x14ac:dyDescent="0.25">
      <c r="B7" s="189"/>
      <c r="C7" s="190"/>
      <c r="D7" s="195"/>
      <c r="E7" s="190"/>
      <c r="F7" s="190"/>
      <c r="G7" s="190"/>
      <c r="H7" s="196"/>
      <c r="I7" s="195"/>
      <c r="J7" s="195"/>
      <c r="K7" s="195"/>
      <c r="L7" s="195"/>
      <c r="M7" s="195"/>
      <c r="N7" s="197"/>
    </row>
    <row r="8" spans="2:21" x14ac:dyDescent="0.25">
      <c r="B8" s="198" t="s">
        <v>261</v>
      </c>
      <c r="C8" s="199"/>
      <c r="D8" s="200"/>
      <c r="E8" s="201"/>
      <c r="F8" s="201"/>
      <c r="G8" s="202"/>
      <c r="H8" s="202"/>
      <c r="I8" s="202"/>
      <c r="J8" s="201"/>
      <c r="K8" s="201"/>
      <c r="L8" s="201"/>
      <c r="M8" s="201"/>
      <c r="N8" s="203"/>
    </row>
    <row r="9" spans="2:21" ht="15.75" thickBot="1" x14ac:dyDescent="0.3">
      <c r="B9" s="204"/>
      <c r="C9" s="205"/>
      <c r="D9" s="206"/>
      <c r="E9" s="207"/>
      <c r="F9" s="208"/>
      <c r="G9" s="208"/>
      <c r="H9" s="208"/>
      <c r="I9" s="208"/>
      <c r="J9" s="207"/>
      <c r="K9" s="207"/>
      <c r="L9" s="207"/>
      <c r="M9" s="209"/>
      <c r="N9" s="210"/>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43"/>
  <sheetViews>
    <sheetView showGridLines="0" zoomScaleNormal="10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67" customWidth="1"/>
    <col min="2" max="29" width="16.140625" style="18" customWidth="1"/>
    <col min="30" max="33" width="16.42578125" style="18" customWidth="1"/>
    <col min="34" max="16384" width="11.42578125" style="18"/>
  </cols>
  <sheetData>
    <row r="1" spans="1:33" ht="30.75" customHeight="1" x14ac:dyDescent="0.3">
      <c r="A1" s="180" t="s">
        <v>140</v>
      </c>
      <c r="B1" s="180"/>
      <c r="C1" s="180"/>
      <c r="D1" s="180"/>
      <c r="E1" s="180"/>
      <c r="F1" s="180"/>
      <c r="G1" s="180"/>
      <c r="H1" s="180"/>
    </row>
    <row r="2" spans="1:33" ht="20.25" customHeight="1" x14ac:dyDescent="0.3">
      <c r="A2" s="5" t="s">
        <v>112</v>
      </c>
      <c r="B2" s="71"/>
      <c r="C2" s="72"/>
      <c r="D2" s="71"/>
      <c r="E2" s="72"/>
      <c r="F2" s="71"/>
      <c r="G2" s="71"/>
      <c r="H2" s="71"/>
    </row>
    <row r="3" spans="1:33" x14ac:dyDescent="0.3">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row>
    <row r="4" spans="1:33" ht="30" customHeight="1" x14ac:dyDescent="0.3">
      <c r="A4" s="62"/>
      <c r="B4" s="63">
        <v>41729</v>
      </c>
      <c r="C4" s="63">
        <v>41820</v>
      </c>
      <c r="D4" s="63">
        <v>41912</v>
      </c>
      <c r="E4" s="63">
        <v>42004</v>
      </c>
      <c r="F4" s="63">
        <v>42094</v>
      </c>
      <c r="G4" s="63">
        <v>42185</v>
      </c>
      <c r="H4" s="63">
        <v>42277</v>
      </c>
      <c r="I4" s="63">
        <v>42369</v>
      </c>
      <c r="J4" s="63">
        <v>42460</v>
      </c>
      <c r="K4" s="63">
        <v>42551</v>
      </c>
      <c r="L4" s="63">
        <v>42643</v>
      </c>
      <c r="M4" s="63">
        <v>42735</v>
      </c>
      <c r="N4" s="63">
        <v>42825</v>
      </c>
      <c r="O4" s="63">
        <v>42916</v>
      </c>
      <c r="P4" s="63">
        <v>43008</v>
      </c>
      <c r="Q4" s="63">
        <v>43100</v>
      </c>
      <c r="R4" s="63">
        <v>43190</v>
      </c>
      <c r="S4" s="63">
        <v>43281</v>
      </c>
      <c r="T4" s="63">
        <v>43373</v>
      </c>
      <c r="U4" s="63">
        <v>43465</v>
      </c>
      <c r="V4" s="63">
        <v>43555</v>
      </c>
      <c r="W4" s="63">
        <v>43646</v>
      </c>
      <c r="X4" s="63">
        <v>43738</v>
      </c>
      <c r="Y4" s="63">
        <v>43830</v>
      </c>
      <c r="Z4" s="63">
        <v>43921</v>
      </c>
      <c r="AA4" s="63">
        <v>44012</v>
      </c>
      <c r="AB4" s="63">
        <v>44104</v>
      </c>
      <c r="AC4" s="63">
        <v>44196</v>
      </c>
      <c r="AD4" s="63">
        <v>44286</v>
      </c>
      <c r="AE4" s="63">
        <v>44377</v>
      </c>
      <c r="AF4" s="63">
        <v>44469</v>
      </c>
      <c r="AG4" s="63">
        <v>44561</v>
      </c>
    </row>
    <row r="5" spans="1:33" ht="52.5" customHeight="1" x14ac:dyDescent="0.3">
      <c r="A5" s="61" t="s">
        <v>105</v>
      </c>
      <c r="B5" s="64">
        <v>8781.7199999999993</v>
      </c>
      <c r="C5" s="64">
        <v>8719.68</v>
      </c>
      <c r="D5" s="64">
        <v>8671.31</v>
      </c>
      <c r="E5" s="64">
        <v>9251.6200000000008</v>
      </c>
      <c r="F5" s="64">
        <v>8711.33</v>
      </c>
      <c r="G5" s="64">
        <v>8883.2999999999993</v>
      </c>
      <c r="H5" s="64">
        <v>8777.94</v>
      </c>
      <c r="I5" s="64">
        <v>14590.026342765899</v>
      </c>
      <c r="J5" s="64">
        <v>15552.766008292954</v>
      </c>
      <c r="K5" s="64">
        <v>23183.662216917499</v>
      </c>
      <c r="L5" s="64">
        <v>24968.595473778529</v>
      </c>
      <c r="M5" s="64">
        <v>26143.372847835599</v>
      </c>
      <c r="N5" s="64">
        <v>26357.580883104267</v>
      </c>
      <c r="O5" s="64">
        <v>32363.693825003349</v>
      </c>
      <c r="P5" s="64">
        <v>32739.973955860674</v>
      </c>
      <c r="Q5" s="64">
        <v>33066.920518488216</v>
      </c>
      <c r="R5" s="64">
        <v>35523.531142391745</v>
      </c>
      <c r="S5" s="64">
        <v>42512.097230935367</v>
      </c>
      <c r="T5" s="64">
        <v>49897.666266168861</v>
      </c>
      <c r="U5" s="64">
        <v>48061.669901665373</v>
      </c>
      <c r="V5" s="64">
        <v>54971.132794337202</v>
      </c>
      <c r="W5" s="64">
        <v>57477.574093920899</v>
      </c>
      <c r="X5" s="64">
        <v>70107.671098561274</v>
      </c>
      <c r="Y5" s="64">
        <v>73073.385231942695</v>
      </c>
      <c r="Z5" s="64">
        <v>76873.589091758549</v>
      </c>
      <c r="AA5" s="64">
        <v>81321.301084087594</v>
      </c>
      <c r="AB5" s="64">
        <v>87659.723356733972</v>
      </c>
      <c r="AC5" s="64">
        <v>98086.703607309493</v>
      </c>
      <c r="AD5" s="64">
        <v>105498.39985939959</v>
      </c>
      <c r="AE5" s="64">
        <v>104307.6114064088</v>
      </c>
      <c r="AF5" s="64">
        <v>109501.85230045371</v>
      </c>
      <c r="AG5" s="64">
        <f>+'Servicios Deuda Anual'!$F$54*'Servicios Deuda Anual'!$C$69</f>
        <v>118375.03408370932</v>
      </c>
    </row>
    <row r="6" spans="1:33" ht="52.5" customHeight="1" x14ac:dyDescent="0.3">
      <c r="A6" s="61" t="s">
        <v>106</v>
      </c>
      <c r="B6" s="64">
        <v>814.06924421000008</v>
      </c>
      <c r="C6" s="64">
        <v>1334.7686670200001</v>
      </c>
      <c r="D6" s="64">
        <v>1606.3620389600001</v>
      </c>
      <c r="E6" s="64">
        <v>2059.9873684600002</v>
      </c>
      <c r="F6" s="64">
        <v>1532.2292152100001</v>
      </c>
      <c r="G6" s="64">
        <v>2787.2709622900002</v>
      </c>
      <c r="H6" s="64">
        <v>3436.8373112600002</v>
      </c>
      <c r="I6" s="64">
        <v>4751.3450329800007</v>
      </c>
      <c r="J6" s="64">
        <v>1748.5210195500001</v>
      </c>
      <c r="K6" s="73">
        <v>1979.8916584900003</v>
      </c>
      <c r="L6" s="73">
        <v>2005.6820979800002</v>
      </c>
      <c r="M6" s="73">
        <v>2713.09112757</v>
      </c>
      <c r="N6" s="73">
        <v>1455.4634681099999</v>
      </c>
      <c r="O6" s="73">
        <v>2358.1514273500002</v>
      </c>
      <c r="P6" s="73">
        <v>2403.9927246800003</v>
      </c>
      <c r="Q6" s="73">
        <v>3051.1866099200001</v>
      </c>
      <c r="R6" s="73">
        <v>2887.47474384</v>
      </c>
      <c r="S6" s="73">
        <v>2566.0700995500001</v>
      </c>
      <c r="T6" s="73">
        <v>2260.5505495299999</v>
      </c>
      <c r="U6" s="73">
        <v>5907.5229735200001</v>
      </c>
      <c r="V6" s="73">
        <v>2465.16920291</v>
      </c>
      <c r="W6" s="64">
        <v>4329.9503111499998</v>
      </c>
      <c r="X6" s="64">
        <v>4646.9381585399997</v>
      </c>
      <c r="Y6" s="64">
        <v>9439.5116885000007</v>
      </c>
      <c r="Z6" s="64">
        <v>3694.6763252000001</v>
      </c>
      <c r="AA6" s="64">
        <v>6793.2007236199997</v>
      </c>
      <c r="AB6" s="64">
        <v>7216.9493976200001</v>
      </c>
      <c r="AC6" s="64">
        <v>15771.225058290001</v>
      </c>
      <c r="AD6" s="64">
        <v>4714.8373600100003</v>
      </c>
      <c r="AE6" s="64">
        <v>8017.0700839199999</v>
      </c>
      <c r="AF6" s="64">
        <v>12560.355571530001</v>
      </c>
      <c r="AG6" s="64">
        <v>26355.928719810003</v>
      </c>
    </row>
    <row r="7" spans="1:33" ht="52.5" customHeight="1" x14ac:dyDescent="0.3">
      <c r="A7" s="61" t="s">
        <v>107</v>
      </c>
      <c r="B7" s="90">
        <f>+SUM(B5:B6)</f>
        <v>9595.7892442100001</v>
      </c>
      <c r="C7" s="90">
        <f t="shared" ref="C7:AA7" si="0">+SUM(C5:C6)</f>
        <v>10054.44866702</v>
      </c>
      <c r="D7" s="90">
        <f t="shared" si="0"/>
        <v>10277.67203896</v>
      </c>
      <c r="E7" s="90">
        <f t="shared" si="0"/>
        <v>11311.607368460001</v>
      </c>
      <c r="F7" s="90">
        <f t="shared" si="0"/>
        <v>10243.55921521</v>
      </c>
      <c r="G7" s="90">
        <f t="shared" si="0"/>
        <v>11670.570962289999</v>
      </c>
      <c r="H7" s="90">
        <f t="shared" si="0"/>
        <v>12214.777311260001</v>
      </c>
      <c r="I7" s="90">
        <f t="shared" si="0"/>
        <v>19341.371375745901</v>
      </c>
      <c r="J7" s="90">
        <f t="shared" si="0"/>
        <v>17301.287027842955</v>
      </c>
      <c r="K7" s="90">
        <f t="shared" si="0"/>
        <v>25163.553875407499</v>
      </c>
      <c r="L7" s="90">
        <f t="shared" si="0"/>
        <v>26974.277571758528</v>
      </c>
      <c r="M7" s="90">
        <f t="shared" si="0"/>
        <v>28856.463975405597</v>
      </c>
      <c r="N7" s="90">
        <f t="shared" si="0"/>
        <v>27813.044351214266</v>
      </c>
      <c r="O7" s="90">
        <f t="shared" si="0"/>
        <v>34721.845252353349</v>
      </c>
      <c r="P7" s="90">
        <f t="shared" si="0"/>
        <v>35143.966680540674</v>
      </c>
      <c r="Q7" s="90">
        <f t="shared" si="0"/>
        <v>36118.107128408214</v>
      </c>
      <c r="R7" s="90">
        <f t="shared" si="0"/>
        <v>38411.005886231746</v>
      </c>
      <c r="S7" s="90">
        <f t="shared" si="0"/>
        <v>45078.167330485368</v>
      </c>
      <c r="T7" s="90">
        <f t="shared" si="0"/>
        <v>52158.216815698863</v>
      </c>
      <c r="U7" s="90">
        <f t="shared" si="0"/>
        <v>53969.19287518537</v>
      </c>
      <c r="V7" s="90">
        <f t="shared" si="0"/>
        <v>57436.301997247203</v>
      </c>
      <c r="W7" s="90">
        <f t="shared" si="0"/>
        <v>61807.524405070901</v>
      </c>
      <c r="X7" s="90">
        <f t="shared" si="0"/>
        <v>74754.60925710127</v>
      </c>
      <c r="Y7" s="90">
        <f t="shared" si="0"/>
        <v>82512.896920442698</v>
      </c>
      <c r="Z7" s="90">
        <f t="shared" si="0"/>
        <v>80568.265416958544</v>
      </c>
      <c r="AA7" s="90">
        <f t="shared" si="0"/>
        <v>88114.501807707595</v>
      </c>
      <c r="AB7" s="90">
        <f t="shared" ref="AB7:AG7" si="1">+SUM(AB5:AB6)</f>
        <v>94876.672754353975</v>
      </c>
      <c r="AC7" s="90">
        <f t="shared" si="1"/>
        <v>113857.92866559949</v>
      </c>
      <c r="AD7" s="90">
        <f t="shared" si="1"/>
        <v>110213.2372194096</v>
      </c>
      <c r="AE7" s="90">
        <f t="shared" si="1"/>
        <v>112324.6814903288</v>
      </c>
      <c r="AF7" s="90">
        <f t="shared" si="1"/>
        <v>122062.20787198372</v>
      </c>
      <c r="AG7" s="90">
        <f t="shared" si="1"/>
        <v>144730.96280351933</v>
      </c>
    </row>
    <row r="8" spans="1:33" ht="52.5" customHeight="1" x14ac:dyDescent="0.3">
      <c r="A8" s="61" t="s">
        <v>207</v>
      </c>
      <c r="B8" s="95">
        <v>12.559087557870917</v>
      </c>
      <c r="C8" s="95">
        <v>11.690188602603602</v>
      </c>
      <c r="D8" s="95">
        <v>10.943603840663831</v>
      </c>
      <c r="E8" s="95">
        <v>10.462217378669324</v>
      </c>
      <c r="F8" s="95">
        <v>9.8919562796685767</v>
      </c>
      <c r="G8" s="95">
        <v>9.3925897387552002</v>
      </c>
      <c r="H8" s="95">
        <v>8.8773342247323139</v>
      </c>
      <c r="I8" s="95">
        <v>8.1507225877706695</v>
      </c>
      <c r="J8" s="95">
        <v>7.362297558473708</v>
      </c>
      <c r="K8" s="95">
        <v>6.5287674447446999</v>
      </c>
      <c r="L8" s="95">
        <v>6.5082876633503748</v>
      </c>
      <c r="M8" s="95">
        <v>6.0853443364225859</v>
      </c>
      <c r="N8" s="95">
        <v>5.7163696978161793</v>
      </c>
      <c r="O8" s="95">
        <v>5.4108312608462708</v>
      </c>
      <c r="P8" s="95">
        <v>5.1260520648606489</v>
      </c>
      <c r="Q8" s="95">
        <v>4.8828663592553108</v>
      </c>
      <c r="R8" s="95">
        <v>4.4870224129587379</v>
      </c>
      <c r="S8" s="95">
        <v>4.0680643764996569</v>
      </c>
      <c r="T8" s="95">
        <v>3.5595401199743688</v>
      </c>
      <c r="U8" s="95">
        <v>3.1765753539309043</v>
      </c>
      <c r="V8" s="95">
        <v>2.8612118623869987</v>
      </c>
      <c r="W8" s="95">
        <v>2.6090414374446254</v>
      </c>
      <c r="X8" s="95">
        <v>2.3157483596968675</v>
      </c>
      <c r="Y8" s="95">
        <v>2.0654695471322282</v>
      </c>
      <c r="Z8" s="95">
        <v>1.9076212706666196</v>
      </c>
      <c r="AA8" s="95">
        <v>1.8263193231188606</v>
      </c>
      <c r="AB8" s="95">
        <v>1.697219985570932</v>
      </c>
      <c r="AC8" s="95">
        <v>1.5184534057098722</v>
      </c>
      <c r="AD8" s="95">
        <v>1.3565085832697308</v>
      </c>
      <c r="AE8" s="95">
        <v>1.2033020538231967</v>
      </c>
      <c r="AF8" s="95">
        <v>1.099674281865721</v>
      </c>
      <c r="AG8" s="95">
        <v>1</v>
      </c>
    </row>
    <row r="9" spans="1:33" ht="52.5" customHeight="1" x14ac:dyDescent="0.3">
      <c r="A9" s="61" t="s">
        <v>208</v>
      </c>
      <c r="B9" s="65">
        <f>+B7*B8</f>
        <v>120514.35730490938</v>
      </c>
      <c r="C9" s="65">
        <f t="shared" ref="C9:AG9" si="2">+C7*C8</f>
        <v>117538.40121266019</v>
      </c>
      <c r="D9" s="65">
        <f t="shared" si="2"/>
        <v>112474.77119864592</v>
      </c>
      <c r="E9" s="65">
        <f t="shared" si="2"/>
        <v>118344.49519098621</v>
      </c>
      <c r="F9" s="65">
        <f t="shared" si="2"/>
        <v>101328.83990505348</v>
      </c>
      <c r="G9" s="65">
        <f t="shared" si="2"/>
        <v>109616.88506581946</v>
      </c>
      <c r="H9" s="65">
        <f t="shared" si="2"/>
        <v>108434.66067273216</v>
      </c>
      <c r="I9" s="65">
        <f t="shared" si="2"/>
        <v>157646.15255075318</v>
      </c>
      <c r="J9" s="65">
        <f t="shared" si="2"/>
        <v>127377.22324354103</v>
      </c>
      <c r="K9" s="65">
        <f t="shared" si="2"/>
        <v>164286.99133583982</v>
      </c>
      <c r="L9" s="65">
        <f t="shared" si="2"/>
        <v>175556.35794806475</v>
      </c>
      <c r="M9" s="65">
        <f t="shared" si="2"/>
        <v>175601.51962191681</v>
      </c>
      <c r="N9" s="65">
        <f t="shared" si="2"/>
        <v>158989.64393329868</v>
      </c>
      <c r="O9" s="65">
        <f t="shared" si="2"/>
        <v>187874.04572570018</v>
      </c>
      <c r="P9" s="65">
        <f t="shared" si="2"/>
        <v>180149.80297017936</v>
      </c>
      <c r="Q9" s="65">
        <f t="shared" si="2"/>
        <v>176359.8902572839</v>
      </c>
      <c r="R9" s="65">
        <f t="shared" si="2"/>
        <v>172351.04431581186</v>
      </c>
      <c r="S9" s="65">
        <f t="shared" si="2"/>
        <v>183380.88667503817</v>
      </c>
      <c r="T9" s="65">
        <f t="shared" si="2"/>
        <v>185659.26534180186</v>
      </c>
      <c r="U9" s="65">
        <f t="shared" si="2"/>
        <v>171437.20795885721</v>
      </c>
      <c r="V9" s="65">
        <f t="shared" si="2"/>
        <v>164337.42860616575</v>
      </c>
      <c r="W9" s="65">
        <f t="shared" si="2"/>
        <v>161258.39231869995</v>
      </c>
      <c r="X9" s="65">
        <f t="shared" si="2"/>
        <v>173112.86376691255</v>
      </c>
      <c r="Y9" s="65">
        <f t="shared" si="2"/>
        <v>170427.87583483499</v>
      </c>
      <c r="Z9" s="65">
        <f t="shared" si="2"/>
        <v>153693.73685010392</v>
      </c>
      <c r="AA9" s="65">
        <f t="shared" si="2"/>
        <v>160925.21729840816</v>
      </c>
      <c r="AB9" s="65">
        <f t="shared" si="2"/>
        <v>161026.5851631627</v>
      </c>
      <c r="AC9" s="65">
        <f t="shared" si="2"/>
        <v>172887.95954935125</v>
      </c>
      <c r="AD9" s="65">
        <f t="shared" si="2"/>
        <v>149505.20227807207</v>
      </c>
      <c r="AE9" s="65">
        <f t="shared" si="2"/>
        <v>135160.51993234904</v>
      </c>
      <c r="AF9" s="65">
        <f t="shared" si="2"/>
        <v>134228.67078456806</v>
      </c>
      <c r="AG9" s="65">
        <f t="shared" si="2"/>
        <v>144730.96280351933</v>
      </c>
    </row>
    <row r="10" spans="1:33" ht="52.5" customHeight="1" x14ac:dyDescent="0.3">
      <c r="A10" s="61" t="s">
        <v>108</v>
      </c>
      <c r="B10" s="66">
        <v>8.0098000000000003</v>
      </c>
      <c r="C10" s="66">
        <v>8.1326999999999998</v>
      </c>
      <c r="D10" s="66">
        <v>8.4642999999999997</v>
      </c>
      <c r="E10" s="66">
        <v>8.5519999999999996</v>
      </c>
      <c r="F10" s="66">
        <v>8.8196999999999992</v>
      </c>
      <c r="G10" s="66">
        <v>9.0864999999999991</v>
      </c>
      <c r="H10" s="66">
        <v>9.4192</v>
      </c>
      <c r="I10" s="66">
        <v>13.005000000000001</v>
      </c>
      <c r="J10" s="66">
        <v>14.5817</v>
      </c>
      <c r="K10" s="66">
        <v>14.92</v>
      </c>
      <c r="L10" s="66">
        <v>15.263299999999999</v>
      </c>
      <c r="M10" s="66">
        <v>15.850199999999999</v>
      </c>
      <c r="N10" s="66">
        <v>15.3818</v>
      </c>
      <c r="O10" s="66">
        <v>16.598500000000001</v>
      </c>
      <c r="P10" s="66">
        <v>17.318300000000001</v>
      </c>
      <c r="Q10" s="66">
        <v>18.7742</v>
      </c>
      <c r="R10" s="66">
        <v>20.1433</v>
      </c>
      <c r="S10" s="66">
        <v>28.861699999999999</v>
      </c>
      <c r="T10" s="66">
        <v>40.896700000000003</v>
      </c>
      <c r="U10" s="66">
        <v>37.808300000000003</v>
      </c>
      <c r="V10" s="66">
        <v>43.353299999999997</v>
      </c>
      <c r="W10" s="66">
        <v>42.448300000000003</v>
      </c>
      <c r="X10" s="66">
        <v>57.558300000000003</v>
      </c>
      <c r="Y10" s="66">
        <v>59.895000000000003</v>
      </c>
      <c r="Z10" s="66">
        <v>64.469700000000003</v>
      </c>
      <c r="AA10" s="66">
        <v>70.454999999999998</v>
      </c>
      <c r="AB10" s="66">
        <v>76.174999999999997</v>
      </c>
      <c r="AC10" s="66">
        <v>84.144999999999996</v>
      </c>
      <c r="AD10" s="66">
        <v>91.984999999999999</v>
      </c>
      <c r="AE10" s="66">
        <v>95.726699999999994</v>
      </c>
      <c r="AF10" s="66">
        <v>98.734999999999999</v>
      </c>
      <c r="AG10" s="66">
        <f>+'Servicios Deuda Anual'!$C$69</f>
        <v>102.75</v>
      </c>
    </row>
    <row r="11" spans="1:33" ht="52.5" customHeight="1" x14ac:dyDescent="0.3">
      <c r="A11" s="61" t="s">
        <v>109</v>
      </c>
      <c r="B11" s="65">
        <f>+B7/B10</f>
        <v>1198.0060980561311</v>
      </c>
      <c r="C11" s="65">
        <f t="shared" ref="C11:AG11" si="3">+C7/C10</f>
        <v>1236.2989741438882</v>
      </c>
      <c r="D11" s="65">
        <f t="shared" si="3"/>
        <v>1214.2376852143709</v>
      </c>
      <c r="E11" s="65">
        <f t="shared" si="3"/>
        <v>1322.6856137114128</v>
      </c>
      <c r="F11" s="65">
        <f t="shared" si="3"/>
        <v>1161.440776354071</v>
      </c>
      <c r="G11" s="65">
        <f t="shared" si="3"/>
        <v>1284.3857329323723</v>
      </c>
      <c r="H11" s="65">
        <f t="shared" si="3"/>
        <v>1296.7956207809582</v>
      </c>
      <c r="I11" s="65">
        <f t="shared" si="3"/>
        <v>1487.2257882157555</v>
      </c>
      <c r="J11" s="65">
        <f t="shared" si="3"/>
        <v>1186.5068563914328</v>
      </c>
      <c r="K11" s="65">
        <f t="shared" si="3"/>
        <v>1686.5652731506366</v>
      </c>
      <c r="L11" s="65">
        <f t="shared" si="3"/>
        <v>1767.2638008660335</v>
      </c>
      <c r="M11" s="65">
        <f t="shared" si="3"/>
        <v>1820.5741236959532</v>
      </c>
      <c r="N11" s="65">
        <f t="shared" si="3"/>
        <v>1808.1787795455841</v>
      </c>
      <c r="O11" s="65">
        <f t="shared" si="3"/>
        <v>2091.8664489172725</v>
      </c>
      <c r="P11" s="65">
        <f t="shared" si="3"/>
        <v>2029.2965637817033</v>
      </c>
      <c r="Q11" s="65">
        <f t="shared" si="3"/>
        <v>1923.8160416107323</v>
      </c>
      <c r="R11" s="65">
        <f t="shared" si="3"/>
        <v>1906.8874457626976</v>
      </c>
      <c r="S11" s="65">
        <f t="shared" si="3"/>
        <v>1561.8680580314178</v>
      </c>
      <c r="T11" s="65">
        <f t="shared" si="3"/>
        <v>1275.3649271383476</v>
      </c>
      <c r="U11" s="65">
        <f t="shared" si="3"/>
        <v>1427.4429920198836</v>
      </c>
      <c r="V11" s="65">
        <f t="shared" si="3"/>
        <v>1324.8426762725608</v>
      </c>
      <c r="W11" s="65">
        <f t="shared" si="3"/>
        <v>1456.06595329073</v>
      </c>
      <c r="X11" s="65">
        <f t="shared" si="3"/>
        <v>1298.7633279145018</v>
      </c>
      <c r="Y11" s="65">
        <f t="shared" si="3"/>
        <v>1377.625793813218</v>
      </c>
      <c r="Z11" s="65">
        <f t="shared" si="3"/>
        <v>1249.7074659407217</v>
      </c>
      <c r="AA11" s="65">
        <f t="shared" si="3"/>
        <v>1250.6493763069705</v>
      </c>
      <c r="AB11" s="65">
        <f t="shared" si="3"/>
        <v>1245.5093239823298</v>
      </c>
      <c r="AC11" s="65">
        <f t="shared" si="3"/>
        <v>1353.1157961328599</v>
      </c>
      <c r="AD11" s="65">
        <f t="shared" si="3"/>
        <v>1198.165322817955</v>
      </c>
      <c r="AE11" s="65">
        <f t="shared" si="3"/>
        <v>1173.3892580683216</v>
      </c>
      <c r="AF11" s="65">
        <f t="shared" si="3"/>
        <v>1236.2607775559195</v>
      </c>
      <c r="AG11" s="65">
        <f t="shared" si="3"/>
        <v>1408.5738472361979</v>
      </c>
    </row>
    <row r="12" spans="1:33" ht="52.5" customHeight="1" x14ac:dyDescent="0.3">
      <c r="A12" s="61" t="s">
        <v>110</v>
      </c>
      <c r="B12" s="64">
        <v>314.46720625</v>
      </c>
      <c r="C12" s="64">
        <v>478.86095885000003</v>
      </c>
      <c r="D12" s="64">
        <v>474.58328738</v>
      </c>
      <c r="E12" s="64">
        <v>778.12609504</v>
      </c>
      <c r="F12" s="64">
        <v>718.73022808000007</v>
      </c>
      <c r="G12" s="64">
        <v>1298.8367923699998</v>
      </c>
      <c r="H12" s="64">
        <v>1625.11270541</v>
      </c>
      <c r="I12" s="64">
        <v>1674.58950392</v>
      </c>
      <c r="J12" s="64">
        <v>618.91159517999995</v>
      </c>
      <c r="K12" s="73">
        <v>722.13102017999995</v>
      </c>
      <c r="L12" s="64">
        <v>633.77258883000002</v>
      </c>
      <c r="M12" s="73">
        <v>935.87173382000003</v>
      </c>
      <c r="N12" s="64">
        <v>698.34998707</v>
      </c>
      <c r="O12" s="73">
        <v>879.25538699000003</v>
      </c>
      <c r="P12" s="64">
        <v>836.87532364999993</v>
      </c>
      <c r="Q12" s="73">
        <v>898.69213680999997</v>
      </c>
      <c r="R12" s="73">
        <v>1153.66550927</v>
      </c>
      <c r="S12" s="73">
        <v>1117.7619162000001</v>
      </c>
      <c r="T12" s="73">
        <v>973.22907361</v>
      </c>
      <c r="U12" s="73">
        <v>2081.8590620999998</v>
      </c>
      <c r="V12" s="73">
        <v>1166.28844142</v>
      </c>
      <c r="W12" s="64">
        <v>1994.24181458</v>
      </c>
      <c r="X12" s="64">
        <v>1582.17197738</v>
      </c>
      <c r="Y12" s="64">
        <v>3973.4916769800002</v>
      </c>
      <c r="Z12" s="64">
        <v>1829.54825347</v>
      </c>
      <c r="AA12" s="64">
        <v>1967.2654723000001</v>
      </c>
      <c r="AB12" s="64">
        <v>2306.01199004</v>
      </c>
      <c r="AC12" s="64">
        <v>4480.3689031499998</v>
      </c>
      <c r="AD12" s="64">
        <v>1986.7844765499999</v>
      </c>
      <c r="AE12" s="64">
        <v>3455.3547898900001</v>
      </c>
      <c r="AF12" s="64">
        <v>3173.6009410000001</v>
      </c>
      <c r="AG12" s="64">
        <v>5889.6617611599995</v>
      </c>
    </row>
    <row r="13" spans="1:33" ht="52.5" customHeight="1" x14ac:dyDescent="0.3">
      <c r="A13" s="61" t="s">
        <v>209</v>
      </c>
      <c r="B13" s="90">
        <f>+(B7+B12)*B8</f>
        <v>124463.77848228218</v>
      </c>
      <c r="C13" s="90">
        <f t="shared" ref="C13:AG13" si="4">+(C7+C12)*C8</f>
        <v>123136.37613604029</v>
      </c>
      <c r="D13" s="90">
        <f t="shared" si="4"/>
        <v>117668.42268513257</v>
      </c>
      <c r="E13" s="90">
        <f t="shared" si="4"/>
        <v>126485.41954530979</v>
      </c>
      <c r="F13" s="90">
        <f t="shared" si="4"/>
        <v>108438.48789809705</v>
      </c>
      <c r="G13" s="90">
        <f t="shared" si="4"/>
        <v>121816.32619415162</v>
      </c>
      <c r="H13" s="90">
        <f t="shared" si="4"/>
        <v>122861.32931151567</v>
      </c>
      <c r="I13" s="90">
        <f t="shared" si="4"/>
        <v>171295.2670455976</v>
      </c>
      <c r="J13" s="90">
        <f t="shared" si="4"/>
        <v>131933.83456964581</v>
      </c>
      <c r="K13" s="90">
        <f t="shared" si="4"/>
        <v>169001.61683123128</v>
      </c>
      <c r="L13" s="90">
        <f t="shared" si="4"/>
        <v>179681.13226931664</v>
      </c>
      <c r="M13" s="90">
        <f t="shared" si="4"/>
        <v>181296.62137693635</v>
      </c>
      <c r="N13" s="90">
        <f t="shared" si="4"/>
        <v>162981.67063785595</v>
      </c>
      <c r="O13" s="90">
        <f t="shared" si="4"/>
        <v>192631.54825989314</v>
      </c>
      <c r="P13" s="90">
        <f t="shared" si="4"/>
        <v>184439.66945100637</v>
      </c>
      <c r="Q13" s="90">
        <f t="shared" si="4"/>
        <v>180748.08385944073</v>
      </c>
      <c r="R13" s="90">
        <f t="shared" si="4"/>
        <v>177527.5673129638</v>
      </c>
      <c r="S13" s="90">
        <f t="shared" si="4"/>
        <v>187928.01410773938</v>
      </c>
      <c r="T13" s="90">
        <f t="shared" si="4"/>
        <v>189123.51327524215</v>
      </c>
      <c r="U13" s="90">
        <f t="shared" si="4"/>
        <v>178050.39014588177</v>
      </c>
      <c r="V13" s="90">
        <f t="shared" si="4"/>
        <v>167674.42692972152</v>
      </c>
      <c r="W13" s="90">
        <f t="shared" si="4"/>
        <v>166461.45184922393</v>
      </c>
      <c r="X13" s="90">
        <f t="shared" si="4"/>
        <v>176776.77592828861</v>
      </c>
      <c r="Y13" s="90">
        <f t="shared" si="4"/>
        <v>178635.00188942056</v>
      </c>
      <c r="Z13" s="90">
        <f t="shared" si="4"/>
        <v>157183.82201413426</v>
      </c>
      <c r="AA13" s="90">
        <f t="shared" si="4"/>
        <v>164518.0722441742</v>
      </c>
      <c r="AB13" s="90">
        <f t="shared" si="4"/>
        <v>164940.39479962477</v>
      </c>
      <c r="AC13" s="90">
        <f t="shared" si="4"/>
        <v>179691.19096917595</v>
      </c>
      <c r="AD13" s="90">
        <f t="shared" si="4"/>
        <v>152200.29247361922</v>
      </c>
      <c r="AE13" s="90">
        <f t="shared" si="4"/>
        <v>139318.35544771151</v>
      </c>
      <c r="AF13" s="90">
        <f t="shared" si="4"/>
        <v>137718.59812029061</v>
      </c>
      <c r="AG13" s="90">
        <f t="shared" si="4"/>
        <v>150620.62456467934</v>
      </c>
    </row>
    <row r="14" spans="1:33" ht="52.5" customHeight="1" x14ac:dyDescent="0.3">
      <c r="A14" s="61" t="s">
        <v>111</v>
      </c>
      <c r="B14" s="105">
        <v>7.2591190403288736E-2</v>
      </c>
      <c r="C14" s="105">
        <v>7.6060903278814096E-2</v>
      </c>
      <c r="D14" s="105">
        <v>7.7749565866389994E-2</v>
      </c>
      <c r="E14" s="105">
        <v>8.5571183709206716E-2</v>
      </c>
      <c r="F14" s="105">
        <v>6.1635656176719449E-2</v>
      </c>
      <c r="G14" s="105">
        <v>7.0222008200981109E-2</v>
      </c>
      <c r="H14" s="105">
        <v>7.3496506323127722E-2</v>
      </c>
      <c r="I14" s="150">
        <v>0.11637733438701836</v>
      </c>
      <c r="J14" s="150">
        <v>7.7755267567067438E-2</v>
      </c>
      <c r="K14" s="150">
        <v>0.11308978698358528</v>
      </c>
      <c r="L14" s="150">
        <v>0.12122752293775013</v>
      </c>
      <c r="M14" s="150">
        <v>0.12968642586162818</v>
      </c>
      <c r="N14" s="150">
        <v>9.8960236946928334E-2</v>
      </c>
      <c r="O14" s="150">
        <v>0.12354210456136036</v>
      </c>
      <c r="P14" s="150">
        <v>0.12504403423242744</v>
      </c>
      <c r="Q14" s="150">
        <v>0.12851007586106886</v>
      </c>
      <c r="R14" s="150">
        <v>9.8082755534520435E-2</v>
      </c>
      <c r="S14" s="150">
        <v>0.11510739602383153</v>
      </c>
      <c r="T14" s="150">
        <v>0.13318634883457836</v>
      </c>
      <c r="U14" s="150">
        <v>0.13781068808379218</v>
      </c>
      <c r="V14" s="150">
        <v>0.10167224208084931</v>
      </c>
      <c r="W14" s="150">
        <v>0.1094100658505409</v>
      </c>
      <c r="X14" s="150">
        <v>0.13232865739531025</v>
      </c>
      <c r="Y14" s="150">
        <v>0.14606217564092991</v>
      </c>
      <c r="Z14" s="151">
        <v>0.10888293191158835</v>
      </c>
      <c r="AA14" s="151">
        <v>0.11908119469992599</v>
      </c>
      <c r="AB14" s="151">
        <v>0.12821984246586438</v>
      </c>
      <c r="AC14" s="151">
        <v>0.1538718133043176</v>
      </c>
      <c r="AD14" s="151">
        <v>9.4514360083681484E-2</v>
      </c>
      <c r="AE14" s="151">
        <v>9.6325048247399986E-2</v>
      </c>
      <c r="AF14" s="151">
        <v>0.10467555221570191</v>
      </c>
      <c r="AG14" s="151">
        <v>0.12411534838086317</v>
      </c>
    </row>
    <row r="15" spans="1:33" ht="21.75" customHeight="1" x14ac:dyDescent="0.3">
      <c r="B15" s="68"/>
      <c r="C15" s="68"/>
      <c r="D15" s="68"/>
      <c r="E15" s="68"/>
      <c r="F15" s="68"/>
      <c r="G15" s="68"/>
      <c r="H15" s="68"/>
      <c r="I15" s="68"/>
      <c r="J15" s="68"/>
      <c r="K15" s="68"/>
      <c r="L15" s="68"/>
      <c r="M15" s="68"/>
      <c r="N15" s="68"/>
      <c r="O15" s="68"/>
      <c r="P15" s="68"/>
      <c r="Q15" s="68"/>
      <c r="R15" s="68"/>
      <c r="S15" s="68"/>
      <c r="T15" s="68"/>
      <c r="U15" s="68"/>
      <c r="V15" s="68"/>
      <c r="W15" s="68"/>
      <c r="X15" s="68"/>
      <c r="Y15" s="68"/>
    </row>
    <row r="16" spans="1:33" x14ac:dyDescent="0.3">
      <c r="A16" s="69"/>
      <c r="B16" s="68"/>
      <c r="C16" s="68"/>
      <c r="D16" s="68"/>
      <c r="E16" s="68"/>
      <c r="F16" s="68"/>
      <c r="G16" s="68"/>
      <c r="H16" s="68"/>
      <c r="I16" s="68"/>
      <c r="J16" s="68"/>
      <c r="K16" s="68"/>
      <c r="L16" s="68"/>
      <c r="M16" s="68"/>
      <c r="N16" s="68"/>
      <c r="O16" s="68"/>
      <c r="P16" s="68"/>
      <c r="Q16" s="68"/>
      <c r="R16" s="68"/>
      <c r="S16" s="68"/>
      <c r="T16" s="68"/>
      <c r="U16" s="68"/>
      <c r="V16" s="68"/>
      <c r="W16" s="68"/>
      <c r="X16" s="68"/>
      <c r="Y16" s="68"/>
    </row>
    <row r="17" spans="1:25" x14ac:dyDescent="0.3">
      <c r="A17" s="70"/>
      <c r="B17" s="68"/>
      <c r="C17" s="68"/>
      <c r="D17" s="68"/>
      <c r="E17" s="68"/>
      <c r="F17" s="68"/>
      <c r="G17" s="68"/>
      <c r="H17" s="68"/>
      <c r="I17" s="68"/>
      <c r="J17" s="68"/>
      <c r="K17" s="68"/>
      <c r="L17" s="68"/>
      <c r="M17" s="68"/>
      <c r="N17" s="68"/>
      <c r="O17" s="68"/>
      <c r="P17" s="68"/>
      <c r="Q17" s="68"/>
      <c r="R17" s="68"/>
      <c r="S17" s="68"/>
      <c r="T17" s="68"/>
      <c r="U17" s="68"/>
      <c r="V17" s="68"/>
      <c r="W17" s="68"/>
      <c r="X17" s="68"/>
      <c r="Y17" s="68"/>
    </row>
    <row r="18" spans="1:25" x14ac:dyDescent="0.3">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25" x14ac:dyDescent="0.3">
      <c r="A19" s="70"/>
      <c r="B19" s="68"/>
      <c r="C19" s="68"/>
      <c r="D19" s="68"/>
      <c r="E19" s="68"/>
      <c r="F19" s="68"/>
      <c r="G19" s="68"/>
      <c r="H19" s="68"/>
      <c r="I19" s="68"/>
      <c r="J19" s="68"/>
      <c r="K19" s="68"/>
      <c r="L19" s="68"/>
      <c r="M19" s="68"/>
      <c r="N19" s="68"/>
      <c r="O19" s="68"/>
      <c r="P19" s="68"/>
      <c r="Q19" s="68"/>
      <c r="R19" s="68"/>
      <c r="S19" s="68"/>
      <c r="T19" s="68"/>
      <c r="U19" s="68"/>
      <c r="V19" s="68"/>
      <c r="W19" s="68"/>
      <c r="X19" s="68"/>
      <c r="Y19" s="68"/>
    </row>
    <row r="20" spans="1:25" x14ac:dyDescent="0.3">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25" x14ac:dyDescent="0.3">
      <c r="B21" s="68"/>
      <c r="C21" s="68"/>
      <c r="D21" s="68"/>
      <c r="E21" s="68"/>
      <c r="F21" s="68"/>
      <c r="G21" s="68"/>
      <c r="H21" s="68"/>
      <c r="I21" s="68"/>
      <c r="J21" s="68"/>
      <c r="K21" s="68"/>
      <c r="L21" s="68"/>
      <c r="M21" s="68"/>
      <c r="N21" s="68"/>
      <c r="O21" s="68"/>
      <c r="P21" s="68"/>
      <c r="Q21" s="68"/>
      <c r="R21" s="68"/>
      <c r="S21" s="68"/>
      <c r="T21" s="68"/>
      <c r="U21" s="68"/>
      <c r="V21" s="68"/>
      <c r="W21" s="68"/>
      <c r="X21" s="68"/>
      <c r="Y21" s="68"/>
    </row>
    <row r="22" spans="1:25" x14ac:dyDescent="0.3">
      <c r="B22" s="68"/>
      <c r="C22" s="68"/>
      <c r="D22" s="68"/>
      <c r="E22" s="68"/>
      <c r="F22" s="68"/>
      <c r="G22" s="68"/>
      <c r="H22" s="68"/>
      <c r="I22" s="68"/>
      <c r="J22" s="68"/>
      <c r="K22" s="68"/>
      <c r="L22" s="68"/>
      <c r="M22" s="68"/>
      <c r="N22" s="68"/>
      <c r="O22" s="68"/>
      <c r="P22" s="68"/>
      <c r="Q22" s="68"/>
      <c r="R22" s="68"/>
      <c r="S22" s="68"/>
      <c r="T22" s="68"/>
      <c r="U22" s="68"/>
      <c r="V22" s="68"/>
      <c r="W22" s="68"/>
      <c r="X22" s="68"/>
      <c r="Y22" s="68"/>
    </row>
    <row r="23" spans="1:25" x14ac:dyDescent="0.3">
      <c r="B23" s="68"/>
      <c r="C23" s="68"/>
      <c r="D23" s="68"/>
      <c r="E23" s="68"/>
      <c r="F23" s="68"/>
      <c r="G23" s="68"/>
      <c r="H23" s="68"/>
      <c r="I23" s="68"/>
      <c r="J23" s="68"/>
      <c r="K23" s="68"/>
      <c r="L23" s="68"/>
      <c r="M23" s="68"/>
      <c r="N23" s="68"/>
      <c r="O23" s="68"/>
      <c r="P23" s="68"/>
      <c r="Q23" s="68"/>
      <c r="R23" s="68"/>
      <c r="S23" s="68"/>
      <c r="T23" s="68"/>
      <c r="U23" s="68"/>
      <c r="V23" s="68"/>
      <c r="W23" s="68"/>
      <c r="X23" s="68"/>
      <c r="Y23" s="68"/>
    </row>
    <row r="24" spans="1:25" x14ac:dyDescent="0.3">
      <c r="B24" s="68"/>
      <c r="C24" s="68"/>
      <c r="D24" s="68"/>
      <c r="E24" s="68"/>
      <c r="F24" s="68"/>
      <c r="G24" s="68"/>
      <c r="H24" s="68"/>
      <c r="I24" s="68"/>
      <c r="J24" s="68"/>
      <c r="K24" s="68"/>
      <c r="L24" s="68"/>
      <c r="M24" s="68"/>
      <c r="N24" s="68"/>
      <c r="O24" s="68"/>
      <c r="P24" s="68"/>
      <c r="Q24" s="68"/>
      <c r="R24" s="68"/>
      <c r="S24" s="68"/>
      <c r="T24" s="68"/>
      <c r="U24" s="68"/>
      <c r="V24" s="68"/>
      <c r="W24" s="68"/>
      <c r="X24" s="68"/>
      <c r="Y24" s="68"/>
    </row>
    <row r="37" spans="2:33" x14ac:dyDescent="0.3">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row>
    <row r="38" spans="2:33" x14ac:dyDescent="0.3">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row>
    <row r="39" spans="2:33" x14ac:dyDescent="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row>
    <row r="40" spans="2:33" x14ac:dyDescent="0.3">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row>
    <row r="42" spans="2:33" x14ac:dyDescent="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row>
    <row r="43" spans="2:33" x14ac:dyDescent="0.3">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AD6B0-7986-4F1D-86AF-66912FC3FB94}">
  <dimension ref="A1:AG6"/>
  <sheetViews>
    <sheetView workbookViewId="0">
      <selection activeCell="F15" sqref="F15"/>
    </sheetView>
  </sheetViews>
  <sheetFormatPr baseColWidth="10" defaultRowHeight="15" x14ac:dyDescent="0.25"/>
  <sheetData>
    <row r="1" spans="1:33" x14ac:dyDescent="0.25">
      <c r="A1" t="s">
        <v>241</v>
      </c>
    </row>
    <row r="2" spans="1:33" x14ac:dyDescent="0.25">
      <c r="B2" s="63">
        <v>41729</v>
      </c>
      <c r="C2" s="63">
        <v>41820</v>
      </c>
      <c r="D2" s="63">
        <v>41912</v>
      </c>
      <c r="E2" s="63">
        <v>42004</v>
      </c>
      <c r="F2" s="63">
        <v>42094</v>
      </c>
      <c r="G2" s="63">
        <v>42185</v>
      </c>
      <c r="H2" s="63">
        <v>42277</v>
      </c>
      <c r="I2" s="63">
        <v>42369</v>
      </c>
      <c r="J2" s="63">
        <v>42460</v>
      </c>
      <c r="K2" s="63">
        <v>42551</v>
      </c>
      <c r="L2" s="63">
        <v>42643</v>
      </c>
      <c r="M2" s="63">
        <v>42735</v>
      </c>
      <c r="N2" s="63">
        <v>42825</v>
      </c>
      <c r="O2" s="63">
        <v>42916</v>
      </c>
      <c r="P2" s="63">
        <v>43008</v>
      </c>
      <c r="Q2" s="63">
        <v>43100</v>
      </c>
      <c r="R2" s="63">
        <v>43190</v>
      </c>
      <c r="S2" s="63">
        <v>43281</v>
      </c>
      <c r="T2" s="63">
        <v>43373</v>
      </c>
      <c r="U2" s="63">
        <v>43465</v>
      </c>
      <c r="V2" s="63">
        <v>43555</v>
      </c>
      <c r="W2" s="63">
        <v>43646</v>
      </c>
      <c r="X2" s="63">
        <v>43738</v>
      </c>
      <c r="Y2" s="63">
        <v>43830</v>
      </c>
      <c r="Z2" s="63">
        <v>43921</v>
      </c>
      <c r="AA2" s="63">
        <v>44012</v>
      </c>
      <c r="AB2" s="63">
        <v>44104</v>
      </c>
      <c r="AC2" s="63">
        <v>44196</v>
      </c>
      <c r="AD2" s="63">
        <v>44286</v>
      </c>
      <c r="AE2" s="63">
        <v>44377</v>
      </c>
      <c r="AF2" s="63">
        <v>44469</v>
      </c>
      <c r="AG2" s="63">
        <v>44561</v>
      </c>
    </row>
    <row r="3" spans="1:33" x14ac:dyDescent="0.25">
      <c r="A3" t="s">
        <v>242</v>
      </c>
      <c r="B3" s="147">
        <f>+'Evolución Deuda Total'!B7</f>
        <v>9595.7892442100001</v>
      </c>
      <c r="C3" s="147">
        <f>+'Evolución Deuda Total'!C7</f>
        <v>10054.44866702</v>
      </c>
      <c r="D3" s="147">
        <f>+'Evolución Deuda Total'!D7</f>
        <v>10277.67203896</v>
      </c>
      <c r="E3" s="147">
        <f>+'Evolución Deuda Total'!E7</f>
        <v>11311.607368460001</v>
      </c>
      <c r="F3" s="147">
        <f>+'Evolución Deuda Total'!F7</f>
        <v>10243.55921521</v>
      </c>
      <c r="G3" s="147">
        <f>+'Evolución Deuda Total'!G7</f>
        <v>11670.570962289999</v>
      </c>
      <c r="H3" s="147">
        <f>+'Evolución Deuda Total'!H7</f>
        <v>12214.777311260001</v>
      </c>
      <c r="I3" s="147">
        <f>+'Evolución Deuda Total'!I7</f>
        <v>19341.371375745901</v>
      </c>
      <c r="J3" s="147">
        <f>+'Evolución Deuda Total'!J7</f>
        <v>17301.287027842955</v>
      </c>
      <c r="K3" s="147">
        <f>+'Evolución Deuda Total'!K7</f>
        <v>25163.553875407499</v>
      </c>
      <c r="L3" s="147">
        <f>+'Evolución Deuda Total'!L7</f>
        <v>26974.277571758528</v>
      </c>
      <c r="M3" s="147">
        <f>+'Evolución Deuda Total'!M7</f>
        <v>28856.463975405597</v>
      </c>
      <c r="N3" s="147">
        <f>+'Evolución Deuda Total'!N7</f>
        <v>27813.044351214266</v>
      </c>
      <c r="O3" s="147">
        <f>+'Evolución Deuda Total'!O7</f>
        <v>34721.845252353349</v>
      </c>
      <c r="P3" s="147">
        <f>+'Evolución Deuda Total'!P7</f>
        <v>35143.966680540674</v>
      </c>
      <c r="Q3" s="147">
        <f>+'Evolución Deuda Total'!Q7</f>
        <v>36118.107128408214</v>
      </c>
      <c r="R3" s="147">
        <f>+'Evolución Deuda Total'!R7</f>
        <v>38411.005886231746</v>
      </c>
      <c r="S3" s="147">
        <f>+'Evolución Deuda Total'!S7</f>
        <v>45078.167330485368</v>
      </c>
      <c r="T3" s="147">
        <f>+'Evolución Deuda Total'!T7</f>
        <v>52158.216815698863</v>
      </c>
      <c r="U3" s="147">
        <f>+'Evolución Deuda Total'!U7</f>
        <v>53969.19287518537</v>
      </c>
      <c r="V3" s="147">
        <f>+'Evolución Deuda Total'!V7</f>
        <v>57436.301997247203</v>
      </c>
      <c r="W3" s="147">
        <f>+'Evolución Deuda Total'!W7</f>
        <v>61807.524405070901</v>
      </c>
      <c r="X3" s="147">
        <f>+'Evolución Deuda Total'!X7</f>
        <v>74754.60925710127</v>
      </c>
      <c r="Y3" s="147">
        <f>+'Evolución Deuda Total'!Y7</f>
        <v>82512.896920442698</v>
      </c>
      <c r="Z3" s="147">
        <f>+'Evolución Deuda Total'!Z7</f>
        <v>80568.265416958544</v>
      </c>
      <c r="AA3" s="147">
        <f>+'Evolución Deuda Total'!AA7</f>
        <v>88114.501807707595</v>
      </c>
      <c r="AB3" s="147">
        <f>+'Evolución Deuda Total'!AB7</f>
        <v>94876.672754353975</v>
      </c>
      <c r="AC3" s="147">
        <f>+'Evolución Deuda Total'!AC7</f>
        <v>113857.92866559949</v>
      </c>
      <c r="AD3" s="147">
        <f>+'Evolución Deuda Total'!AD7</f>
        <v>110213.2372194096</v>
      </c>
      <c r="AE3" s="147">
        <f>+'Evolución Deuda Total'!AE7</f>
        <v>112324.6814903288</v>
      </c>
      <c r="AF3" s="147">
        <f>+'Evolución Deuda Total'!AF7</f>
        <v>122062.20787198372</v>
      </c>
      <c r="AG3" s="147">
        <f>+'Evolución Deuda Total'!AG7</f>
        <v>144730.96280351933</v>
      </c>
    </row>
    <row r="4" spans="1:33" x14ac:dyDescent="0.25">
      <c r="A4" t="s">
        <v>243</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c r="AE4">
        <v>1166100.4435921544</v>
      </c>
      <c r="AF4">
        <v>1166100.4435921544</v>
      </c>
      <c r="AG4">
        <v>1166100.4435921544</v>
      </c>
    </row>
    <row r="6" spans="1:33" x14ac:dyDescent="0.25">
      <c r="A6" t="s">
        <v>244</v>
      </c>
      <c r="B6" s="149">
        <f>+B3/B4</f>
        <v>7.2591190403288736E-2</v>
      </c>
      <c r="C6" s="149">
        <f t="shared" ref="C6:AG6" si="0">+C3/C4</f>
        <v>7.6060903278814096E-2</v>
      </c>
      <c r="D6" s="149">
        <f t="shared" si="0"/>
        <v>7.7749565866389994E-2</v>
      </c>
      <c r="E6" s="149">
        <f t="shared" si="0"/>
        <v>8.5571183709206716E-2</v>
      </c>
      <c r="F6" s="149">
        <f t="shared" si="0"/>
        <v>6.1635656176719449E-2</v>
      </c>
      <c r="G6" s="149">
        <f t="shared" si="0"/>
        <v>7.0222008200981109E-2</v>
      </c>
      <c r="H6" s="149">
        <f t="shared" si="0"/>
        <v>7.3496506323127722E-2</v>
      </c>
      <c r="I6" s="149">
        <f t="shared" si="0"/>
        <v>0.11637733438701836</v>
      </c>
      <c r="J6" s="149">
        <f t="shared" si="0"/>
        <v>7.7755267567067438E-2</v>
      </c>
      <c r="K6" s="149">
        <f t="shared" si="0"/>
        <v>0.11308978698358528</v>
      </c>
      <c r="L6" s="149">
        <f t="shared" si="0"/>
        <v>0.12122752293775013</v>
      </c>
      <c r="M6" s="149">
        <f t="shared" si="0"/>
        <v>0.12968642586162818</v>
      </c>
      <c r="N6" s="149">
        <f t="shared" si="0"/>
        <v>9.8960236946928334E-2</v>
      </c>
      <c r="O6" s="149">
        <f t="shared" si="0"/>
        <v>0.12354210456136036</v>
      </c>
      <c r="P6" s="149">
        <f t="shared" si="0"/>
        <v>0.12504403423242744</v>
      </c>
      <c r="Q6" s="149">
        <f t="shared" si="0"/>
        <v>0.12851007586106886</v>
      </c>
      <c r="R6" s="149">
        <f t="shared" si="0"/>
        <v>9.8082755534520435E-2</v>
      </c>
      <c r="S6" s="149">
        <f t="shared" si="0"/>
        <v>0.11510739602383153</v>
      </c>
      <c r="T6" s="149">
        <f t="shared" si="0"/>
        <v>0.13318634883457836</v>
      </c>
      <c r="U6" s="149">
        <f t="shared" si="0"/>
        <v>0.13781068808379218</v>
      </c>
      <c r="V6" s="149">
        <f t="shared" si="0"/>
        <v>0.10167224208084931</v>
      </c>
      <c r="W6" s="149">
        <f t="shared" si="0"/>
        <v>0.1094100658505409</v>
      </c>
      <c r="X6" s="149">
        <f t="shared" si="0"/>
        <v>0.13232865739531025</v>
      </c>
      <c r="Y6" s="149">
        <f t="shared" si="0"/>
        <v>0.14606217564092991</v>
      </c>
      <c r="Z6" s="149">
        <f t="shared" si="0"/>
        <v>0.10888293191158835</v>
      </c>
      <c r="AA6" s="149">
        <f t="shared" si="0"/>
        <v>0.11908119469992599</v>
      </c>
      <c r="AB6" s="149">
        <f t="shared" si="0"/>
        <v>0.12821984246586438</v>
      </c>
      <c r="AC6" s="149">
        <f t="shared" si="0"/>
        <v>0.1538718133043176</v>
      </c>
      <c r="AD6" s="149">
        <f t="shared" si="0"/>
        <v>9.4514360083681484E-2</v>
      </c>
      <c r="AE6" s="149">
        <f t="shared" si="0"/>
        <v>9.6325048247399986E-2</v>
      </c>
      <c r="AF6" s="149">
        <f t="shared" si="0"/>
        <v>0.10467555221570191</v>
      </c>
      <c r="AG6" s="149">
        <f t="shared" si="0"/>
        <v>0.12411534838086317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2021</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2023-11-06T13:01:11Z</dcterms:modified>
</cp:coreProperties>
</file>