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F170254E-01CD-42B8-B527-FDDBF9D35CC4}" xr6:coauthVersionLast="47" xr6:coauthVersionMax="47" xr10:uidLastSave="{00000000-0000-0000-0000-000000000000}"/>
  <bookViews>
    <workbookView xWindow="-120" yWindow="-120" windowWidth="20640" windowHeight="11160" tabRatio="815"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F3" i="10"/>
  <c r="F6" i="10" s="1"/>
  <c r="G3" i="10"/>
  <c r="H3" i="10"/>
  <c r="H6" i="10" s="1"/>
  <c r="I3" i="10"/>
  <c r="J3" i="10"/>
  <c r="K3" i="10"/>
  <c r="L3" i="10"/>
  <c r="M3" i="10"/>
  <c r="M6" i="10" s="1"/>
  <c r="N3" i="10"/>
  <c r="O3" i="10"/>
  <c r="P3" i="10"/>
  <c r="Q3" i="10"/>
  <c r="Q6" i="10" s="1"/>
  <c r="R3" i="10"/>
  <c r="S3" i="10"/>
  <c r="T3" i="10"/>
  <c r="U3" i="10"/>
  <c r="U6" i="10" s="1"/>
  <c r="V3" i="10"/>
  <c r="V6" i="10" s="1"/>
  <c r="W3" i="10"/>
  <c r="X3" i="10"/>
  <c r="Y3" i="10"/>
  <c r="Y6" i="10" s="1"/>
  <c r="Z3" i="10"/>
  <c r="Z6" i="10" s="1"/>
  <c r="AA3" i="10"/>
  <c r="AB3" i="10"/>
  <c r="AC3" i="10"/>
  <c r="AD3" i="10"/>
  <c r="AD6" i="10" s="1"/>
  <c r="AE3" i="10"/>
  <c r="AF3" i="10"/>
  <c r="AG3" i="10"/>
  <c r="AH3" i="10"/>
  <c r="AH6" i="10" s="1"/>
  <c r="B3" i="10"/>
  <c r="J6" i="10"/>
  <c r="AG6" i="10"/>
  <c r="AF6" i="10"/>
  <c r="AE6" i="10"/>
  <c r="AC6" i="10"/>
  <c r="AB6" i="10"/>
  <c r="AA6" i="10"/>
  <c r="X6" i="10"/>
  <c r="W6" i="10"/>
  <c r="T6" i="10"/>
  <c r="S6" i="10"/>
  <c r="R6" i="10"/>
  <c r="P6" i="10"/>
  <c r="O6" i="10"/>
  <c r="N6" i="10"/>
  <c r="L6" i="10"/>
  <c r="K6" i="10"/>
  <c r="I6" i="10"/>
  <c r="G6" i="10"/>
  <c r="E6" i="10"/>
  <c r="D6" i="10"/>
  <c r="C6" i="10"/>
  <c r="B6" i="10"/>
  <c r="AP41" i="4"/>
  <c r="AO41" i="4"/>
  <c r="AN41" i="4"/>
  <c r="AM41" i="4"/>
  <c r="AL41" i="4"/>
  <c r="AK41" i="4"/>
  <c r="AJ41" i="4"/>
  <c r="AI41" i="4"/>
  <c r="AH41" i="4"/>
  <c r="AG41" i="4"/>
  <c r="AF41" i="4"/>
  <c r="AE41" i="4"/>
  <c r="AD41" i="4"/>
  <c r="AC41" i="4"/>
  <c r="AB41" i="4"/>
  <c r="AA41" i="4"/>
  <c r="Z41" i="4"/>
  <c r="Y41" i="4"/>
  <c r="X41" i="4"/>
  <c r="W41" i="4"/>
  <c r="V41" i="4"/>
  <c r="U41" i="4"/>
  <c r="T41" i="4"/>
  <c r="S41" i="4"/>
  <c r="R41" i="4"/>
  <c r="Q41" i="4"/>
  <c r="AP38" i="4"/>
  <c r="AO38" i="4"/>
  <c r="AN38" i="4"/>
  <c r="AM38" i="4"/>
  <c r="AL38" i="4"/>
  <c r="AK38" i="4"/>
  <c r="AJ38" i="4"/>
  <c r="AI38" i="4"/>
  <c r="AH38" i="4"/>
  <c r="AG38" i="4"/>
  <c r="AF38" i="4"/>
  <c r="AE38" i="4"/>
  <c r="AD38" i="4"/>
  <c r="AC38" i="4"/>
  <c r="AB38" i="4"/>
  <c r="AA38" i="4"/>
  <c r="Z38" i="4"/>
  <c r="Y38" i="4"/>
  <c r="X38" i="4"/>
  <c r="W38" i="4"/>
  <c r="V38" i="4"/>
  <c r="U38" i="4"/>
  <c r="T38" i="4"/>
  <c r="S38" i="4"/>
  <c r="R38" i="4"/>
  <c r="Q38" i="4"/>
  <c r="AP26" i="4"/>
  <c r="AO26" i="4"/>
  <c r="AN26" i="4"/>
  <c r="AM26" i="4"/>
  <c r="AL26" i="4"/>
  <c r="AK26" i="4"/>
  <c r="AJ26" i="4"/>
  <c r="AI26" i="4"/>
  <c r="AH26" i="4"/>
  <c r="AG26" i="4"/>
  <c r="AG25" i="4" s="1"/>
  <c r="AF26" i="4"/>
  <c r="AE26" i="4"/>
  <c r="AD26" i="4"/>
  <c r="AC26" i="4"/>
  <c r="AB26" i="4"/>
  <c r="AA26" i="4"/>
  <c r="Z26" i="4"/>
  <c r="Y26" i="4"/>
  <c r="Y25" i="4" s="1"/>
  <c r="X26" i="4"/>
  <c r="W26" i="4"/>
  <c r="V26" i="4"/>
  <c r="U26" i="4"/>
  <c r="T26" i="4"/>
  <c r="S26" i="4"/>
  <c r="R26" i="4"/>
  <c r="Q26" i="4"/>
  <c r="Q25" i="4" s="1"/>
  <c r="AP25" i="4"/>
  <c r="AO25" i="4"/>
  <c r="AL25" i="4"/>
  <c r="AK25" i="4"/>
  <c r="AH25" i="4"/>
  <c r="AD25" i="4"/>
  <c r="AC25" i="4"/>
  <c r="Z25" i="4"/>
  <c r="V25" i="4"/>
  <c r="U25" i="4"/>
  <c r="R25" i="4"/>
  <c r="P26"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AP9" i="4"/>
  <c r="AP49" i="4" s="1"/>
  <c r="AP54" i="4" s="1"/>
  <c r="AO9" i="4"/>
  <c r="AO49" i="4" s="1"/>
  <c r="AO54" i="4" s="1"/>
  <c r="AN9" i="4"/>
  <c r="AM9" i="4"/>
  <c r="AL9" i="4"/>
  <c r="AL49" i="4" s="1"/>
  <c r="AL54" i="4" s="1"/>
  <c r="AK9" i="4"/>
  <c r="AK49" i="4" s="1"/>
  <c r="AK54" i="4" s="1"/>
  <c r="AJ9" i="4"/>
  <c r="AI9" i="4"/>
  <c r="AH9" i="4"/>
  <c r="AH49" i="4" s="1"/>
  <c r="AH54" i="4" s="1"/>
  <c r="AG9" i="4"/>
  <c r="AG49" i="4" s="1"/>
  <c r="AG54" i="4" s="1"/>
  <c r="AF9" i="4"/>
  <c r="AE9" i="4"/>
  <c r="AD9" i="4"/>
  <c r="AD49" i="4" s="1"/>
  <c r="AD54" i="4" s="1"/>
  <c r="AC9" i="4"/>
  <c r="AC49" i="4" s="1"/>
  <c r="AC54" i="4" s="1"/>
  <c r="AB9" i="4"/>
  <c r="AA9" i="4"/>
  <c r="Z9" i="4"/>
  <c r="Z49" i="4" s="1"/>
  <c r="Z54" i="4" s="1"/>
  <c r="Y9" i="4"/>
  <c r="Y49" i="4" s="1"/>
  <c r="Y54" i="4" s="1"/>
  <c r="X9" i="4"/>
  <c r="W9" i="4"/>
  <c r="V9" i="4"/>
  <c r="V49" i="4" s="1"/>
  <c r="V54" i="4" s="1"/>
  <c r="U9" i="4"/>
  <c r="U49" i="4" s="1"/>
  <c r="U54" i="4" s="1"/>
  <c r="T9" i="4"/>
  <c r="S9" i="4"/>
  <c r="R9" i="4"/>
  <c r="R49" i="4" s="1"/>
  <c r="R54" i="4" s="1"/>
  <c r="Q9" i="4"/>
  <c r="Q49" i="4" s="1"/>
  <c r="Q54" i="4" s="1"/>
  <c r="P9" i="4"/>
  <c r="S25" i="4" l="1"/>
  <c r="S49" i="4" s="1"/>
  <c r="S54" i="4" s="1"/>
  <c r="W25" i="4"/>
  <c r="W49" i="4" s="1"/>
  <c r="W54" i="4" s="1"/>
  <c r="AA25" i="4"/>
  <c r="AA49" i="4" s="1"/>
  <c r="AA54" i="4" s="1"/>
  <c r="AE25" i="4"/>
  <c r="AE49" i="4" s="1"/>
  <c r="AE54" i="4" s="1"/>
  <c r="AI25" i="4"/>
  <c r="AI49" i="4" s="1"/>
  <c r="AI54" i="4" s="1"/>
  <c r="AM25" i="4"/>
  <c r="AM49" i="4" s="1"/>
  <c r="AM54" i="4" s="1"/>
  <c r="T25" i="4"/>
  <c r="T49" i="4" s="1"/>
  <c r="T54" i="4" s="1"/>
  <c r="X25" i="4"/>
  <c r="X49" i="4" s="1"/>
  <c r="X54" i="4" s="1"/>
  <c r="AB25" i="4"/>
  <c r="AB49" i="4" s="1"/>
  <c r="AB54" i="4" s="1"/>
  <c r="AF25" i="4"/>
  <c r="AF49" i="4" s="1"/>
  <c r="AF54" i="4" s="1"/>
  <c r="AJ25" i="4"/>
  <c r="AJ49" i="4" s="1"/>
  <c r="AJ54" i="4" s="1"/>
  <c r="AN25" i="4"/>
  <c r="AN49" i="4" s="1"/>
  <c r="AN54" i="4" s="1"/>
  <c r="AG7" i="6"/>
  <c r="AG13" i="6" s="1"/>
  <c r="AF7" i="6"/>
  <c r="AF13" i="6" s="1"/>
  <c r="AE7" i="6"/>
  <c r="AE13" i="6" s="1"/>
  <c r="AD7" i="6"/>
  <c r="AD13" i="6" s="1"/>
  <c r="AC7" i="6"/>
  <c r="AC13" i="6" s="1"/>
  <c r="AB7" i="6"/>
  <c r="AB13" i="6" s="1"/>
  <c r="AA7" i="6"/>
  <c r="AA13" i="6" s="1"/>
  <c r="Z7" i="6"/>
  <c r="Z13" i="6" s="1"/>
  <c r="Y7" i="6"/>
  <c r="Y13" i="6" s="1"/>
  <c r="X7" i="6"/>
  <c r="X13" i="6" s="1"/>
  <c r="W7" i="6"/>
  <c r="W13" i="6" s="1"/>
  <c r="V7" i="6"/>
  <c r="V13" i="6" s="1"/>
  <c r="U7" i="6"/>
  <c r="U13" i="6" s="1"/>
  <c r="T7" i="6"/>
  <c r="T13" i="6" s="1"/>
  <c r="S7" i="6"/>
  <c r="S13" i="6" s="1"/>
  <c r="R7" i="6"/>
  <c r="R13" i="6" s="1"/>
  <c r="Q7" i="6"/>
  <c r="Q13" i="6" s="1"/>
  <c r="P7" i="6"/>
  <c r="P13" i="6" s="1"/>
  <c r="O7" i="6"/>
  <c r="O13" i="6" s="1"/>
  <c r="N7" i="6"/>
  <c r="N13" i="6" s="1"/>
  <c r="M7" i="6"/>
  <c r="M13" i="6" s="1"/>
  <c r="L7" i="6"/>
  <c r="L13" i="6" s="1"/>
  <c r="K7" i="6"/>
  <c r="K13" i="6" s="1"/>
  <c r="J7" i="6"/>
  <c r="J13" i="6" s="1"/>
  <c r="I7" i="6"/>
  <c r="I13" i="6" s="1"/>
  <c r="H7" i="6"/>
  <c r="H13" i="6" s="1"/>
  <c r="G7" i="6"/>
  <c r="G13" i="6" s="1"/>
  <c r="F7" i="6"/>
  <c r="F13" i="6" s="1"/>
  <c r="E7" i="6"/>
  <c r="E13" i="6" s="1"/>
  <c r="D7" i="6"/>
  <c r="D13" i="6" s="1"/>
  <c r="C7" i="6"/>
  <c r="C13" i="6" s="1"/>
  <c r="B7" i="6"/>
  <c r="B13" i="6" s="1"/>
  <c r="D9" i="6" l="1"/>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158" i="4"/>
  <c r="D157" i="4"/>
  <c r="D138" i="4"/>
  <c r="D133" i="4"/>
  <c r="D131" i="4"/>
  <c r="D129" i="4"/>
  <c r="D128" i="4"/>
  <c r="D126" i="4"/>
  <c r="D125" i="4"/>
  <c r="D107" i="4"/>
  <c r="D106" i="4"/>
  <c r="D87" i="4"/>
  <c r="D74" i="4"/>
  <c r="D75" i="4"/>
  <c r="D77" i="4"/>
  <c r="D78" i="4"/>
  <c r="D80" i="4"/>
  <c r="D82" i="4"/>
  <c r="D109" i="4" l="1"/>
  <c r="D160" i="4"/>
  <c r="F35" i="2"/>
  <c r="C17" i="5" l="1"/>
  <c r="C14" i="5"/>
  <c r="C11" i="5"/>
  <c r="C8" i="5"/>
  <c r="C5" i="5"/>
  <c r="F35" i="3" l="1"/>
  <c r="AH10" i="6" l="1"/>
  <c r="F24" i="4" l="1"/>
  <c r="F46" i="4"/>
  <c r="F52" i="4"/>
  <c r="F44" i="4"/>
  <c r="F43" i="4"/>
  <c r="F42" i="4"/>
  <c r="D156" i="4"/>
  <c r="D105" i="4"/>
  <c r="F39" i="4"/>
  <c r="D153" i="4"/>
  <c r="D102" i="4"/>
  <c r="D141" i="4"/>
  <c r="D90" i="4"/>
  <c r="D145" i="4"/>
  <c r="D94" i="4"/>
  <c r="D149" i="4"/>
  <c r="D98" i="4"/>
  <c r="D76" i="4"/>
  <c r="D127" i="4"/>
  <c r="D144" i="4"/>
  <c r="D93" i="4"/>
  <c r="F40" i="4"/>
  <c r="D154" i="4"/>
  <c r="D103" i="4"/>
  <c r="D146" i="4"/>
  <c r="D95" i="4"/>
  <c r="D132" i="4"/>
  <c r="D81" i="4"/>
  <c r="D83" i="4"/>
  <c r="D134" i="4"/>
  <c r="D148" i="4"/>
  <c r="D97" i="4"/>
  <c r="D124" i="4"/>
  <c r="D73" i="4"/>
  <c r="D136" i="4"/>
  <c r="D85" i="4"/>
  <c r="F45" i="4"/>
  <c r="D159" i="4"/>
  <c r="D108" i="4"/>
  <c r="D142" i="4"/>
  <c r="D91" i="4"/>
  <c r="D150" i="4"/>
  <c r="D99" i="4"/>
  <c r="F47" i="4"/>
  <c r="D161" i="4"/>
  <c r="D110" i="4"/>
  <c r="D143" i="4"/>
  <c r="D92" i="4"/>
  <c r="D147" i="4"/>
  <c r="D96" i="4"/>
  <c r="D151" i="4"/>
  <c r="D100" i="4"/>
  <c r="D130" i="4"/>
  <c r="D79" i="4"/>
  <c r="D135" i="4"/>
  <c r="D84" i="4"/>
  <c r="F38" i="4" l="1"/>
  <c r="F33" i="4"/>
  <c r="F41" i="4" l="1"/>
  <c r="F37" i="4"/>
  <c r="F34" i="4"/>
  <c r="F31" i="4"/>
  <c r="F32" i="4"/>
  <c r="F28" i="4"/>
  <c r="F30" i="4"/>
  <c r="F29" i="4"/>
  <c r="F27" i="4"/>
  <c r="F66" i="3"/>
  <c r="F66" i="2"/>
  <c r="F19" i="4"/>
  <c r="F17" i="4"/>
  <c r="F16" i="4"/>
  <c r="F18" i="4"/>
  <c r="F15" i="4"/>
  <c r="F14" i="4"/>
  <c r="F22" i="4"/>
  <c r="F21" i="4"/>
  <c r="F11" i="4"/>
  <c r="F12" i="4"/>
  <c r="F20" i="4"/>
  <c r="F13" i="4"/>
  <c r="F10" i="4"/>
  <c r="F23" i="4" l="1"/>
  <c r="F9" i="4"/>
  <c r="F8" i="4" l="1"/>
  <c r="G63" i="3" l="1"/>
  <c r="G42" i="3"/>
  <c r="G6" i="3"/>
  <c r="G63" i="2"/>
  <c r="H63" i="2" l="1"/>
  <c r="I63" i="2" s="1"/>
  <c r="H42" i="3"/>
  <c r="I42" i="3" s="1"/>
  <c r="H6" i="3"/>
  <c r="H63" i="3"/>
  <c r="G42" i="2"/>
  <c r="G6" i="2"/>
  <c r="G66" i="3" l="1"/>
  <c r="G66" i="2"/>
  <c r="G35" i="3"/>
  <c r="I63" i="3"/>
  <c r="I6" i="3"/>
  <c r="J42" i="3"/>
  <c r="J63" i="2"/>
  <c r="H6" i="2"/>
  <c r="H42" i="2"/>
  <c r="H35" i="3" l="1"/>
  <c r="H66" i="3"/>
  <c r="I66" i="2"/>
  <c r="H66" i="2"/>
  <c r="G35" i="2"/>
  <c r="J63" i="3"/>
  <c r="K42" i="3"/>
  <c r="J6" i="3"/>
  <c r="K63" i="2"/>
  <c r="I42" i="2"/>
  <c r="I6" i="2"/>
  <c r="I35" i="3" l="1"/>
  <c r="H35" i="2"/>
  <c r="I66" i="3"/>
  <c r="J66" i="2"/>
  <c r="K6" i="3"/>
  <c r="L42" i="3"/>
  <c r="K63" i="3"/>
  <c r="L63" i="2"/>
  <c r="J6" i="2"/>
  <c r="J42" i="2"/>
  <c r="K66" i="2" l="1"/>
  <c r="J66" i="3"/>
  <c r="I35" i="2"/>
  <c r="J35" i="3"/>
  <c r="L6" i="3"/>
  <c r="M42" i="3"/>
  <c r="L63" i="3"/>
  <c r="M63" i="2"/>
  <c r="K42" i="2"/>
  <c r="K6" i="2"/>
  <c r="L66" i="2" l="1"/>
  <c r="J35" i="2"/>
  <c r="K66" i="3"/>
  <c r="K35" i="3"/>
  <c r="N42" i="3"/>
  <c r="M63" i="3"/>
  <c r="M6" i="3"/>
  <c r="N63" i="2"/>
  <c r="L42" i="2"/>
  <c r="L6" i="2"/>
  <c r="L66" i="3" l="1"/>
  <c r="M66" i="2"/>
  <c r="L35" i="3"/>
  <c r="K35" i="2"/>
  <c r="O42" i="3"/>
  <c r="N63" i="3"/>
  <c r="N6" i="3"/>
  <c r="O63" i="2"/>
  <c r="M42" i="2"/>
  <c r="M6" i="2"/>
  <c r="N66" i="2" l="1"/>
  <c r="M66" i="3"/>
  <c r="L35" i="2"/>
  <c r="M35" i="3"/>
  <c r="N35" i="3"/>
  <c r="O63" i="3"/>
  <c r="P42" i="3"/>
  <c r="O6" i="3"/>
  <c r="P63" i="2"/>
  <c r="N6" i="2"/>
  <c r="N42" i="2"/>
  <c r="M35" i="2" l="1"/>
  <c r="O66" i="2"/>
  <c r="N66" i="3"/>
  <c r="Q42" i="3"/>
  <c r="P6" i="3"/>
  <c r="P63" i="3"/>
  <c r="Q63" i="2"/>
  <c r="O42" i="2"/>
  <c r="O6" i="2"/>
  <c r="O66" i="3" l="1"/>
  <c r="P66" i="2"/>
  <c r="N35" i="2"/>
  <c r="O35" i="3"/>
  <c r="Q6" i="3"/>
  <c r="Q63" i="3"/>
  <c r="P6" i="2"/>
  <c r="P42" i="2"/>
  <c r="P66" i="3" l="1"/>
  <c r="Q66" i="2"/>
  <c r="O35" i="2"/>
  <c r="P35" i="3"/>
  <c r="Q66" i="3"/>
  <c r="Q6" i="2"/>
  <c r="Q42" i="2"/>
  <c r="K86" i="4" l="1"/>
  <c r="W86" i="4"/>
  <c r="Q104" i="4"/>
  <c r="T137" i="4"/>
  <c r="Z86" i="4"/>
  <c r="P35" i="2"/>
  <c r="W101" i="4"/>
  <c r="Z155" i="4"/>
  <c r="AC152" i="4"/>
  <c r="Q137" i="4"/>
  <c r="W140" i="4"/>
  <c r="T104" i="4"/>
  <c r="N140" i="4"/>
  <c r="Q101" i="4"/>
  <c r="N86" i="4"/>
  <c r="Q35" i="3"/>
  <c r="H137" i="4" l="1"/>
  <c r="W123" i="4"/>
  <c r="Z89" i="4"/>
  <c r="W72" i="4"/>
  <c r="H155" i="4"/>
  <c r="T89" i="4"/>
  <c r="AC72" i="4"/>
  <c r="W89" i="4"/>
  <c r="W88" i="4" s="1"/>
  <c r="T140" i="4"/>
  <c r="K155" i="4"/>
  <c r="Z140" i="4"/>
  <c r="Q155" i="4"/>
  <c r="N152" i="4"/>
  <c r="N139" i="4" s="1"/>
  <c r="AC140" i="4"/>
  <c r="AC139" i="4" s="1"/>
  <c r="K137" i="4"/>
  <c r="Z104" i="4"/>
  <c r="H101" i="4"/>
  <c r="W104" i="4"/>
  <c r="Z72" i="4"/>
  <c r="N101" i="4"/>
  <c r="H104" i="4"/>
  <c r="T101" i="4"/>
  <c r="Z123" i="4"/>
  <c r="AC89" i="4"/>
  <c r="Z101" i="4"/>
  <c r="AC155" i="4"/>
  <c r="Q123" i="4"/>
  <c r="T155" i="4"/>
  <c r="K123" i="4"/>
  <c r="T123" i="4"/>
  <c r="T152" i="4"/>
  <c r="W155" i="4"/>
  <c r="Z152" i="4"/>
  <c r="Z137" i="4"/>
  <c r="Q89" i="4"/>
  <c r="Q88" i="4" s="1"/>
  <c r="H89" i="4"/>
  <c r="T72" i="4"/>
  <c r="N72" i="4"/>
  <c r="AC101" i="4"/>
  <c r="H123" i="4"/>
  <c r="H152" i="4"/>
  <c r="K152" i="4"/>
  <c r="W152" i="4"/>
  <c r="W139" i="4" s="1"/>
  <c r="AC123" i="4"/>
  <c r="N137" i="4"/>
  <c r="K104" i="4"/>
  <c r="K101" i="4"/>
  <c r="N104" i="4"/>
  <c r="H86" i="4"/>
  <c r="N89" i="4"/>
  <c r="N155" i="4"/>
  <c r="H72" i="4"/>
  <c r="N123" i="4"/>
  <c r="AC104" i="4"/>
  <c r="AC86" i="4"/>
  <c r="Q72" i="4"/>
  <c r="Q112" i="4" s="1"/>
  <c r="Q140" i="4"/>
  <c r="H140" i="4"/>
  <c r="K140" i="4"/>
  <c r="Q152" i="4"/>
  <c r="AC137" i="4"/>
  <c r="W137" i="4"/>
  <c r="Q86" i="4"/>
  <c r="T86" i="4"/>
  <c r="K89" i="4"/>
  <c r="K72" i="4"/>
  <c r="AF155" i="4"/>
  <c r="AF152" i="4"/>
  <c r="AF140" i="4"/>
  <c r="AF137" i="4"/>
  <c r="AF123" i="4"/>
  <c r="Q35" i="2"/>
  <c r="N163" i="4" l="1"/>
  <c r="AC163" i="4"/>
  <c r="W112" i="4"/>
  <c r="W163" i="4"/>
  <c r="K139" i="4"/>
  <c r="K163" i="4" s="1"/>
  <c r="Z88" i="4"/>
  <c r="Z112" i="4" s="1"/>
  <c r="K88" i="4"/>
  <c r="K112" i="4" s="1"/>
  <c r="H88" i="4"/>
  <c r="H112" i="4" s="1"/>
  <c r="N88" i="4"/>
  <c r="N112" i="4" s="1"/>
  <c r="H139" i="4"/>
  <c r="H163" i="4" s="1"/>
  <c r="Q139" i="4"/>
  <c r="Q163" i="4" s="1"/>
  <c r="AC88" i="4"/>
  <c r="AC112" i="4" s="1"/>
  <c r="Z139" i="4"/>
  <c r="Z163" i="4" s="1"/>
  <c r="T139" i="4"/>
  <c r="T163" i="4" s="1"/>
  <c r="AF139" i="4"/>
  <c r="AF163" i="4" s="1"/>
  <c r="T88" i="4"/>
  <c r="T112" i="4" s="1"/>
  <c r="AF72" i="4" l="1"/>
  <c r="AF89" i="4"/>
  <c r="AF101" i="4"/>
  <c r="AF86" i="4"/>
  <c r="AF104" i="4"/>
  <c r="AF88" i="4" l="1"/>
  <c r="AF112" i="4" s="1"/>
  <c r="F36" i="4" l="1"/>
  <c r="F35" i="4" l="1"/>
  <c r="F26" i="4" s="1"/>
  <c r="F25" i="4" s="1"/>
  <c r="F49" i="4" l="1"/>
  <c r="G25" i="4"/>
  <c r="AH5" i="6"/>
  <c r="AH7" i="6" s="1"/>
  <c r="G41" i="4" l="1"/>
  <c r="G23" i="4"/>
  <c r="G9" i="4"/>
  <c r="AH13" i="6"/>
  <c r="AH11" i="6"/>
  <c r="AH9" i="6"/>
  <c r="P58" i="3" l="1"/>
  <c r="M58" i="2" l="1"/>
  <c r="F58" i="3"/>
  <c r="N58" i="2"/>
  <c r="G58" i="2"/>
  <c r="Q58" i="2"/>
  <c r="J58" i="3"/>
  <c r="L58" i="2"/>
  <c r="Q58" i="3"/>
  <c r="H58" i="2"/>
  <c r="I58" i="3"/>
  <c r="N58" i="3"/>
  <c r="G58" i="3"/>
  <c r="F58" i="2"/>
  <c r="P58" i="2"/>
  <c r="M58" i="3"/>
  <c r="O58" i="2"/>
  <c r="K58" i="3"/>
  <c r="L58" i="3"/>
  <c r="K58" i="2"/>
  <c r="J58" i="2"/>
  <c r="H58" i="3"/>
  <c r="I58" i="2"/>
  <c r="O58" i="3"/>
  <c r="P137" i="4" l="1"/>
  <c r="M137" i="4"/>
  <c r="AB137" i="4"/>
  <c r="P140" i="4"/>
  <c r="M155" i="4"/>
  <c r="AB123" i="4"/>
  <c r="S137" i="4"/>
  <c r="J152" i="4"/>
  <c r="S140" i="4"/>
  <c r="J155" i="4"/>
  <c r="G104" i="4"/>
  <c r="Y101" i="4"/>
  <c r="S89" i="4"/>
  <c r="Y72" i="4"/>
  <c r="J89" i="4" l="1"/>
  <c r="V72" i="4"/>
  <c r="S104" i="4"/>
  <c r="Y104" i="4"/>
  <c r="G89" i="4"/>
  <c r="M89" i="4"/>
  <c r="G72" i="4"/>
  <c r="J101" i="4"/>
  <c r="S101" i="4"/>
  <c r="S88" i="4" s="1"/>
  <c r="Y89" i="4"/>
  <c r="Y88" i="4" s="1"/>
  <c r="V123" i="4"/>
  <c r="G140" i="4"/>
  <c r="G152" i="4"/>
  <c r="J137" i="4"/>
  <c r="J140" i="4"/>
  <c r="J139" i="4" s="1"/>
  <c r="Y137" i="4"/>
  <c r="V155" i="4"/>
  <c r="S155" i="4"/>
  <c r="P123" i="4"/>
  <c r="M152" i="4"/>
  <c r="G123" i="4"/>
  <c r="M123" i="4"/>
  <c r="M104" i="4"/>
  <c r="AB101" i="4"/>
  <c r="P89" i="4"/>
  <c r="S86" i="4"/>
  <c r="AB89" i="4"/>
  <c r="P72" i="4"/>
  <c r="S72" i="4"/>
  <c r="S152" i="4"/>
  <c r="S139" i="4" s="1"/>
  <c r="AB155" i="4"/>
  <c r="Y155" i="4"/>
  <c r="AB152" i="4"/>
  <c r="G137" i="4"/>
  <c r="J72" i="4"/>
  <c r="V104" i="4"/>
  <c r="J86" i="4"/>
  <c r="V101" i="4"/>
  <c r="AB72" i="4"/>
  <c r="M86" i="4"/>
  <c r="J104" i="4"/>
  <c r="G101" i="4"/>
  <c r="Y86" i="4"/>
  <c r="Y112" i="4" s="1"/>
  <c r="V86" i="4"/>
  <c r="S123" i="4"/>
  <c r="S163" i="4" s="1"/>
  <c r="AB140" i="4"/>
  <c r="J123" i="4"/>
  <c r="J163" i="4" s="1"/>
  <c r="Y123" i="4"/>
  <c r="P155" i="4"/>
  <c r="AB104" i="4"/>
  <c r="P104" i="4"/>
  <c r="P101" i="4"/>
  <c r="G86" i="4"/>
  <c r="M72" i="4"/>
  <c r="P86" i="4"/>
  <c r="V89" i="4"/>
  <c r="AB86" i="4"/>
  <c r="M101" i="4"/>
  <c r="Y140" i="4"/>
  <c r="AE152" i="4"/>
  <c r="P152" i="4"/>
  <c r="P139" i="4" s="1"/>
  <c r="V152" i="4"/>
  <c r="V140" i="4"/>
  <c r="M140" i="4"/>
  <c r="G155" i="4"/>
  <c r="V137" i="4"/>
  <c r="Y152" i="4"/>
  <c r="S112" i="4" l="1"/>
  <c r="P163" i="4"/>
  <c r="V88" i="4"/>
  <c r="V112" i="4" s="1"/>
  <c r="M139" i="4"/>
  <c r="M163" i="4" s="1"/>
  <c r="AB139" i="4"/>
  <c r="AB163" i="4" s="1"/>
  <c r="AB88" i="4"/>
  <c r="AB112" i="4" s="1"/>
  <c r="AE72" i="4"/>
  <c r="G139" i="4"/>
  <c r="G163" i="4" s="1"/>
  <c r="AE137" i="4"/>
  <c r="AE104" i="4"/>
  <c r="G88" i="4"/>
  <c r="G112" i="4" s="1"/>
  <c r="AE155" i="4"/>
  <c r="J88" i="4"/>
  <c r="J112" i="4" s="1"/>
  <c r="Y139" i="4"/>
  <c r="Y163" i="4" s="1"/>
  <c r="AE123" i="4"/>
  <c r="V139" i="4"/>
  <c r="V163" i="4" s="1"/>
  <c r="AE140" i="4"/>
  <c r="AE139" i="4" s="1"/>
  <c r="AE101" i="4"/>
  <c r="AE89" i="4"/>
  <c r="P88" i="4"/>
  <c r="P112" i="4" s="1"/>
  <c r="AE86" i="4"/>
  <c r="M88" i="4"/>
  <c r="M112" i="4" s="1"/>
  <c r="AE163" i="4" l="1"/>
  <c r="AE88" i="4"/>
  <c r="AE112" i="4" s="1"/>
  <c r="K26" i="3" l="1"/>
  <c r="O26" i="3"/>
  <c r="J26" i="3"/>
  <c r="M26" i="3"/>
  <c r="Q26" i="3"/>
  <c r="F26" i="3"/>
  <c r="P26" i="3"/>
  <c r="I26" i="3"/>
  <c r="G26" i="3"/>
  <c r="N26" i="3"/>
  <c r="L26" i="3"/>
  <c r="H26" i="3"/>
  <c r="F137" i="4" l="1"/>
  <c r="R137" i="4"/>
  <c r="G26" i="2"/>
  <c r="K26" i="2"/>
  <c r="I26" i="2"/>
  <c r="H26" i="2"/>
  <c r="L26" i="2"/>
  <c r="O26" i="2"/>
  <c r="Q26" i="2"/>
  <c r="F26" i="2"/>
  <c r="M26" i="2"/>
  <c r="P26" i="2"/>
  <c r="N26" i="2"/>
  <c r="J26" i="2"/>
  <c r="O137" i="4" l="1"/>
  <c r="I155" i="4"/>
  <c r="O155" i="4"/>
  <c r="U152" i="4"/>
  <c r="X155" i="4"/>
  <c r="O123" i="4"/>
  <c r="F123" i="4"/>
  <c r="I140" i="4"/>
  <c r="U155" i="4"/>
  <c r="L140" i="4"/>
  <c r="R152" i="4"/>
  <c r="I137" i="4"/>
  <c r="F155" i="4"/>
  <c r="X123" i="4"/>
  <c r="L123" i="4"/>
  <c r="X152" i="4"/>
  <c r="O152" i="4"/>
  <c r="AA155" i="4"/>
  <c r="AA140" i="4"/>
  <c r="X137" i="4"/>
  <c r="L137" i="4"/>
  <c r="R123" i="4"/>
  <c r="U137" i="4"/>
  <c r="R155" i="4"/>
  <c r="R140" i="4"/>
  <c r="F152" i="4"/>
  <c r="U140" i="4"/>
  <c r="X140" i="4"/>
  <c r="AA137" i="4"/>
  <c r="AA123" i="4"/>
  <c r="F140" i="4"/>
  <c r="O140" i="4"/>
  <c r="AA152" i="4"/>
  <c r="L152" i="4"/>
  <c r="I152" i="4"/>
  <c r="L155" i="4"/>
  <c r="U123" i="4"/>
  <c r="I123" i="4"/>
  <c r="F101" i="4"/>
  <c r="U101" i="4"/>
  <c r="I101" i="4"/>
  <c r="AD155" i="4"/>
  <c r="X89" i="4" l="1"/>
  <c r="R101" i="4"/>
  <c r="X139" i="4"/>
  <c r="X163" i="4" s="1"/>
  <c r="O101" i="4"/>
  <c r="U139" i="4"/>
  <c r="U163" i="4" s="1"/>
  <c r="AD152" i="4"/>
  <c r="O139" i="4"/>
  <c r="O163" i="4" s="1"/>
  <c r="I139" i="4"/>
  <c r="I163" i="4" s="1"/>
  <c r="AD140" i="4"/>
  <c r="AD137" i="4"/>
  <c r="AD123" i="4"/>
  <c r="R139" i="4"/>
  <c r="R163" i="4" s="1"/>
  <c r="L139" i="4"/>
  <c r="L163" i="4" s="1"/>
  <c r="AA139" i="4"/>
  <c r="AA163" i="4" s="1"/>
  <c r="F139" i="4"/>
  <c r="F163" i="4" s="1"/>
  <c r="X86" i="4"/>
  <c r="F104" i="4"/>
  <c r="X101" i="4"/>
  <c r="R72" i="4"/>
  <c r="F89" i="4"/>
  <c r="F88" i="4" s="1"/>
  <c r="L86" i="4"/>
  <c r="O86" i="4"/>
  <c r="R89" i="4"/>
  <c r="L89" i="4"/>
  <c r="I72" i="4"/>
  <c r="R86" i="4"/>
  <c r="O89" i="4"/>
  <c r="AA104" i="4"/>
  <c r="L104" i="4"/>
  <c r="I104" i="4"/>
  <c r="U72" i="4"/>
  <c r="AA86" i="4"/>
  <c r="AA89" i="4"/>
  <c r="L101" i="4"/>
  <c r="R104" i="4"/>
  <c r="X104" i="4"/>
  <c r="U104" i="4"/>
  <c r="O72" i="4"/>
  <c r="L72" i="4"/>
  <c r="I86" i="4"/>
  <c r="I89" i="4"/>
  <c r="I88" i="4" s="1"/>
  <c r="AA101" i="4"/>
  <c r="AA72" i="4"/>
  <c r="F72" i="4"/>
  <c r="X72" i="4"/>
  <c r="U86" i="4"/>
  <c r="F86" i="4"/>
  <c r="U89" i="4"/>
  <c r="U88" i="4" s="1"/>
  <c r="O104" i="4"/>
  <c r="I112" i="4" l="1"/>
  <c r="F112" i="4"/>
  <c r="AA112" i="4"/>
  <c r="U112" i="4"/>
  <c r="R112" i="4"/>
  <c r="X88" i="4"/>
  <c r="X112" i="4" s="1"/>
  <c r="R88" i="4"/>
  <c r="O88" i="4"/>
  <c r="O112" i="4" s="1"/>
  <c r="AD139" i="4"/>
  <c r="AD163" i="4" s="1"/>
  <c r="AD72" i="4"/>
  <c r="AD86" i="4"/>
  <c r="AD89" i="4"/>
  <c r="AD101" i="4"/>
  <c r="AD104" i="4"/>
  <c r="L88" i="4"/>
  <c r="L112" i="4" s="1"/>
  <c r="AA88" i="4"/>
  <c r="AD88" i="4" l="1"/>
  <c r="AD112" i="4" s="1"/>
  <c r="P41" i="4" l="1"/>
  <c r="P38" i="4"/>
  <c r="P25" i="4" s="1"/>
  <c r="P23" i="4"/>
  <c r="P49" i="4" s="1"/>
  <c r="P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<sst xmlns="http://schemas.openxmlformats.org/spreadsheetml/2006/main" count="1027" uniqueCount="243">
  <si>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</si>
  <si>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</si>
  <si>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</si>
  <si>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</si>
  <si>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</si>
  <si>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</si>
  <si>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</si>
  <si>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</si>
  <si>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</si>
  <si>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</si>
  <si>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</si>
  <si>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</si>
  <si>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</si>
  <si>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</si>
  <si>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</si>
  <si>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</si>
  <si>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</si>
  <si>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</si>
  <si>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</si>
  <si>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</si>
  <si>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</si>
  <si>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</si>
  <si>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</si>
  <si>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</si>
  <si>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</si>
  <si>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</si>
  <si>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</si>
  <si>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</si>
  <si>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</si>
  <si>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</si>
  <si>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</si>
  <si>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</si>
  <si>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</si>
  <si>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</si>
  <si>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</si>
  <si>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</si>
  <si>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</si>
  <si>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</si>
  <si>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</si>
  <si>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</si>
  <si>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</si>
  <si>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</si>
  <si>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</si>
  <si>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</si>
  <si>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</si>
  <si>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</si>
  <si>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</si>
  <si>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</si>
  <si>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</si>
  <si>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</si>
  <si>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</si>
  <si>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</si>
  <si>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</si>
  <si>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</si>
  <si>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</si>
  <si>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</si>
  <si>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</si>
  <si>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</si>
  <si>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</si>
  <si>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</si>
  <si>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</si>
  <si>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</si>
  <si>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</si>
  <si>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</si>
  <si>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</si>
  <si>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</si>
  <si>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</si>
  <si>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</si>
  <si>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</si>
  <si>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</si>
  <si>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</si>
  <si>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</si>
  <si>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</si>
  <si>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</si>
  <si>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</si>
  <si>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</si>
  <si>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</si>
  <si>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</si>
  <si>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</si>
  <si>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</si>
  <si>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</si>
  <si>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</si>
  <si>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</si>
  <si>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</si>
  <si>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</si>
  <si>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</si>
  <si>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</si>
  <si>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</si>
  <si>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</si>
  <si>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</si>
  <si>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</si>
  <si>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</si>
  <si>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</si>
  <si>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</si>
  <si>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</si>
  <si>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</si>
  <si>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</si>
  <si>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</si>
  <si>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</si>
  <si>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</si>
  <si>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</si>
  <si>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</si>
  <si>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</si>
  <si>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</si>
  <si>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</si>
  <si>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</si>
  <si>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</si>
  <si>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</si>
  <si>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</si>
  <si>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</si>
  <si>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</si>
  <si>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</si>
  <si>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</si>
  <si>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</si>
  <si>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</si>
  <si>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</si>
  <si>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</si>
  <si>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</si>
  <si>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</si>
  <si>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</si>
  <si>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</si>
  <si>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</si>
  <si>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</si>
  <si>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</si>
  <si>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</si>
  <si>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</si>
  <si>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</si>
  <si>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</si>
  <si>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</si>
  <si>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</si>
  <si>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</si>
  <si>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</si>
  <si>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</si>
  <si>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</si>
  <si>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</si>
  <si>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</si>
  <si>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</si>
  <si>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</si>
  <si>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</si>
  <si>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</si>
  <si>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</si>
  <si>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</si>
  <si>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</si>
  <si>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</si>
  <si>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</si>
  <si>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</si>
  <si>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TOTAL INTERESES EN PESOS</t>
  </si>
  <si>
    <t>TOTAL INTERESES EN USD</t>
  </si>
  <si>
    <t>TOTAL INTERESES EN UVA</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</si>
  <si>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</si>
  <si>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</si>
  <si>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</si>
  <si>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</si>
  <si>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</si>
  <si>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</si>
  <si>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</si>
  <si>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</si>
  <si>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</si>
  <si>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</si>
  <si>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</si>
  <si>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</si>
  <si>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</si>
  <si>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</si>
  <si>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</si>
  <si>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</si>
  <si>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</si>
  <si>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</si>
  <si>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</si>
  <si>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</si>
  <si>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t>Promedio        2030-2044</t>
  </si>
  <si>
    <t>Prom Resto 2030-2044</t>
  </si>
  <si>
    <t>LTY22</t>
  </si>
  <si>
    <t>BONO MENDOZA 2024 - Inversión en Infraestructura Pública</t>
  </si>
  <si>
    <t>PMD24</t>
  </si>
  <si>
    <t>BONO MENDOZA 2023</t>
  </si>
  <si>
    <t>PMJ23</t>
  </si>
  <si>
    <t>Bono de Conversión ANSES</t>
  </si>
  <si>
    <t>PMM31</t>
  </si>
  <si>
    <r>
      <t xml:space="preserve">Letras de Tesorería Serie I 2021 </t>
    </r>
    <r>
      <rPr>
        <vertAlign val="superscript"/>
        <sz val="11"/>
        <rFont val="Arial Narrow"/>
        <family val="2"/>
      </rPr>
      <t>(3)</t>
    </r>
  </si>
  <si>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 para 2020 y 2021</t>
    </r>
  </si>
  <si>
    <r>
      <rPr>
        <vertAlign val="superscript"/>
        <sz val="9"/>
        <color theme="1"/>
        <rFont val="Arial Narrow"/>
        <family val="2"/>
      </rPr>
      <t>(2)</t>
    </r>
    <r>
      <rPr>
        <sz val="9"/>
        <color theme="1"/>
        <rFont val="Arial Narrow"/>
        <family val="2"/>
      </rPr>
      <t xml:space="preserve"> En el marco del Programa de Letras de Tesorería 2021, que se licitaron el día 01 de junio de 2021, se suscribieron $2.901,947 millones con bono PMJ21. El saldo remanente del "BONO PESOS 2021 - Clase 1" se canceló en su fecha de vencimiento.</t>
    </r>
  </si>
  <si>
    <r>
      <rPr>
        <vertAlign val="superscript"/>
        <sz val="9"/>
        <color theme="1"/>
        <rFont val="Arial Narrow"/>
        <family val="2"/>
      </rPr>
      <t>(4)</t>
    </r>
    <r>
      <rPr>
        <sz val="9"/>
        <color theme="1"/>
        <rFont val="Arial Narrow"/>
        <family val="2"/>
      </rPr>
      <t xml:space="preserve">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r>
  </si>
  <si>
    <t>(3) En el marco de la Emisión de los Títulos de Deuda 2023, que se emitieron el día 17 de diciembre de 2021, se suscribieron $387,9197 millones con "Letras de Tesorería Serie I 2021".</t>
  </si>
  <si>
    <r>
      <t xml:space="preserve">Letras de Tesorería Serie I 2021 </t>
    </r>
    <r>
      <rPr>
        <vertAlign val="superscript"/>
        <sz val="11"/>
        <rFont val="Arial Narrow"/>
        <family val="2"/>
      </rPr>
      <t>(4)</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</si>
  <si>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</si>
  <si>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(4)</t>
    </r>
    <r>
      <rPr>
        <sz val="9"/>
        <color theme="1"/>
        <rFont val="Arial Narrow"/>
        <family val="2"/>
      </rPr>
      <t xml:space="preserve"> En el marco de la Emisión de los Títulos de Deuda 2023, que se emitieron el día 17 de diciembre de 2021, se suscribieron $387,9197 millones con "Letras de Tesorería Serie I 2021".</t>
    </r>
  </si>
  <si>
    <t xml:space="preserve"> (A) (IPC Marzo 2022) /(IPC Periodo) </t>
  </si>
  <si>
    <t>(3) x (A) = Deuda TOTAL ADMINISTRACIÓN CENTRAL medida en PESOS de Marzo de 2022</t>
  </si>
  <si>
    <t>(3+4) x (A)= Deuda TOTAL medida en PESOS de Marzo de 2022</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</si>
  <si>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</si>
  <si>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</si>
  <si>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</si>
  <si>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</si>
  <si>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</si>
  <si>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</si>
  <si>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</si>
  <si>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</si>
  <si>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</si>
  <si>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</si>
  <si>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</si>
  <si>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</si>
  <si>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</si>
  <si>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</si>
  <si>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</si>
  <si>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UVA + 5%</t>
  </si>
  <si>
    <t xml:space="preserve">Tasa Base Libor 3 M + Margen BID </t>
  </si>
  <si>
    <t>Sin garantía</t>
  </si>
  <si>
    <t>CER + 4,25%</t>
  </si>
  <si>
    <t>BADLAR Bcos Priv</t>
  </si>
  <si>
    <t>BADLAR Bancos Privados + 4%</t>
  </si>
  <si>
    <t>BADLAR Bancos Privados + 8,5%</t>
  </si>
  <si>
    <t>BADLAR Bancos Privados</t>
  </si>
  <si>
    <t>BADLAR Bcos Privados + Int Compensatorios</t>
  </si>
  <si>
    <t>Días</t>
  </si>
  <si>
    <t>-</t>
  </si>
  <si>
    <r>
      <t xml:space="preserve">ANSES 6% 2016 </t>
    </r>
    <r>
      <rPr>
        <vertAlign val="superscript"/>
        <sz val="11"/>
        <rFont val="Arial Narrow"/>
        <family val="2"/>
      </rPr>
      <t>(2)</t>
    </r>
  </si>
  <si>
    <r>
      <t xml:space="preserve">ANSES 3% 2018 </t>
    </r>
    <r>
      <rPr>
        <vertAlign val="superscript"/>
        <sz val="11"/>
        <rFont val="Arial Narrow"/>
        <family val="2"/>
      </rPr>
      <t>(2)</t>
    </r>
  </si>
  <si>
    <r>
      <t xml:space="preserve">ANSES 3% 2017 </t>
    </r>
    <r>
      <rPr>
        <vertAlign val="superscript"/>
        <sz val="11"/>
        <rFont val="Arial Narrow"/>
        <family val="2"/>
      </rPr>
      <t>(2)</t>
    </r>
  </si>
  <si>
    <r>
      <t xml:space="preserve">Bono de Conversión ANSES </t>
    </r>
    <r>
      <rPr>
        <vertAlign val="superscript"/>
        <sz val="11"/>
        <rFont val="Arial Narrow"/>
        <family val="2"/>
      </rPr>
      <t>(2)</t>
    </r>
  </si>
  <si>
    <r>
      <t xml:space="preserve">BONO MENDOZA 2029 </t>
    </r>
    <r>
      <rPr>
        <vertAlign val="superscript"/>
        <sz val="11"/>
        <rFont val="Arial Narrow"/>
        <family val="2"/>
      </rPr>
      <t>(3)</t>
    </r>
  </si>
  <si>
    <r>
      <rPr>
        <vertAlign val="superscript"/>
        <sz val="9"/>
        <color theme="1"/>
        <rFont val="Arial Narrow"/>
        <family val="2"/>
      </rPr>
      <t xml:space="preserve">(2) </t>
    </r>
    <r>
      <rPr>
        <sz val="9"/>
        <color theme="1"/>
        <rFont val="Arial Narrow"/>
        <family val="2"/>
      </rPr>
      <t>El Bono Conversión ANSES permitió proceder a la refinanciación de la deuda que la Provincia mantenía con el FONDO DE GARANTÍA DE SUSTENTABILIDAD (FGS) del SISTEMA INTEGRADO PREVISIONAL ARGENTINO por los créditos ANSES 2016, 2017 y 2018, todo ello en el marco de lo dispuesto por el Artículo 8º de la Ley Nº 27.574 y el Decreto Nacional Nro. 458/2021.</t>
    </r>
  </si>
  <si>
    <r>
      <rPr>
        <vertAlign val="superscript"/>
        <sz val="9"/>
        <color theme="1"/>
        <rFont val="Arial Narrow"/>
        <family val="2"/>
      </rPr>
      <t xml:space="preserve">(3)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</si>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</sst>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0.00_ ;[Red]\-#,##0.00\ "/>
    <numFmt numFmtId="180" formatCode="mmmm\-yy"/>
  </numFmts>
  <fonts count="44"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6">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173" fontId="1" fillId="0" borderId="0" xfId="1" applyNumberFormat="1" applyFont="1" applyFill="1" applyBorder="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0" fontId="9" fillId="0" borderId="0" xfId="2" applyNumberFormat="1" applyFont="1" applyFill="1" applyBorder="1" applyAlignment="1">
      <alignment horizontal="left" vertical="center" wrapText="1"/>
    </xf>
    <xf numFmtId="166" fontId="35" fillId="0" borderId="7" xfId="1" applyFont="1" applyBorder="1" applyAlignment="1">
      <alignment horizontal="center"/>
    </xf>
    <xf numFmtId="173" fontId="22" fillId="0" borderId="2" xfId="0" applyNumberFormat="1" applyFont="1" applyBorder="1" applyAlignment="1">
      <alignment horizontal="center" vertical="center"/>
    </xf>
    <xf numFmtId="0" fontId="17" fillId="0" borderId="0" xfId="0" applyFont="1" applyAlignment="1">
      <alignment horizontal="center" vertical="center" wrapText="1"/>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6" fillId="0" borderId="0" xfId="0" applyNumberFormat="1" applyFont="1" applyAlignment="1">
      <alignment horizontal="center" vertical="center"/>
    </xf>
    <xf numFmtId="166" fontId="35" fillId="0" borderId="0" xfId="1" applyFont="1" applyFill="1" applyBorder="1" applyAlignment="1">
      <alignment horizontal="center"/>
    </xf>
    <xf numFmtId="166" fontId="17" fillId="0" borderId="0" xfId="1" applyFont="1" applyFill="1" applyBorder="1" applyAlignment="1">
      <alignment horizontal="left"/>
    </xf>
    <xf numFmtId="166" fontId="33" fillId="0" borderId="0" xfId="1" applyFont="1" applyFill="1" applyBorder="1" applyAlignment="1">
      <alignment horizontal="left"/>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0" fontId="8" fillId="0" borderId="0" xfId="0" applyFont="1" applyAlignment="1">
      <alignment horizontal="center"/>
    </xf>
    <xf numFmtId="166" fontId="4" fillId="0" borderId="0" xfId="1" applyFont="1" applyFill="1"/>
    <xf numFmtId="0" fontId="13" fillId="0" borderId="0" xfId="0" applyFont="1" applyAlignment="1">
      <alignment horizontal="center" vertical="center" wrapText="1"/>
    </xf>
    <xf numFmtId="166" fontId="4" fillId="0" borderId="0" xfId="1" applyFont="1" applyFill="1" applyBorder="1"/>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6" fillId="0" borderId="0" xfId="0" applyNumberFormat="1" applyFont="1" applyAlignment="1">
      <alignment horizontal="left" vertical="center"/>
    </xf>
    <xf numFmtId="164" fontId="37" fillId="0" borderId="0" xfId="0" applyNumberFormat="1" applyFont="1" applyAlignment="1">
      <alignment vertical="center"/>
    </xf>
    <xf numFmtId="0" fontId="38" fillId="0" borderId="0" xfId="0" applyFont="1"/>
    <xf numFmtId="0" fontId="39" fillId="7" borderId="13" xfId="0" applyFont="1" applyFill="1" applyBorder="1" applyAlignment="1">
      <alignment horizontal="center" vertical="center"/>
    </xf>
    <xf numFmtId="0" fontId="40" fillId="7" borderId="14"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39" fillId="7" borderId="17" xfId="0" applyFont="1" applyFill="1" applyBorder="1" applyAlignment="1">
      <alignment horizontal="center" vertical="center"/>
    </xf>
    <xf numFmtId="0" fontId="40" fillId="7" borderId="2"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2" fillId="0" borderId="17" xfId="0" applyFont="1" applyBorder="1"/>
    <xf numFmtId="179" fontId="42" fillId="0" borderId="2" xfId="0" applyNumberFormat="1" applyFont="1" applyBorder="1" applyAlignment="1">
      <alignment horizontal="right"/>
    </xf>
    <xf numFmtId="179" fontId="42" fillId="0" borderId="2" xfId="0" applyNumberFormat="1" applyFont="1" applyBorder="1"/>
    <xf numFmtId="0" fontId="43" fillId="0" borderId="2" xfId="0" applyFont="1" applyBorder="1" applyAlignment="1">
      <alignment horizontal="center"/>
    </xf>
    <xf numFmtId="180" fontId="43" fillId="0" borderId="2" xfId="0" applyNumberFormat="1" applyFont="1" applyBorder="1" applyAlignment="1">
      <alignment horizontal="center"/>
    </xf>
    <xf numFmtId="0" fontId="43" fillId="0" borderId="20" xfId="0" applyFont="1" applyBorder="1" applyAlignment="1">
      <alignment horizontal="center"/>
    </xf>
    <xf numFmtId="0" fontId="43" fillId="0" borderId="21" xfId="0" applyFont="1" applyBorder="1"/>
    <xf numFmtId="179" fontId="43" fillId="0" borderId="22" xfId="0" applyNumberFormat="1" applyFont="1" applyBorder="1"/>
    <xf numFmtId="4" fontId="43" fillId="0" borderId="22" xfId="0" applyNumberFormat="1" applyFont="1" applyBorder="1"/>
    <xf numFmtId="0" fontId="43" fillId="0" borderId="22" xfId="0" applyFont="1" applyBorder="1" applyAlignment="1">
      <alignment horizontal="center"/>
    </xf>
    <xf numFmtId="180" fontId="43" fillId="0" borderId="22" xfId="0" applyNumberFormat="1" applyFont="1" applyBorder="1" applyAlignment="1">
      <alignment horizontal="center"/>
    </xf>
    <xf numFmtId="1" fontId="43" fillId="0" borderId="22" xfId="0" applyNumberFormat="1" applyFont="1" applyBorder="1" applyAlignment="1">
      <alignment horizontal="center"/>
    </xf>
    <xf numFmtId="0" fontId="43"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6.0050341603739665E-4"/>
                  <c:y val="-1.298769889022596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C2400"/>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0.15927985992869656</c:v>
                </c:pt>
                <c:pt idx="1">
                  <c:v>0.14855357701940569</c:v>
                </c:pt>
                <c:pt idx="2">
                  <c:v>0.46969239221279302</c:v>
                </c:pt>
                <c:pt idx="3">
                  <c:v>5.6470874711302292E-2</c:v>
                </c:pt>
                <c:pt idx="4">
                  <c:v>0.15799124585807972</c:v>
                </c:pt>
                <c:pt idx="5">
                  <c:v>8.0120502697226675E-3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Graf'!$AH$4:$AH$8</c:f>
              <c:numCache>
                <c:formatCode>#,##0.0</c:formatCode>
                <c:ptCount val="5"/>
                <c:pt idx="0">
                  <c:v>44.272984168192444</c:v>
                </c:pt>
                <c:pt idx="1">
                  <c:v>45.576586590594097</c:v>
                </c:pt>
                <c:pt idx="2">
                  <c:v>43.618708047318449</c:v>
                </c:pt>
                <c:pt idx="3">
                  <c:v>41.634730456580144</c:v>
                </c:pt>
                <c:pt idx="4">
                  <c:v>23.376196838572081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215953920"/>
        <c:axId val="222741632"/>
      </c:barChart>
      <c:catAx>
        <c:axId val="215953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741632"/>
        <c:crosses val="autoZero"/>
        <c:auto val="1"/>
        <c:lblAlgn val="ctr"/>
        <c:lblOffset val="100"/>
        <c:noMultiLvlLbl val="0"/>
      </c:catAx>
      <c:valAx>
        <c:axId val="222741632"/>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5953920"/>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Graf'!$AP$4:$AP$12</c:f>
              <c:numCache>
                <c:formatCode>#,##0.0</c:formatCode>
                <c:ptCount val="9"/>
                <c:pt idx="0">
                  <c:v>22.523299999999999</c:v>
                </c:pt>
                <c:pt idx="1">
                  <c:v>106.85828076923077</c:v>
                </c:pt>
                <c:pt idx="2">
                  <c:v>106.14487307692309</c:v>
                </c:pt>
                <c:pt idx="3">
                  <c:v>101.45676538461539</c:v>
                </c:pt>
                <c:pt idx="4">
                  <c:v>96.768657692307713</c:v>
                </c:pt>
                <c:pt idx="5">
                  <c:v>92.080550000000017</c:v>
                </c:pt>
                <c:pt idx="6">
                  <c:v>87.39244230769232</c:v>
                </c:pt>
                <c:pt idx="7">
                  <c:v>41.938180769230776</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Graf'!$AM$4:$AM$12</c:f>
              <c:numCache>
                <c:formatCode>#,##0.0</c:formatCode>
                <c:ptCount val="9"/>
                <c:pt idx="0">
                  <c:v>19.164437737379835</c:v>
                </c:pt>
                <c:pt idx="1">
                  <c:v>21.882519032774582</c:v>
                </c:pt>
                <c:pt idx="2">
                  <c:v>21.95780202664956</c:v>
                </c:pt>
                <c:pt idx="3">
                  <c:v>21.16190349575983</c:v>
                </c:pt>
                <c:pt idx="4">
                  <c:v>15.372851574281503</c:v>
                </c:pt>
                <c:pt idx="5">
                  <c:v>14.913580043685489</c:v>
                </c:pt>
                <c:pt idx="6">
                  <c:v>14.491439863047967</c:v>
                </c:pt>
                <c:pt idx="7">
                  <c:v>14.048128416697182</c:v>
                </c:pt>
                <c:pt idx="8">
                  <c:v>6.0511798909047085</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Graf'!$AJ$4:$AJ$12</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15954944"/>
        <c:axId val="222743936"/>
      </c:barChart>
      <c:catAx>
        <c:axId val="2159549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222743936"/>
        <c:crosses val="autoZero"/>
        <c:auto val="1"/>
        <c:lblAlgn val="ctr"/>
        <c:lblOffset val="100"/>
        <c:noMultiLvlLbl val="0"/>
      </c:catAx>
      <c:valAx>
        <c:axId val="222743936"/>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595494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Mar-22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Mar-22</c:v>
          </c:tx>
          <c:spPr>
            <a:ln w="19050" cap="rnd">
              <a:solidFill>
                <a:srgbClr val="000099"/>
              </a:solidFill>
              <a:round/>
            </a:ln>
            <a:effectLst/>
          </c:spPr>
          <c:marker>
            <c:symbol val="none"/>
          </c:marker>
          <c:cat>
            <c:numRef>
              <c:f>'Evolución Deuda Total'!$B$4:$AH$4</c:f>
              <c:numCache>
                <c:formatCode>mmm\-yy</c:formatCode>
                <c:ptCount val="3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numCache>
            </c:numRef>
          </c:cat>
          <c:val>
            <c:numRef>
              <c:f>'Evolución Deuda Total'!$B$9:$AH$9</c:f>
              <c:numCache>
                <c:formatCode>#,##0.00</c:formatCode>
                <c:ptCount val="33"/>
                <c:pt idx="0">
                  <c:v>139984.90539692558</c:v>
                </c:pt>
                <c:pt idx="1">
                  <c:v>136528.14770136809</c:v>
                </c:pt>
                <c:pt idx="2">
                  <c:v>130646.42718002452</c:v>
                </c:pt>
                <c:pt idx="3">
                  <c:v>137464.47588516702</c:v>
                </c:pt>
                <c:pt idx="4">
                  <c:v>117699.73624139548</c:v>
                </c:pt>
                <c:pt idx="5">
                  <c:v>127326.81507001905</c:v>
                </c:pt>
                <c:pt idx="6">
                  <c:v>125953.58806599036</c:v>
                </c:pt>
                <c:pt idx="7">
                  <c:v>183115.7900562234</c:v>
                </c:pt>
                <c:pt idx="8">
                  <c:v>147956.55010926886</c:v>
                </c:pt>
                <c:pt idx="9">
                  <c:v>190829.53645022848</c:v>
                </c:pt>
                <c:pt idx="10">
                  <c:v>203919.60517211774</c:v>
                </c:pt>
                <c:pt idx="11">
                  <c:v>203972.06325913017</c:v>
                </c:pt>
                <c:pt idx="12">
                  <c:v>184676.33867709347</c:v>
                </c:pt>
                <c:pt idx="13">
                  <c:v>218227.36398875891</c:v>
                </c:pt>
                <c:pt idx="14">
                  <c:v>209255.17664465049</c:v>
                </c:pt>
                <c:pt idx="15">
                  <c:v>204852.95781826618</c:v>
                </c:pt>
                <c:pt idx="16">
                  <c:v>200196.43445941035</c:v>
                </c:pt>
                <c:pt idx="17">
                  <c:v>213008.28089603735</c:v>
                </c:pt>
                <c:pt idx="18">
                  <c:v>215654.75911869717</c:v>
                </c:pt>
                <c:pt idx="19">
                  <c:v>199134.95681610418</c:v>
                </c:pt>
                <c:pt idx="20">
                  <c:v>190888.12246996054</c:v>
                </c:pt>
                <c:pt idx="21">
                  <c:v>187311.63073027428</c:v>
                </c:pt>
                <c:pt idx="22">
                  <c:v>201081.33503206202</c:v>
                </c:pt>
                <c:pt idx="23">
                  <c:v>197962.55491267081</c:v>
                </c:pt>
                <c:pt idx="24">
                  <c:v>178524.81392426864</c:v>
                </c:pt>
                <c:pt idx="25">
                  <c:v>186924.6272666275</c:v>
                </c:pt>
                <c:pt idx="26">
                  <c:v>187042.37233265355</c:v>
                </c:pt>
                <c:pt idx="27">
                  <c:v>200820.09482531194</c:v>
                </c:pt>
                <c:pt idx="28">
                  <c:v>173659.57106914409</c:v>
                </c:pt>
                <c:pt idx="29">
                  <c:v>156997.33226190798</c:v>
                </c:pt>
                <c:pt idx="30">
                  <c:v>155914.93164414345</c:v>
                </c:pt>
                <c:pt idx="31">
                  <c:v>168113.99561960134</c:v>
                </c:pt>
                <c:pt idx="32">
                  <c:v>132286.93370824342</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214960640"/>
        <c:axId val="222746240"/>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Total'!$B$4:$AH$4</c:f>
              <c:numCache>
                <c:formatCode>mmm\-yy</c:formatCode>
                <c:ptCount val="3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numCache>
            </c:numRef>
          </c:cat>
          <c:val>
            <c:numRef>
              <c:f>'Evolución Deuda Total'!$B$11:$AH$11</c:f>
              <c:numCache>
                <c:formatCode>#,##0.00</c:formatCode>
                <c:ptCount val="33"/>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14941696"/>
        <c:axId val="222746816"/>
      </c:lineChart>
      <c:dateAx>
        <c:axId val="21496064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746240"/>
        <c:crosses val="autoZero"/>
        <c:auto val="1"/>
        <c:lblOffset val="100"/>
        <c:baseTimeUnit val="months"/>
        <c:majorUnit val="3"/>
        <c:majorTimeUnit val="months"/>
      </c:dateAx>
      <c:valAx>
        <c:axId val="222746240"/>
        <c:scaling>
          <c:orientation val="minMax"/>
          <c:max val="22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4960640"/>
        <c:crosses val="autoZero"/>
        <c:crossBetween val="between"/>
        <c:majorUnit val="20000"/>
      </c:valAx>
      <c:valAx>
        <c:axId val="2227468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4941696"/>
        <c:crosses val="max"/>
        <c:crossBetween val="between"/>
      </c:valAx>
      <c:dateAx>
        <c:axId val="214941696"/>
        <c:scaling>
          <c:orientation val="minMax"/>
        </c:scaling>
        <c:delete val="1"/>
        <c:axPos val="b"/>
        <c:numFmt formatCode="mmm\-yy" sourceLinked="1"/>
        <c:majorTickMark val="out"/>
        <c:minorTickMark val="none"/>
        <c:tickLblPos val="nextTo"/>
        <c:crossAx val="222746816"/>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0.22376278490972151</c:v>
                </c:pt>
                <c:pt idx="1">
                  <c:v>0.6276836380708728</c:v>
                </c:pt>
                <c:pt idx="2">
                  <c:v>0.14855357701940569</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Graf'!$A$4:$A$8</c:f>
              <c:numCache>
                <c:formatCode>General</c:formatCode>
                <c:ptCount val="5"/>
                <c:pt idx="0">
                  <c:v>2022</c:v>
                </c:pt>
                <c:pt idx="1">
                  <c:v>2023</c:v>
                </c:pt>
                <c:pt idx="2">
                  <c:v>2024</c:v>
                </c:pt>
                <c:pt idx="3">
                  <c:v>2025</c:v>
                </c:pt>
                <c:pt idx="4">
                  <c:v>2026</c:v>
                </c:pt>
              </c:numCache>
            </c:numRef>
          </c:cat>
          <c:val>
            <c:numRef>
              <c:f>'Base Graf'!$B$4:$B$8</c:f>
              <c:numCache>
                <c:formatCode>#,##0.0</c:formatCode>
                <c:ptCount val="5"/>
                <c:pt idx="0">
                  <c:v>14874.265951360238</c:v>
                </c:pt>
                <c:pt idx="1">
                  <c:v>17233.729833496611</c:v>
                </c:pt>
                <c:pt idx="2">
                  <c:v>4923.1733496106444</c:v>
                </c:pt>
                <c:pt idx="3">
                  <c:v>1693.1171042089045</c:v>
                </c:pt>
                <c:pt idx="4">
                  <c:v>1156.9130895037072</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13620224"/>
        <c:axId val="213535552"/>
      </c:barChart>
      <c:catAx>
        <c:axId val="2136202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3535552"/>
        <c:crosses val="autoZero"/>
        <c:auto val="1"/>
        <c:lblAlgn val="ctr"/>
        <c:lblOffset val="100"/>
        <c:noMultiLvlLbl val="0"/>
      </c:catAx>
      <c:valAx>
        <c:axId val="213535552"/>
        <c:scaling>
          <c:orientation val="minMax"/>
        </c:scaling>
        <c:delete val="1"/>
        <c:axPos val="l"/>
        <c:numFmt formatCode="#,##0.0" sourceLinked="1"/>
        <c:majorTickMark val="none"/>
        <c:minorTickMark val="none"/>
        <c:tickLblPos val="nextTo"/>
        <c:crossAx val="213620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Graf'!$C$4:$C$12</c:f>
              <c:numCache>
                <c:formatCode>#,##0.0</c:formatCode>
                <c:ptCount val="9"/>
                <c:pt idx="0">
                  <c:v>41.687737737379834</c:v>
                </c:pt>
                <c:pt idx="1">
                  <c:v>128.74079980200537</c:v>
                </c:pt>
                <c:pt idx="2">
                  <c:v>128.10267510357264</c:v>
                </c:pt>
                <c:pt idx="3">
                  <c:v>122.61866888037522</c:v>
                </c:pt>
                <c:pt idx="4">
                  <c:v>112.14150926658921</c:v>
                </c:pt>
                <c:pt idx="5">
                  <c:v>106.9941300436855</c:v>
                </c:pt>
                <c:pt idx="6">
                  <c:v>101.88388217074029</c:v>
                </c:pt>
                <c:pt idx="7">
                  <c:v>55.986309185927965</c:v>
                </c:pt>
                <c:pt idx="8">
                  <c:v>6.0511798909047094</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213621248"/>
        <c:axId val="213537280"/>
      </c:barChart>
      <c:catAx>
        <c:axId val="213621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3537280"/>
        <c:crosses val="autoZero"/>
        <c:auto val="1"/>
        <c:lblAlgn val="ctr"/>
        <c:lblOffset val="100"/>
        <c:noMultiLvlLbl val="0"/>
      </c:catAx>
      <c:valAx>
        <c:axId val="213537280"/>
        <c:scaling>
          <c:orientation val="minMax"/>
        </c:scaling>
        <c:delete val="1"/>
        <c:axPos val="l"/>
        <c:numFmt formatCode="#,##0.0" sourceLinked="1"/>
        <c:majorTickMark val="none"/>
        <c:minorTickMark val="none"/>
        <c:tickLblPos val="nextTo"/>
        <c:crossAx val="213621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Graf'!$A$4:$A$8</c:f>
              <c:numCache>
                <c:formatCode>General</c:formatCode>
                <c:ptCount val="5"/>
                <c:pt idx="0">
                  <c:v>2022</c:v>
                </c:pt>
                <c:pt idx="1">
                  <c:v>2023</c:v>
                </c:pt>
                <c:pt idx="2">
                  <c:v>2024</c:v>
                </c:pt>
                <c:pt idx="3">
                  <c:v>2025</c:v>
                </c:pt>
                <c:pt idx="4">
                  <c:v>2026</c:v>
                </c:pt>
              </c:numCache>
            </c:numRef>
          </c:cat>
          <c:val>
            <c:numRef>
              <c:f>'Base Graf'!$D$4:$D$8</c:f>
              <c:numCache>
                <c:formatCode>#,##0.0</c:formatCode>
                <c:ptCount val="5"/>
                <c:pt idx="0">
                  <c:v>44.272984168192444</c:v>
                </c:pt>
                <c:pt idx="1">
                  <c:v>45.576586590594097</c:v>
                </c:pt>
                <c:pt idx="2">
                  <c:v>43.618708047318449</c:v>
                </c:pt>
                <c:pt idx="3">
                  <c:v>41.634730456580144</c:v>
                </c:pt>
                <c:pt idx="4">
                  <c:v>23.376196838572081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213622272"/>
        <c:axId val="213539008"/>
      </c:barChart>
      <c:catAx>
        <c:axId val="2136222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3539008"/>
        <c:crosses val="autoZero"/>
        <c:auto val="1"/>
        <c:lblAlgn val="ctr"/>
        <c:lblOffset val="100"/>
        <c:noMultiLvlLbl val="0"/>
      </c:catAx>
      <c:valAx>
        <c:axId val="213539008"/>
        <c:scaling>
          <c:orientation val="minMax"/>
        </c:scaling>
        <c:delete val="1"/>
        <c:axPos val="l"/>
        <c:numFmt formatCode="#,##0.0" sourceLinked="1"/>
        <c:majorTickMark val="none"/>
        <c:minorTickMark val="none"/>
        <c:tickLblPos val="nextTo"/>
        <c:crossAx val="21362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Graf'!$H$4:$H$8</c:f>
              <c:numCache>
                <c:formatCode>#,##0.0</c:formatCode>
                <c:ptCount val="5"/>
                <c:pt idx="0">
                  <c:v>8171.8729100324563</c:v>
                </c:pt>
                <c:pt idx="1">
                  <c:v>13669.640433683449</c:v>
                </c:pt>
                <c:pt idx="2">
                  <c:v>3348.72631162164</c:v>
                </c:pt>
                <c:pt idx="3">
                  <c:v>800.59481828748017</c:v>
                </c:pt>
                <c:pt idx="4">
                  <c:v>549.42773306104368</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Graf'!$K$4:$K$8</c:f>
              <c:numCache>
                <c:formatCode>#,##0.0</c:formatCode>
                <c:ptCount val="5"/>
                <c:pt idx="0">
                  <c:v>6702.3930413277822</c:v>
                </c:pt>
                <c:pt idx="1">
                  <c:v>3564.0893998131628</c:v>
                </c:pt>
                <c:pt idx="2">
                  <c:v>1574.447037989004</c:v>
                </c:pt>
                <c:pt idx="3">
                  <c:v>892.52228592142444</c:v>
                </c:pt>
                <c:pt idx="4">
                  <c:v>607.48535644266349</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22450176"/>
        <c:axId val="222502912"/>
      </c:barChart>
      <c:catAx>
        <c:axId val="222450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2912"/>
        <c:crosses val="autoZero"/>
        <c:auto val="1"/>
        <c:lblAlgn val="ctr"/>
        <c:lblOffset val="100"/>
        <c:noMultiLvlLbl val="0"/>
      </c:catAx>
      <c:valAx>
        <c:axId val="222502912"/>
        <c:scaling>
          <c:orientation val="minMax"/>
        </c:scaling>
        <c:delete val="1"/>
        <c:axPos val="l"/>
        <c:numFmt formatCode="#,##0.0" sourceLinked="1"/>
        <c:majorTickMark val="none"/>
        <c:minorTickMark val="none"/>
        <c:tickLblPos val="nextTo"/>
        <c:crossAx val="2224501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Graf'!$I$4:$I$12</c:f>
              <c:numCache>
                <c:formatCode>#,##0.0</c:formatCode>
                <c:ptCount val="9"/>
                <c:pt idx="0">
                  <c:v>15.594740857543758</c:v>
                </c:pt>
                <c:pt idx="1">
                  <c:v>97.455113839819973</c:v>
                </c:pt>
                <c:pt idx="2">
                  <c:v>97.108440699819965</c:v>
                </c:pt>
                <c:pt idx="3">
                  <c:v>97.089120989819975</c:v>
                </c:pt>
                <c:pt idx="4">
                  <c:v>92.2183111383914</c:v>
                </c:pt>
                <c:pt idx="5">
                  <c:v>92.2183111383914</c:v>
                </c:pt>
                <c:pt idx="6">
                  <c:v>92.2183111383914</c:v>
                </c:pt>
                <c:pt idx="7">
                  <c:v>51.452157292237558</c:v>
                </c:pt>
                <c:pt idx="8">
                  <c:v>5.1505229672169026</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Graf'!$L$4:$L$12</c:f>
              <c:numCache>
                <c:formatCode>#,##0.0</c:formatCode>
                <c:ptCount val="9"/>
                <c:pt idx="0">
                  <c:v>26.092996879836075</c:v>
                </c:pt>
                <c:pt idx="1">
                  <c:v>31.285685962185383</c:v>
                </c:pt>
                <c:pt idx="2">
                  <c:v>30.994234403752671</c:v>
                </c:pt>
                <c:pt idx="3">
                  <c:v>25.529547890555257</c:v>
                </c:pt>
                <c:pt idx="4">
                  <c:v>19.923198128197811</c:v>
                </c:pt>
                <c:pt idx="5">
                  <c:v>14.775818905294102</c:v>
                </c:pt>
                <c:pt idx="6">
                  <c:v>9.6655710323488861</c:v>
                </c:pt>
                <c:pt idx="7">
                  <c:v>4.5341518936904048</c:v>
                </c:pt>
                <c:pt idx="8">
                  <c:v>0.90065692368780492</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222451200"/>
        <c:axId val="222505216"/>
      </c:barChart>
      <c:catAx>
        <c:axId val="2224512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5216"/>
        <c:crosses val="autoZero"/>
        <c:auto val="1"/>
        <c:lblAlgn val="ctr"/>
        <c:lblOffset val="100"/>
        <c:noMultiLvlLbl val="0"/>
      </c:catAx>
      <c:valAx>
        <c:axId val="222505216"/>
        <c:scaling>
          <c:orientation val="minMax"/>
        </c:scaling>
        <c:delete val="1"/>
        <c:axPos val="l"/>
        <c:numFmt formatCode="#,##0.0" sourceLinked="1"/>
        <c:majorTickMark val="none"/>
        <c:minorTickMark val="none"/>
        <c:tickLblPos val="nextTo"/>
        <c:crossAx val="2224512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Graf'!$J$4:$J$8</c:f>
              <c:numCache>
                <c:formatCode>#,##0.0</c:formatCode>
                <c:ptCount val="5"/>
                <c:pt idx="0">
                  <c:v>36.133681228461327</c:v>
                </c:pt>
                <c:pt idx="1">
                  <c:v>39.418561340139632</c:v>
                </c:pt>
                <c:pt idx="2">
                  <c:v>39.418561340139632</c:v>
                </c:pt>
                <c:pt idx="3">
                  <c:v>39.418561340139632</c:v>
                </c:pt>
                <c:pt idx="4">
                  <c:v>22.994160781748118</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Graf'!$M$4:$M$8</c:f>
              <c:numCache>
                <c:formatCode>#,##0.0</c:formatCode>
                <c:ptCount val="5"/>
                <c:pt idx="0">
                  <c:v>8.1393029397311167</c:v>
                </c:pt>
                <c:pt idx="1">
                  <c:v>6.1580252504544672</c:v>
                </c:pt>
                <c:pt idx="2">
                  <c:v>4.2001467071788134</c:v>
                </c:pt>
                <c:pt idx="3">
                  <c:v>2.2161691164405091</c:v>
                </c:pt>
                <c:pt idx="4">
                  <c:v>0.38203605682396208</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222452224"/>
        <c:axId val="222507520"/>
      </c:barChart>
      <c:catAx>
        <c:axId val="2224522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7520"/>
        <c:crosses val="autoZero"/>
        <c:auto val="1"/>
        <c:lblAlgn val="ctr"/>
        <c:lblOffset val="100"/>
        <c:noMultiLvlLbl val="0"/>
      </c:catAx>
      <c:valAx>
        <c:axId val="222507520"/>
        <c:scaling>
          <c:orientation val="minMax"/>
        </c:scaling>
        <c:delete val="1"/>
        <c:axPos val="l"/>
        <c:numFmt formatCode="#,##0.0" sourceLinked="1"/>
        <c:majorTickMark val="none"/>
        <c:minorTickMark val="none"/>
        <c:tickLblPos val="nextTo"/>
        <c:crossAx val="22245222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Graf'!$AC$4:$AC$8</c:f>
              <c:numCache>
                <c:formatCode>#,##0.0</c:formatCode>
                <c:ptCount val="5"/>
                <c:pt idx="0">
                  <c:v>10946.388863680741</c:v>
                </c:pt>
                <c:pt idx="1">
                  <c:v>11290.803205997994</c:v>
                </c:pt>
                <c:pt idx="2">
                  <c:v>359.40854976168771</c:v>
                </c:pt>
                <c:pt idx="3">
                  <c:v>149.26143226797231</c:v>
                </c:pt>
                <c:pt idx="4">
                  <c:v>39.625157710985064</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Graf'!$AO$4:$AO$8</c:f>
              <c:numCache>
                <c:formatCode>#,##0.0</c:formatCode>
                <c:ptCount val="5"/>
                <c:pt idx="0">
                  <c:v>3927.8770876795083</c:v>
                </c:pt>
                <c:pt idx="1">
                  <c:v>5942.9266274986421</c:v>
                </c:pt>
                <c:pt idx="2">
                  <c:v>4563.764799848951</c:v>
                </c:pt>
                <c:pt idx="3">
                  <c:v>1543.8556719409326</c:v>
                </c:pt>
                <c:pt idx="4">
                  <c:v>1117.287931792722</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213619200"/>
        <c:axId val="222509824"/>
      </c:barChart>
      <c:catAx>
        <c:axId val="2136192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9824"/>
        <c:crosses val="autoZero"/>
        <c:auto val="1"/>
        <c:lblAlgn val="ctr"/>
        <c:lblOffset val="100"/>
        <c:noMultiLvlLbl val="0"/>
      </c:catAx>
      <c:valAx>
        <c:axId val="222509824"/>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3619200"/>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6775"/>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677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677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677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666759</xdr:colOff>
      <xdr:row>98</xdr:row>
      <xdr:rowOff>19050</xdr:rowOff>
    </xdr:from>
    <xdr:to>
      <xdr:col>65</xdr:col>
      <xdr:colOff>1323965</xdr:colOff>
      <xdr:row>99</xdr:row>
      <xdr:rowOff>104764</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1312434" y="1910715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14.874,3</a:t>
          </a:r>
        </a:p>
      </xdr:txBody>
    </xdr:sp>
    <xdr:clientData/>
  </xdr:twoCellAnchor>
  <xdr:twoCellAnchor>
    <xdr:from>
      <xdr:col>65</xdr:col>
      <xdr:colOff>1733567</xdr:colOff>
      <xdr:row>97</xdr:row>
      <xdr:rowOff>38080</xdr:rowOff>
    </xdr:from>
    <xdr:to>
      <xdr:col>65</xdr:col>
      <xdr:colOff>2390773</xdr:colOff>
      <xdr:row>98</xdr:row>
      <xdr:rowOff>123825</xdr:rowOff>
    </xdr:to>
    <xdr:sp macro="" textlink="">
      <xdr:nvSpPr>
        <xdr:cNvPr id="18" name="CuadroTexto 81">
          <a:extLst>
            <a:ext uri="{FF2B5EF4-FFF2-40B4-BE49-F238E27FC236}">
              <a16:creationId xmlns:a16="http://schemas.microsoft.com/office/drawing/2014/main" id="{00000000-0008-0000-0400-000012000000}"/>
            </a:ext>
          </a:extLst>
        </xdr:cNvPr>
        <xdr:cNvSpPr txBox="1"/>
      </xdr:nvSpPr>
      <xdr:spPr>
        <a:xfrm>
          <a:off x="62379242" y="1893568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17.233,7</a:t>
          </a:r>
        </a:p>
      </xdr:txBody>
    </xdr:sp>
    <xdr:clientData/>
  </xdr:twoCellAnchor>
  <xdr:twoCellAnchor>
    <xdr:from>
      <xdr:col>65</xdr:col>
      <xdr:colOff>2800375</xdr:colOff>
      <xdr:row>101</xdr:row>
      <xdr:rowOff>180970</xdr:rowOff>
    </xdr:from>
    <xdr:to>
      <xdr:col>65</xdr:col>
      <xdr:colOff>3438525</xdr:colOff>
      <xdr:row>103</xdr:row>
      <xdr:rowOff>76185</xdr:rowOff>
    </xdr:to>
    <xdr:sp macro="" textlink="">
      <xdr:nvSpPr>
        <xdr:cNvPr id="19" name="CuadroTexto 82">
          <a:extLst>
            <a:ext uri="{FF2B5EF4-FFF2-40B4-BE49-F238E27FC236}">
              <a16:creationId xmlns:a16="http://schemas.microsoft.com/office/drawing/2014/main" id="{00000000-0008-0000-0400-000013000000}"/>
            </a:ext>
          </a:extLst>
        </xdr:cNvPr>
        <xdr:cNvSpPr txBox="1"/>
      </xdr:nvSpPr>
      <xdr:spPr>
        <a:xfrm>
          <a:off x="63446050" y="1984057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4.923,2</a:t>
          </a:r>
        </a:p>
      </xdr:txBody>
    </xdr:sp>
    <xdr:clientData/>
  </xdr:twoCellAnchor>
  <xdr:twoCellAnchor>
    <xdr:from>
      <xdr:col>65</xdr:col>
      <xdr:colOff>3857625</xdr:colOff>
      <xdr:row>101</xdr:row>
      <xdr:rowOff>123809</xdr:rowOff>
    </xdr:from>
    <xdr:to>
      <xdr:col>65</xdr:col>
      <xdr:colOff>4391018</xdr:colOff>
      <xdr:row>103</xdr:row>
      <xdr:rowOff>19023</xdr:rowOff>
    </xdr:to>
    <xdr:sp macro="" textlink="">
      <xdr:nvSpPr>
        <xdr:cNvPr id="20" name="CuadroTexto 83">
          <a:extLst>
            <a:ext uri="{FF2B5EF4-FFF2-40B4-BE49-F238E27FC236}">
              <a16:creationId xmlns:a16="http://schemas.microsoft.com/office/drawing/2014/main" id="{00000000-0008-0000-0400-000014000000}"/>
            </a:ext>
          </a:extLst>
        </xdr:cNvPr>
        <xdr:cNvSpPr txBox="1"/>
      </xdr:nvSpPr>
      <xdr:spPr>
        <a:xfrm>
          <a:off x="64503300" y="19783409"/>
          <a:ext cx="533393"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1.693,1</a:t>
          </a:r>
        </a:p>
      </xdr:txBody>
    </xdr:sp>
    <xdr:clientData/>
  </xdr:twoCellAnchor>
  <xdr:twoCellAnchor>
    <xdr:from>
      <xdr:col>65</xdr:col>
      <xdr:colOff>4857763</xdr:colOff>
      <xdr:row>101</xdr:row>
      <xdr:rowOff>123804</xdr:rowOff>
    </xdr:from>
    <xdr:to>
      <xdr:col>65</xdr:col>
      <xdr:colOff>5391150</xdr:colOff>
      <xdr:row>103</xdr:row>
      <xdr:rowOff>28561</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5503438" y="19783404"/>
          <a:ext cx="53338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1.156,9</a:t>
          </a:r>
        </a:p>
      </xdr:txBody>
    </xdr:sp>
    <xdr:clientData/>
  </xdr:twoCellAnchor>
  <xdr:twoCellAnchor>
    <xdr:from>
      <xdr:col>65</xdr:col>
      <xdr:colOff>733434</xdr:colOff>
      <xdr:row>99</xdr:row>
      <xdr:rowOff>171439</xdr:rowOff>
    </xdr:from>
    <xdr:to>
      <xdr:col>65</xdr:col>
      <xdr:colOff>1390640</xdr:colOff>
      <xdr:row>101</xdr:row>
      <xdr:rowOff>66653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1379109" y="1945003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45,1%</a:t>
          </a:r>
        </a:p>
      </xdr:txBody>
    </xdr:sp>
    <xdr:clientData/>
  </xdr:twoCellAnchor>
  <xdr:twoCellAnchor>
    <xdr:from>
      <xdr:col>65</xdr:col>
      <xdr:colOff>1771667</xdr:colOff>
      <xdr:row>98</xdr:row>
      <xdr:rowOff>76169</xdr:rowOff>
    </xdr:from>
    <xdr:to>
      <xdr:col>65</xdr:col>
      <xdr:colOff>2428873</xdr:colOff>
      <xdr:row>99</xdr:row>
      <xdr:rowOff>161914</xdr:rowOff>
    </xdr:to>
    <xdr:sp macro="" textlink="">
      <xdr:nvSpPr>
        <xdr:cNvPr id="24" name="CuadroTexto 81">
          <a:extLst>
            <a:ext uri="{FF2B5EF4-FFF2-40B4-BE49-F238E27FC236}">
              <a16:creationId xmlns:a16="http://schemas.microsoft.com/office/drawing/2014/main" id="{00000000-0008-0000-0400-000018000000}"/>
            </a:ext>
          </a:extLst>
        </xdr:cNvPr>
        <xdr:cNvSpPr txBox="1"/>
      </xdr:nvSpPr>
      <xdr:spPr>
        <a:xfrm>
          <a:off x="62417342" y="1916426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20,7%</a:t>
          </a:r>
        </a:p>
      </xdr:txBody>
    </xdr:sp>
    <xdr:clientData/>
  </xdr:twoCellAnchor>
  <xdr:twoCellAnchor>
    <xdr:from>
      <xdr:col>65</xdr:col>
      <xdr:colOff>2809900</xdr:colOff>
      <xdr:row>102</xdr:row>
      <xdr:rowOff>171434</xdr:rowOff>
    </xdr:from>
    <xdr:to>
      <xdr:col>65</xdr:col>
      <xdr:colOff>3448050</xdr:colOff>
      <xdr:row>104</xdr:row>
      <xdr:rowOff>66649</xdr:rowOff>
    </xdr:to>
    <xdr:sp macro="" textlink="">
      <xdr:nvSpPr>
        <xdr:cNvPr id="25" name="CuadroTexto 82">
          <a:extLst>
            <a:ext uri="{FF2B5EF4-FFF2-40B4-BE49-F238E27FC236}">
              <a16:creationId xmlns:a16="http://schemas.microsoft.com/office/drawing/2014/main" id="{00000000-0008-0000-0400-000019000000}"/>
            </a:ext>
          </a:extLst>
        </xdr:cNvPr>
        <xdr:cNvSpPr txBox="1"/>
      </xdr:nvSpPr>
      <xdr:spPr>
        <a:xfrm>
          <a:off x="63455575" y="2002153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32,0%</a:t>
          </a:r>
        </a:p>
      </xdr:txBody>
    </xdr:sp>
    <xdr:clientData/>
  </xdr:twoCellAnchor>
  <xdr:twoCellAnchor>
    <xdr:from>
      <xdr:col>65</xdr:col>
      <xdr:colOff>3876668</xdr:colOff>
      <xdr:row>102</xdr:row>
      <xdr:rowOff>95223</xdr:rowOff>
    </xdr:from>
    <xdr:to>
      <xdr:col>65</xdr:col>
      <xdr:colOff>4438650</xdr:colOff>
      <xdr:row>103</xdr:row>
      <xdr:rowOff>180937</xdr:rowOff>
    </xdr:to>
    <xdr:sp macro="" textlink="">
      <xdr:nvSpPr>
        <xdr:cNvPr id="26" name="CuadroTexto 83">
          <a:extLst>
            <a:ext uri="{FF2B5EF4-FFF2-40B4-BE49-F238E27FC236}">
              <a16:creationId xmlns:a16="http://schemas.microsoft.com/office/drawing/2014/main" id="{00000000-0008-0000-0400-00001A000000}"/>
            </a:ext>
          </a:extLst>
        </xdr:cNvPr>
        <xdr:cNvSpPr txBox="1"/>
      </xdr:nvSpPr>
      <xdr:spPr>
        <a:xfrm>
          <a:off x="64522343" y="19945323"/>
          <a:ext cx="5619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52,7%</a:t>
          </a:r>
        </a:p>
      </xdr:txBody>
    </xdr:sp>
    <xdr:clientData/>
  </xdr:twoCellAnchor>
  <xdr:twoCellAnchor>
    <xdr:from>
      <xdr:col>65</xdr:col>
      <xdr:colOff>4905388</xdr:colOff>
      <xdr:row>102</xdr:row>
      <xdr:rowOff>114268</xdr:rowOff>
    </xdr:from>
    <xdr:to>
      <xdr:col>65</xdr:col>
      <xdr:colOff>5486400</xdr:colOff>
      <xdr:row>104</xdr:row>
      <xdr:rowOff>19025</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5551063" y="19964368"/>
          <a:ext cx="58101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52,5%</a:t>
          </a:r>
        </a:p>
      </xdr:txBody>
    </xdr:sp>
    <xdr:clientData/>
  </xdr:twoCellAnchor>
  <xdr:twoCellAnchor>
    <xdr:from>
      <xdr:col>65</xdr:col>
      <xdr:colOff>723909</xdr:colOff>
      <xdr:row>102</xdr:row>
      <xdr:rowOff>123814</xdr:rowOff>
    </xdr:from>
    <xdr:to>
      <xdr:col>65</xdr:col>
      <xdr:colOff>1381115</xdr:colOff>
      <xdr:row>104</xdr:row>
      <xdr:rowOff>19028</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369584" y="1997391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54,9%</a:t>
          </a:r>
        </a:p>
      </xdr:txBody>
    </xdr:sp>
    <xdr:clientData/>
  </xdr:twoCellAnchor>
  <xdr:twoCellAnchor>
    <xdr:from>
      <xdr:col>65</xdr:col>
      <xdr:colOff>1743092</xdr:colOff>
      <xdr:row>101</xdr:row>
      <xdr:rowOff>133319</xdr:rowOff>
    </xdr:from>
    <xdr:to>
      <xdr:col>65</xdr:col>
      <xdr:colOff>2400298</xdr:colOff>
      <xdr:row>103</xdr:row>
      <xdr:rowOff>28564</xdr:rowOff>
    </xdr:to>
    <xdr:sp macro="" textlink="">
      <xdr:nvSpPr>
        <xdr:cNvPr id="30" name="CuadroTexto 81">
          <a:extLst>
            <a:ext uri="{FF2B5EF4-FFF2-40B4-BE49-F238E27FC236}">
              <a16:creationId xmlns:a16="http://schemas.microsoft.com/office/drawing/2014/main" id="{00000000-0008-0000-0400-00001E000000}"/>
            </a:ext>
          </a:extLst>
        </xdr:cNvPr>
        <xdr:cNvSpPr txBox="1"/>
      </xdr:nvSpPr>
      <xdr:spPr>
        <a:xfrm>
          <a:off x="62388767" y="1979291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79,3%</a:t>
          </a:r>
        </a:p>
      </xdr:txBody>
    </xdr:sp>
    <xdr:clientData/>
  </xdr:twoCellAnchor>
  <xdr:twoCellAnchor>
    <xdr:from>
      <xdr:col>65</xdr:col>
      <xdr:colOff>2790850</xdr:colOff>
      <xdr:row>103</xdr:row>
      <xdr:rowOff>161909</xdr:rowOff>
    </xdr:from>
    <xdr:to>
      <xdr:col>65</xdr:col>
      <xdr:colOff>3429000</xdr:colOff>
      <xdr:row>105</xdr:row>
      <xdr:rowOff>57124</xdr:rowOff>
    </xdr:to>
    <xdr:sp macro="" textlink="">
      <xdr:nvSpPr>
        <xdr:cNvPr id="31" name="CuadroTexto 82">
          <a:extLst>
            <a:ext uri="{FF2B5EF4-FFF2-40B4-BE49-F238E27FC236}">
              <a16:creationId xmlns:a16="http://schemas.microsoft.com/office/drawing/2014/main" id="{00000000-0008-0000-0400-00001F000000}"/>
            </a:ext>
          </a:extLst>
        </xdr:cNvPr>
        <xdr:cNvSpPr txBox="1"/>
      </xdr:nvSpPr>
      <xdr:spPr>
        <a:xfrm>
          <a:off x="63436525" y="2020250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68,0%</a:t>
          </a:r>
        </a:p>
      </xdr:txBody>
    </xdr:sp>
    <xdr:clientData/>
  </xdr:twoCellAnchor>
  <xdr:twoCellAnchor>
    <xdr:from>
      <xdr:col>65</xdr:col>
      <xdr:colOff>3876668</xdr:colOff>
      <xdr:row>103</xdr:row>
      <xdr:rowOff>85698</xdr:rowOff>
    </xdr:from>
    <xdr:to>
      <xdr:col>65</xdr:col>
      <xdr:colOff>4400550</xdr:colOff>
      <xdr:row>104</xdr:row>
      <xdr:rowOff>171412</xdr:rowOff>
    </xdr:to>
    <xdr:sp macro="" textlink="">
      <xdr:nvSpPr>
        <xdr:cNvPr id="32" name="CuadroTexto 83">
          <a:extLst>
            <a:ext uri="{FF2B5EF4-FFF2-40B4-BE49-F238E27FC236}">
              <a16:creationId xmlns:a16="http://schemas.microsoft.com/office/drawing/2014/main" id="{00000000-0008-0000-0400-000020000000}"/>
            </a:ext>
          </a:extLst>
        </xdr:cNvPr>
        <xdr:cNvSpPr txBox="1"/>
      </xdr:nvSpPr>
      <xdr:spPr>
        <a:xfrm>
          <a:off x="64522343" y="20126298"/>
          <a:ext cx="5238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47,3%</a:t>
          </a:r>
        </a:p>
      </xdr:txBody>
    </xdr:sp>
    <xdr:clientData/>
  </xdr:twoCellAnchor>
  <xdr:twoCellAnchor>
    <xdr:from>
      <xdr:col>65</xdr:col>
      <xdr:colOff>4895863</xdr:colOff>
      <xdr:row>103</xdr:row>
      <xdr:rowOff>114268</xdr:rowOff>
    </xdr:from>
    <xdr:to>
      <xdr:col>65</xdr:col>
      <xdr:colOff>5410200</xdr:colOff>
      <xdr:row>105</xdr:row>
      <xdr:rowOff>19025</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5541538" y="20154868"/>
          <a:ext cx="51433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47,5%</a:t>
          </a:r>
        </a:p>
      </xdr:txBody>
    </xdr:sp>
    <xdr:clientData/>
  </xdr:twoCellAnchor>
  <xdr:twoCellAnchor>
    <xdr:from>
      <xdr:col>65</xdr:col>
      <xdr:colOff>323850</xdr:colOff>
      <xdr:row>119</xdr:row>
      <xdr:rowOff>85745</xdr:rowOff>
    </xdr:from>
    <xdr:to>
      <xdr:col>65</xdr:col>
      <xdr:colOff>981056</xdr:colOff>
      <xdr:row>120</xdr:row>
      <xdr:rowOff>171459</xdr:rowOff>
    </xdr:to>
    <xdr:sp macro="" textlink="">
      <xdr:nvSpPr>
        <xdr:cNvPr id="38" name="CuadroTexto 79">
          <a:extLst>
            <a:ext uri="{FF2B5EF4-FFF2-40B4-BE49-F238E27FC236}">
              <a16:creationId xmlns:a16="http://schemas.microsoft.com/office/drawing/2014/main" id="{00000000-0008-0000-0400-000026000000}"/>
            </a:ext>
          </a:extLst>
        </xdr:cNvPr>
        <xdr:cNvSpPr txBox="1"/>
      </xdr:nvSpPr>
      <xdr:spPr>
        <a:xfrm>
          <a:off x="60969525" y="231743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41,7</a:t>
          </a:r>
        </a:p>
      </xdr:txBody>
    </xdr:sp>
    <xdr:clientData/>
  </xdr:twoCellAnchor>
  <xdr:twoCellAnchor>
    <xdr:from>
      <xdr:col>65</xdr:col>
      <xdr:colOff>904883</xdr:colOff>
      <xdr:row>115</xdr:row>
      <xdr:rowOff>9525</xdr:rowOff>
    </xdr:from>
    <xdr:to>
      <xdr:col>65</xdr:col>
      <xdr:colOff>1562089</xdr:colOff>
      <xdr:row>116</xdr:row>
      <xdr:rowOff>95270</xdr:rowOff>
    </xdr:to>
    <xdr:sp macro="" textlink="">
      <xdr:nvSpPr>
        <xdr:cNvPr id="39" name="CuadroTexto 81">
          <a:extLst>
            <a:ext uri="{FF2B5EF4-FFF2-40B4-BE49-F238E27FC236}">
              <a16:creationId xmlns:a16="http://schemas.microsoft.com/office/drawing/2014/main" id="{00000000-0008-0000-0400-000027000000}"/>
            </a:ext>
          </a:extLst>
        </xdr:cNvPr>
        <xdr:cNvSpPr txBox="1"/>
      </xdr:nvSpPr>
      <xdr:spPr>
        <a:xfrm>
          <a:off x="61550558" y="223361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128,7</a:t>
          </a:r>
        </a:p>
      </xdr:txBody>
    </xdr:sp>
    <xdr:clientData/>
  </xdr:twoCellAnchor>
  <xdr:twoCellAnchor>
    <xdr:from>
      <xdr:col>65</xdr:col>
      <xdr:colOff>1514491</xdr:colOff>
      <xdr:row>115</xdr:row>
      <xdr:rowOff>9540</xdr:rowOff>
    </xdr:from>
    <xdr:to>
      <xdr:col>65</xdr:col>
      <xdr:colOff>2152641</xdr:colOff>
      <xdr:row>116</xdr:row>
      <xdr:rowOff>95255</xdr:rowOff>
    </xdr:to>
    <xdr:sp macro="" textlink="">
      <xdr:nvSpPr>
        <xdr:cNvPr id="40" name="CuadroTexto 82">
          <a:extLst>
            <a:ext uri="{FF2B5EF4-FFF2-40B4-BE49-F238E27FC236}">
              <a16:creationId xmlns:a16="http://schemas.microsoft.com/office/drawing/2014/main" id="{00000000-0008-0000-0400-000028000000}"/>
            </a:ext>
          </a:extLst>
        </xdr:cNvPr>
        <xdr:cNvSpPr txBox="1"/>
      </xdr:nvSpPr>
      <xdr:spPr>
        <a:xfrm>
          <a:off x="62160166" y="2233614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128,1</a:t>
          </a:r>
        </a:p>
      </xdr:txBody>
    </xdr:sp>
    <xdr:clientData/>
  </xdr:twoCellAnchor>
  <xdr:twoCellAnchor>
    <xdr:from>
      <xdr:col>65</xdr:col>
      <xdr:colOff>2114534</xdr:colOff>
      <xdr:row>115</xdr:row>
      <xdr:rowOff>57154</xdr:rowOff>
    </xdr:from>
    <xdr:to>
      <xdr:col>65</xdr:col>
      <xdr:colOff>2590784</xdr:colOff>
      <xdr:row>116</xdr:row>
      <xdr:rowOff>142868</xdr:rowOff>
    </xdr:to>
    <xdr:sp macro="" textlink="">
      <xdr:nvSpPr>
        <xdr:cNvPr id="41" name="CuadroTexto 83">
          <a:extLst>
            <a:ext uri="{FF2B5EF4-FFF2-40B4-BE49-F238E27FC236}">
              <a16:creationId xmlns:a16="http://schemas.microsoft.com/office/drawing/2014/main" id="{00000000-0008-0000-0400-000029000000}"/>
            </a:ext>
          </a:extLst>
        </xdr:cNvPr>
        <xdr:cNvSpPr txBox="1"/>
      </xdr:nvSpPr>
      <xdr:spPr>
        <a:xfrm>
          <a:off x="62760209" y="223837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122,6</a:t>
          </a:r>
        </a:p>
      </xdr:txBody>
    </xdr:sp>
    <xdr:clientData/>
  </xdr:twoCellAnchor>
  <xdr:twoCellAnchor>
    <xdr:from>
      <xdr:col>65</xdr:col>
      <xdr:colOff>2733679</xdr:colOff>
      <xdr:row>115</xdr:row>
      <xdr:rowOff>161924</xdr:rowOff>
    </xdr:from>
    <xdr:to>
      <xdr:col>65</xdr:col>
      <xdr:colOff>3190876</xdr:colOff>
      <xdr:row>117</xdr:row>
      <xdr:rowOff>66681</xdr:rowOff>
    </xdr:to>
    <xdr:sp macro="" textlink="">
      <xdr:nvSpPr>
        <xdr:cNvPr id="42" name="CuadroTexto 84">
          <a:extLst>
            <a:ext uri="{FF2B5EF4-FFF2-40B4-BE49-F238E27FC236}">
              <a16:creationId xmlns:a16="http://schemas.microsoft.com/office/drawing/2014/main" id="{00000000-0008-0000-0400-00002A000000}"/>
            </a:ext>
          </a:extLst>
        </xdr:cNvPr>
        <xdr:cNvSpPr txBox="1"/>
      </xdr:nvSpPr>
      <xdr:spPr>
        <a:xfrm>
          <a:off x="63379354" y="2248852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112,1</a:t>
          </a:r>
        </a:p>
      </xdr:txBody>
    </xdr:sp>
    <xdr:clientData/>
  </xdr:twoCellAnchor>
  <xdr:twoCellAnchor>
    <xdr:from>
      <xdr:col>65</xdr:col>
      <xdr:colOff>3333741</xdr:colOff>
      <xdr:row>116</xdr:row>
      <xdr:rowOff>19070</xdr:rowOff>
    </xdr:from>
    <xdr:to>
      <xdr:col>65</xdr:col>
      <xdr:colOff>3790938</xdr:colOff>
      <xdr:row>117</xdr:row>
      <xdr:rowOff>114327</xdr:rowOff>
    </xdr:to>
    <xdr:sp macro="" textlink="">
      <xdr:nvSpPr>
        <xdr:cNvPr id="43" name="CuadroTexto 84">
          <a:extLst>
            <a:ext uri="{FF2B5EF4-FFF2-40B4-BE49-F238E27FC236}">
              <a16:creationId xmlns:a16="http://schemas.microsoft.com/office/drawing/2014/main" id="{00000000-0008-0000-0400-00002B000000}"/>
            </a:ext>
          </a:extLst>
        </xdr:cNvPr>
        <xdr:cNvSpPr txBox="1"/>
      </xdr:nvSpPr>
      <xdr:spPr>
        <a:xfrm>
          <a:off x="63979416" y="2253617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a:t>
          </a:r>
        </a:p>
      </xdr:txBody>
    </xdr:sp>
    <xdr:clientData/>
  </xdr:twoCellAnchor>
  <xdr:twoCellAnchor>
    <xdr:from>
      <xdr:col>65</xdr:col>
      <xdr:colOff>276225</xdr:colOff>
      <xdr:row>120</xdr:row>
      <xdr:rowOff>123854</xdr:rowOff>
    </xdr:from>
    <xdr:to>
      <xdr:col>65</xdr:col>
      <xdr:colOff>933431</xdr:colOff>
      <xdr:row>122</xdr:row>
      <xdr:rowOff>19068</xdr:rowOff>
    </xdr:to>
    <xdr:sp macro="" textlink="">
      <xdr:nvSpPr>
        <xdr:cNvPr id="44" name="CuadroTexto 79">
          <a:extLst>
            <a:ext uri="{FF2B5EF4-FFF2-40B4-BE49-F238E27FC236}">
              <a16:creationId xmlns:a16="http://schemas.microsoft.com/office/drawing/2014/main" id="{00000000-0008-0000-0400-00002C000000}"/>
            </a:ext>
          </a:extLst>
        </xdr:cNvPr>
        <xdr:cNvSpPr txBox="1"/>
      </xdr:nvSpPr>
      <xdr:spPr>
        <a:xfrm>
          <a:off x="60921900" y="2340295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62,6%</a:t>
          </a:r>
        </a:p>
      </xdr:txBody>
    </xdr:sp>
    <xdr:clientData/>
  </xdr:twoCellAnchor>
  <xdr:twoCellAnchor>
    <xdr:from>
      <xdr:col>65</xdr:col>
      <xdr:colOff>885833</xdr:colOff>
      <xdr:row>116</xdr:row>
      <xdr:rowOff>66684</xdr:rowOff>
    </xdr:from>
    <xdr:to>
      <xdr:col>65</xdr:col>
      <xdr:colOff>1543039</xdr:colOff>
      <xdr:row>117</xdr:row>
      <xdr:rowOff>152429</xdr:rowOff>
    </xdr:to>
    <xdr:sp macro="" textlink="">
      <xdr:nvSpPr>
        <xdr:cNvPr id="45" name="CuadroTexto 81">
          <a:extLst>
            <a:ext uri="{FF2B5EF4-FFF2-40B4-BE49-F238E27FC236}">
              <a16:creationId xmlns:a16="http://schemas.microsoft.com/office/drawing/2014/main" id="{00000000-0008-0000-0400-00002D000000}"/>
            </a:ext>
          </a:extLst>
        </xdr:cNvPr>
        <xdr:cNvSpPr txBox="1"/>
      </xdr:nvSpPr>
      <xdr:spPr>
        <a:xfrm>
          <a:off x="61531508" y="2258378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24,3%</a:t>
          </a:r>
        </a:p>
      </xdr:txBody>
    </xdr:sp>
    <xdr:clientData/>
  </xdr:twoCellAnchor>
  <xdr:twoCellAnchor>
    <xdr:from>
      <xdr:col>65</xdr:col>
      <xdr:colOff>1495441</xdr:colOff>
      <xdr:row>116</xdr:row>
      <xdr:rowOff>66699</xdr:rowOff>
    </xdr:from>
    <xdr:to>
      <xdr:col>65</xdr:col>
      <xdr:colOff>2133591</xdr:colOff>
      <xdr:row>117</xdr:row>
      <xdr:rowOff>152414</xdr:rowOff>
    </xdr:to>
    <xdr:sp macro="" textlink="">
      <xdr:nvSpPr>
        <xdr:cNvPr id="46" name="CuadroTexto 82">
          <a:extLst>
            <a:ext uri="{FF2B5EF4-FFF2-40B4-BE49-F238E27FC236}">
              <a16:creationId xmlns:a16="http://schemas.microsoft.com/office/drawing/2014/main" id="{00000000-0008-0000-0400-00002E000000}"/>
            </a:ext>
          </a:extLst>
        </xdr:cNvPr>
        <xdr:cNvSpPr txBox="1"/>
      </xdr:nvSpPr>
      <xdr:spPr>
        <a:xfrm>
          <a:off x="62141116" y="225837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24,2%</a:t>
          </a:r>
        </a:p>
      </xdr:txBody>
    </xdr:sp>
    <xdr:clientData/>
  </xdr:twoCellAnchor>
  <xdr:twoCellAnchor>
    <xdr:from>
      <xdr:col>65</xdr:col>
      <xdr:colOff>2105008</xdr:colOff>
      <xdr:row>116</xdr:row>
      <xdr:rowOff>85738</xdr:rowOff>
    </xdr:from>
    <xdr:to>
      <xdr:col>65</xdr:col>
      <xdr:colOff>2676515</xdr:colOff>
      <xdr:row>117</xdr:row>
      <xdr:rowOff>171452</xdr:rowOff>
    </xdr:to>
    <xdr:sp macro="" textlink="">
      <xdr:nvSpPr>
        <xdr:cNvPr id="47" name="CuadroTexto 83">
          <a:extLst>
            <a:ext uri="{FF2B5EF4-FFF2-40B4-BE49-F238E27FC236}">
              <a16:creationId xmlns:a16="http://schemas.microsoft.com/office/drawing/2014/main" id="{00000000-0008-0000-0400-00002F000000}"/>
            </a:ext>
          </a:extLst>
        </xdr:cNvPr>
        <xdr:cNvSpPr txBox="1"/>
      </xdr:nvSpPr>
      <xdr:spPr>
        <a:xfrm>
          <a:off x="62750683" y="2260283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20,8%</a:t>
          </a:r>
        </a:p>
      </xdr:txBody>
    </xdr:sp>
    <xdr:clientData/>
  </xdr:twoCellAnchor>
  <xdr:twoCellAnchor>
    <xdr:from>
      <xdr:col>65</xdr:col>
      <xdr:colOff>2724154</xdr:colOff>
      <xdr:row>116</xdr:row>
      <xdr:rowOff>171458</xdr:rowOff>
    </xdr:from>
    <xdr:to>
      <xdr:col>65</xdr:col>
      <xdr:colOff>3286116</xdr:colOff>
      <xdr:row>118</xdr:row>
      <xdr:rowOff>76215</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3369829" y="2268855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17,8%</a:t>
          </a:r>
        </a:p>
      </xdr:txBody>
    </xdr:sp>
    <xdr:clientData/>
  </xdr:twoCellAnchor>
  <xdr:twoCellAnchor>
    <xdr:from>
      <xdr:col>65</xdr:col>
      <xdr:colOff>3333741</xdr:colOff>
      <xdr:row>117</xdr:row>
      <xdr:rowOff>9545</xdr:rowOff>
    </xdr:from>
    <xdr:to>
      <xdr:col>65</xdr:col>
      <xdr:colOff>3895703</xdr:colOff>
      <xdr:row>118</xdr:row>
      <xdr:rowOff>104802</xdr:rowOff>
    </xdr:to>
    <xdr:sp macro="" textlink="">
      <xdr:nvSpPr>
        <xdr:cNvPr id="49" name="CuadroTexto 84">
          <a:extLst>
            <a:ext uri="{FF2B5EF4-FFF2-40B4-BE49-F238E27FC236}">
              <a16:creationId xmlns:a16="http://schemas.microsoft.com/office/drawing/2014/main" id="{00000000-0008-0000-0400-000031000000}"/>
            </a:ext>
          </a:extLst>
        </xdr:cNvPr>
        <xdr:cNvSpPr txBox="1"/>
      </xdr:nvSpPr>
      <xdr:spPr>
        <a:xfrm>
          <a:off x="63979416" y="2271714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13,8%</a:t>
          </a:r>
        </a:p>
      </xdr:txBody>
    </xdr:sp>
    <xdr:clientData/>
  </xdr:twoCellAnchor>
  <xdr:twoCellAnchor>
    <xdr:from>
      <xdr:col>65</xdr:col>
      <xdr:colOff>276225</xdr:colOff>
      <xdr:row>121</xdr:row>
      <xdr:rowOff>114329</xdr:rowOff>
    </xdr:from>
    <xdr:to>
      <xdr:col>65</xdr:col>
      <xdr:colOff>933431</xdr:colOff>
      <xdr:row>123</xdr:row>
      <xdr:rowOff>9543</xdr:rowOff>
    </xdr:to>
    <xdr:sp macro="" textlink="">
      <xdr:nvSpPr>
        <xdr:cNvPr id="50" name="CuadroTexto 79">
          <a:extLst>
            <a:ext uri="{FF2B5EF4-FFF2-40B4-BE49-F238E27FC236}">
              <a16:creationId xmlns:a16="http://schemas.microsoft.com/office/drawing/2014/main" id="{00000000-0008-0000-0400-000032000000}"/>
            </a:ext>
          </a:extLst>
        </xdr:cNvPr>
        <xdr:cNvSpPr txBox="1"/>
      </xdr:nvSpPr>
      <xdr:spPr>
        <a:xfrm>
          <a:off x="60921900" y="2358392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37,4%</a:t>
          </a:r>
        </a:p>
      </xdr:txBody>
    </xdr:sp>
    <xdr:clientData/>
  </xdr:twoCellAnchor>
  <xdr:twoCellAnchor>
    <xdr:from>
      <xdr:col>65</xdr:col>
      <xdr:colOff>876308</xdr:colOff>
      <xdr:row>119</xdr:row>
      <xdr:rowOff>114309</xdr:rowOff>
    </xdr:from>
    <xdr:to>
      <xdr:col>65</xdr:col>
      <xdr:colOff>1533514</xdr:colOff>
      <xdr:row>121</xdr:row>
      <xdr:rowOff>9554</xdr:rowOff>
    </xdr:to>
    <xdr:sp macro="" textlink="">
      <xdr:nvSpPr>
        <xdr:cNvPr id="51" name="CuadroTexto 81">
          <a:extLst>
            <a:ext uri="{FF2B5EF4-FFF2-40B4-BE49-F238E27FC236}">
              <a16:creationId xmlns:a16="http://schemas.microsoft.com/office/drawing/2014/main" id="{00000000-0008-0000-0400-000033000000}"/>
            </a:ext>
          </a:extLst>
        </xdr:cNvPr>
        <xdr:cNvSpPr txBox="1"/>
      </xdr:nvSpPr>
      <xdr:spPr>
        <a:xfrm>
          <a:off x="61521983" y="232029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75,7%</a:t>
          </a:r>
        </a:p>
      </xdr:txBody>
    </xdr:sp>
    <xdr:clientData/>
  </xdr:twoCellAnchor>
  <xdr:twoCellAnchor>
    <xdr:from>
      <xdr:col>65</xdr:col>
      <xdr:colOff>1504966</xdr:colOff>
      <xdr:row>119</xdr:row>
      <xdr:rowOff>104799</xdr:rowOff>
    </xdr:from>
    <xdr:to>
      <xdr:col>65</xdr:col>
      <xdr:colOff>2143116</xdr:colOff>
      <xdr:row>121</xdr:row>
      <xdr:rowOff>14</xdr:rowOff>
    </xdr:to>
    <xdr:sp macro="" textlink="">
      <xdr:nvSpPr>
        <xdr:cNvPr id="52" name="CuadroTexto 82">
          <a:extLst>
            <a:ext uri="{FF2B5EF4-FFF2-40B4-BE49-F238E27FC236}">
              <a16:creationId xmlns:a16="http://schemas.microsoft.com/office/drawing/2014/main" id="{00000000-0008-0000-0400-000034000000}"/>
            </a:ext>
          </a:extLst>
        </xdr:cNvPr>
        <xdr:cNvSpPr txBox="1"/>
      </xdr:nvSpPr>
      <xdr:spPr>
        <a:xfrm>
          <a:off x="62150641" y="231933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75,8%</a:t>
          </a:r>
        </a:p>
      </xdr:txBody>
    </xdr:sp>
    <xdr:clientData/>
  </xdr:twoCellAnchor>
  <xdr:twoCellAnchor>
    <xdr:from>
      <xdr:col>65</xdr:col>
      <xdr:colOff>2114533</xdr:colOff>
      <xdr:row>119</xdr:row>
      <xdr:rowOff>95263</xdr:rowOff>
    </xdr:from>
    <xdr:to>
      <xdr:col>65</xdr:col>
      <xdr:colOff>2686040</xdr:colOff>
      <xdr:row>120</xdr:row>
      <xdr:rowOff>180977</xdr:rowOff>
    </xdr:to>
    <xdr:sp macro="" textlink="">
      <xdr:nvSpPr>
        <xdr:cNvPr id="53" name="CuadroTexto 83">
          <a:extLst>
            <a:ext uri="{FF2B5EF4-FFF2-40B4-BE49-F238E27FC236}">
              <a16:creationId xmlns:a16="http://schemas.microsoft.com/office/drawing/2014/main" id="{00000000-0008-0000-0400-000035000000}"/>
            </a:ext>
          </a:extLst>
        </xdr:cNvPr>
        <xdr:cNvSpPr txBox="1"/>
      </xdr:nvSpPr>
      <xdr:spPr>
        <a:xfrm>
          <a:off x="62760208" y="2318386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79,2%</a:t>
          </a:r>
        </a:p>
      </xdr:txBody>
    </xdr:sp>
    <xdr:clientData/>
  </xdr:twoCellAnchor>
  <xdr:twoCellAnchor>
    <xdr:from>
      <xdr:col>65</xdr:col>
      <xdr:colOff>2705104</xdr:colOff>
      <xdr:row>119</xdr:row>
      <xdr:rowOff>95258</xdr:rowOff>
    </xdr:from>
    <xdr:to>
      <xdr:col>65</xdr:col>
      <xdr:colOff>3267066</xdr:colOff>
      <xdr:row>121</xdr:row>
      <xdr:rowOff>15</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3350779" y="2318385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82,2%</a:t>
          </a:r>
        </a:p>
      </xdr:txBody>
    </xdr:sp>
    <xdr:clientData/>
  </xdr:twoCellAnchor>
  <xdr:twoCellAnchor>
    <xdr:from>
      <xdr:col>65</xdr:col>
      <xdr:colOff>3324216</xdr:colOff>
      <xdr:row>119</xdr:row>
      <xdr:rowOff>95270</xdr:rowOff>
    </xdr:from>
    <xdr:to>
      <xdr:col>65</xdr:col>
      <xdr:colOff>3886178</xdr:colOff>
      <xdr:row>121</xdr:row>
      <xdr:rowOff>27</xdr:rowOff>
    </xdr:to>
    <xdr:sp macro="" textlink="">
      <xdr:nvSpPr>
        <xdr:cNvPr id="55" name="CuadroTexto 84">
          <a:extLst>
            <a:ext uri="{FF2B5EF4-FFF2-40B4-BE49-F238E27FC236}">
              <a16:creationId xmlns:a16="http://schemas.microsoft.com/office/drawing/2014/main" id="{00000000-0008-0000-0400-000037000000}"/>
            </a:ext>
          </a:extLst>
        </xdr:cNvPr>
        <xdr:cNvSpPr txBox="1"/>
      </xdr:nvSpPr>
      <xdr:spPr>
        <a:xfrm>
          <a:off x="63969891" y="231838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86,2%</a:t>
          </a:r>
        </a:p>
      </xdr:txBody>
    </xdr:sp>
    <xdr:clientData/>
  </xdr:twoCellAnchor>
  <xdr:twoCellAnchor>
    <xdr:from>
      <xdr:col>65</xdr:col>
      <xdr:colOff>3943341</xdr:colOff>
      <xdr:row>116</xdr:row>
      <xdr:rowOff>57165</xdr:rowOff>
    </xdr:from>
    <xdr:to>
      <xdr:col>65</xdr:col>
      <xdr:colOff>4400538</xdr:colOff>
      <xdr:row>117</xdr:row>
      <xdr:rowOff>152422</xdr:rowOff>
    </xdr:to>
    <xdr:sp macro="" textlink="">
      <xdr:nvSpPr>
        <xdr:cNvPr id="56" name="CuadroTexto 84">
          <a:extLst>
            <a:ext uri="{FF2B5EF4-FFF2-40B4-BE49-F238E27FC236}">
              <a16:creationId xmlns:a16="http://schemas.microsoft.com/office/drawing/2014/main" id="{00000000-0008-0000-0400-000038000000}"/>
            </a:ext>
          </a:extLst>
        </xdr:cNvPr>
        <xdr:cNvSpPr txBox="1"/>
      </xdr:nvSpPr>
      <xdr:spPr>
        <a:xfrm>
          <a:off x="64589016" y="225742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101,9</a:t>
          </a:r>
        </a:p>
      </xdr:txBody>
    </xdr:sp>
    <xdr:clientData/>
  </xdr:twoCellAnchor>
  <xdr:twoCellAnchor>
    <xdr:from>
      <xdr:col>65</xdr:col>
      <xdr:colOff>3981441</xdr:colOff>
      <xdr:row>117</xdr:row>
      <xdr:rowOff>28590</xdr:rowOff>
    </xdr:from>
    <xdr:to>
      <xdr:col>65</xdr:col>
      <xdr:colOff>4543403</xdr:colOff>
      <xdr:row>118</xdr:row>
      <xdr:rowOff>123847</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4627116" y="227361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9,5%</a:t>
          </a:r>
        </a:p>
      </xdr:txBody>
    </xdr:sp>
    <xdr:clientData/>
  </xdr:twoCellAnchor>
  <xdr:twoCellAnchor>
    <xdr:from>
      <xdr:col>65</xdr:col>
      <xdr:colOff>3943341</xdr:colOff>
      <xdr:row>119</xdr:row>
      <xdr:rowOff>114315</xdr:rowOff>
    </xdr:from>
    <xdr:to>
      <xdr:col>65</xdr:col>
      <xdr:colOff>4505303</xdr:colOff>
      <xdr:row>121</xdr:row>
      <xdr:rowOff>19072</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4589016" y="232029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90,5%</a:t>
          </a:r>
        </a:p>
      </xdr:txBody>
    </xdr:sp>
    <xdr:clientData/>
  </xdr:twoCellAnchor>
  <xdr:twoCellAnchor>
    <xdr:from>
      <xdr:col>65</xdr:col>
      <xdr:colOff>4571991</xdr:colOff>
      <xdr:row>118</xdr:row>
      <xdr:rowOff>114315</xdr:rowOff>
    </xdr:from>
    <xdr:to>
      <xdr:col>65</xdr:col>
      <xdr:colOff>5029188</xdr:colOff>
      <xdr:row>120</xdr:row>
      <xdr:rowOff>19072</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5217666" y="230124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56,0</a:t>
          </a:r>
        </a:p>
      </xdr:txBody>
    </xdr:sp>
    <xdr:clientData/>
  </xdr:twoCellAnchor>
  <xdr:twoCellAnchor>
    <xdr:from>
      <xdr:col>65</xdr:col>
      <xdr:colOff>4581516</xdr:colOff>
      <xdr:row>119</xdr:row>
      <xdr:rowOff>95265</xdr:rowOff>
    </xdr:from>
    <xdr:to>
      <xdr:col>65</xdr:col>
      <xdr:colOff>5143478</xdr:colOff>
      <xdr:row>121</xdr:row>
      <xdr:rowOff>22</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5227191" y="231838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a:t>
          </a:r>
        </a:p>
      </xdr:txBody>
    </xdr:sp>
    <xdr:clientData/>
  </xdr:twoCellAnchor>
  <xdr:twoCellAnchor>
    <xdr:from>
      <xdr:col>65</xdr:col>
      <xdr:colOff>4552941</xdr:colOff>
      <xdr:row>120</xdr:row>
      <xdr:rowOff>142890</xdr:rowOff>
    </xdr:from>
    <xdr:to>
      <xdr:col>65</xdr:col>
      <xdr:colOff>5114903</xdr:colOff>
      <xdr:row>122</xdr:row>
      <xdr:rowOff>47647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198616" y="234219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91,9%</a:t>
          </a:r>
        </a:p>
      </xdr:txBody>
    </xdr:sp>
    <xdr:clientData/>
  </xdr:twoCellAnchor>
  <xdr:twoCellAnchor>
    <xdr:from>
      <xdr:col>65</xdr:col>
      <xdr:colOff>5210166</xdr:colOff>
      <xdr:row>119</xdr:row>
      <xdr:rowOff>85740</xdr:rowOff>
    </xdr:from>
    <xdr:to>
      <xdr:col>65</xdr:col>
      <xdr:colOff>5667363</xdr:colOff>
      <xdr:row>120</xdr:row>
      <xdr:rowOff>180997</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5855841" y="231743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6,1</a:t>
          </a:r>
        </a:p>
      </xdr:txBody>
    </xdr:sp>
    <xdr:clientData/>
  </xdr:twoCellAnchor>
  <xdr:twoCellAnchor>
    <xdr:from>
      <xdr:col>65</xdr:col>
      <xdr:colOff>5153016</xdr:colOff>
      <xdr:row>120</xdr:row>
      <xdr:rowOff>66690</xdr:rowOff>
    </xdr:from>
    <xdr:to>
      <xdr:col>65</xdr:col>
      <xdr:colOff>5714978</xdr:colOff>
      <xdr:row>121</xdr:row>
      <xdr:rowOff>161947</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5798691" y="233457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10,7%</a:t>
          </a:r>
        </a:p>
      </xdr:txBody>
    </xdr:sp>
    <xdr:clientData/>
  </xdr:twoCellAnchor>
  <xdr:twoCellAnchor>
    <xdr:from>
      <xdr:col>65</xdr:col>
      <xdr:colOff>5153016</xdr:colOff>
      <xdr:row>121</xdr:row>
      <xdr:rowOff>47640</xdr:rowOff>
    </xdr:from>
    <xdr:to>
      <xdr:col>65</xdr:col>
      <xdr:colOff>5714978</xdr:colOff>
      <xdr:row>122</xdr:row>
      <xdr:rowOff>142897</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798691" y="235172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89,3%</a:t>
          </a:r>
        </a:p>
      </xdr:txBody>
    </xdr:sp>
    <xdr:clientData/>
  </xdr:twoCellAnchor>
  <xdr:twoCellAnchor>
    <xdr:from>
      <xdr:col>65</xdr:col>
      <xdr:colOff>742950</xdr:colOff>
      <xdr:row>133</xdr:row>
      <xdr:rowOff>171470</xdr:rowOff>
    </xdr:from>
    <xdr:to>
      <xdr:col>65</xdr:col>
      <xdr:colOff>1400156</xdr:colOff>
      <xdr:row>135</xdr:row>
      <xdr:rowOff>66684</xdr:rowOff>
    </xdr:to>
    <xdr:sp macro="" textlink="">
      <xdr:nvSpPr>
        <xdr:cNvPr id="78" name="CuadroTexto 77">
          <a:extLst>
            <a:ext uri="{FF2B5EF4-FFF2-40B4-BE49-F238E27FC236}">
              <a16:creationId xmlns:a16="http://schemas.microsoft.com/office/drawing/2014/main" id="{00000000-0008-0000-0400-00004E000000}"/>
            </a:ext>
          </a:extLst>
        </xdr:cNvPr>
        <xdr:cNvSpPr txBox="1"/>
      </xdr:nvSpPr>
      <xdr:spPr>
        <a:xfrm>
          <a:off x="61388625" y="259270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44,3</a:t>
          </a:r>
        </a:p>
      </xdr:txBody>
    </xdr:sp>
    <xdr:clientData/>
  </xdr:twoCellAnchor>
  <xdr:twoCellAnchor>
    <xdr:from>
      <xdr:col>65</xdr:col>
      <xdr:colOff>1800233</xdr:colOff>
      <xdr:row>133</xdr:row>
      <xdr:rowOff>114300</xdr:rowOff>
    </xdr:from>
    <xdr:to>
      <xdr:col>65</xdr:col>
      <xdr:colOff>2457439</xdr:colOff>
      <xdr:row>135</xdr:row>
      <xdr:rowOff>9545</xdr:rowOff>
    </xdr:to>
    <xdr:sp macro="" textlink="">
      <xdr:nvSpPr>
        <xdr:cNvPr id="79" name="CuadroTexto 78">
          <a:extLst>
            <a:ext uri="{FF2B5EF4-FFF2-40B4-BE49-F238E27FC236}">
              <a16:creationId xmlns:a16="http://schemas.microsoft.com/office/drawing/2014/main" id="{00000000-0008-0000-0400-00004F000000}"/>
            </a:ext>
          </a:extLst>
        </xdr:cNvPr>
        <xdr:cNvSpPr txBox="1"/>
      </xdr:nvSpPr>
      <xdr:spPr>
        <a:xfrm>
          <a:off x="62445908" y="258699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2819415</xdr:colOff>
      <xdr:row>133</xdr:row>
      <xdr:rowOff>171465</xdr:rowOff>
    </xdr:from>
    <xdr:to>
      <xdr:col>65</xdr:col>
      <xdr:colOff>3495674</xdr:colOff>
      <xdr:row>135</xdr:row>
      <xdr:rowOff>66680</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3465090" y="25927065"/>
          <a:ext cx="676259"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3876659</xdr:colOff>
      <xdr:row>134</xdr:row>
      <xdr:rowOff>19054</xdr:rowOff>
    </xdr:from>
    <xdr:to>
      <xdr:col>65</xdr:col>
      <xdr:colOff>4352909</xdr:colOff>
      <xdr:row>135</xdr:row>
      <xdr:rowOff>104768</xdr:rowOff>
    </xdr:to>
    <xdr:sp macro="" textlink="">
      <xdr:nvSpPr>
        <xdr:cNvPr id="81" name="CuadroTexto 80">
          <a:extLst>
            <a:ext uri="{FF2B5EF4-FFF2-40B4-BE49-F238E27FC236}">
              <a16:creationId xmlns:a16="http://schemas.microsoft.com/office/drawing/2014/main" id="{00000000-0008-0000-0400-000051000000}"/>
            </a:ext>
          </a:extLst>
        </xdr:cNvPr>
        <xdr:cNvSpPr txBox="1"/>
      </xdr:nvSpPr>
      <xdr:spPr>
        <a:xfrm>
          <a:off x="64522334" y="259651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4886329</xdr:colOff>
      <xdr:row>136</xdr:row>
      <xdr:rowOff>66674</xdr:rowOff>
    </xdr:from>
    <xdr:to>
      <xdr:col>65</xdr:col>
      <xdr:colOff>5343526</xdr:colOff>
      <xdr:row>137</xdr:row>
      <xdr:rowOff>161931</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5532004" y="2639377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twoCellAnchor>
    <xdr:from>
      <xdr:col>65</xdr:col>
      <xdr:colOff>695325</xdr:colOff>
      <xdr:row>138</xdr:row>
      <xdr:rowOff>66699</xdr:rowOff>
    </xdr:from>
    <xdr:to>
      <xdr:col>65</xdr:col>
      <xdr:colOff>1352531</xdr:colOff>
      <xdr:row>139</xdr:row>
      <xdr:rowOff>152413</xdr:rowOff>
    </xdr:to>
    <xdr:sp macro="" textlink="">
      <xdr:nvSpPr>
        <xdr:cNvPr id="83" name="CuadroTexto 79">
          <a:extLst>
            <a:ext uri="{FF2B5EF4-FFF2-40B4-BE49-F238E27FC236}">
              <a16:creationId xmlns:a16="http://schemas.microsoft.com/office/drawing/2014/main" id="{00000000-0008-0000-0400-000053000000}"/>
            </a:ext>
          </a:extLst>
        </xdr:cNvPr>
        <xdr:cNvSpPr txBox="1"/>
      </xdr:nvSpPr>
      <xdr:spPr>
        <a:xfrm>
          <a:off x="61341000" y="2677479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81,6%</a:t>
          </a:r>
        </a:p>
      </xdr:txBody>
    </xdr:sp>
    <xdr:clientData/>
  </xdr:twoCellAnchor>
  <xdr:twoCellAnchor>
    <xdr:from>
      <xdr:col>65</xdr:col>
      <xdr:colOff>1743083</xdr:colOff>
      <xdr:row>138</xdr:row>
      <xdr:rowOff>28579</xdr:rowOff>
    </xdr:from>
    <xdr:to>
      <xdr:col>65</xdr:col>
      <xdr:colOff>2400289</xdr:colOff>
      <xdr:row>139</xdr:row>
      <xdr:rowOff>114324</xdr:rowOff>
    </xdr:to>
    <xdr:sp macro="" textlink="">
      <xdr:nvSpPr>
        <xdr:cNvPr id="84" name="CuadroTexto 81">
          <a:extLst>
            <a:ext uri="{FF2B5EF4-FFF2-40B4-BE49-F238E27FC236}">
              <a16:creationId xmlns:a16="http://schemas.microsoft.com/office/drawing/2014/main" id="{00000000-0008-0000-0400-000054000000}"/>
            </a:ext>
          </a:extLst>
        </xdr:cNvPr>
        <xdr:cNvSpPr txBox="1"/>
      </xdr:nvSpPr>
      <xdr:spPr>
        <a:xfrm>
          <a:off x="62388758" y="2673667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86,5%</a:t>
          </a:r>
        </a:p>
      </xdr:txBody>
    </xdr:sp>
    <xdr:clientData/>
  </xdr:twoCellAnchor>
  <xdr:twoCellAnchor>
    <xdr:from>
      <xdr:col>65</xdr:col>
      <xdr:colOff>2781316</xdr:colOff>
      <xdr:row>138</xdr:row>
      <xdr:rowOff>28594</xdr:rowOff>
    </xdr:from>
    <xdr:to>
      <xdr:col>65</xdr:col>
      <xdr:colOff>3419466</xdr:colOff>
      <xdr:row>139</xdr:row>
      <xdr:rowOff>114309</xdr:rowOff>
    </xdr:to>
    <xdr:sp macro="" textlink="">
      <xdr:nvSpPr>
        <xdr:cNvPr id="85" name="CuadroTexto 82">
          <a:extLst>
            <a:ext uri="{FF2B5EF4-FFF2-40B4-BE49-F238E27FC236}">
              <a16:creationId xmlns:a16="http://schemas.microsoft.com/office/drawing/2014/main" id="{00000000-0008-0000-0400-000055000000}"/>
            </a:ext>
          </a:extLst>
        </xdr:cNvPr>
        <xdr:cNvSpPr txBox="1"/>
      </xdr:nvSpPr>
      <xdr:spPr>
        <a:xfrm>
          <a:off x="63426991" y="2673669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90,4%</a:t>
          </a:r>
        </a:p>
      </xdr:txBody>
    </xdr:sp>
    <xdr:clientData/>
  </xdr:twoCellAnchor>
  <xdr:twoCellAnchor>
    <xdr:from>
      <xdr:col>65</xdr:col>
      <xdr:colOff>3819508</xdr:colOff>
      <xdr:row>138</xdr:row>
      <xdr:rowOff>47633</xdr:rowOff>
    </xdr:from>
    <xdr:to>
      <xdr:col>65</xdr:col>
      <xdr:colOff>4391015</xdr:colOff>
      <xdr:row>139</xdr:row>
      <xdr:rowOff>133347</xdr:rowOff>
    </xdr:to>
    <xdr:sp macro="" textlink="">
      <xdr:nvSpPr>
        <xdr:cNvPr id="86" name="CuadroTexto 83">
          <a:extLst>
            <a:ext uri="{FF2B5EF4-FFF2-40B4-BE49-F238E27FC236}">
              <a16:creationId xmlns:a16="http://schemas.microsoft.com/office/drawing/2014/main" id="{00000000-0008-0000-0400-000056000000}"/>
            </a:ext>
          </a:extLst>
        </xdr:cNvPr>
        <xdr:cNvSpPr txBox="1"/>
      </xdr:nvSpPr>
      <xdr:spPr>
        <a:xfrm>
          <a:off x="64465183" y="2675573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94,7%</a:t>
          </a:r>
        </a:p>
      </xdr:txBody>
    </xdr:sp>
    <xdr:clientData/>
  </xdr:twoCellAnchor>
  <xdr:twoCellAnchor>
    <xdr:from>
      <xdr:col>65</xdr:col>
      <xdr:colOff>4876804</xdr:colOff>
      <xdr:row>139</xdr:row>
      <xdr:rowOff>123828</xdr:rowOff>
    </xdr:from>
    <xdr:to>
      <xdr:col>65</xdr:col>
      <xdr:colOff>5438766</xdr:colOff>
      <xdr:row>141</xdr:row>
      <xdr:rowOff>28585</xdr:rowOff>
    </xdr:to>
    <xdr:sp macro="" textlink="">
      <xdr:nvSpPr>
        <xdr:cNvPr id="87" name="CuadroTexto 84">
          <a:extLst>
            <a:ext uri="{FF2B5EF4-FFF2-40B4-BE49-F238E27FC236}">
              <a16:creationId xmlns:a16="http://schemas.microsoft.com/office/drawing/2014/main" id="{00000000-0008-0000-0400-000057000000}"/>
            </a:ext>
          </a:extLst>
        </xdr:cNvPr>
        <xdr:cNvSpPr txBox="1"/>
      </xdr:nvSpPr>
      <xdr:spPr>
        <a:xfrm>
          <a:off x="65522479" y="2702242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98,4%</a:t>
          </a:r>
        </a:p>
      </xdr:txBody>
    </xdr:sp>
    <xdr:clientData/>
  </xdr:twoCellAnchor>
  <xdr:twoCellAnchor>
    <xdr:from>
      <xdr:col>65</xdr:col>
      <xdr:colOff>695325</xdr:colOff>
      <xdr:row>135</xdr:row>
      <xdr:rowOff>24</xdr:rowOff>
    </xdr:from>
    <xdr:to>
      <xdr:col>65</xdr:col>
      <xdr:colOff>1352531</xdr:colOff>
      <xdr:row>136</xdr:row>
      <xdr:rowOff>85738</xdr:rowOff>
    </xdr:to>
    <xdr:sp macro="" textlink="">
      <xdr:nvSpPr>
        <xdr:cNvPr id="88" name="CuadroTexto 79">
          <a:extLst>
            <a:ext uri="{FF2B5EF4-FFF2-40B4-BE49-F238E27FC236}">
              <a16:creationId xmlns:a16="http://schemas.microsoft.com/office/drawing/2014/main" id="{00000000-0008-0000-0400-000058000000}"/>
            </a:ext>
          </a:extLst>
        </xdr:cNvPr>
        <xdr:cNvSpPr txBox="1"/>
      </xdr:nvSpPr>
      <xdr:spPr>
        <a:xfrm>
          <a:off x="61341000" y="2613662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18,4%</a:t>
          </a:r>
        </a:p>
      </xdr:txBody>
    </xdr:sp>
    <xdr:clientData/>
  </xdr:twoCellAnchor>
  <xdr:twoCellAnchor>
    <xdr:from>
      <xdr:col>65</xdr:col>
      <xdr:colOff>1752608</xdr:colOff>
      <xdr:row>134</xdr:row>
      <xdr:rowOff>114304</xdr:rowOff>
    </xdr:from>
    <xdr:to>
      <xdr:col>65</xdr:col>
      <xdr:colOff>2409814</xdr:colOff>
      <xdr:row>136</xdr:row>
      <xdr:rowOff>9549</xdr:rowOff>
    </xdr:to>
    <xdr:sp macro="" textlink="">
      <xdr:nvSpPr>
        <xdr:cNvPr id="89" name="CuadroTexto 81">
          <a:extLst>
            <a:ext uri="{FF2B5EF4-FFF2-40B4-BE49-F238E27FC236}">
              <a16:creationId xmlns:a16="http://schemas.microsoft.com/office/drawing/2014/main" id="{00000000-0008-0000-0400-000059000000}"/>
            </a:ext>
          </a:extLst>
        </xdr:cNvPr>
        <xdr:cNvSpPr txBox="1"/>
      </xdr:nvSpPr>
      <xdr:spPr>
        <a:xfrm>
          <a:off x="62398283" y="2606040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13,5%</a:t>
          </a:r>
        </a:p>
      </xdr:txBody>
    </xdr:sp>
    <xdr:clientData/>
  </xdr:twoCellAnchor>
  <xdr:twoCellAnchor>
    <xdr:from>
      <xdr:col>65</xdr:col>
      <xdr:colOff>2809891</xdr:colOff>
      <xdr:row>134</xdr:row>
      <xdr:rowOff>142894</xdr:rowOff>
    </xdr:from>
    <xdr:to>
      <xdr:col>65</xdr:col>
      <xdr:colOff>3448041</xdr:colOff>
      <xdr:row>136</xdr:row>
      <xdr:rowOff>38109</xdr:rowOff>
    </xdr:to>
    <xdr:sp macro="" textlink="">
      <xdr:nvSpPr>
        <xdr:cNvPr id="90" name="CuadroTexto 82">
          <a:extLst>
            <a:ext uri="{FF2B5EF4-FFF2-40B4-BE49-F238E27FC236}">
              <a16:creationId xmlns:a16="http://schemas.microsoft.com/office/drawing/2014/main" id="{00000000-0008-0000-0400-00005A000000}"/>
            </a:ext>
          </a:extLst>
        </xdr:cNvPr>
        <xdr:cNvSpPr txBox="1"/>
      </xdr:nvSpPr>
      <xdr:spPr>
        <a:xfrm>
          <a:off x="63455566" y="2608899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9,6%</a:t>
          </a:r>
        </a:p>
      </xdr:txBody>
    </xdr:sp>
    <xdr:clientData/>
  </xdr:twoCellAnchor>
  <xdr:twoCellAnchor>
    <xdr:from>
      <xdr:col>65</xdr:col>
      <xdr:colOff>3867133</xdr:colOff>
      <xdr:row>135</xdr:row>
      <xdr:rowOff>8</xdr:rowOff>
    </xdr:from>
    <xdr:to>
      <xdr:col>65</xdr:col>
      <xdr:colOff>4438640</xdr:colOff>
      <xdr:row>136</xdr:row>
      <xdr:rowOff>85722</xdr:rowOff>
    </xdr:to>
    <xdr:sp macro="" textlink="">
      <xdr:nvSpPr>
        <xdr:cNvPr id="91" name="CuadroTexto 83">
          <a:extLst>
            <a:ext uri="{FF2B5EF4-FFF2-40B4-BE49-F238E27FC236}">
              <a16:creationId xmlns:a16="http://schemas.microsoft.com/office/drawing/2014/main" id="{00000000-0008-0000-0400-00005B000000}"/>
            </a:ext>
          </a:extLst>
        </xdr:cNvPr>
        <xdr:cNvSpPr txBox="1"/>
      </xdr:nvSpPr>
      <xdr:spPr>
        <a:xfrm>
          <a:off x="64512808" y="2613660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5,3%</a:t>
          </a:r>
        </a:p>
      </xdr:txBody>
    </xdr:sp>
    <xdr:clientData/>
  </xdr:twoCellAnchor>
  <xdr:twoCellAnchor>
    <xdr:from>
      <xdr:col>65</xdr:col>
      <xdr:colOff>4886329</xdr:colOff>
      <xdr:row>137</xdr:row>
      <xdr:rowOff>38103</xdr:rowOff>
    </xdr:from>
    <xdr:to>
      <xdr:col>65</xdr:col>
      <xdr:colOff>5448291</xdr:colOff>
      <xdr:row>138</xdr:row>
      <xdr:rowOff>133360</xdr:rowOff>
    </xdr:to>
    <xdr:sp macro="" textlink="">
      <xdr:nvSpPr>
        <xdr:cNvPr id="92" name="CuadroTexto 84">
          <a:extLst>
            <a:ext uri="{FF2B5EF4-FFF2-40B4-BE49-F238E27FC236}">
              <a16:creationId xmlns:a16="http://schemas.microsoft.com/office/drawing/2014/main" id="{00000000-0008-0000-0400-00005C000000}"/>
            </a:ext>
          </a:extLst>
        </xdr:cNvPr>
        <xdr:cNvSpPr txBox="1"/>
      </xdr:nvSpPr>
      <xdr:spPr>
        <a:xfrm>
          <a:off x="65532004" y="2655570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a:t>
          </a:r>
        </a:p>
      </xdr:txBody>
    </xdr:sp>
    <xdr:clientData/>
  </xdr:twoCellAnchor>
  <xdr:twoCellAnchor>
    <xdr:from>
      <xdr:col>65</xdr:col>
      <xdr:colOff>933450</xdr:colOff>
      <xdr:row>153</xdr:row>
      <xdr:rowOff>133350</xdr:rowOff>
    </xdr:from>
    <xdr:to>
      <xdr:col>65</xdr:col>
      <xdr:colOff>1590656</xdr:colOff>
      <xdr:row>155</xdr:row>
      <xdr:rowOff>28564</xdr:rowOff>
    </xdr:to>
    <xdr:sp macro="" textlink="">
      <xdr:nvSpPr>
        <xdr:cNvPr id="99" name="CuadroTexto 79">
          <a:extLst>
            <a:ext uri="{FF2B5EF4-FFF2-40B4-BE49-F238E27FC236}">
              <a16:creationId xmlns:a16="http://schemas.microsoft.com/office/drawing/2014/main" id="{00000000-0008-0000-0400-000063000000}"/>
            </a:ext>
          </a:extLst>
        </xdr:cNvPr>
        <xdr:cNvSpPr txBox="1"/>
      </xdr:nvSpPr>
      <xdr:spPr>
        <a:xfrm>
          <a:off x="61579125" y="2969895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14.874,3</a:t>
          </a:r>
        </a:p>
      </xdr:txBody>
    </xdr:sp>
    <xdr:clientData/>
  </xdr:twoCellAnchor>
  <xdr:twoCellAnchor>
    <xdr:from>
      <xdr:col>65</xdr:col>
      <xdr:colOff>1933583</xdr:colOff>
      <xdr:row>152</xdr:row>
      <xdr:rowOff>161905</xdr:rowOff>
    </xdr:from>
    <xdr:to>
      <xdr:col>65</xdr:col>
      <xdr:colOff>2590789</xdr:colOff>
      <xdr:row>154</xdr:row>
      <xdr:rowOff>57150</xdr:rowOff>
    </xdr:to>
    <xdr:sp macro="" textlink="">
      <xdr:nvSpPr>
        <xdr:cNvPr id="100" name="CuadroTexto 81">
          <a:extLst>
            <a:ext uri="{FF2B5EF4-FFF2-40B4-BE49-F238E27FC236}">
              <a16:creationId xmlns:a16="http://schemas.microsoft.com/office/drawing/2014/main" id="{00000000-0008-0000-0400-000064000000}"/>
            </a:ext>
          </a:extLst>
        </xdr:cNvPr>
        <xdr:cNvSpPr txBox="1"/>
      </xdr:nvSpPr>
      <xdr:spPr>
        <a:xfrm>
          <a:off x="62579258" y="2953700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17.233,7</a:t>
          </a:r>
        </a:p>
      </xdr:txBody>
    </xdr:sp>
    <xdr:clientData/>
  </xdr:twoCellAnchor>
  <xdr:twoCellAnchor>
    <xdr:from>
      <xdr:col>65</xdr:col>
      <xdr:colOff>2933716</xdr:colOff>
      <xdr:row>157</xdr:row>
      <xdr:rowOff>85720</xdr:rowOff>
    </xdr:from>
    <xdr:to>
      <xdr:col>65</xdr:col>
      <xdr:colOff>3571866</xdr:colOff>
      <xdr:row>158</xdr:row>
      <xdr:rowOff>171435</xdr:rowOff>
    </xdr:to>
    <xdr:sp macro="" textlink="">
      <xdr:nvSpPr>
        <xdr:cNvPr id="101" name="CuadroTexto 82">
          <a:extLst>
            <a:ext uri="{FF2B5EF4-FFF2-40B4-BE49-F238E27FC236}">
              <a16:creationId xmlns:a16="http://schemas.microsoft.com/office/drawing/2014/main" id="{00000000-0008-0000-0400-000065000000}"/>
            </a:ext>
          </a:extLst>
        </xdr:cNvPr>
        <xdr:cNvSpPr txBox="1"/>
      </xdr:nvSpPr>
      <xdr:spPr>
        <a:xfrm>
          <a:off x="63579391" y="3041332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4.923,2</a:t>
          </a:r>
        </a:p>
      </xdr:txBody>
    </xdr:sp>
    <xdr:clientData/>
  </xdr:twoCellAnchor>
  <xdr:twoCellAnchor>
    <xdr:from>
      <xdr:col>65</xdr:col>
      <xdr:colOff>3933816</xdr:colOff>
      <xdr:row>158</xdr:row>
      <xdr:rowOff>133334</xdr:rowOff>
    </xdr:from>
    <xdr:to>
      <xdr:col>65</xdr:col>
      <xdr:colOff>4467209</xdr:colOff>
      <xdr:row>160</xdr:row>
      <xdr:rowOff>28548</xdr:rowOff>
    </xdr:to>
    <xdr:sp macro="" textlink="">
      <xdr:nvSpPr>
        <xdr:cNvPr id="102" name="CuadroTexto 83">
          <a:extLst>
            <a:ext uri="{FF2B5EF4-FFF2-40B4-BE49-F238E27FC236}">
              <a16:creationId xmlns:a16="http://schemas.microsoft.com/office/drawing/2014/main" id="{00000000-0008-0000-0400-000066000000}"/>
            </a:ext>
          </a:extLst>
        </xdr:cNvPr>
        <xdr:cNvSpPr txBox="1"/>
      </xdr:nvSpPr>
      <xdr:spPr>
        <a:xfrm>
          <a:off x="64579491" y="30651434"/>
          <a:ext cx="533393"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1.693,1</a:t>
          </a:r>
        </a:p>
      </xdr:txBody>
    </xdr:sp>
    <xdr:clientData/>
  </xdr:twoCellAnchor>
  <xdr:twoCellAnchor>
    <xdr:from>
      <xdr:col>65</xdr:col>
      <xdr:colOff>4895854</xdr:colOff>
      <xdr:row>158</xdr:row>
      <xdr:rowOff>161904</xdr:rowOff>
    </xdr:from>
    <xdr:to>
      <xdr:col>65</xdr:col>
      <xdr:colOff>5429241</xdr:colOff>
      <xdr:row>160</xdr:row>
      <xdr:rowOff>66661</xdr:rowOff>
    </xdr:to>
    <xdr:sp macro="" textlink="">
      <xdr:nvSpPr>
        <xdr:cNvPr id="103" name="CuadroTexto 84">
          <a:extLst>
            <a:ext uri="{FF2B5EF4-FFF2-40B4-BE49-F238E27FC236}">
              <a16:creationId xmlns:a16="http://schemas.microsoft.com/office/drawing/2014/main" id="{00000000-0008-0000-0400-000067000000}"/>
            </a:ext>
          </a:extLst>
        </xdr:cNvPr>
        <xdr:cNvSpPr txBox="1"/>
      </xdr:nvSpPr>
      <xdr:spPr>
        <a:xfrm>
          <a:off x="65541529" y="30680004"/>
          <a:ext cx="53338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1.156,9</a:t>
          </a:r>
        </a:p>
      </xdr:txBody>
    </xdr:sp>
    <xdr:clientData/>
  </xdr:twoCellAnchor>
  <xdr:twoCellAnchor>
    <xdr:from>
      <xdr:col>65</xdr:col>
      <xdr:colOff>790575</xdr:colOff>
      <xdr:row>176</xdr:row>
      <xdr:rowOff>19070</xdr:rowOff>
    </xdr:from>
    <xdr:to>
      <xdr:col>65</xdr:col>
      <xdr:colOff>1447781</xdr:colOff>
      <xdr:row>177</xdr:row>
      <xdr:rowOff>104784</xdr:rowOff>
    </xdr:to>
    <xdr:sp macro="" textlink="">
      <xdr:nvSpPr>
        <xdr:cNvPr id="104" name="CuadroTexto 79">
          <a:extLst>
            <a:ext uri="{FF2B5EF4-FFF2-40B4-BE49-F238E27FC236}">
              <a16:creationId xmlns:a16="http://schemas.microsoft.com/office/drawing/2014/main" id="{00000000-0008-0000-0400-000068000000}"/>
            </a:ext>
          </a:extLst>
        </xdr:cNvPr>
        <xdr:cNvSpPr txBox="1"/>
      </xdr:nvSpPr>
      <xdr:spPr>
        <a:xfrm>
          <a:off x="61436250" y="339661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41,7</a:t>
          </a:r>
        </a:p>
      </xdr:txBody>
    </xdr:sp>
    <xdr:clientData/>
  </xdr:twoCellAnchor>
  <xdr:twoCellAnchor>
    <xdr:from>
      <xdr:col>65</xdr:col>
      <xdr:colOff>1314458</xdr:colOff>
      <xdr:row>172</xdr:row>
      <xdr:rowOff>171450</xdr:rowOff>
    </xdr:from>
    <xdr:to>
      <xdr:col>65</xdr:col>
      <xdr:colOff>1971664</xdr:colOff>
      <xdr:row>174</xdr:row>
      <xdr:rowOff>66695</xdr:rowOff>
    </xdr:to>
    <xdr:sp macro="" textlink="">
      <xdr:nvSpPr>
        <xdr:cNvPr id="105" name="CuadroTexto 81">
          <a:extLst>
            <a:ext uri="{FF2B5EF4-FFF2-40B4-BE49-F238E27FC236}">
              <a16:creationId xmlns:a16="http://schemas.microsoft.com/office/drawing/2014/main" id="{00000000-0008-0000-0400-000069000000}"/>
            </a:ext>
          </a:extLst>
        </xdr:cNvPr>
        <xdr:cNvSpPr txBox="1"/>
      </xdr:nvSpPr>
      <xdr:spPr>
        <a:xfrm>
          <a:off x="61960133" y="333565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128,7</a:t>
          </a:r>
        </a:p>
      </xdr:txBody>
    </xdr:sp>
    <xdr:clientData/>
  </xdr:twoCellAnchor>
  <xdr:twoCellAnchor>
    <xdr:from>
      <xdr:col>65</xdr:col>
      <xdr:colOff>1866916</xdr:colOff>
      <xdr:row>172</xdr:row>
      <xdr:rowOff>171465</xdr:rowOff>
    </xdr:from>
    <xdr:to>
      <xdr:col>65</xdr:col>
      <xdr:colOff>2505066</xdr:colOff>
      <xdr:row>174</xdr:row>
      <xdr:rowOff>66680</xdr:rowOff>
    </xdr:to>
    <xdr:sp macro="" textlink="">
      <xdr:nvSpPr>
        <xdr:cNvPr id="106" name="CuadroTexto 82">
          <a:extLst>
            <a:ext uri="{FF2B5EF4-FFF2-40B4-BE49-F238E27FC236}">
              <a16:creationId xmlns:a16="http://schemas.microsoft.com/office/drawing/2014/main" id="{00000000-0008-0000-0400-00006A000000}"/>
            </a:ext>
          </a:extLst>
        </xdr:cNvPr>
        <xdr:cNvSpPr txBox="1"/>
      </xdr:nvSpPr>
      <xdr:spPr>
        <a:xfrm>
          <a:off x="62512591" y="3335656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128,1</a:t>
          </a:r>
        </a:p>
      </xdr:txBody>
    </xdr:sp>
    <xdr:clientData/>
  </xdr:twoCellAnchor>
  <xdr:twoCellAnchor>
    <xdr:from>
      <xdr:col>65</xdr:col>
      <xdr:colOff>2409809</xdr:colOff>
      <xdr:row>173</xdr:row>
      <xdr:rowOff>4</xdr:rowOff>
    </xdr:from>
    <xdr:to>
      <xdr:col>65</xdr:col>
      <xdr:colOff>2886059</xdr:colOff>
      <xdr:row>174</xdr:row>
      <xdr:rowOff>85718</xdr:rowOff>
    </xdr:to>
    <xdr:sp macro="" textlink="">
      <xdr:nvSpPr>
        <xdr:cNvPr id="107" name="CuadroTexto 83">
          <a:extLst>
            <a:ext uri="{FF2B5EF4-FFF2-40B4-BE49-F238E27FC236}">
              <a16:creationId xmlns:a16="http://schemas.microsoft.com/office/drawing/2014/main" id="{00000000-0008-0000-0400-00006B000000}"/>
            </a:ext>
          </a:extLst>
        </xdr:cNvPr>
        <xdr:cNvSpPr txBox="1"/>
      </xdr:nvSpPr>
      <xdr:spPr>
        <a:xfrm>
          <a:off x="63055484" y="3337560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122,6</a:t>
          </a:r>
        </a:p>
      </xdr:txBody>
    </xdr:sp>
    <xdr:clientData/>
  </xdr:twoCellAnchor>
  <xdr:twoCellAnchor>
    <xdr:from>
      <xdr:col>65</xdr:col>
      <xdr:colOff>2962279</xdr:colOff>
      <xdr:row>173</xdr:row>
      <xdr:rowOff>95249</xdr:rowOff>
    </xdr:from>
    <xdr:to>
      <xdr:col>65</xdr:col>
      <xdr:colOff>3419476</xdr:colOff>
      <xdr:row>175</xdr:row>
      <xdr:rowOff>6</xdr:rowOff>
    </xdr:to>
    <xdr:sp macro="" textlink="">
      <xdr:nvSpPr>
        <xdr:cNvPr id="108" name="CuadroTexto 84">
          <a:extLst>
            <a:ext uri="{FF2B5EF4-FFF2-40B4-BE49-F238E27FC236}">
              <a16:creationId xmlns:a16="http://schemas.microsoft.com/office/drawing/2014/main" id="{00000000-0008-0000-0400-00006C000000}"/>
            </a:ext>
          </a:extLst>
        </xdr:cNvPr>
        <xdr:cNvSpPr txBox="1"/>
      </xdr:nvSpPr>
      <xdr:spPr>
        <a:xfrm>
          <a:off x="63607954" y="3347084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112,1</a:t>
          </a:r>
        </a:p>
      </xdr:txBody>
    </xdr:sp>
    <xdr:clientData/>
  </xdr:twoCellAnchor>
  <xdr:twoCellAnchor>
    <xdr:from>
      <xdr:col>65</xdr:col>
      <xdr:colOff>3514716</xdr:colOff>
      <xdr:row>173</xdr:row>
      <xdr:rowOff>123845</xdr:rowOff>
    </xdr:from>
    <xdr:to>
      <xdr:col>65</xdr:col>
      <xdr:colOff>3971913</xdr:colOff>
      <xdr:row>175</xdr:row>
      <xdr:rowOff>28602</xdr:rowOff>
    </xdr:to>
    <xdr:sp macro="" textlink="">
      <xdr:nvSpPr>
        <xdr:cNvPr id="109" name="CuadroTexto 84">
          <a:extLst>
            <a:ext uri="{FF2B5EF4-FFF2-40B4-BE49-F238E27FC236}">
              <a16:creationId xmlns:a16="http://schemas.microsoft.com/office/drawing/2014/main" id="{00000000-0008-0000-0400-00006D000000}"/>
            </a:ext>
          </a:extLst>
        </xdr:cNvPr>
        <xdr:cNvSpPr txBox="1"/>
      </xdr:nvSpPr>
      <xdr:spPr>
        <a:xfrm>
          <a:off x="64160391" y="3349944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a:t>
          </a:r>
        </a:p>
      </xdr:txBody>
    </xdr:sp>
    <xdr:clientData/>
  </xdr:twoCellAnchor>
  <xdr:twoCellAnchor>
    <xdr:from>
      <xdr:col>65</xdr:col>
      <xdr:colOff>4057641</xdr:colOff>
      <xdr:row>173</xdr:row>
      <xdr:rowOff>152415</xdr:rowOff>
    </xdr:from>
    <xdr:to>
      <xdr:col>65</xdr:col>
      <xdr:colOff>4514838</xdr:colOff>
      <xdr:row>175</xdr:row>
      <xdr:rowOff>57172</xdr:rowOff>
    </xdr:to>
    <xdr:sp macro="" textlink="">
      <xdr:nvSpPr>
        <xdr:cNvPr id="110" name="CuadroTexto 84">
          <a:extLst>
            <a:ext uri="{FF2B5EF4-FFF2-40B4-BE49-F238E27FC236}">
              <a16:creationId xmlns:a16="http://schemas.microsoft.com/office/drawing/2014/main" id="{00000000-0008-0000-0400-00006E000000}"/>
            </a:ext>
          </a:extLst>
        </xdr:cNvPr>
        <xdr:cNvSpPr txBox="1"/>
      </xdr:nvSpPr>
      <xdr:spPr>
        <a:xfrm>
          <a:off x="64703316" y="335280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101,9</a:t>
          </a:r>
        </a:p>
      </xdr:txBody>
    </xdr:sp>
    <xdr:clientData/>
  </xdr:twoCellAnchor>
  <xdr:twoCellAnchor>
    <xdr:from>
      <xdr:col>65</xdr:col>
      <xdr:colOff>4638666</xdr:colOff>
      <xdr:row>175</xdr:row>
      <xdr:rowOff>95265</xdr:rowOff>
    </xdr:from>
    <xdr:to>
      <xdr:col>65</xdr:col>
      <xdr:colOff>5095863</xdr:colOff>
      <xdr:row>177</xdr:row>
      <xdr:rowOff>22</xdr:rowOff>
    </xdr:to>
    <xdr:sp macro="" textlink="">
      <xdr:nvSpPr>
        <xdr:cNvPr id="111" name="CuadroTexto 84">
          <a:extLst>
            <a:ext uri="{FF2B5EF4-FFF2-40B4-BE49-F238E27FC236}">
              <a16:creationId xmlns:a16="http://schemas.microsoft.com/office/drawing/2014/main" id="{00000000-0008-0000-0400-00006F000000}"/>
            </a:ext>
          </a:extLst>
        </xdr:cNvPr>
        <xdr:cNvSpPr txBox="1"/>
      </xdr:nvSpPr>
      <xdr:spPr>
        <a:xfrm>
          <a:off x="65284341" y="338518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56,0</a:t>
          </a:r>
        </a:p>
      </xdr:txBody>
    </xdr:sp>
    <xdr:clientData/>
  </xdr:twoCellAnchor>
  <xdr:twoCellAnchor>
    <xdr:from>
      <xdr:col>65</xdr:col>
      <xdr:colOff>5191116</xdr:colOff>
      <xdr:row>177</xdr:row>
      <xdr:rowOff>57165</xdr:rowOff>
    </xdr:from>
    <xdr:to>
      <xdr:col>65</xdr:col>
      <xdr:colOff>5648313</xdr:colOff>
      <xdr:row>178</xdr:row>
      <xdr:rowOff>152422</xdr:rowOff>
    </xdr:to>
    <xdr:sp macro="" textlink="">
      <xdr:nvSpPr>
        <xdr:cNvPr id="112" name="CuadroTexto 84">
          <a:extLst>
            <a:ext uri="{FF2B5EF4-FFF2-40B4-BE49-F238E27FC236}">
              <a16:creationId xmlns:a16="http://schemas.microsoft.com/office/drawing/2014/main" id="{00000000-0008-0000-0400-000070000000}"/>
            </a:ext>
          </a:extLst>
        </xdr:cNvPr>
        <xdr:cNvSpPr txBox="1"/>
      </xdr:nvSpPr>
      <xdr:spPr>
        <a:xfrm>
          <a:off x="65836791" y="341947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6,1</a:t>
          </a:r>
        </a:p>
      </xdr:txBody>
    </xdr:sp>
    <xdr:clientData/>
  </xdr:twoCellAnchor>
  <xdr:twoCellAnchor>
    <xdr:from>
      <xdr:col>65</xdr:col>
      <xdr:colOff>1028700</xdr:colOff>
      <xdr:row>192</xdr:row>
      <xdr:rowOff>133370</xdr:rowOff>
    </xdr:from>
    <xdr:to>
      <xdr:col>65</xdr:col>
      <xdr:colOff>1685906</xdr:colOff>
      <xdr:row>194</xdr:row>
      <xdr:rowOff>28584</xdr:rowOff>
    </xdr:to>
    <xdr:sp macro="" textlink="">
      <xdr:nvSpPr>
        <xdr:cNvPr id="113" name="CuadroTexto 112">
          <a:extLst>
            <a:ext uri="{FF2B5EF4-FFF2-40B4-BE49-F238E27FC236}">
              <a16:creationId xmlns:a16="http://schemas.microsoft.com/office/drawing/2014/main" id="{00000000-0008-0000-0400-000071000000}"/>
            </a:ext>
          </a:extLst>
        </xdr:cNvPr>
        <xdr:cNvSpPr txBox="1"/>
      </xdr:nvSpPr>
      <xdr:spPr>
        <a:xfrm>
          <a:off x="61674375" y="371284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44,3</a:t>
          </a:r>
        </a:p>
      </xdr:txBody>
    </xdr:sp>
    <xdr:clientData/>
  </xdr:twoCellAnchor>
  <xdr:twoCellAnchor>
    <xdr:from>
      <xdr:col>65</xdr:col>
      <xdr:colOff>2000258</xdr:colOff>
      <xdr:row>192</xdr:row>
      <xdr:rowOff>95250</xdr:rowOff>
    </xdr:from>
    <xdr:to>
      <xdr:col>65</xdr:col>
      <xdr:colOff>2657464</xdr:colOff>
      <xdr:row>193</xdr:row>
      <xdr:rowOff>180995</xdr:rowOff>
    </xdr:to>
    <xdr:sp macro="" textlink="">
      <xdr:nvSpPr>
        <xdr:cNvPr id="114" name="CuadroTexto 113">
          <a:extLst>
            <a:ext uri="{FF2B5EF4-FFF2-40B4-BE49-F238E27FC236}">
              <a16:creationId xmlns:a16="http://schemas.microsoft.com/office/drawing/2014/main" id="{00000000-0008-0000-0400-000072000000}"/>
            </a:ext>
          </a:extLst>
        </xdr:cNvPr>
        <xdr:cNvSpPr txBox="1"/>
      </xdr:nvSpPr>
      <xdr:spPr>
        <a:xfrm>
          <a:off x="62645933" y="370903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2971815</xdr:colOff>
      <xdr:row>192</xdr:row>
      <xdr:rowOff>133365</xdr:rowOff>
    </xdr:from>
    <xdr:to>
      <xdr:col>65</xdr:col>
      <xdr:colOff>3648074</xdr:colOff>
      <xdr:row>194</xdr:row>
      <xdr:rowOff>28580</xdr:rowOff>
    </xdr:to>
    <xdr:sp macro="" textlink="">
      <xdr:nvSpPr>
        <xdr:cNvPr id="115" name="CuadroTexto 114">
          <a:extLst>
            <a:ext uri="{FF2B5EF4-FFF2-40B4-BE49-F238E27FC236}">
              <a16:creationId xmlns:a16="http://schemas.microsoft.com/office/drawing/2014/main" id="{00000000-0008-0000-0400-000073000000}"/>
            </a:ext>
          </a:extLst>
        </xdr:cNvPr>
        <xdr:cNvSpPr txBox="1"/>
      </xdr:nvSpPr>
      <xdr:spPr>
        <a:xfrm>
          <a:off x="63617490" y="37128465"/>
          <a:ext cx="676259"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3952859</xdr:colOff>
      <xdr:row>192</xdr:row>
      <xdr:rowOff>180979</xdr:rowOff>
    </xdr:from>
    <xdr:to>
      <xdr:col>65</xdr:col>
      <xdr:colOff>4429109</xdr:colOff>
      <xdr:row>194</xdr:row>
      <xdr:rowOff>76193</xdr:rowOff>
    </xdr:to>
    <xdr:sp macro="" textlink="">
      <xdr:nvSpPr>
        <xdr:cNvPr id="116" name="CuadroTexto 115">
          <a:extLst>
            <a:ext uri="{FF2B5EF4-FFF2-40B4-BE49-F238E27FC236}">
              <a16:creationId xmlns:a16="http://schemas.microsoft.com/office/drawing/2014/main" id="{00000000-0008-0000-0400-000074000000}"/>
            </a:ext>
          </a:extLst>
        </xdr:cNvPr>
        <xdr:cNvSpPr txBox="1"/>
      </xdr:nvSpPr>
      <xdr:spPr>
        <a:xfrm>
          <a:off x="64598534" y="3717607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4933954</xdr:colOff>
      <xdr:row>194</xdr:row>
      <xdr:rowOff>114299</xdr:rowOff>
    </xdr:from>
    <xdr:to>
      <xdr:col>65</xdr:col>
      <xdr:colOff>5391151</xdr:colOff>
      <xdr:row>196</xdr:row>
      <xdr:rowOff>19056</xdr:rowOff>
    </xdr:to>
    <xdr:sp macro="" textlink="">
      <xdr:nvSpPr>
        <xdr:cNvPr id="117" name="CuadroTexto 116">
          <a:extLst>
            <a:ext uri="{FF2B5EF4-FFF2-40B4-BE49-F238E27FC236}">
              <a16:creationId xmlns:a16="http://schemas.microsoft.com/office/drawing/2014/main" id="{00000000-0008-0000-0400-000075000000}"/>
            </a:ext>
          </a:extLst>
        </xdr:cNvPr>
        <xdr:cNvSpPr txBox="1"/>
      </xdr:nvSpPr>
      <xdr:spPr>
        <a:xfrm>
          <a:off x="65579629" y="374903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66"/>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6"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57" t="s">
        <v>64</v>
      </c>
      <c r="C2" s="157"/>
      <c r="D2" s="157"/>
      <c r="E2" s="157"/>
      <c r="F2" s="157"/>
      <c r="G2" s="157"/>
      <c r="H2" s="157"/>
      <c r="I2" s="157"/>
      <c r="J2" s="157"/>
      <c r="K2" s="157"/>
      <c r="L2" s="157"/>
      <c r="M2" s="157"/>
      <c r="N2" s="157"/>
      <c r="O2" s="157"/>
      <c r="P2" s="157"/>
      <c r="Q2" s="157"/>
      <c r="R2" s="157"/>
      <c r="S2" s="157"/>
      <c r="T2" s="157"/>
      <c r="U2" s="157"/>
    </row>
    <row r="3" spans="1:87" ht="20.25" x14ac:dyDescent="0.3">
      <c r="B3" s="5" t="s">
        <v>63</v>
      </c>
      <c r="C3" s="8"/>
      <c r="D3" s="8"/>
      <c r="E3" s="8"/>
      <c r="F3" s="8"/>
      <c r="G3" s="8"/>
      <c r="H3" s="8"/>
      <c r="I3" s="8"/>
      <c r="J3" s="8"/>
      <c r="K3" s="8"/>
      <c r="L3" s="8"/>
      <c r="M3" s="8"/>
      <c r="N3" s="8"/>
      <c r="O3" s="8"/>
      <c r="P3" s="8"/>
      <c r="Q3" s="8"/>
      <c r="R3" s="8"/>
      <c r="S3" s="8"/>
      <c r="T3" s="8"/>
      <c r="U3" s="8"/>
    </row>
    <row r="4" spans="1:87" ht="17.25" x14ac:dyDescent="0.3">
      <c r="B4" s="5" t="s">
        <v>65</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66" t="s">
        <v>0</v>
      </c>
      <c r="C6" s="166" t="s">
        <v>1</v>
      </c>
      <c r="D6" s="167" t="s">
        <v>167</v>
      </c>
      <c r="E6" s="171" t="s">
        <v>116</v>
      </c>
      <c r="F6" s="171" t="s">
        <v>117</v>
      </c>
      <c r="G6" s="166" t="s">
        <v>66</v>
      </c>
      <c r="H6" s="168" t="s">
        <v>73</v>
      </c>
      <c r="I6" s="168" t="s">
        <v>72</v>
      </c>
      <c r="J6" s="166" t="s">
        <v>71</v>
      </c>
      <c r="K6" s="168" t="s">
        <v>74</v>
      </c>
      <c r="L6" s="168" t="s">
        <v>75</v>
      </c>
      <c r="M6" s="168" t="s">
        <v>76</v>
      </c>
      <c r="N6" s="168" t="s">
        <v>77</v>
      </c>
      <c r="O6" s="2"/>
      <c r="P6" s="2"/>
      <c r="Q6" s="2"/>
      <c r="R6" s="1"/>
    </row>
    <row r="7" spans="1:87" ht="32.25" customHeight="1" x14ac:dyDescent="0.3">
      <c r="B7" s="166"/>
      <c r="C7" s="166"/>
      <c r="D7" s="167"/>
      <c r="E7" s="172"/>
      <c r="F7" s="172"/>
      <c r="G7" s="166"/>
      <c r="H7" s="169"/>
      <c r="I7" s="169"/>
      <c r="J7" s="166"/>
      <c r="K7" s="169"/>
      <c r="L7" s="169"/>
      <c r="M7" s="169"/>
      <c r="N7" s="169"/>
      <c r="P7" s="73">
        <v>2022</v>
      </c>
      <c r="Q7" s="73">
        <v>2022</v>
      </c>
      <c r="R7" s="73">
        <v>2022</v>
      </c>
      <c r="S7" s="73">
        <v>2023</v>
      </c>
      <c r="T7" s="73">
        <v>2023</v>
      </c>
      <c r="U7" s="73">
        <v>2023</v>
      </c>
      <c r="V7" s="73">
        <v>2024</v>
      </c>
      <c r="W7" s="73">
        <v>2024</v>
      </c>
      <c r="X7" s="73">
        <v>2024</v>
      </c>
      <c r="Y7" s="73">
        <v>2025</v>
      </c>
      <c r="Z7" s="73">
        <v>2025</v>
      </c>
      <c r="AA7" s="73">
        <v>2025</v>
      </c>
      <c r="AB7" s="73">
        <v>2026</v>
      </c>
      <c r="AC7" s="73">
        <v>2026</v>
      </c>
      <c r="AD7" s="73">
        <v>2026</v>
      </c>
      <c r="AE7" s="73">
        <v>2027</v>
      </c>
      <c r="AF7" s="73">
        <v>2027</v>
      </c>
      <c r="AG7" s="73">
        <v>2027</v>
      </c>
      <c r="AH7" s="73">
        <v>2028</v>
      </c>
      <c r="AI7" s="73">
        <v>2028</v>
      </c>
      <c r="AJ7" s="73">
        <v>2028</v>
      </c>
      <c r="AK7" s="73">
        <v>2029</v>
      </c>
      <c r="AL7" s="73">
        <v>2029</v>
      </c>
      <c r="AM7" s="73">
        <v>2029</v>
      </c>
      <c r="AN7" s="74" t="s">
        <v>169</v>
      </c>
      <c r="AO7" s="74" t="s">
        <v>169</v>
      </c>
      <c r="AP7" s="74" t="s">
        <v>169</v>
      </c>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52"/>
      <c r="BQ7" s="152"/>
      <c r="BR7" s="152"/>
      <c r="BS7" s="141"/>
      <c r="BT7" s="141"/>
      <c r="BU7" s="141"/>
      <c r="BV7" s="141"/>
      <c r="BW7" s="141"/>
      <c r="BX7" s="141"/>
      <c r="BY7" s="141"/>
      <c r="BZ7" s="141"/>
      <c r="CA7" s="141"/>
      <c r="CB7" s="141"/>
      <c r="CC7" s="141"/>
      <c r="CD7" s="141"/>
      <c r="CE7" s="141"/>
      <c r="CF7" s="141"/>
      <c r="CG7" s="141"/>
      <c r="CH7" s="141"/>
      <c r="CI7" s="141"/>
    </row>
    <row r="8" spans="1:87" ht="21" customHeight="1" x14ac:dyDescent="0.3">
      <c r="B8" s="166"/>
      <c r="C8" s="166"/>
      <c r="D8" s="167"/>
      <c r="E8" s="29">
        <v>44651</v>
      </c>
      <c r="F8" s="29">
        <f>+$E$8</f>
        <v>44651</v>
      </c>
      <c r="G8" s="166"/>
      <c r="H8" s="170"/>
      <c r="I8" s="170"/>
      <c r="J8" s="166"/>
      <c r="K8" s="170"/>
      <c r="L8" s="170"/>
      <c r="M8" s="170"/>
      <c r="N8" s="170"/>
      <c r="O8" s="33"/>
      <c r="P8" s="23" t="s">
        <v>2</v>
      </c>
      <c r="Q8" s="32" t="s">
        <v>119</v>
      </c>
      <c r="R8" s="23" t="s">
        <v>60</v>
      </c>
      <c r="S8" s="23" t="s">
        <v>2</v>
      </c>
      <c r="T8" s="32" t="s">
        <v>119</v>
      </c>
      <c r="U8" s="23" t="s">
        <v>60</v>
      </c>
      <c r="V8" s="23" t="s">
        <v>2</v>
      </c>
      <c r="W8" s="32" t="s">
        <v>119</v>
      </c>
      <c r="X8" s="23" t="s">
        <v>60</v>
      </c>
      <c r="Y8" s="23" t="s">
        <v>2</v>
      </c>
      <c r="Z8" s="32" t="s">
        <v>119</v>
      </c>
      <c r="AA8" s="23" t="s">
        <v>60</v>
      </c>
      <c r="AB8" s="23" t="s">
        <v>2</v>
      </c>
      <c r="AC8" s="32" t="s">
        <v>119</v>
      </c>
      <c r="AD8" s="23" t="s">
        <v>60</v>
      </c>
      <c r="AE8" s="23" t="s">
        <v>2</v>
      </c>
      <c r="AF8" s="32" t="s">
        <v>119</v>
      </c>
      <c r="AG8" s="23" t="s">
        <v>60</v>
      </c>
      <c r="AH8" s="23" t="s">
        <v>2</v>
      </c>
      <c r="AI8" s="32" t="s">
        <v>119</v>
      </c>
      <c r="AJ8" s="23" t="s">
        <v>60</v>
      </c>
      <c r="AK8" s="23" t="s">
        <v>2</v>
      </c>
      <c r="AL8" s="32" t="s">
        <v>119</v>
      </c>
      <c r="AM8" s="23" t="s">
        <v>60</v>
      </c>
      <c r="AN8" s="23" t="s">
        <v>2</v>
      </c>
      <c r="AO8" s="32" t="s">
        <v>119</v>
      </c>
      <c r="AP8" s="23" t="s">
        <v>60</v>
      </c>
      <c r="AQ8" s="33"/>
      <c r="AR8" s="1"/>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row>
    <row r="9" spans="1:87" ht="27.95" customHeight="1" x14ac:dyDescent="0.3">
      <c r="B9" s="21" t="s">
        <v>109</v>
      </c>
      <c r="C9" s="21"/>
      <c r="D9" s="21"/>
      <c r="E9" s="21"/>
      <c r="F9" s="38">
        <f>+SUM(F10:F22)</f>
        <v>159.69297047699249</v>
      </c>
      <c r="G9" s="95">
        <f>+F9/$F$49</f>
        <v>0.14153251815840628</v>
      </c>
      <c r="H9" s="21"/>
      <c r="I9" s="21"/>
      <c r="J9" s="21"/>
      <c r="K9" s="21"/>
      <c r="L9" s="21"/>
      <c r="M9" s="21"/>
      <c r="N9" s="21"/>
      <c r="O9" s="34"/>
      <c r="P9" s="104">
        <f>+SUM(P10:P22)</f>
        <v>10946.388863680741</v>
      </c>
      <c r="Q9" s="104">
        <f t="shared" ref="Q9:AP9" si="0">+SUM(Q10:Q22)</f>
        <v>0</v>
      </c>
      <c r="R9" s="104">
        <f t="shared" si="0"/>
        <v>0</v>
      </c>
      <c r="S9" s="104">
        <f t="shared" si="0"/>
        <v>11290.803205997991</v>
      </c>
      <c r="T9" s="104">
        <f t="shared" si="0"/>
        <v>0</v>
      </c>
      <c r="U9" s="104">
        <f t="shared" si="0"/>
        <v>0</v>
      </c>
      <c r="V9" s="104">
        <f t="shared" si="0"/>
        <v>359.40854976168771</v>
      </c>
      <c r="W9" s="104">
        <f t="shared" si="0"/>
        <v>0</v>
      </c>
      <c r="X9" s="104">
        <f t="shared" si="0"/>
        <v>0</v>
      </c>
      <c r="Y9" s="104">
        <f t="shared" si="0"/>
        <v>149.26143226797234</v>
      </c>
      <c r="Z9" s="104">
        <f t="shared" si="0"/>
        <v>0</v>
      </c>
      <c r="AA9" s="104">
        <f t="shared" si="0"/>
        <v>0</v>
      </c>
      <c r="AB9" s="104">
        <f t="shared" si="0"/>
        <v>39.625157710985064</v>
      </c>
      <c r="AC9" s="104">
        <f t="shared" si="0"/>
        <v>0</v>
      </c>
      <c r="AD9" s="104">
        <f t="shared" si="0"/>
        <v>0</v>
      </c>
      <c r="AE9" s="104">
        <f t="shared" si="0"/>
        <v>0</v>
      </c>
      <c r="AF9" s="104">
        <f t="shared" si="0"/>
        <v>0</v>
      </c>
      <c r="AG9" s="104">
        <f t="shared" si="0"/>
        <v>0</v>
      </c>
      <c r="AH9" s="104">
        <f t="shared" si="0"/>
        <v>0</v>
      </c>
      <c r="AI9" s="104">
        <f t="shared" si="0"/>
        <v>0</v>
      </c>
      <c r="AJ9" s="104">
        <f t="shared" si="0"/>
        <v>0</v>
      </c>
      <c r="AK9" s="104">
        <f t="shared" si="0"/>
        <v>0</v>
      </c>
      <c r="AL9" s="104">
        <f t="shared" si="0"/>
        <v>0</v>
      </c>
      <c r="AM9" s="104">
        <f t="shared" si="0"/>
        <v>0</v>
      </c>
      <c r="AN9" s="104">
        <f t="shared" si="0"/>
        <v>0</v>
      </c>
      <c r="AO9" s="104">
        <f t="shared" si="0"/>
        <v>0</v>
      </c>
      <c r="AP9" s="104">
        <f t="shared" si="0"/>
        <v>0</v>
      </c>
      <c r="AQ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row>
    <row r="10" spans="1:87" ht="27.95" customHeight="1" x14ac:dyDescent="0.3">
      <c r="A10" s="99"/>
      <c r="B10" s="9" t="s">
        <v>3</v>
      </c>
      <c r="C10" s="9" t="s">
        <v>4</v>
      </c>
      <c r="D10" s="9" t="s">
        <v>2</v>
      </c>
      <c r="E10" s="10">
        <v>9417.847892335074</v>
      </c>
      <c r="F10" s="14">
        <f t="shared" ref="F10:F22" si="1">+IF($D10="USD",$E10,$E10/$C$62)</f>
        <v>84.862066659293518</v>
      </c>
      <c r="G10" s="9"/>
      <c r="H10" s="44" t="s">
        <v>193</v>
      </c>
      <c r="I10" s="30">
        <v>43769</v>
      </c>
      <c r="J10" s="47">
        <v>0.25</v>
      </c>
      <c r="K10" s="31">
        <v>48</v>
      </c>
      <c r="L10" s="10" t="s">
        <v>194</v>
      </c>
      <c r="M10" s="30">
        <v>45229</v>
      </c>
      <c r="N10" s="10" t="s">
        <v>195</v>
      </c>
      <c r="O10" s="15"/>
      <c r="P10" s="105">
        <v>6239.5034114705468</v>
      </c>
      <c r="Q10" s="105">
        <v>0</v>
      </c>
      <c r="R10" s="105">
        <v>0</v>
      </c>
      <c r="S10" s="105">
        <v>5828.4580715729699</v>
      </c>
      <c r="T10" s="105">
        <v>0</v>
      </c>
      <c r="U10" s="105">
        <v>0</v>
      </c>
      <c r="V10" s="105">
        <v>0</v>
      </c>
      <c r="W10" s="105">
        <v>0</v>
      </c>
      <c r="X10" s="105">
        <v>0</v>
      </c>
      <c r="Y10" s="105">
        <v>0</v>
      </c>
      <c r="Z10" s="105">
        <v>0</v>
      </c>
      <c r="AA10" s="105">
        <v>0</v>
      </c>
      <c r="AB10" s="105">
        <v>0</v>
      </c>
      <c r="AC10" s="105">
        <v>0</v>
      </c>
      <c r="AD10" s="105">
        <v>0</v>
      </c>
      <c r="AE10" s="105">
        <v>0</v>
      </c>
      <c r="AF10" s="105">
        <v>0</v>
      </c>
      <c r="AG10" s="105">
        <v>0</v>
      </c>
      <c r="AH10" s="105">
        <v>0</v>
      </c>
      <c r="AI10" s="105">
        <v>0</v>
      </c>
      <c r="AJ10" s="105">
        <v>0</v>
      </c>
      <c r="AK10" s="105">
        <v>0</v>
      </c>
      <c r="AL10" s="105">
        <v>0</v>
      </c>
      <c r="AM10" s="105">
        <v>0</v>
      </c>
      <c r="AN10" s="106">
        <v>0</v>
      </c>
      <c r="AO10" s="106">
        <v>0</v>
      </c>
      <c r="AP10" s="106">
        <v>0</v>
      </c>
      <c r="AQ10" s="147"/>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147"/>
      <c r="BT10" s="147"/>
      <c r="BU10" s="147"/>
      <c r="BV10" s="147"/>
      <c r="BW10" s="147"/>
      <c r="BX10" s="147"/>
      <c r="BY10" s="147"/>
      <c r="BZ10" s="147"/>
      <c r="CA10" s="147"/>
      <c r="CB10" s="147"/>
      <c r="CC10" s="147"/>
      <c r="CD10" s="147"/>
      <c r="CE10" s="147"/>
      <c r="CF10" s="147"/>
      <c r="CG10" s="147"/>
      <c r="CH10" s="147"/>
      <c r="CI10" s="147"/>
    </row>
    <row r="11" spans="1:87" ht="27.95" customHeight="1" x14ac:dyDescent="0.3">
      <c r="A11" s="99"/>
      <c r="B11" s="9" t="s">
        <v>150</v>
      </c>
      <c r="C11" s="9" t="s">
        <v>151</v>
      </c>
      <c r="D11" s="9" t="s">
        <v>2</v>
      </c>
      <c r="E11" s="10">
        <v>3086.4281240664623</v>
      </c>
      <c r="F11" s="14">
        <f t="shared" si="1"/>
        <v>27.811095719311453</v>
      </c>
      <c r="G11" s="9"/>
      <c r="H11" s="44" t="s">
        <v>193</v>
      </c>
      <c r="I11" s="30">
        <v>44135</v>
      </c>
      <c r="J11" s="47" t="s">
        <v>196</v>
      </c>
      <c r="K11" s="31">
        <v>38</v>
      </c>
      <c r="L11" s="10" t="s">
        <v>194</v>
      </c>
      <c r="M11" s="30">
        <v>45291</v>
      </c>
      <c r="N11" s="10" t="s">
        <v>195</v>
      </c>
      <c r="O11" s="15"/>
      <c r="P11" s="105">
        <v>1748.1307582664633</v>
      </c>
      <c r="Q11" s="105">
        <v>0</v>
      </c>
      <c r="R11" s="105">
        <v>0</v>
      </c>
      <c r="S11" s="105">
        <v>1764.6247114244329</v>
      </c>
      <c r="T11" s="105">
        <v>0</v>
      </c>
      <c r="U11" s="105">
        <v>0</v>
      </c>
      <c r="V11" s="105">
        <v>0</v>
      </c>
      <c r="W11" s="105">
        <v>0</v>
      </c>
      <c r="X11" s="105">
        <v>0</v>
      </c>
      <c r="Y11" s="105">
        <v>0</v>
      </c>
      <c r="Z11" s="105">
        <v>0</v>
      </c>
      <c r="AA11" s="105">
        <v>0</v>
      </c>
      <c r="AB11" s="105">
        <v>0</v>
      </c>
      <c r="AC11" s="105">
        <v>0</v>
      </c>
      <c r="AD11" s="105">
        <v>0</v>
      </c>
      <c r="AE11" s="105">
        <v>0</v>
      </c>
      <c r="AF11" s="105">
        <v>0</v>
      </c>
      <c r="AG11" s="105">
        <v>0</v>
      </c>
      <c r="AH11" s="105">
        <v>0</v>
      </c>
      <c r="AI11" s="105">
        <v>0</v>
      </c>
      <c r="AJ11" s="105">
        <v>0</v>
      </c>
      <c r="AK11" s="105">
        <v>0</v>
      </c>
      <c r="AL11" s="105">
        <v>0</v>
      </c>
      <c r="AM11" s="105">
        <v>0</v>
      </c>
      <c r="AN11" s="106">
        <v>0</v>
      </c>
      <c r="AO11" s="106">
        <v>0</v>
      </c>
      <c r="AP11" s="106">
        <v>0</v>
      </c>
      <c r="AQ11" s="147"/>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147"/>
      <c r="BT11" s="147"/>
      <c r="BU11" s="147"/>
      <c r="BV11" s="147"/>
      <c r="BW11" s="147"/>
      <c r="BX11" s="147"/>
      <c r="BY11" s="147"/>
      <c r="BZ11" s="147"/>
      <c r="CA11" s="147"/>
      <c r="CB11" s="147"/>
      <c r="CC11" s="147"/>
      <c r="CD11" s="147"/>
      <c r="CE11" s="147"/>
      <c r="CF11" s="147"/>
      <c r="CG11" s="147"/>
      <c r="CH11" s="147"/>
      <c r="CI11" s="147"/>
    </row>
    <row r="12" spans="1:87" ht="27.95" customHeight="1" x14ac:dyDescent="0.3">
      <c r="A12" s="99"/>
      <c r="B12" s="9" t="s">
        <v>144</v>
      </c>
      <c r="C12" s="9" t="s">
        <v>145</v>
      </c>
      <c r="D12" s="9" t="s">
        <v>2</v>
      </c>
      <c r="E12" s="10">
        <v>2165.7059354552771</v>
      </c>
      <c r="F12" s="14">
        <f t="shared" si="1"/>
        <v>19.51467931528305</v>
      </c>
      <c r="G12" s="9"/>
      <c r="H12" s="44" t="s">
        <v>193</v>
      </c>
      <c r="I12" s="30">
        <v>44019</v>
      </c>
      <c r="J12" s="47" t="s">
        <v>196</v>
      </c>
      <c r="K12" s="31">
        <v>42</v>
      </c>
      <c r="L12" s="10" t="s">
        <v>194</v>
      </c>
      <c r="M12" s="30">
        <v>45291</v>
      </c>
      <c r="N12" s="10" t="s">
        <v>195</v>
      </c>
      <c r="O12" s="15"/>
      <c r="P12" s="105">
        <v>1226.6403126671637</v>
      </c>
      <c r="Q12" s="105">
        <v>0</v>
      </c>
      <c r="R12" s="105">
        <v>0</v>
      </c>
      <c r="S12" s="105">
        <v>1238.2139022073836</v>
      </c>
      <c r="T12" s="105">
        <v>0</v>
      </c>
      <c r="U12" s="105">
        <v>0</v>
      </c>
      <c r="V12" s="105">
        <v>0</v>
      </c>
      <c r="W12" s="105">
        <v>0</v>
      </c>
      <c r="X12" s="105">
        <v>0</v>
      </c>
      <c r="Y12" s="105">
        <v>0</v>
      </c>
      <c r="Z12" s="105">
        <v>0</v>
      </c>
      <c r="AA12" s="105">
        <v>0</v>
      </c>
      <c r="AB12" s="105">
        <v>0</v>
      </c>
      <c r="AC12" s="105">
        <v>0</v>
      </c>
      <c r="AD12" s="105">
        <v>0</v>
      </c>
      <c r="AE12" s="105">
        <v>0</v>
      </c>
      <c r="AF12" s="105">
        <v>0</v>
      </c>
      <c r="AG12" s="105">
        <v>0</v>
      </c>
      <c r="AH12" s="105">
        <v>0</v>
      </c>
      <c r="AI12" s="105">
        <v>0</v>
      </c>
      <c r="AJ12" s="105">
        <v>0</v>
      </c>
      <c r="AK12" s="105">
        <v>0</v>
      </c>
      <c r="AL12" s="105">
        <v>0</v>
      </c>
      <c r="AM12" s="105">
        <v>0</v>
      </c>
      <c r="AN12" s="106">
        <v>0</v>
      </c>
      <c r="AO12" s="106">
        <v>0</v>
      </c>
      <c r="AP12" s="106">
        <v>0</v>
      </c>
      <c r="AQ12" s="147"/>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147"/>
      <c r="BT12" s="147"/>
      <c r="BU12" s="147"/>
      <c r="BV12" s="147"/>
      <c r="BW12" s="147"/>
      <c r="BX12" s="147"/>
      <c r="BY12" s="147"/>
      <c r="BZ12" s="147"/>
      <c r="CA12" s="147"/>
      <c r="CB12" s="147"/>
      <c r="CC12" s="147"/>
      <c r="CD12" s="147"/>
      <c r="CE12" s="147"/>
      <c r="CF12" s="147"/>
      <c r="CG12" s="147"/>
      <c r="CH12" s="147"/>
      <c r="CI12" s="147"/>
    </row>
    <row r="13" spans="1:87" ht="27.95" customHeight="1" x14ac:dyDescent="0.3">
      <c r="A13" s="99"/>
      <c r="B13" s="9" t="s">
        <v>5</v>
      </c>
      <c r="C13" s="9" t="s">
        <v>6</v>
      </c>
      <c r="D13" s="9" t="s">
        <v>2</v>
      </c>
      <c r="E13" s="10">
        <v>1915.1399280000001</v>
      </c>
      <c r="F13" s="14">
        <f t="shared" si="1"/>
        <v>17.256886508443543</v>
      </c>
      <c r="G13" s="9"/>
      <c r="H13" s="44" t="s">
        <v>193</v>
      </c>
      <c r="I13" s="30">
        <v>43482</v>
      </c>
      <c r="J13" s="47">
        <v>0.12</v>
      </c>
      <c r="K13" s="31">
        <v>48</v>
      </c>
      <c r="L13" s="10" t="s">
        <v>197</v>
      </c>
      <c r="M13" s="30">
        <v>44943</v>
      </c>
      <c r="N13" s="10" t="s">
        <v>195</v>
      </c>
      <c r="O13" s="15"/>
      <c r="P13" s="105">
        <v>229.81679136000002</v>
      </c>
      <c r="Q13" s="105">
        <v>0</v>
      </c>
      <c r="R13" s="105">
        <v>0</v>
      </c>
      <c r="S13" s="105">
        <v>2030.0483236800001</v>
      </c>
      <c r="T13" s="105">
        <v>0</v>
      </c>
      <c r="U13" s="105">
        <v>0</v>
      </c>
      <c r="V13" s="105">
        <v>0</v>
      </c>
      <c r="W13" s="105">
        <v>0</v>
      </c>
      <c r="X13" s="105">
        <v>0</v>
      </c>
      <c r="Y13" s="105">
        <v>0</v>
      </c>
      <c r="Z13" s="105">
        <v>0</v>
      </c>
      <c r="AA13" s="105">
        <v>0</v>
      </c>
      <c r="AB13" s="105">
        <v>0</v>
      </c>
      <c r="AC13" s="105">
        <v>0</v>
      </c>
      <c r="AD13" s="105">
        <v>0</v>
      </c>
      <c r="AE13" s="105">
        <v>0</v>
      </c>
      <c r="AF13" s="105">
        <v>0</v>
      </c>
      <c r="AG13" s="105">
        <v>0</v>
      </c>
      <c r="AH13" s="105">
        <v>0</v>
      </c>
      <c r="AI13" s="105">
        <v>0</v>
      </c>
      <c r="AJ13" s="105">
        <v>0</v>
      </c>
      <c r="AK13" s="105">
        <v>0</v>
      </c>
      <c r="AL13" s="105">
        <v>0</v>
      </c>
      <c r="AM13" s="105">
        <v>0</v>
      </c>
      <c r="AN13" s="106">
        <v>0</v>
      </c>
      <c r="AO13" s="106">
        <v>0</v>
      </c>
      <c r="AP13" s="106">
        <v>0</v>
      </c>
      <c r="AQ13" s="147"/>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147"/>
      <c r="BT13" s="147"/>
      <c r="BU13" s="147"/>
      <c r="BV13" s="147"/>
      <c r="BW13" s="147"/>
      <c r="BX13" s="147"/>
      <c r="BY13" s="147"/>
      <c r="BZ13" s="147"/>
      <c r="CA13" s="147"/>
      <c r="CB13" s="147"/>
      <c r="CC13" s="147"/>
      <c r="CD13" s="147"/>
      <c r="CE13" s="147"/>
      <c r="CF13" s="147"/>
      <c r="CG13" s="147"/>
      <c r="CH13" s="147"/>
      <c r="CI13" s="147"/>
    </row>
    <row r="14" spans="1:87" ht="27.95" customHeight="1" x14ac:dyDescent="0.3">
      <c r="A14" s="99"/>
      <c r="B14" s="9" t="s">
        <v>13</v>
      </c>
      <c r="C14" s="9" t="s">
        <v>14</v>
      </c>
      <c r="D14" s="9" t="s">
        <v>2</v>
      </c>
      <c r="E14" s="16">
        <v>576.63678005999998</v>
      </c>
      <c r="F14" s="14">
        <f t="shared" si="1"/>
        <v>5.1959417296894976</v>
      </c>
      <c r="G14" s="9"/>
      <c r="H14" s="44" t="s">
        <v>193</v>
      </c>
      <c r="I14" s="30">
        <v>41699</v>
      </c>
      <c r="J14" s="47" t="s">
        <v>198</v>
      </c>
      <c r="K14" s="31">
        <v>127</v>
      </c>
      <c r="L14" s="10" t="s">
        <v>194</v>
      </c>
      <c r="M14" s="30">
        <v>45566</v>
      </c>
      <c r="N14" s="10" t="s">
        <v>195</v>
      </c>
      <c r="O14" s="15"/>
      <c r="P14" s="105">
        <v>253.47367276610223</v>
      </c>
      <c r="Q14" s="105">
        <v>0</v>
      </c>
      <c r="R14" s="105">
        <v>0</v>
      </c>
      <c r="S14" s="105">
        <v>247.03109613432042</v>
      </c>
      <c r="T14" s="105">
        <v>0</v>
      </c>
      <c r="U14" s="105">
        <v>0</v>
      </c>
      <c r="V14" s="105">
        <v>193.18164014026704</v>
      </c>
      <c r="W14" s="105">
        <v>0</v>
      </c>
      <c r="X14" s="105">
        <v>0</v>
      </c>
      <c r="Y14" s="105">
        <v>0</v>
      </c>
      <c r="Z14" s="105">
        <v>0</v>
      </c>
      <c r="AA14" s="105">
        <v>0</v>
      </c>
      <c r="AB14" s="105">
        <v>0</v>
      </c>
      <c r="AC14" s="105">
        <v>0</v>
      </c>
      <c r="AD14" s="105">
        <v>0</v>
      </c>
      <c r="AE14" s="105">
        <v>0</v>
      </c>
      <c r="AF14" s="105">
        <v>0</v>
      </c>
      <c r="AG14" s="105">
        <v>0</v>
      </c>
      <c r="AH14" s="105">
        <v>0</v>
      </c>
      <c r="AI14" s="105">
        <v>0</v>
      </c>
      <c r="AJ14" s="105">
        <v>0</v>
      </c>
      <c r="AK14" s="105">
        <v>0</v>
      </c>
      <c r="AL14" s="105">
        <v>0</v>
      </c>
      <c r="AM14" s="105">
        <v>0</v>
      </c>
      <c r="AN14" s="106">
        <v>0</v>
      </c>
      <c r="AO14" s="106">
        <v>0</v>
      </c>
      <c r="AP14" s="106">
        <v>0</v>
      </c>
      <c r="AQ14" s="147"/>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147"/>
      <c r="BT14" s="147"/>
      <c r="BU14" s="147"/>
      <c r="BV14" s="147"/>
      <c r="BW14" s="147"/>
      <c r="BX14" s="147"/>
      <c r="BY14" s="147"/>
      <c r="BZ14" s="147"/>
      <c r="CA14" s="147"/>
      <c r="CB14" s="147"/>
      <c r="CC14" s="147"/>
      <c r="CD14" s="147"/>
      <c r="CE14" s="147"/>
      <c r="CF14" s="147"/>
      <c r="CG14" s="147"/>
      <c r="CH14" s="147"/>
      <c r="CI14" s="147"/>
    </row>
    <row r="15" spans="1:87" ht="27.95" customHeight="1" x14ac:dyDescent="0.3">
      <c r="A15" s="99"/>
      <c r="B15" s="9" t="s">
        <v>15</v>
      </c>
      <c r="C15" s="9" t="s">
        <v>16</v>
      </c>
      <c r="D15" s="9" t="s">
        <v>2</v>
      </c>
      <c r="E15" s="10">
        <v>385.73608646000002</v>
      </c>
      <c r="F15" s="14">
        <f t="shared" si="1"/>
        <v>3.4757793772296028</v>
      </c>
      <c r="G15" s="9"/>
      <c r="H15" s="44" t="s">
        <v>193</v>
      </c>
      <c r="I15" s="30">
        <v>43158</v>
      </c>
      <c r="J15" s="47" t="s">
        <v>198</v>
      </c>
      <c r="K15" s="31">
        <v>96</v>
      </c>
      <c r="L15" s="10" t="s">
        <v>194</v>
      </c>
      <c r="M15" s="30">
        <v>46080</v>
      </c>
      <c r="N15" s="10" t="s">
        <v>195</v>
      </c>
      <c r="O15" s="15"/>
      <c r="P15" s="105">
        <v>119.92102551998575</v>
      </c>
      <c r="Q15" s="105">
        <v>0</v>
      </c>
      <c r="R15" s="105">
        <v>0</v>
      </c>
      <c r="S15" s="105">
        <v>118.86855792947085</v>
      </c>
      <c r="T15" s="105">
        <v>0</v>
      </c>
      <c r="U15" s="105">
        <v>0</v>
      </c>
      <c r="V15" s="105">
        <v>112.22299888824097</v>
      </c>
      <c r="W15" s="105">
        <v>0</v>
      </c>
      <c r="X15" s="105">
        <v>0</v>
      </c>
      <c r="Y15" s="105">
        <v>103.88552701431486</v>
      </c>
      <c r="Z15" s="105">
        <v>0</v>
      </c>
      <c r="AA15" s="105">
        <v>0</v>
      </c>
      <c r="AB15" s="105">
        <v>16.558033262927434</v>
      </c>
      <c r="AC15" s="105">
        <v>0</v>
      </c>
      <c r="AD15" s="105">
        <v>0</v>
      </c>
      <c r="AE15" s="105">
        <v>0</v>
      </c>
      <c r="AF15" s="105">
        <v>0</v>
      </c>
      <c r="AG15" s="105">
        <v>0</v>
      </c>
      <c r="AH15" s="105">
        <v>0</v>
      </c>
      <c r="AI15" s="105">
        <v>0</v>
      </c>
      <c r="AJ15" s="105">
        <v>0</v>
      </c>
      <c r="AK15" s="105">
        <v>0</v>
      </c>
      <c r="AL15" s="105">
        <v>0</v>
      </c>
      <c r="AM15" s="105">
        <v>0</v>
      </c>
      <c r="AN15" s="106">
        <v>0</v>
      </c>
      <c r="AO15" s="106">
        <v>0</v>
      </c>
      <c r="AP15" s="106">
        <v>0</v>
      </c>
      <c r="AQ15" s="147"/>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147"/>
      <c r="BT15" s="147"/>
      <c r="BU15" s="147"/>
      <c r="BV15" s="147"/>
      <c r="BW15" s="147"/>
      <c r="BX15" s="147"/>
      <c r="BY15" s="147"/>
      <c r="BZ15" s="147"/>
      <c r="CA15" s="147"/>
      <c r="CB15" s="147"/>
      <c r="CC15" s="147"/>
      <c r="CD15" s="147"/>
      <c r="CE15" s="147"/>
      <c r="CF15" s="147"/>
      <c r="CG15" s="147"/>
      <c r="CH15" s="147"/>
      <c r="CI15" s="147"/>
    </row>
    <row r="16" spans="1:87" ht="27.95" customHeight="1" x14ac:dyDescent="0.3">
      <c r="A16" s="99"/>
      <c r="B16" s="9" t="s">
        <v>19</v>
      </c>
      <c r="C16" s="9" t="s">
        <v>20</v>
      </c>
      <c r="D16" s="9" t="s">
        <v>2</v>
      </c>
      <c r="E16" s="10">
        <v>99.453981599999125</v>
      </c>
      <c r="F16" s="14">
        <f t="shared" si="1"/>
        <v>0.89615701087509103</v>
      </c>
      <c r="G16" s="9"/>
      <c r="H16" s="44" t="s">
        <v>199</v>
      </c>
      <c r="I16" s="30">
        <v>40603</v>
      </c>
      <c r="J16" s="47" t="s">
        <v>200</v>
      </c>
      <c r="K16" s="31">
        <v>187</v>
      </c>
      <c r="L16" s="10" t="s">
        <v>201</v>
      </c>
      <c r="M16" s="30">
        <v>46296</v>
      </c>
      <c r="N16" s="10" t="s">
        <v>195</v>
      </c>
      <c r="O16" s="15"/>
      <c r="P16" s="105">
        <v>54.993135159999994</v>
      </c>
      <c r="Q16" s="105">
        <v>0</v>
      </c>
      <c r="R16" s="105">
        <v>0</v>
      </c>
      <c r="S16" s="105">
        <v>50.753238780000004</v>
      </c>
      <c r="T16" s="105">
        <v>0</v>
      </c>
      <c r="U16" s="105">
        <v>0</v>
      </c>
      <c r="V16" s="105">
        <v>41.914597870000009</v>
      </c>
      <c r="W16" s="105">
        <v>0</v>
      </c>
      <c r="X16" s="105">
        <v>0</v>
      </c>
      <c r="Y16" s="105">
        <v>34.187487790000006</v>
      </c>
      <c r="Z16" s="105">
        <v>0</v>
      </c>
      <c r="AA16" s="105">
        <v>0</v>
      </c>
      <c r="AB16" s="105">
        <v>22.174519619999998</v>
      </c>
      <c r="AC16" s="105">
        <v>0</v>
      </c>
      <c r="AD16" s="105">
        <v>0</v>
      </c>
      <c r="AE16" s="105">
        <v>0</v>
      </c>
      <c r="AF16" s="105">
        <v>0</v>
      </c>
      <c r="AG16" s="105">
        <v>0</v>
      </c>
      <c r="AH16" s="105">
        <v>0</v>
      </c>
      <c r="AI16" s="105">
        <v>0</v>
      </c>
      <c r="AJ16" s="105">
        <v>0</v>
      </c>
      <c r="AK16" s="105">
        <v>0</v>
      </c>
      <c r="AL16" s="105">
        <v>0</v>
      </c>
      <c r="AM16" s="105">
        <v>0</v>
      </c>
      <c r="AN16" s="106">
        <v>0</v>
      </c>
      <c r="AO16" s="106">
        <v>0</v>
      </c>
      <c r="AP16" s="106">
        <v>0</v>
      </c>
      <c r="AQ16" s="147"/>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147"/>
      <c r="BT16" s="147"/>
      <c r="BU16" s="147"/>
      <c r="BV16" s="147"/>
      <c r="BW16" s="147"/>
      <c r="BX16" s="147"/>
      <c r="BY16" s="147"/>
      <c r="BZ16" s="147"/>
      <c r="CA16" s="147"/>
      <c r="CB16" s="147"/>
      <c r="CC16" s="147"/>
      <c r="CD16" s="147"/>
      <c r="CE16" s="147"/>
      <c r="CF16" s="147"/>
      <c r="CG16" s="147"/>
      <c r="CH16" s="147"/>
      <c r="CI16" s="147"/>
    </row>
    <row r="17" spans="1:98" ht="27.95" customHeight="1" x14ac:dyDescent="0.3">
      <c r="A17" s="99"/>
      <c r="B17" s="9" t="s">
        <v>21</v>
      </c>
      <c r="C17" s="9" t="s">
        <v>22</v>
      </c>
      <c r="D17" s="9" t="s">
        <v>2</v>
      </c>
      <c r="E17" s="10">
        <v>40.781129620000002</v>
      </c>
      <c r="F17" s="14">
        <f t="shared" si="1"/>
        <v>0.36746940275711559</v>
      </c>
      <c r="G17" s="9"/>
      <c r="H17" s="44" t="s">
        <v>193</v>
      </c>
      <c r="I17" s="30">
        <v>43104</v>
      </c>
      <c r="J17" s="47" t="s">
        <v>198</v>
      </c>
      <c r="K17" s="31">
        <v>96</v>
      </c>
      <c r="L17" s="10" t="s">
        <v>194</v>
      </c>
      <c r="M17" s="30">
        <v>46026</v>
      </c>
      <c r="N17" s="10" t="s">
        <v>195</v>
      </c>
      <c r="O17" s="15"/>
      <c r="P17" s="105">
        <v>12.933967428454501</v>
      </c>
      <c r="Q17" s="105">
        <v>0</v>
      </c>
      <c r="R17" s="105">
        <v>0</v>
      </c>
      <c r="S17" s="105">
        <v>12.805304269413742</v>
      </c>
      <c r="T17" s="105">
        <v>0</v>
      </c>
      <c r="U17" s="105">
        <v>0</v>
      </c>
      <c r="V17" s="105">
        <v>12.089312863179723</v>
      </c>
      <c r="W17" s="105">
        <v>0</v>
      </c>
      <c r="X17" s="105">
        <v>0</v>
      </c>
      <c r="Y17" s="105">
        <v>11.188417463657458</v>
      </c>
      <c r="Z17" s="105">
        <v>0</v>
      </c>
      <c r="AA17" s="105">
        <v>0</v>
      </c>
      <c r="AB17" s="105">
        <v>0.8926048280576262</v>
      </c>
      <c r="AC17" s="105">
        <v>0</v>
      </c>
      <c r="AD17" s="105">
        <v>0</v>
      </c>
      <c r="AE17" s="105">
        <v>0</v>
      </c>
      <c r="AF17" s="105">
        <v>0</v>
      </c>
      <c r="AG17" s="105">
        <v>0</v>
      </c>
      <c r="AH17" s="105">
        <v>0</v>
      </c>
      <c r="AI17" s="105">
        <v>0</v>
      </c>
      <c r="AJ17" s="105">
        <v>0</v>
      </c>
      <c r="AK17" s="105">
        <v>0</v>
      </c>
      <c r="AL17" s="105">
        <v>0</v>
      </c>
      <c r="AM17" s="105">
        <v>0</v>
      </c>
      <c r="AN17" s="106">
        <v>0</v>
      </c>
      <c r="AO17" s="106">
        <v>0</v>
      </c>
      <c r="AP17" s="106">
        <v>0</v>
      </c>
      <c r="AQ17" s="147"/>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147"/>
      <c r="BT17" s="147"/>
      <c r="BU17" s="147"/>
      <c r="BV17" s="147"/>
      <c r="BW17" s="147"/>
      <c r="BX17" s="147"/>
      <c r="BY17" s="147"/>
      <c r="BZ17" s="147"/>
      <c r="CA17" s="147"/>
      <c r="CB17" s="147"/>
      <c r="CC17" s="147"/>
      <c r="CD17" s="147"/>
      <c r="CE17" s="147"/>
      <c r="CF17" s="147"/>
      <c r="CG17" s="147"/>
      <c r="CH17" s="147"/>
      <c r="CI17" s="147"/>
    </row>
    <row r="18" spans="1:98" ht="27.95" customHeight="1" x14ac:dyDescent="0.3">
      <c r="A18" s="99"/>
      <c r="B18" s="9" t="s">
        <v>17</v>
      </c>
      <c r="C18" s="9" t="s">
        <v>18</v>
      </c>
      <c r="D18" s="9" t="s">
        <v>2</v>
      </c>
      <c r="E18" s="10">
        <v>34.623602349999999</v>
      </c>
      <c r="F18" s="14">
        <f t="shared" si="1"/>
        <v>0.31198533722358335</v>
      </c>
      <c r="G18" s="9"/>
      <c r="H18" s="44" t="s">
        <v>193</v>
      </c>
      <c r="I18" s="30">
        <v>42583</v>
      </c>
      <c r="J18" s="47">
        <v>0.11409999999999999</v>
      </c>
      <c r="K18" s="31">
        <v>72</v>
      </c>
      <c r="L18" s="10" t="s">
        <v>194</v>
      </c>
      <c r="M18" s="30">
        <v>44774</v>
      </c>
      <c r="N18" s="10" t="s">
        <v>195</v>
      </c>
      <c r="O18" s="15"/>
      <c r="P18" s="105">
        <v>56.987954080000009</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v>0</v>
      </c>
      <c r="AK18" s="105">
        <v>0</v>
      </c>
      <c r="AL18" s="105">
        <v>0</v>
      </c>
      <c r="AM18" s="105">
        <v>0</v>
      </c>
      <c r="AN18" s="106">
        <v>0</v>
      </c>
      <c r="AO18" s="106">
        <v>0</v>
      </c>
      <c r="AP18" s="106">
        <v>0</v>
      </c>
      <c r="AQ18" s="147"/>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147"/>
      <c r="BT18" s="147"/>
      <c r="BU18" s="147"/>
      <c r="BV18" s="147"/>
      <c r="BW18" s="147"/>
      <c r="BX18" s="147"/>
      <c r="BY18" s="147"/>
      <c r="BZ18" s="147"/>
      <c r="CA18" s="147"/>
      <c r="CB18" s="147"/>
      <c r="CC18" s="147"/>
      <c r="CD18" s="147"/>
      <c r="CE18" s="147"/>
      <c r="CF18" s="147"/>
      <c r="CG18" s="147"/>
      <c r="CH18" s="147"/>
      <c r="CI18" s="147"/>
    </row>
    <row r="19" spans="1:98" ht="27.95" customHeight="1" x14ac:dyDescent="0.3">
      <c r="A19" s="99"/>
      <c r="B19" s="9" t="s">
        <v>23</v>
      </c>
      <c r="C19" s="9" t="s">
        <v>24</v>
      </c>
      <c r="D19" s="9" t="s">
        <v>2</v>
      </c>
      <c r="E19" s="10">
        <v>0.10092553999999999</v>
      </c>
      <c r="F19" s="14">
        <f t="shared" si="1"/>
        <v>9.094168860038403E-4</v>
      </c>
      <c r="G19" s="9"/>
      <c r="H19" s="44" t="s">
        <v>193</v>
      </c>
      <c r="I19" s="30">
        <v>40450</v>
      </c>
      <c r="J19" s="47" t="s">
        <v>198</v>
      </c>
      <c r="K19" s="31">
        <v>140</v>
      </c>
      <c r="L19" s="10" t="s">
        <v>194</v>
      </c>
      <c r="M19" s="30">
        <v>44710</v>
      </c>
      <c r="N19" s="10" t="s">
        <v>195</v>
      </c>
      <c r="O19" s="15"/>
      <c r="P19" s="105">
        <v>0.25188032999999999</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v>0</v>
      </c>
      <c r="AK19" s="105">
        <v>0</v>
      </c>
      <c r="AL19" s="105">
        <v>0</v>
      </c>
      <c r="AM19" s="105">
        <v>0</v>
      </c>
      <c r="AN19" s="106">
        <v>0</v>
      </c>
      <c r="AO19" s="106">
        <v>0</v>
      </c>
      <c r="AP19" s="106">
        <v>0</v>
      </c>
      <c r="AQ19" s="147"/>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147"/>
      <c r="BT19" s="147"/>
      <c r="BU19" s="147"/>
      <c r="BV19" s="147"/>
      <c r="BW19" s="147"/>
      <c r="BX19" s="147"/>
      <c r="BY19" s="147"/>
      <c r="BZ19" s="147"/>
      <c r="CA19" s="147"/>
      <c r="CB19" s="147"/>
      <c r="CC19" s="147"/>
      <c r="CD19" s="147"/>
      <c r="CE19" s="147"/>
      <c r="CF19" s="147"/>
      <c r="CG19" s="147"/>
      <c r="CH19" s="147"/>
      <c r="CI19" s="147"/>
    </row>
    <row r="20" spans="1:98" ht="27.95" customHeight="1" x14ac:dyDescent="0.3">
      <c r="A20" s="99"/>
      <c r="B20" s="9" t="s">
        <v>215</v>
      </c>
      <c r="C20" s="9" t="s">
        <v>8</v>
      </c>
      <c r="D20" s="9" t="s">
        <v>2</v>
      </c>
      <c r="E20" s="10">
        <v>0</v>
      </c>
      <c r="F20" s="14">
        <f t="shared" si="1"/>
        <v>0</v>
      </c>
      <c r="G20" s="9"/>
      <c r="H20" s="44" t="s">
        <v>193</v>
      </c>
      <c r="I20" s="30">
        <v>42606</v>
      </c>
      <c r="J20" s="47" t="s">
        <v>202</v>
      </c>
      <c r="K20" s="31">
        <v>67</v>
      </c>
      <c r="L20" s="10" t="s">
        <v>197</v>
      </c>
      <c r="M20" s="30">
        <v>44635</v>
      </c>
      <c r="N20" s="10" t="s">
        <v>195</v>
      </c>
      <c r="O20" s="15"/>
      <c r="P20" s="105">
        <v>560.57478065492808</v>
      </c>
      <c r="Q20" s="105">
        <v>0</v>
      </c>
      <c r="R20" s="105">
        <v>0</v>
      </c>
      <c r="S20" s="105">
        <v>0</v>
      </c>
      <c r="T20" s="105">
        <v>0</v>
      </c>
      <c r="U20" s="105">
        <v>0</v>
      </c>
      <c r="V20" s="105">
        <v>0</v>
      </c>
      <c r="W20" s="105">
        <v>0</v>
      </c>
      <c r="X20" s="105">
        <v>0</v>
      </c>
      <c r="Y20" s="105">
        <v>0</v>
      </c>
      <c r="Z20" s="105">
        <v>0</v>
      </c>
      <c r="AA20" s="105">
        <v>0</v>
      </c>
      <c r="AB20" s="105">
        <v>0</v>
      </c>
      <c r="AC20" s="105">
        <v>0</v>
      </c>
      <c r="AD20" s="105">
        <v>0</v>
      </c>
      <c r="AE20" s="105">
        <v>0</v>
      </c>
      <c r="AF20" s="105">
        <v>0</v>
      </c>
      <c r="AG20" s="105">
        <v>0</v>
      </c>
      <c r="AH20" s="105">
        <v>0</v>
      </c>
      <c r="AI20" s="105">
        <v>0</v>
      </c>
      <c r="AJ20" s="105">
        <v>0</v>
      </c>
      <c r="AK20" s="105">
        <v>0</v>
      </c>
      <c r="AL20" s="105">
        <v>0</v>
      </c>
      <c r="AM20" s="105">
        <v>0</v>
      </c>
      <c r="AN20" s="106">
        <v>0</v>
      </c>
      <c r="AO20" s="106">
        <v>0</v>
      </c>
      <c r="AP20" s="106">
        <v>0</v>
      </c>
      <c r="AQ20" s="147"/>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147"/>
      <c r="BT20" s="147"/>
      <c r="BU20" s="147"/>
      <c r="BV20" s="147"/>
      <c r="BW20" s="147"/>
      <c r="BX20" s="147"/>
      <c r="BY20" s="147"/>
      <c r="BZ20" s="147"/>
      <c r="CA20" s="147"/>
      <c r="CB20" s="147"/>
      <c r="CC20" s="147"/>
      <c r="CD20" s="147"/>
      <c r="CE20" s="147"/>
      <c r="CF20" s="147"/>
      <c r="CG20" s="147"/>
      <c r="CH20" s="147"/>
      <c r="CI20" s="147"/>
    </row>
    <row r="21" spans="1:98" ht="27.95" customHeight="1" x14ac:dyDescent="0.3">
      <c r="A21" s="99"/>
      <c r="B21" s="9" t="s">
        <v>216</v>
      </c>
      <c r="C21" s="9" t="s">
        <v>10</v>
      </c>
      <c r="D21" s="9" t="s">
        <v>2</v>
      </c>
      <c r="E21" s="10">
        <v>0</v>
      </c>
      <c r="F21" s="14">
        <f t="shared" si="1"/>
        <v>0</v>
      </c>
      <c r="G21" s="9"/>
      <c r="H21" s="44" t="s">
        <v>193</v>
      </c>
      <c r="I21" s="30">
        <v>43117</v>
      </c>
      <c r="J21" s="47" t="s">
        <v>203</v>
      </c>
      <c r="K21" s="31">
        <v>50</v>
      </c>
      <c r="L21" s="10" t="s">
        <v>197</v>
      </c>
      <c r="M21" s="30">
        <v>44635</v>
      </c>
      <c r="N21" s="10" t="s">
        <v>195</v>
      </c>
      <c r="O21" s="15"/>
      <c r="P21" s="105">
        <v>112.39004472290517</v>
      </c>
      <c r="Q21" s="105">
        <v>0</v>
      </c>
      <c r="R21" s="105">
        <v>0</v>
      </c>
      <c r="S21" s="105">
        <v>0</v>
      </c>
      <c r="T21" s="105">
        <v>0</v>
      </c>
      <c r="U21" s="105">
        <v>0</v>
      </c>
      <c r="V21" s="105">
        <v>0</v>
      </c>
      <c r="W21" s="105">
        <v>0</v>
      </c>
      <c r="X21" s="105">
        <v>0</v>
      </c>
      <c r="Y21" s="105">
        <v>0</v>
      </c>
      <c r="Z21" s="105">
        <v>0</v>
      </c>
      <c r="AA21" s="105">
        <v>0</v>
      </c>
      <c r="AB21" s="105">
        <v>0</v>
      </c>
      <c r="AC21" s="105">
        <v>0</v>
      </c>
      <c r="AD21" s="105">
        <v>0</v>
      </c>
      <c r="AE21" s="105">
        <v>0</v>
      </c>
      <c r="AF21" s="105">
        <v>0</v>
      </c>
      <c r="AG21" s="105">
        <v>0</v>
      </c>
      <c r="AH21" s="105">
        <v>0</v>
      </c>
      <c r="AI21" s="105">
        <v>0</v>
      </c>
      <c r="AJ21" s="105">
        <v>0</v>
      </c>
      <c r="AK21" s="105">
        <v>0</v>
      </c>
      <c r="AL21" s="105">
        <v>0</v>
      </c>
      <c r="AM21" s="105">
        <v>0</v>
      </c>
      <c r="AN21" s="106">
        <v>0</v>
      </c>
      <c r="AO21" s="106">
        <v>0</v>
      </c>
      <c r="AP21" s="106">
        <v>0</v>
      </c>
      <c r="AQ21" s="147"/>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147"/>
      <c r="BT21" s="147"/>
      <c r="BU21" s="147"/>
      <c r="BV21" s="147"/>
      <c r="BW21" s="147"/>
      <c r="BX21" s="147"/>
      <c r="BY21" s="147"/>
      <c r="BZ21" s="147"/>
      <c r="CA21" s="147"/>
      <c r="CB21" s="147"/>
      <c r="CC21" s="147"/>
      <c r="CD21" s="147"/>
      <c r="CE21" s="147"/>
      <c r="CF21" s="147"/>
      <c r="CG21" s="147"/>
      <c r="CH21" s="147"/>
      <c r="CI21" s="147"/>
    </row>
    <row r="22" spans="1:98" ht="27.95" customHeight="1" x14ac:dyDescent="0.3">
      <c r="A22" s="99"/>
      <c r="B22" s="9" t="s">
        <v>217</v>
      </c>
      <c r="C22" s="9" t="s">
        <v>12</v>
      </c>
      <c r="D22" s="9" t="s">
        <v>2</v>
      </c>
      <c r="E22" s="10">
        <v>0</v>
      </c>
      <c r="F22" s="14">
        <f t="shared" si="1"/>
        <v>0</v>
      </c>
      <c r="G22" s="9"/>
      <c r="H22" s="44" t="s">
        <v>193</v>
      </c>
      <c r="I22" s="30">
        <v>42761</v>
      </c>
      <c r="J22" s="47" t="s">
        <v>202</v>
      </c>
      <c r="K22" s="31">
        <v>62</v>
      </c>
      <c r="L22" s="10" t="s">
        <v>197</v>
      </c>
      <c r="M22" s="30">
        <v>44635</v>
      </c>
      <c r="N22" s="10" t="s">
        <v>195</v>
      </c>
      <c r="O22" s="15"/>
      <c r="P22" s="105">
        <v>330.77112925419169</v>
      </c>
      <c r="Q22" s="105">
        <v>0</v>
      </c>
      <c r="R22" s="105">
        <v>0</v>
      </c>
      <c r="S22" s="105">
        <v>0</v>
      </c>
      <c r="T22" s="105">
        <v>0</v>
      </c>
      <c r="U22" s="105">
        <v>0</v>
      </c>
      <c r="V22" s="105">
        <v>0</v>
      </c>
      <c r="W22" s="105">
        <v>0</v>
      </c>
      <c r="X22" s="105">
        <v>0</v>
      </c>
      <c r="Y22" s="105">
        <v>0</v>
      </c>
      <c r="Z22" s="105">
        <v>0</v>
      </c>
      <c r="AA22" s="105">
        <v>0</v>
      </c>
      <c r="AB22" s="105">
        <v>0</v>
      </c>
      <c r="AC22" s="105">
        <v>0</v>
      </c>
      <c r="AD22" s="105">
        <v>0</v>
      </c>
      <c r="AE22" s="105">
        <v>0</v>
      </c>
      <c r="AF22" s="105">
        <v>0</v>
      </c>
      <c r="AG22" s="105">
        <v>0</v>
      </c>
      <c r="AH22" s="105">
        <v>0</v>
      </c>
      <c r="AI22" s="105">
        <v>0</v>
      </c>
      <c r="AJ22" s="105">
        <v>0</v>
      </c>
      <c r="AK22" s="105">
        <v>0</v>
      </c>
      <c r="AL22" s="105">
        <v>0</v>
      </c>
      <c r="AM22" s="105">
        <v>0</v>
      </c>
      <c r="AN22" s="106">
        <v>0</v>
      </c>
      <c r="AO22" s="106">
        <v>0</v>
      </c>
      <c r="AP22" s="106">
        <v>0</v>
      </c>
      <c r="AQ22" s="147"/>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147"/>
      <c r="BT22" s="147"/>
      <c r="BU22" s="147"/>
      <c r="BV22" s="147"/>
      <c r="BW22" s="147"/>
      <c r="BX22" s="147"/>
      <c r="BY22" s="147"/>
      <c r="BZ22" s="147"/>
      <c r="CA22" s="147"/>
      <c r="CB22" s="147"/>
      <c r="CC22" s="147"/>
      <c r="CD22" s="147"/>
      <c r="CE22" s="147"/>
      <c r="CF22" s="147"/>
      <c r="CG22" s="147"/>
      <c r="CH22" s="147"/>
      <c r="CI22" s="147"/>
    </row>
    <row r="23" spans="1:98" ht="27.95" customHeight="1" x14ac:dyDescent="0.3">
      <c r="A23" s="99"/>
      <c r="B23" s="21" t="s">
        <v>110</v>
      </c>
      <c r="C23" s="21"/>
      <c r="D23" s="21"/>
      <c r="E23" s="21"/>
      <c r="F23" s="38">
        <f>+SUM(F24:F24)</f>
        <v>167.61492198395447</v>
      </c>
      <c r="G23" s="95">
        <f>+F23/$F$49</f>
        <v>0.14855357702004632</v>
      </c>
      <c r="H23" s="45"/>
      <c r="I23" s="21"/>
      <c r="J23" s="48"/>
      <c r="K23" s="21"/>
      <c r="L23" s="21"/>
      <c r="M23" s="21"/>
      <c r="N23" s="21"/>
      <c r="O23" s="34"/>
      <c r="P23" s="104">
        <f t="shared" ref="P23:AP23" si="2">+SUM(P24:P24)</f>
        <v>0</v>
      </c>
      <c r="Q23" s="104">
        <f t="shared" si="2"/>
        <v>0</v>
      </c>
      <c r="R23" s="104">
        <f t="shared" si="2"/>
        <v>44.272984168192444</v>
      </c>
      <c r="S23" s="104">
        <f t="shared" si="2"/>
        <v>0</v>
      </c>
      <c r="T23" s="104">
        <f t="shared" si="2"/>
        <v>0</v>
      </c>
      <c r="U23" s="104">
        <f t="shared" si="2"/>
        <v>45.576586590594097</v>
      </c>
      <c r="V23" s="104">
        <f t="shared" si="2"/>
        <v>0</v>
      </c>
      <c r="W23" s="104">
        <f t="shared" si="2"/>
        <v>0</v>
      </c>
      <c r="X23" s="104">
        <f t="shared" si="2"/>
        <v>43.618708047318449</v>
      </c>
      <c r="Y23" s="104">
        <f t="shared" si="2"/>
        <v>0</v>
      </c>
      <c r="Z23" s="104">
        <f t="shared" si="2"/>
        <v>0</v>
      </c>
      <c r="AA23" s="104">
        <f t="shared" si="2"/>
        <v>41.634730456580144</v>
      </c>
      <c r="AB23" s="104">
        <f t="shared" si="2"/>
        <v>0</v>
      </c>
      <c r="AC23" s="104">
        <f t="shared" si="2"/>
        <v>0</v>
      </c>
      <c r="AD23" s="104">
        <f t="shared" si="2"/>
        <v>23.376196838572081</v>
      </c>
      <c r="AE23" s="104">
        <f t="shared" si="2"/>
        <v>0</v>
      </c>
      <c r="AF23" s="104">
        <f t="shared" si="2"/>
        <v>0</v>
      </c>
      <c r="AG23" s="104">
        <f t="shared" si="2"/>
        <v>0</v>
      </c>
      <c r="AH23" s="104">
        <f t="shared" si="2"/>
        <v>0</v>
      </c>
      <c r="AI23" s="104">
        <f t="shared" si="2"/>
        <v>0</v>
      </c>
      <c r="AJ23" s="104">
        <f t="shared" si="2"/>
        <v>0</v>
      </c>
      <c r="AK23" s="104">
        <f t="shared" si="2"/>
        <v>0</v>
      </c>
      <c r="AL23" s="104">
        <f t="shared" si="2"/>
        <v>0</v>
      </c>
      <c r="AM23" s="104">
        <f t="shared" si="2"/>
        <v>0</v>
      </c>
      <c r="AN23" s="104">
        <f t="shared" si="2"/>
        <v>0</v>
      </c>
      <c r="AO23" s="104">
        <f t="shared" si="2"/>
        <v>0</v>
      </c>
      <c r="AP23" s="104">
        <f t="shared" si="2"/>
        <v>0</v>
      </c>
      <c r="AQ23" s="142"/>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142"/>
      <c r="BT23" s="142"/>
      <c r="BU23" s="142"/>
      <c r="BV23" s="142"/>
      <c r="BW23" s="142"/>
      <c r="BX23" s="142"/>
      <c r="BY23" s="142"/>
      <c r="BZ23" s="142"/>
      <c r="CA23" s="142"/>
      <c r="CB23" s="142"/>
      <c r="CC23" s="142"/>
      <c r="CD23" s="142"/>
      <c r="CE23" s="142"/>
      <c r="CF23" s="142"/>
      <c r="CG23" s="142"/>
      <c r="CH23" s="142"/>
      <c r="CI23" s="142"/>
    </row>
    <row r="24" spans="1:98" ht="27.95" customHeight="1" x14ac:dyDescent="0.3">
      <c r="A24" s="99"/>
      <c r="B24" s="9" t="s">
        <v>157</v>
      </c>
      <c r="C24" s="9" t="s">
        <v>158</v>
      </c>
      <c r="D24" s="9" t="s">
        <v>60</v>
      </c>
      <c r="E24" s="41">
        <v>170.81376580727175</v>
      </c>
      <c r="F24" s="14">
        <f>+IF($D24="USD",$E24,$E24*$C$64/$C$62)</f>
        <v>167.61492198395447</v>
      </c>
      <c r="G24" s="9"/>
      <c r="H24" s="44" t="s">
        <v>193</v>
      </c>
      <c r="I24" s="30">
        <v>44396</v>
      </c>
      <c r="J24" s="47" t="s">
        <v>204</v>
      </c>
      <c r="K24" s="31">
        <v>60</v>
      </c>
      <c r="L24" s="10" t="s">
        <v>194</v>
      </c>
      <c r="M24" s="30">
        <v>46222</v>
      </c>
      <c r="N24" s="10" t="s">
        <v>195</v>
      </c>
      <c r="O24" s="15"/>
      <c r="P24" s="105">
        <v>0</v>
      </c>
      <c r="Q24" s="105">
        <v>0</v>
      </c>
      <c r="R24" s="105">
        <v>44.272984168192444</v>
      </c>
      <c r="S24" s="105">
        <v>0</v>
      </c>
      <c r="T24" s="105">
        <v>0</v>
      </c>
      <c r="U24" s="105">
        <v>45.576586590594097</v>
      </c>
      <c r="V24" s="105">
        <v>0</v>
      </c>
      <c r="W24" s="105">
        <v>0</v>
      </c>
      <c r="X24" s="105">
        <v>43.618708047318449</v>
      </c>
      <c r="Y24" s="105">
        <v>0</v>
      </c>
      <c r="Z24" s="105">
        <v>0</v>
      </c>
      <c r="AA24" s="105">
        <v>41.634730456580144</v>
      </c>
      <c r="AB24" s="105">
        <v>0</v>
      </c>
      <c r="AC24" s="105">
        <v>0</v>
      </c>
      <c r="AD24" s="105">
        <v>23.376196838572081</v>
      </c>
      <c r="AE24" s="105">
        <v>0</v>
      </c>
      <c r="AF24" s="105">
        <v>0</v>
      </c>
      <c r="AG24" s="105">
        <v>0</v>
      </c>
      <c r="AH24" s="105">
        <v>0</v>
      </c>
      <c r="AI24" s="105">
        <v>0</v>
      </c>
      <c r="AJ24" s="105">
        <v>0</v>
      </c>
      <c r="AK24" s="105">
        <v>0</v>
      </c>
      <c r="AL24" s="105">
        <v>0</v>
      </c>
      <c r="AM24" s="105">
        <v>0</v>
      </c>
      <c r="AN24" s="106">
        <v>0</v>
      </c>
      <c r="AO24" s="106">
        <v>0</v>
      </c>
      <c r="AP24" s="106">
        <v>0</v>
      </c>
      <c r="AQ24" s="147"/>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147"/>
      <c r="BT24" s="147"/>
      <c r="BU24" s="147"/>
      <c r="BV24" s="147"/>
      <c r="BW24" s="147"/>
      <c r="BX24" s="147"/>
      <c r="BY24" s="147"/>
      <c r="BZ24" s="147"/>
      <c r="CA24" s="147"/>
      <c r="CB24" s="147"/>
      <c r="CC24" s="147"/>
      <c r="CD24" s="147"/>
      <c r="CE24" s="147"/>
      <c r="CF24" s="147"/>
      <c r="CG24" s="147"/>
      <c r="CH24" s="147"/>
      <c r="CI24" s="147"/>
    </row>
    <row r="25" spans="1:98" ht="27.95" customHeight="1" x14ac:dyDescent="0.3">
      <c r="A25" s="99"/>
      <c r="B25" s="21" t="s">
        <v>25</v>
      </c>
      <c r="C25" s="21"/>
      <c r="D25" s="21"/>
      <c r="E25" s="21"/>
      <c r="F25" s="38">
        <f>+SUM(F26,F38)</f>
        <v>178.26356577863135</v>
      </c>
      <c r="G25" s="95">
        <f>+F25/$F$49</f>
        <v>0.15799124585876106</v>
      </c>
      <c r="H25" s="45"/>
      <c r="I25" s="21"/>
      <c r="J25" s="48"/>
      <c r="K25" s="21"/>
      <c r="L25" s="21"/>
      <c r="M25" s="21"/>
      <c r="N25" s="21"/>
      <c r="O25" s="34"/>
      <c r="P25" s="104">
        <f>+SUM(P26,P38)</f>
        <v>0</v>
      </c>
      <c r="Q25" s="104">
        <f t="shared" ref="Q25:AP25" si="3">+SUM(Q26,Q38)</f>
        <v>19.164437737379835</v>
      </c>
      <c r="R25" s="104">
        <f t="shared" si="3"/>
        <v>0</v>
      </c>
      <c r="S25" s="104">
        <f t="shared" si="3"/>
        <v>0</v>
      </c>
      <c r="T25" s="104">
        <f t="shared" si="3"/>
        <v>21.882519032774582</v>
      </c>
      <c r="U25" s="104">
        <f t="shared" si="3"/>
        <v>0</v>
      </c>
      <c r="V25" s="104">
        <f t="shared" si="3"/>
        <v>0</v>
      </c>
      <c r="W25" s="104">
        <f t="shared" si="3"/>
        <v>21.95780202664956</v>
      </c>
      <c r="X25" s="104">
        <f t="shared" si="3"/>
        <v>0</v>
      </c>
      <c r="Y25" s="104">
        <f t="shared" si="3"/>
        <v>0</v>
      </c>
      <c r="Z25" s="104">
        <f t="shared" si="3"/>
        <v>21.16190349575983</v>
      </c>
      <c r="AA25" s="104">
        <f t="shared" si="3"/>
        <v>0</v>
      </c>
      <c r="AB25" s="104">
        <f t="shared" si="3"/>
        <v>0</v>
      </c>
      <c r="AC25" s="104">
        <f t="shared" si="3"/>
        <v>15.372851574281503</v>
      </c>
      <c r="AD25" s="104">
        <f t="shared" si="3"/>
        <v>0</v>
      </c>
      <c r="AE25" s="104">
        <f t="shared" si="3"/>
        <v>0</v>
      </c>
      <c r="AF25" s="104">
        <f t="shared" si="3"/>
        <v>14.913580043685487</v>
      </c>
      <c r="AG25" s="104">
        <f t="shared" si="3"/>
        <v>0</v>
      </c>
      <c r="AH25" s="104">
        <f t="shared" si="3"/>
        <v>0</v>
      </c>
      <c r="AI25" s="104">
        <f t="shared" si="3"/>
        <v>14.491439863047969</v>
      </c>
      <c r="AJ25" s="104">
        <f t="shared" si="3"/>
        <v>0</v>
      </c>
      <c r="AK25" s="104">
        <f t="shared" si="3"/>
        <v>0</v>
      </c>
      <c r="AL25" s="104">
        <f t="shared" si="3"/>
        <v>14.048128416697185</v>
      </c>
      <c r="AM25" s="104">
        <f t="shared" si="3"/>
        <v>0</v>
      </c>
      <c r="AN25" s="104">
        <f t="shared" si="3"/>
        <v>0</v>
      </c>
      <c r="AO25" s="104">
        <f t="shared" si="3"/>
        <v>6.0511798909047094</v>
      </c>
      <c r="AP25" s="104">
        <f t="shared" si="3"/>
        <v>0</v>
      </c>
      <c r="AQ25" s="142"/>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142"/>
      <c r="BT25" s="142"/>
      <c r="BU25" s="142"/>
      <c r="BV25" s="142"/>
      <c r="BW25" s="142"/>
      <c r="BX25" s="142"/>
      <c r="BY25" s="142"/>
      <c r="BZ25" s="142"/>
      <c r="CA25" s="142"/>
      <c r="CB25" s="142"/>
      <c r="CC25" s="142"/>
      <c r="CD25" s="142"/>
      <c r="CE25" s="142"/>
      <c r="CF25" s="142"/>
      <c r="CG25" s="142"/>
      <c r="CH25" s="142"/>
      <c r="CI25" s="142"/>
    </row>
    <row r="26" spans="1:98" ht="27.95" customHeight="1" x14ac:dyDescent="0.3">
      <c r="A26" s="99"/>
      <c r="B26" s="22" t="s">
        <v>26</v>
      </c>
      <c r="C26" s="22"/>
      <c r="D26" s="22"/>
      <c r="E26" s="22"/>
      <c r="F26" s="39">
        <f>+SUM(F27:F37)</f>
        <v>148.60311445720279</v>
      </c>
      <c r="G26" s="22"/>
      <c r="H26" s="46"/>
      <c r="I26" s="22"/>
      <c r="J26" s="49"/>
      <c r="K26" s="22"/>
      <c r="L26" s="22"/>
      <c r="M26" s="22"/>
      <c r="N26" s="22"/>
      <c r="O26" s="35"/>
      <c r="P26" s="107">
        <f>+SUM(P27:P37)</f>
        <v>0</v>
      </c>
      <c r="Q26" s="107">
        <f t="shared" ref="Q26:AP26" si="4">+SUM(Q27:Q37)</f>
        <v>16.533872651043037</v>
      </c>
      <c r="R26" s="107">
        <f t="shared" si="4"/>
        <v>0</v>
      </c>
      <c r="S26" s="107">
        <f t="shared" si="4"/>
        <v>0</v>
      </c>
      <c r="T26" s="107">
        <f t="shared" si="4"/>
        <v>19.025569566360396</v>
      </c>
      <c r="U26" s="107">
        <f t="shared" si="4"/>
        <v>0</v>
      </c>
      <c r="V26" s="107">
        <f t="shared" si="4"/>
        <v>0</v>
      </c>
      <c r="W26" s="107">
        <f t="shared" si="4"/>
        <v>18.932357793054553</v>
      </c>
      <c r="X26" s="107">
        <f t="shared" si="4"/>
        <v>0</v>
      </c>
      <c r="Y26" s="107">
        <f t="shared" si="4"/>
        <v>0</v>
      </c>
      <c r="Z26" s="107">
        <f t="shared" si="4"/>
        <v>18.208127015871337</v>
      </c>
      <c r="AA26" s="107">
        <f t="shared" si="4"/>
        <v>0</v>
      </c>
      <c r="AB26" s="107">
        <f t="shared" si="4"/>
        <v>0</v>
      </c>
      <c r="AC26" s="107">
        <f t="shared" si="4"/>
        <v>12.571978726896186</v>
      </c>
      <c r="AD26" s="107">
        <f t="shared" si="4"/>
        <v>0</v>
      </c>
      <c r="AE26" s="107">
        <f t="shared" si="4"/>
        <v>0</v>
      </c>
      <c r="AF26" s="107">
        <f t="shared" si="4"/>
        <v>12.202974569541972</v>
      </c>
      <c r="AG26" s="107">
        <f t="shared" si="4"/>
        <v>0</v>
      </c>
      <c r="AH26" s="107">
        <f t="shared" si="4"/>
        <v>0</v>
      </c>
      <c r="AI26" s="107">
        <f t="shared" si="4"/>
        <v>11.857285161067555</v>
      </c>
      <c r="AJ26" s="107">
        <f t="shared" si="4"/>
        <v>0</v>
      </c>
      <c r="AK26" s="107">
        <f t="shared" si="4"/>
        <v>0</v>
      </c>
      <c r="AL26" s="107">
        <f t="shared" si="4"/>
        <v>11.495175664810912</v>
      </c>
      <c r="AM26" s="107">
        <f t="shared" si="4"/>
        <v>0</v>
      </c>
      <c r="AN26" s="107">
        <f t="shared" si="4"/>
        <v>0</v>
      </c>
      <c r="AO26" s="107">
        <f t="shared" si="4"/>
        <v>4.7557433480699887</v>
      </c>
      <c r="AP26" s="107">
        <f t="shared" si="4"/>
        <v>0</v>
      </c>
      <c r="AQ26" s="148"/>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148"/>
      <c r="BT26" s="148"/>
      <c r="BU26" s="148"/>
      <c r="BV26" s="148"/>
      <c r="BW26" s="148"/>
      <c r="BX26" s="148"/>
      <c r="BY26" s="148"/>
      <c r="BZ26" s="148"/>
      <c r="CA26" s="148"/>
      <c r="CB26" s="148"/>
      <c r="CC26" s="148"/>
      <c r="CD26" s="148"/>
      <c r="CE26" s="148"/>
      <c r="CF26" s="148"/>
      <c r="CG26" s="148"/>
      <c r="CH26" s="148"/>
      <c r="CI26" s="148"/>
    </row>
    <row r="27" spans="1:98" ht="27.95" customHeight="1" x14ac:dyDescent="0.3">
      <c r="A27" s="99"/>
      <c r="B27" s="9" t="s">
        <v>27</v>
      </c>
      <c r="C27" s="9" t="s">
        <v>28</v>
      </c>
      <c r="D27" s="9" t="s">
        <v>119</v>
      </c>
      <c r="E27" s="14">
        <v>42.772981414993268</v>
      </c>
      <c r="F27" s="14">
        <f t="shared" ref="F27:F37" si="5">+IF($D27="USD",$E27,$E27/$C$62)</f>
        <v>42.772981414993268</v>
      </c>
      <c r="G27" s="9"/>
      <c r="H27" s="44" t="s">
        <v>193</v>
      </c>
      <c r="I27" s="30">
        <v>39557</v>
      </c>
      <c r="J27" s="47" t="s">
        <v>205</v>
      </c>
      <c r="K27" s="31">
        <v>344</v>
      </c>
      <c r="L27" s="10" t="s">
        <v>197</v>
      </c>
      <c r="M27" s="30">
        <v>50028</v>
      </c>
      <c r="N27" s="10" t="s">
        <v>195</v>
      </c>
      <c r="O27" s="15"/>
      <c r="P27" s="105">
        <v>0</v>
      </c>
      <c r="Q27" s="105">
        <v>3.7015745928951889</v>
      </c>
      <c r="R27" s="105">
        <v>0</v>
      </c>
      <c r="S27" s="105">
        <v>0</v>
      </c>
      <c r="T27" s="105">
        <v>4.2699888444377994</v>
      </c>
      <c r="U27" s="105">
        <v>0</v>
      </c>
      <c r="V27" s="105">
        <v>0</v>
      </c>
      <c r="W27" s="105">
        <v>4.3204097911781272</v>
      </c>
      <c r="X27" s="105">
        <v>0</v>
      </c>
      <c r="Y27" s="105">
        <v>0</v>
      </c>
      <c r="Z27" s="105">
        <v>4.1466362534869772</v>
      </c>
      <c r="AA27" s="105">
        <v>0</v>
      </c>
      <c r="AB27" s="105">
        <v>0</v>
      </c>
      <c r="AC27" s="105">
        <v>3.9680905010565848</v>
      </c>
      <c r="AD27" s="105">
        <v>0</v>
      </c>
      <c r="AE27" s="105">
        <v>0</v>
      </c>
      <c r="AF27" s="105">
        <v>3.863469741619685</v>
      </c>
      <c r="AG27" s="105">
        <v>0</v>
      </c>
      <c r="AH27" s="105">
        <v>0</v>
      </c>
      <c r="AI27" s="105">
        <v>3.7622333210958403</v>
      </c>
      <c r="AJ27" s="105">
        <v>0</v>
      </c>
      <c r="AK27" s="105">
        <v>0</v>
      </c>
      <c r="AL27" s="105">
        <v>3.6558782051522507</v>
      </c>
      <c r="AM27" s="105">
        <v>0</v>
      </c>
      <c r="AN27" s="106">
        <v>0</v>
      </c>
      <c r="AO27" s="106">
        <v>1.5124381438218841</v>
      </c>
      <c r="AP27" s="106">
        <v>0</v>
      </c>
      <c r="AQ27" s="147"/>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147"/>
      <c r="BT27" s="147"/>
      <c r="BU27" s="147"/>
      <c r="BV27" s="147"/>
      <c r="BW27" s="147"/>
      <c r="BX27" s="147"/>
      <c r="BY27" s="147"/>
      <c r="BZ27" s="147"/>
      <c r="CA27" s="147"/>
      <c r="CB27" s="147"/>
      <c r="CC27" s="147"/>
      <c r="CD27" s="147"/>
      <c r="CE27" s="147"/>
      <c r="CF27" s="147"/>
      <c r="CG27" s="147"/>
      <c r="CH27" s="147"/>
      <c r="CI27" s="147"/>
      <c r="CS27" s="75"/>
      <c r="CT27" s="55"/>
    </row>
    <row r="28" spans="1:98" ht="27.95" customHeight="1" x14ac:dyDescent="0.3">
      <c r="A28" s="99"/>
      <c r="B28" s="9" t="s">
        <v>33</v>
      </c>
      <c r="C28" s="9" t="s">
        <v>34</v>
      </c>
      <c r="D28" s="9" t="s">
        <v>119</v>
      </c>
      <c r="E28" s="14">
        <v>35.427262208210529</v>
      </c>
      <c r="F28" s="14">
        <f t="shared" si="5"/>
        <v>35.427262208210529</v>
      </c>
      <c r="G28" s="9"/>
      <c r="H28" s="44" t="s">
        <v>193</v>
      </c>
      <c r="I28" s="30">
        <v>42050</v>
      </c>
      <c r="J28" s="47" t="s">
        <v>205</v>
      </c>
      <c r="K28" s="31">
        <v>300</v>
      </c>
      <c r="L28" s="10" t="s">
        <v>197</v>
      </c>
      <c r="M28" s="30">
        <v>51181</v>
      </c>
      <c r="N28" s="10" t="s">
        <v>195</v>
      </c>
      <c r="O28" s="15"/>
      <c r="P28" s="105">
        <v>0</v>
      </c>
      <c r="Q28" s="105">
        <v>2.5142843827612142</v>
      </c>
      <c r="R28" s="105">
        <v>0</v>
      </c>
      <c r="S28" s="105">
        <v>0</v>
      </c>
      <c r="T28" s="105">
        <v>3.0515366667895814</v>
      </c>
      <c r="U28" s="105">
        <v>0</v>
      </c>
      <c r="V28" s="105">
        <v>0</v>
      </c>
      <c r="W28" s="105">
        <v>3.2488648996061089</v>
      </c>
      <c r="X28" s="105">
        <v>0</v>
      </c>
      <c r="Y28" s="105">
        <v>0</v>
      </c>
      <c r="Z28" s="105">
        <v>3.157591977765394</v>
      </c>
      <c r="AA28" s="105">
        <v>0</v>
      </c>
      <c r="AB28" s="105">
        <v>0</v>
      </c>
      <c r="AC28" s="105">
        <v>2.9992946661119859</v>
      </c>
      <c r="AD28" s="105">
        <v>0</v>
      </c>
      <c r="AE28" s="105">
        <v>0</v>
      </c>
      <c r="AF28" s="105">
        <v>2.9175822520178714</v>
      </c>
      <c r="AG28" s="105">
        <v>0</v>
      </c>
      <c r="AH28" s="105">
        <v>0</v>
      </c>
      <c r="AI28" s="105">
        <v>2.8482958018556586</v>
      </c>
      <c r="AJ28" s="105">
        <v>0</v>
      </c>
      <c r="AK28" s="105">
        <v>0</v>
      </c>
      <c r="AL28" s="105">
        <v>2.7742986581979983</v>
      </c>
      <c r="AM28" s="105">
        <v>0</v>
      </c>
      <c r="AN28" s="106">
        <v>0</v>
      </c>
      <c r="AO28" s="106">
        <v>1.6538127582650086</v>
      </c>
      <c r="AP28" s="106">
        <v>0</v>
      </c>
      <c r="AQ28" s="147"/>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147"/>
      <c r="BT28" s="147"/>
      <c r="BU28" s="147"/>
      <c r="BV28" s="147"/>
      <c r="BW28" s="147"/>
      <c r="BX28" s="147"/>
      <c r="BY28" s="147"/>
      <c r="BZ28" s="147"/>
      <c r="CA28" s="147"/>
      <c r="CB28" s="147"/>
      <c r="CC28" s="147"/>
      <c r="CD28" s="147"/>
      <c r="CE28" s="147"/>
      <c r="CF28" s="147"/>
      <c r="CG28" s="147"/>
      <c r="CH28" s="147"/>
      <c r="CI28" s="147"/>
      <c r="CS28" s="75"/>
      <c r="CT28" s="55"/>
    </row>
    <row r="29" spans="1:98" ht="27.95" customHeight="1" x14ac:dyDescent="0.3">
      <c r="A29" s="99"/>
      <c r="B29" s="9" t="s">
        <v>29</v>
      </c>
      <c r="C29" s="9" t="s">
        <v>30</v>
      </c>
      <c r="D29" s="9" t="s">
        <v>119</v>
      </c>
      <c r="E29" s="13">
        <v>33.256683649999999</v>
      </c>
      <c r="F29" s="14">
        <f t="shared" si="5"/>
        <v>33.256683649999999</v>
      </c>
      <c r="G29" s="9"/>
      <c r="H29" s="44" t="s">
        <v>193</v>
      </c>
      <c r="I29" s="30">
        <v>39555</v>
      </c>
      <c r="J29" s="47" t="s">
        <v>205</v>
      </c>
      <c r="K29" s="31">
        <v>300</v>
      </c>
      <c r="L29" s="10" t="s">
        <v>197</v>
      </c>
      <c r="M29" s="30">
        <v>48686</v>
      </c>
      <c r="N29" s="10" t="s">
        <v>195</v>
      </c>
      <c r="O29" s="15"/>
      <c r="P29" s="105">
        <v>0</v>
      </c>
      <c r="Q29" s="105">
        <v>3.7440576399999981</v>
      </c>
      <c r="R29" s="105">
        <v>0</v>
      </c>
      <c r="S29" s="105">
        <v>0</v>
      </c>
      <c r="T29" s="105">
        <v>4.1667558299999978</v>
      </c>
      <c r="U29" s="105">
        <v>0</v>
      </c>
      <c r="V29" s="105">
        <v>0</v>
      </c>
      <c r="W29" s="105">
        <v>4.2156837599999974</v>
      </c>
      <c r="X29" s="105">
        <v>0</v>
      </c>
      <c r="Y29" s="105">
        <v>0</v>
      </c>
      <c r="Z29" s="105">
        <v>4.0463892099999974</v>
      </c>
      <c r="AA29" s="105">
        <v>0</v>
      </c>
      <c r="AB29" s="105">
        <v>0</v>
      </c>
      <c r="AC29" s="105">
        <v>3.8505265599999978</v>
      </c>
      <c r="AD29" s="105">
        <v>0</v>
      </c>
      <c r="AE29" s="105">
        <v>0</v>
      </c>
      <c r="AF29" s="105">
        <v>3.7159825799999977</v>
      </c>
      <c r="AG29" s="105">
        <v>0</v>
      </c>
      <c r="AH29" s="105">
        <v>0</v>
      </c>
      <c r="AI29" s="105">
        <v>3.586099679999998</v>
      </c>
      <c r="AJ29" s="105">
        <v>0</v>
      </c>
      <c r="AK29" s="105">
        <v>0</v>
      </c>
      <c r="AL29" s="105">
        <v>3.452242619999998</v>
      </c>
      <c r="AM29" s="105">
        <v>0</v>
      </c>
      <c r="AN29" s="106">
        <v>0</v>
      </c>
      <c r="AO29" s="106">
        <v>0.73632465645929734</v>
      </c>
      <c r="AP29" s="106">
        <v>0</v>
      </c>
      <c r="AQ29" s="147"/>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147"/>
      <c r="BT29" s="147"/>
      <c r="BU29" s="147"/>
      <c r="BV29" s="147"/>
      <c r="BW29" s="147"/>
      <c r="BX29" s="147"/>
      <c r="BY29" s="147"/>
      <c r="BZ29" s="147"/>
      <c r="CA29" s="147"/>
      <c r="CB29" s="147"/>
      <c r="CC29" s="147"/>
      <c r="CD29" s="147"/>
      <c r="CE29" s="147"/>
      <c r="CF29" s="147"/>
      <c r="CG29" s="147"/>
      <c r="CH29" s="147"/>
      <c r="CI29" s="147"/>
      <c r="CS29" s="75"/>
      <c r="CT29" s="55"/>
    </row>
    <row r="30" spans="1:98" ht="27.95" customHeight="1" x14ac:dyDescent="0.3">
      <c r="A30" s="99"/>
      <c r="B30" s="9" t="s">
        <v>31</v>
      </c>
      <c r="C30" s="9" t="s">
        <v>32</v>
      </c>
      <c r="D30" s="9" t="s">
        <v>119</v>
      </c>
      <c r="E30" s="13">
        <v>17.04783447999997</v>
      </c>
      <c r="F30" s="14">
        <f t="shared" si="5"/>
        <v>17.04783447999997</v>
      </c>
      <c r="G30" s="9"/>
      <c r="H30" s="44" t="s">
        <v>193</v>
      </c>
      <c r="I30" s="30">
        <v>38588</v>
      </c>
      <c r="J30" s="47" t="s">
        <v>205</v>
      </c>
      <c r="K30" s="31">
        <v>240</v>
      </c>
      <c r="L30" s="10" t="s">
        <v>197</v>
      </c>
      <c r="M30" s="30">
        <v>45893</v>
      </c>
      <c r="N30" s="10" t="s">
        <v>195</v>
      </c>
      <c r="O30" s="15"/>
      <c r="P30" s="105">
        <v>0</v>
      </c>
      <c r="Q30" s="105">
        <v>5.1492480314864766</v>
      </c>
      <c r="R30" s="105">
        <v>0</v>
      </c>
      <c r="S30" s="105">
        <v>0</v>
      </c>
      <c r="T30" s="105">
        <v>5.2999315355105576</v>
      </c>
      <c r="U30" s="105">
        <v>0</v>
      </c>
      <c r="V30" s="105">
        <v>0</v>
      </c>
      <c r="W30" s="105">
        <v>5.2125738944422988</v>
      </c>
      <c r="X30" s="105">
        <v>0</v>
      </c>
      <c r="Y30" s="105">
        <v>0</v>
      </c>
      <c r="Z30" s="105">
        <v>5.0165097860035477</v>
      </c>
      <c r="AA30" s="105">
        <v>0</v>
      </c>
      <c r="AB30" s="105">
        <v>0</v>
      </c>
      <c r="AC30" s="105">
        <v>0</v>
      </c>
      <c r="AD30" s="105">
        <v>0</v>
      </c>
      <c r="AE30" s="105">
        <v>0</v>
      </c>
      <c r="AF30" s="105">
        <v>0</v>
      </c>
      <c r="AG30" s="105">
        <v>0</v>
      </c>
      <c r="AH30" s="105">
        <v>0</v>
      </c>
      <c r="AI30" s="105">
        <v>0</v>
      </c>
      <c r="AJ30" s="105">
        <v>0</v>
      </c>
      <c r="AK30" s="105">
        <v>0</v>
      </c>
      <c r="AL30" s="105">
        <v>0</v>
      </c>
      <c r="AM30" s="105">
        <v>0</v>
      </c>
      <c r="AN30" s="106">
        <v>0</v>
      </c>
      <c r="AO30" s="106">
        <v>0</v>
      </c>
      <c r="AP30" s="106">
        <v>0</v>
      </c>
      <c r="AQ30" s="147"/>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147"/>
      <c r="BT30" s="147"/>
      <c r="BU30" s="147"/>
      <c r="BV30" s="147"/>
      <c r="BW30" s="147"/>
      <c r="BX30" s="147"/>
      <c r="BY30" s="147"/>
      <c r="BZ30" s="147"/>
      <c r="CA30" s="147"/>
      <c r="CB30" s="147"/>
      <c r="CC30" s="147"/>
      <c r="CD30" s="147"/>
      <c r="CE30" s="147"/>
      <c r="CF30" s="147"/>
      <c r="CG30" s="147"/>
      <c r="CH30" s="147"/>
      <c r="CI30" s="147"/>
      <c r="CS30" s="75"/>
      <c r="CT30" s="55"/>
    </row>
    <row r="31" spans="1:98" ht="27.95" customHeight="1" x14ac:dyDescent="0.3">
      <c r="A31" s="99"/>
      <c r="B31" s="9" t="s">
        <v>37</v>
      </c>
      <c r="C31" s="9" t="s">
        <v>38</v>
      </c>
      <c r="D31" s="9" t="s">
        <v>119</v>
      </c>
      <c r="E31" s="14">
        <v>8.7179784339990203</v>
      </c>
      <c r="F31" s="14">
        <f t="shared" si="5"/>
        <v>8.7179784339990203</v>
      </c>
      <c r="G31" s="9"/>
      <c r="H31" s="44" t="s">
        <v>193</v>
      </c>
      <c r="I31" s="30">
        <v>43084</v>
      </c>
      <c r="J31" s="47" t="s">
        <v>205</v>
      </c>
      <c r="K31" s="31">
        <v>292</v>
      </c>
      <c r="L31" s="10" t="s">
        <v>197</v>
      </c>
      <c r="M31" s="30">
        <v>51971</v>
      </c>
      <c r="N31" s="10" t="s">
        <v>195</v>
      </c>
      <c r="O31" s="15"/>
      <c r="P31" s="105">
        <v>0</v>
      </c>
      <c r="Q31" s="105">
        <v>0.3704606154511153</v>
      </c>
      <c r="R31" s="105">
        <v>0</v>
      </c>
      <c r="S31" s="105">
        <v>0</v>
      </c>
      <c r="T31" s="105">
        <v>0.7235406784096684</v>
      </c>
      <c r="U31" s="105">
        <v>0</v>
      </c>
      <c r="V31" s="105">
        <v>0</v>
      </c>
      <c r="W31" s="105">
        <v>0.75702977745679767</v>
      </c>
      <c r="X31" s="105">
        <v>0</v>
      </c>
      <c r="Y31" s="105">
        <v>0</v>
      </c>
      <c r="Z31" s="105">
        <v>0.73063436609461507</v>
      </c>
      <c r="AA31" s="105">
        <v>0</v>
      </c>
      <c r="AB31" s="105">
        <v>0</v>
      </c>
      <c r="AC31" s="105">
        <v>0.69463263818088128</v>
      </c>
      <c r="AD31" s="105">
        <v>0</v>
      </c>
      <c r="AE31" s="105">
        <v>0</v>
      </c>
      <c r="AF31" s="105">
        <v>0.6778555455186418</v>
      </c>
      <c r="AG31" s="105">
        <v>0</v>
      </c>
      <c r="AH31" s="105">
        <v>0</v>
      </c>
      <c r="AI31" s="105">
        <v>0.66261914655197796</v>
      </c>
      <c r="AJ31" s="105">
        <v>0</v>
      </c>
      <c r="AK31" s="105">
        <v>0</v>
      </c>
      <c r="AL31" s="105">
        <v>0.64612210401888537</v>
      </c>
      <c r="AM31" s="105">
        <v>0</v>
      </c>
      <c r="AN31" s="106">
        <v>0</v>
      </c>
      <c r="AO31" s="106">
        <v>0.44924093181859132</v>
      </c>
      <c r="AP31" s="106">
        <v>0</v>
      </c>
      <c r="AQ31" s="147"/>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147"/>
      <c r="BT31" s="147"/>
      <c r="BU31" s="147"/>
      <c r="BV31" s="147"/>
      <c r="BW31" s="147"/>
      <c r="BX31" s="147"/>
      <c r="BY31" s="147"/>
      <c r="BZ31" s="147"/>
      <c r="CA31" s="147"/>
      <c r="CB31" s="147"/>
      <c r="CC31" s="147"/>
      <c r="CD31" s="147"/>
      <c r="CE31" s="147"/>
      <c r="CF31" s="147"/>
      <c r="CG31" s="147"/>
      <c r="CH31" s="147"/>
      <c r="CI31" s="147"/>
      <c r="CS31" s="75"/>
      <c r="CT31" s="55"/>
    </row>
    <row r="32" spans="1:98" ht="27.95" customHeight="1" x14ac:dyDescent="0.3">
      <c r="A32" s="99"/>
      <c r="B32" s="9" t="s">
        <v>35</v>
      </c>
      <c r="C32" s="9" t="s">
        <v>36</v>
      </c>
      <c r="D32" s="9" t="s">
        <v>119</v>
      </c>
      <c r="E32" s="13">
        <v>5.3346300699999958</v>
      </c>
      <c r="F32" s="14">
        <f t="shared" si="5"/>
        <v>5.3346300699999958</v>
      </c>
      <c r="G32" s="9"/>
      <c r="H32" s="44" t="s">
        <v>193</v>
      </c>
      <c r="I32" s="30">
        <v>40852</v>
      </c>
      <c r="J32" s="47" t="s">
        <v>205</v>
      </c>
      <c r="K32" s="31">
        <v>252</v>
      </c>
      <c r="L32" s="10" t="s">
        <v>197</v>
      </c>
      <c r="M32" s="30">
        <v>48523</v>
      </c>
      <c r="N32" s="10" t="s">
        <v>195</v>
      </c>
      <c r="O32" s="15"/>
      <c r="P32" s="105">
        <v>0</v>
      </c>
      <c r="Q32" s="105">
        <v>0.6262364756772556</v>
      </c>
      <c r="R32" s="105">
        <v>0</v>
      </c>
      <c r="S32" s="105">
        <v>0</v>
      </c>
      <c r="T32" s="105">
        <v>0.69125505326441439</v>
      </c>
      <c r="U32" s="105">
        <v>0</v>
      </c>
      <c r="V32" s="105">
        <v>0</v>
      </c>
      <c r="W32" s="105">
        <v>0.69509964077102659</v>
      </c>
      <c r="X32" s="105">
        <v>0</v>
      </c>
      <c r="Y32" s="105">
        <v>0</v>
      </c>
      <c r="Z32" s="105">
        <v>0.66613997363710054</v>
      </c>
      <c r="AA32" s="105">
        <v>0</v>
      </c>
      <c r="AB32" s="105">
        <v>0</v>
      </c>
      <c r="AC32" s="105">
        <v>0.63450050192330343</v>
      </c>
      <c r="AD32" s="105">
        <v>0</v>
      </c>
      <c r="AE32" s="105">
        <v>0</v>
      </c>
      <c r="AF32" s="105">
        <v>0.61207911152946781</v>
      </c>
      <c r="AG32" s="105">
        <v>0</v>
      </c>
      <c r="AH32" s="105">
        <v>0</v>
      </c>
      <c r="AI32" s="105">
        <v>0.59026758295434445</v>
      </c>
      <c r="AJ32" s="105">
        <v>0</v>
      </c>
      <c r="AK32" s="105">
        <v>0</v>
      </c>
      <c r="AL32" s="105">
        <v>0.56785017858546782</v>
      </c>
      <c r="AM32" s="105">
        <v>0</v>
      </c>
      <c r="AN32" s="106">
        <v>0</v>
      </c>
      <c r="AO32" s="106">
        <v>0.10472828830025195</v>
      </c>
      <c r="AP32" s="106">
        <v>0</v>
      </c>
      <c r="AQ32" s="147"/>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147"/>
      <c r="BT32" s="147"/>
      <c r="BU32" s="147"/>
      <c r="BV32" s="147"/>
      <c r="BW32" s="147"/>
      <c r="BX32" s="147"/>
      <c r="BY32" s="147"/>
      <c r="BZ32" s="147"/>
      <c r="CA32" s="147"/>
      <c r="CB32" s="147"/>
      <c r="CC32" s="147"/>
      <c r="CD32" s="147"/>
      <c r="CE32" s="147"/>
      <c r="CF32" s="147"/>
      <c r="CG32" s="147"/>
      <c r="CH32" s="147"/>
      <c r="CI32" s="147"/>
      <c r="CS32" s="75"/>
      <c r="CT32" s="55"/>
    </row>
    <row r="33" spans="1:98" ht="27.95" customHeight="1" x14ac:dyDescent="0.3">
      <c r="A33" s="99"/>
      <c r="B33" s="9" t="s">
        <v>154</v>
      </c>
      <c r="C33" s="9" t="s">
        <v>155</v>
      </c>
      <c r="D33" s="9" t="s">
        <v>119</v>
      </c>
      <c r="E33" s="13">
        <v>4.4240000000000004</v>
      </c>
      <c r="F33" s="14">
        <f t="shared" si="5"/>
        <v>4.4240000000000004</v>
      </c>
      <c r="G33" s="9"/>
      <c r="H33" s="44" t="s">
        <v>193</v>
      </c>
      <c r="I33" s="30">
        <v>44313</v>
      </c>
      <c r="J33" s="47" t="s">
        <v>205</v>
      </c>
      <c r="K33" s="31">
        <v>283</v>
      </c>
      <c r="L33" s="10" t="s">
        <v>197</v>
      </c>
      <c r="M33" s="30">
        <v>52916</v>
      </c>
      <c r="N33" s="10" t="s">
        <v>195</v>
      </c>
      <c r="O33" s="15"/>
      <c r="P33" s="105">
        <v>0</v>
      </c>
      <c r="Q33" s="105">
        <v>8.0186118156361161E-2</v>
      </c>
      <c r="R33" s="105">
        <v>0</v>
      </c>
      <c r="S33" s="105">
        <v>0</v>
      </c>
      <c r="T33" s="105">
        <v>0.15610053698630139</v>
      </c>
      <c r="U33" s="105">
        <v>0</v>
      </c>
      <c r="V33" s="105">
        <v>0</v>
      </c>
      <c r="W33" s="105">
        <v>0.17866414904109587</v>
      </c>
      <c r="X33" s="105">
        <v>0</v>
      </c>
      <c r="Y33" s="105">
        <v>0</v>
      </c>
      <c r="Z33" s="105">
        <v>0.39120280547945208</v>
      </c>
      <c r="AA33" s="105">
        <v>0</v>
      </c>
      <c r="AB33" s="105">
        <v>0</v>
      </c>
      <c r="AC33" s="105">
        <v>0.37247025621917806</v>
      </c>
      <c r="AD33" s="105">
        <v>0</v>
      </c>
      <c r="AE33" s="105">
        <v>0</v>
      </c>
      <c r="AF33" s="105">
        <v>0.36410077545205477</v>
      </c>
      <c r="AG33" s="105">
        <v>0</v>
      </c>
      <c r="AH33" s="105">
        <v>0</v>
      </c>
      <c r="AI33" s="105">
        <v>0.35642410520547946</v>
      </c>
      <c r="AJ33" s="105">
        <v>0</v>
      </c>
      <c r="AK33" s="105">
        <v>0</v>
      </c>
      <c r="AL33" s="105">
        <v>0.34799741545205476</v>
      </c>
      <c r="AM33" s="105">
        <v>0</v>
      </c>
      <c r="AN33" s="106">
        <v>0</v>
      </c>
      <c r="AO33" s="106">
        <v>0.28362515299360719</v>
      </c>
      <c r="AP33" s="106">
        <v>0</v>
      </c>
      <c r="AQ33" s="147"/>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147"/>
      <c r="BT33" s="147"/>
      <c r="BU33" s="147"/>
      <c r="BV33" s="147"/>
      <c r="BW33" s="147"/>
      <c r="BX33" s="147"/>
      <c r="BY33" s="147"/>
      <c r="BZ33" s="147"/>
      <c r="CA33" s="147"/>
      <c r="CB33" s="147"/>
      <c r="CC33" s="147"/>
      <c r="CD33" s="147"/>
      <c r="CE33" s="147"/>
      <c r="CF33" s="147"/>
      <c r="CG33" s="147"/>
      <c r="CH33" s="147"/>
      <c r="CI33" s="147"/>
      <c r="CS33" s="75"/>
      <c r="CT33" s="55"/>
    </row>
    <row r="34" spans="1:98" ht="27.95" customHeight="1" x14ac:dyDescent="0.3">
      <c r="A34" s="99"/>
      <c r="B34" s="9" t="s">
        <v>39</v>
      </c>
      <c r="C34" s="9" t="s">
        <v>40</v>
      </c>
      <c r="D34" s="9" t="s">
        <v>119</v>
      </c>
      <c r="E34" s="13">
        <v>0.72155979000000159</v>
      </c>
      <c r="F34" s="14">
        <f t="shared" si="5"/>
        <v>0.72155979000000159</v>
      </c>
      <c r="G34" s="9"/>
      <c r="H34" s="44" t="s">
        <v>193</v>
      </c>
      <c r="I34" s="30">
        <v>38643</v>
      </c>
      <c r="J34" s="47" t="s">
        <v>205</v>
      </c>
      <c r="K34" s="31">
        <v>228</v>
      </c>
      <c r="L34" s="10" t="s">
        <v>197</v>
      </c>
      <c r="M34" s="30">
        <v>45583</v>
      </c>
      <c r="N34" s="10" t="s">
        <v>195</v>
      </c>
      <c r="O34" s="15"/>
      <c r="P34" s="105">
        <v>0</v>
      </c>
      <c r="Q34" s="105">
        <v>0.27682334461542696</v>
      </c>
      <c r="R34" s="105">
        <v>0</v>
      </c>
      <c r="S34" s="105">
        <v>0</v>
      </c>
      <c r="T34" s="105">
        <v>0.26361884755781939</v>
      </c>
      <c r="U34" s="105">
        <v>0</v>
      </c>
      <c r="V34" s="105">
        <v>0</v>
      </c>
      <c r="W34" s="105">
        <v>0.25045019715484429</v>
      </c>
      <c r="X34" s="105">
        <v>0</v>
      </c>
      <c r="Y34" s="105">
        <v>0</v>
      </c>
      <c r="Z34" s="105">
        <v>0</v>
      </c>
      <c r="AA34" s="105">
        <v>0</v>
      </c>
      <c r="AB34" s="105">
        <v>0</v>
      </c>
      <c r="AC34" s="105">
        <v>0</v>
      </c>
      <c r="AD34" s="105">
        <v>0</v>
      </c>
      <c r="AE34" s="105">
        <v>0</v>
      </c>
      <c r="AF34" s="105">
        <v>0</v>
      </c>
      <c r="AG34" s="105">
        <v>0</v>
      </c>
      <c r="AH34" s="105">
        <v>0</v>
      </c>
      <c r="AI34" s="105">
        <v>0</v>
      </c>
      <c r="AJ34" s="105">
        <v>0</v>
      </c>
      <c r="AK34" s="105">
        <v>0</v>
      </c>
      <c r="AL34" s="105">
        <v>0</v>
      </c>
      <c r="AM34" s="105">
        <v>0</v>
      </c>
      <c r="AN34" s="106">
        <v>0</v>
      </c>
      <c r="AO34" s="106">
        <v>0</v>
      </c>
      <c r="AP34" s="106">
        <v>0</v>
      </c>
      <c r="AQ34" s="147"/>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147"/>
      <c r="BT34" s="147"/>
      <c r="BU34" s="147"/>
      <c r="BV34" s="147"/>
      <c r="BW34" s="147"/>
      <c r="BX34" s="147"/>
      <c r="BY34" s="147"/>
      <c r="BZ34" s="147"/>
      <c r="CA34" s="147"/>
      <c r="CB34" s="147"/>
      <c r="CC34" s="147"/>
      <c r="CD34" s="147"/>
      <c r="CE34" s="147"/>
      <c r="CF34" s="147"/>
      <c r="CG34" s="147"/>
      <c r="CH34" s="147"/>
      <c r="CI34" s="147"/>
      <c r="CS34" s="75"/>
      <c r="CT34" s="55"/>
    </row>
    <row r="35" spans="1:98" ht="27.95" customHeight="1" x14ac:dyDescent="0.3">
      <c r="A35" s="99"/>
      <c r="B35" s="9" t="s">
        <v>41</v>
      </c>
      <c r="C35" s="9" t="s">
        <v>42</v>
      </c>
      <c r="D35" s="9" t="s">
        <v>119</v>
      </c>
      <c r="E35" s="13">
        <v>0.55653594000000006</v>
      </c>
      <c r="F35" s="14">
        <f t="shared" si="5"/>
        <v>0.55653594000000006</v>
      </c>
      <c r="G35" s="9"/>
      <c r="H35" s="44" t="s">
        <v>193</v>
      </c>
      <c r="I35" s="30">
        <v>40360</v>
      </c>
      <c r="J35" s="47" t="s">
        <v>205</v>
      </c>
      <c r="K35" s="31">
        <v>290</v>
      </c>
      <c r="L35" s="10" t="s">
        <v>201</v>
      </c>
      <c r="M35" s="30">
        <v>49188</v>
      </c>
      <c r="N35" s="10" t="s">
        <v>195</v>
      </c>
      <c r="O35" s="15"/>
      <c r="P35" s="105">
        <v>0</v>
      </c>
      <c r="Q35" s="105">
        <v>0</v>
      </c>
      <c r="R35" s="105">
        <v>0</v>
      </c>
      <c r="S35" s="105">
        <v>0</v>
      </c>
      <c r="T35" s="105">
        <v>5.4140723404255325E-2</v>
      </c>
      <c r="U35" s="105">
        <v>0</v>
      </c>
      <c r="V35" s="105">
        <v>0</v>
      </c>
      <c r="W35" s="105">
        <v>5.3581683404255322E-2</v>
      </c>
      <c r="X35" s="105">
        <v>0</v>
      </c>
      <c r="Y35" s="105">
        <v>0</v>
      </c>
      <c r="Z35" s="105">
        <v>5.3022643404255325E-2</v>
      </c>
      <c r="AA35" s="105">
        <v>0</v>
      </c>
      <c r="AB35" s="105">
        <v>0</v>
      </c>
      <c r="AC35" s="105">
        <v>5.2463603404255321E-2</v>
      </c>
      <c r="AD35" s="105">
        <v>0</v>
      </c>
      <c r="AE35" s="105">
        <v>0</v>
      </c>
      <c r="AF35" s="105">
        <v>5.1904563404255324E-2</v>
      </c>
      <c r="AG35" s="105">
        <v>0</v>
      </c>
      <c r="AH35" s="105">
        <v>0</v>
      </c>
      <c r="AI35" s="105">
        <v>5.1345523404255321E-2</v>
      </c>
      <c r="AJ35" s="105">
        <v>0</v>
      </c>
      <c r="AK35" s="105">
        <v>0</v>
      </c>
      <c r="AL35" s="105">
        <v>5.0786483404255324E-2</v>
      </c>
      <c r="AM35" s="105">
        <v>0</v>
      </c>
      <c r="AN35" s="106">
        <v>0</v>
      </c>
      <c r="AO35" s="106">
        <v>1.5573416411347518E-2</v>
      </c>
      <c r="AP35" s="106">
        <v>0</v>
      </c>
      <c r="AQ35" s="147"/>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147"/>
      <c r="BT35" s="147"/>
      <c r="BU35" s="147"/>
      <c r="BV35" s="147"/>
      <c r="BW35" s="147"/>
      <c r="BX35" s="147"/>
      <c r="BY35" s="147"/>
      <c r="BZ35" s="147"/>
      <c r="CA35" s="147"/>
      <c r="CB35" s="147"/>
      <c r="CC35" s="147"/>
      <c r="CD35" s="147"/>
      <c r="CE35" s="147"/>
      <c r="CF35" s="147"/>
      <c r="CG35" s="147"/>
      <c r="CH35" s="147"/>
      <c r="CI35" s="147"/>
      <c r="CS35" s="75"/>
      <c r="CT35" s="55"/>
    </row>
    <row r="36" spans="1:98" ht="27.95" customHeight="1" x14ac:dyDescent="0.3">
      <c r="A36" s="99"/>
      <c r="B36" s="9" t="s">
        <v>45</v>
      </c>
      <c r="C36" s="9" t="s">
        <v>46</v>
      </c>
      <c r="D36" s="9" t="s">
        <v>119</v>
      </c>
      <c r="E36" s="13">
        <v>0.34364846999999998</v>
      </c>
      <c r="F36" s="14">
        <f t="shared" si="5"/>
        <v>0.34364846999999998</v>
      </c>
      <c r="G36" s="9"/>
      <c r="H36" s="44" t="s">
        <v>193</v>
      </c>
      <c r="I36" s="30">
        <v>40360</v>
      </c>
      <c r="J36" s="47" t="s">
        <v>205</v>
      </c>
      <c r="K36" s="31">
        <v>158</v>
      </c>
      <c r="L36" s="10" t="s">
        <v>201</v>
      </c>
      <c r="M36" s="30">
        <v>45170</v>
      </c>
      <c r="N36" s="10" t="s">
        <v>195</v>
      </c>
      <c r="O36" s="15"/>
      <c r="P36" s="105">
        <v>0</v>
      </c>
      <c r="Q36" s="105">
        <v>0</v>
      </c>
      <c r="R36" s="105">
        <v>0</v>
      </c>
      <c r="S36" s="105">
        <v>0</v>
      </c>
      <c r="T36" s="105">
        <v>0.3487008499999999</v>
      </c>
      <c r="U36" s="105">
        <v>0</v>
      </c>
      <c r="V36" s="105">
        <v>0</v>
      </c>
      <c r="W36" s="105">
        <v>0</v>
      </c>
      <c r="X36" s="105">
        <v>0</v>
      </c>
      <c r="Y36" s="105">
        <v>0</v>
      </c>
      <c r="Z36" s="105">
        <v>0</v>
      </c>
      <c r="AA36" s="105">
        <v>0</v>
      </c>
      <c r="AB36" s="105">
        <v>0</v>
      </c>
      <c r="AC36" s="105">
        <v>0</v>
      </c>
      <c r="AD36" s="105">
        <v>0</v>
      </c>
      <c r="AE36" s="105">
        <v>0</v>
      </c>
      <c r="AF36" s="105">
        <v>0</v>
      </c>
      <c r="AG36" s="105">
        <v>0</v>
      </c>
      <c r="AH36" s="105">
        <v>0</v>
      </c>
      <c r="AI36" s="105">
        <v>0</v>
      </c>
      <c r="AJ36" s="105">
        <v>0</v>
      </c>
      <c r="AK36" s="105">
        <v>0</v>
      </c>
      <c r="AL36" s="105">
        <v>0</v>
      </c>
      <c r="AM36" s="105">
        <v>0</v>
      </c>
      <c r="AN36" s="106">
        <v>0</v>
      </c>
      <c r="AO36" s="106">
        <v>0</v>
      </c>
      <c r="AP36" s="106">
        <v>0</v>
      </c>
      <c r="AQ36" s="147"/>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147"/>
      <c r="BT36" s="147"/>
      <c r="BU36" s="147"/>
      <c r="BV36" s="147"/>
      <c r="BW36" s="147"/>
      <c r="BX36" s="147"/>
      <c r="BY36" s="147"/>
      <c r="BZ36" s="147"/>
      <c r="CA36" s="147"/>
      <c r="CB36" s="147"/>
      <c r="CC36" s="147"/>
      <c r="CD36" s="147"/>
      <c r="CE36" s="147"/>
      <c r="CF36" s="147"/>
      <c r="CG36" s="147"/>
      <c r="CH36" s="147"/>
      <c r="CI36" s="147"/>
      <c r="CS36" s="75"/>
      <c r="CT36" s="55"/>
    </row>
    <row r="37" spans="1:98" ht="27.95" customHeight="1" x14ac:dyDescent="0.3">
      <c r="A37" s="99"/>
      <c r="B37" s="9" t="s">
        <v>43</v>
      </c>
      <c r="C37" s="9" t="s">
        <v>44</v>
      </c>
      <c r="D37" s="9" t="s">
        <v>119</v>
      </c>
      <c r="E37" s="13">
        <v>-1.3519456319721619E-15</v>
      </c>
      <c r="F37" s="14">
        <f t="shared" si="5"/>
        <v>-1.3519456319721619E-15</v>
      </c>
      <c r="G37" s="9"/>
      <c r="H37" s="44" t="s">
        <v>193</v>
      </c>
      <c r="I37" s="30">
        <v>37672</v>
      </c>
      <c r="J37" s="47" t="s">
        <v>205</v>
      </c>
      <c r="K37" s="31">
        <v>228</v>
      </c>
      <c r="L37" s="10" t="s">
        <v>197</v>
      </c>
      <c r="M37" s="30">
        <v>44612</v>
      </c>
      <c r="N37" s="10" t="s">
        <v>195</v>
      </c>
      <c r="O37" s="15"/>
      <c r="P37" s="105">
        <v>0</v>
      </c>
      <c r="Q37" s="105">
        <v>7.1001450000000008E-2</v>
      </c>
      <c r="R37" s="105">
        <v>0</v>
      </c>
      <c r="S37" s="105">
        <v>0</v>
      </c>
      <c r="T37" s="105">
        <v>0</v>
      </c>
      <c r="U37" s="105">
        <v>0</v>
      </c>
      <c r="V37" s="105">
        <v>0</v>
      </c>
      <c r="W37" s="105">
        <v>0</v>
      </c>
      <c r="X37" s="105">
        <v>0</v>
      </c>
      <c r="Y37" s="105">
        <v>0</v>
      </c>
      <c r="Z37" s="105">
        <v>0</v>
      </c>
      <c r="AA37" s="105">
        <v>0</v>
      </c>
      <c r="AB37" s="105">
        <v>0</v>
      </c>
      <c r="AC37" s="105">
        <v>0</v>
      </c>
      <c r="AD37" s="105">
        <v>0</v>
      </c>
      <c r="AE37" s="105">
        <v>0</v>
      </c>
      <c r="AF37" s="105">
        <v>0</v>
      </c>
      <c r="AG37" s="105">
        <v>0</v>
      </c>
      <c r="AH37" s="105">
        <v>0</v>
      </c>
      <c r="AI37" s="105">
        <v>0</v>
      </c>
      <c r="AJ37" s="105">
        <v>0</v>
      </c>
      <c r="AK37" s="105">
        <v>0</v>
      </c>
      <c r="AL37" s="105">
        <v>0</v>
      </c>
      <c r="AM37" s="105">
        <v>0</v>
      </c>
      <c r="AN37" s="106">
        <v>0</v>
      </c>
      <c r="AO37" s="106">
        <v>0</v>
      </c>
      <c r="AP37" s="106">
        <v>0</v>
      </c>
      <c r="AQ37" s="147"/>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147"/>
      <c r="BT37" s="147"/>
      <c r="BU37" s="147"/>
      <c r="BV37" s="147"/>
      <c r="BW37" s="147"/>
      <c r="BX37" s="147"/>
      <c r="BY37" s="147"/>
      <c r="BZ37" s="147"/>
      <c r="CA37" s="147"/>
      <c r="CB37" s="147"/>
      <c r="CC37" s="147"/>
      <c r="CD37" s="147"/>
      <c r="CE37" s="147"/>
      <c r="CF37" s="147"/>
      <c r="CG37" s="147"/>
      <c r="CH37" s="147"/>
      <c r="CI37" s="147"/>
      <c r="CS37" s="75"/>
      <c r="CT37" s="55"/>
    </row>
    <row r="38" spans="1:98" ht="27.95" customHeight="1" x14ac:dyDescent="0.3">
      <c r="A38" s="99"/>
      <c r="B38" s="22" t="s">
        <v>47</v>
      </c>
      <c r="C38" s="22"/>
      <c r="D38" s="22"/>
      <c r="E38" s="22"/>
      <c r="F38" s="39">
        <f>+SUM(F39:F40)</f>
        <v>29.660451321428539</v>
      </c>
      <c r="G38" s="22"/>
      <c r="H38" s="46"/>
      <c r="I38" s="22"/>
      <c r="J38" s="49"/>
      <c r="K38" s="22"/>
      <c r="L38" s="22"/>
      <c r="M38" s="22"/>
      <c r="N38" s="22"/>
      <c r="O38" s="35"/>
      <c r="P38" s="107">
        <f t="shared" ref="P38:AP38" si="6">+SUM(P39:P40)</f>
        <v>0</v>
      </c>
      <c r="Q38" s="107">
        <f t="shared" si="6"/>
        <v>2.6305650863367984</v>
      </c>
      <c r="R38" s="107">
        <f t="shared" si="6"/>
        <v>0</v>
      </c>
      <c r="S38" s="107">
        <f t="shared" si="6"/>
        <v>0</v>
      </c>
      <c r="T38" s="107">
        <f t="shared" si="6"/>
        <v>2.8569494664141861</v>
      </c>
      <c r="U38" s="107">
        <f t="shared" si="6"/>
        <v>0</v>
      </c>
      <c r="V38" s="107">
        <f t="shared" si="6"/>
        <v>0</v>
      </c>
      <c r="W38" s="107">
        <f t="shared" si="6"/>
        <v>3.0254442335950062</v>
      </c>
      <c r="X38" s="107">
        <f t="shared" si="6"/>
        <v>0</v>
      </c>
      <c r="Y38" s="107">
        <f t="shared" si="6"/>
        <v>0</v>
      </c>
      <c r="Z38" s="107">
        <f t="shared" si="6"/>
        <v>2.953776479888492</v>
      </c>
      <c r="AA38" s="107">
        <f t="shared" si="6"/>
        <v>0</v>
      </c>
      <c r="AB38" s="107">
        <f t="shared" si="6"/>
        <v>0</v>
      </c>
      <c r="AC38" s="107">
        <f t="shared" si="6"/>
        <v>2.8008728473853179</v>
      </c>
      <c r="AD38" s="107">
        <f t="shared" si="6"/>
        <v>0</v>
      </c>
      <c r="AE38" s="107">
        <f t="shared" si="6"/>
        <v>0</v>
      </c>
      <c r="AF38" s="107">
        <f t="shared" si="6"/>
        <v>2.7106054741435153</v>
      </c>
      <c r="AG38" s="107">
        <f t="shared" si="6"/>
        <v>0</v>
      </c>
      <c r="AH38" s="107">
        <f t="shared" si="6"/>
        <v>0</v>
      </c>
      <c r="AI38" s="107">
        <f t="shared" si="6"/>
        <v>2.6341547019804148</v>
      </c>
      <c r="AJ38" s="107">
        <f t="shared" si="6"/>
        <v>0</v>
      </c>
      <c r="AK38" s="107">
        <f t="shared" si="6"/>
        <v>0</v>
      </c>
      <c r="AL38" s="107">
        <f t="shared" si="6"/>
        <v>2.5529527518862736</v>
      </c>
      <c r="AM38" s="107">
        <f t="shared" si="6"/>
        <v>0</v>
      </c>
      <c r="AN38" s="107">
        <f t="shared" si="6"/>
        <v>0</v>
      </c>
      <c r="AO38" s="107">
        <f t="shared" si="6"/>
        <v>1.2954365428347208</v>
      </c>
      <c r="AP38" s="107">
        <f t="shared" si="6"/>
        <v>0</v>
      </c>
      <c r="AQ38" s="148"/>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148"/>
      <c r="BT38" s="148"/>
      <c r="BU38" s="148"/>
      <c r="BV38" s="148"/>
      <c r="BW38" s="148"/>
      <c r="BX38" s="148"/>
      <c r="BY38" s="148"/>
      <c r="BZ38" s="148"/>
      <c r="CA38" s="148"/>
      <c r="CB38" s="148"/>
      <c r="CC38" s="148"/>
      <c r="CD38" s="148"/>
      <c r="CE38" s="148"/>
      <c r="CF38" s="148"/>
      <c r="CG38" s="148"/>
      <c r="CH38" s="148"/>
      <c r="CI38" s="148"/>
      <c r="CS38" s="75"/>
      <c r="CT38" s="55"/>
    </row>
    <row r="39" spans="1:98" ht="27.95" customHeight="1" x14ac:dyDescent="0.3">
      <c r="A39" s="99"/>
      <c r="B39" s="9" t="s">
        <v>48</v>
      </c>
      <c r="C39" s="9" t="s">
        <v>49</v>
      </c>
      <c r="D39" s="9" t="s">
        <v>119</v>
      </c>
      <c r="E39" s="14">
        <v>29.445202097142825</v>
      </c>
      <c r="F39" s="14">
        <f>+IF($D39="USD",$E39,$E39/$C$62)</f>
        <v>29.445202097142825</v>
      </c>
      <c r="G39" s="9"/>
      <c r="H39" s="44" t="s">
        <v>193</v>
      </c>
      <c r="I39" s="30">
        <v>39706</v>
      </c>
      <c r="J39" s="47" t="s">
        <v>205</v>
      </c>
      <c r="K39" s="31">
        <v>360</v>
      </c>
      <c r="L39" s="10" t="s">
        <v>197</v>
      </c>
      <c r="M39" s="30">
        <v>50663</v>
      </c>
      <c r="N39" s="10" t="s">
        <v>195</v>
      </c>
      <c r="O39" s="15"/>
      <c r="P39" s="105">
        <v>0</v>
      </c>
      <c r="Q39" s="105">
        <v>2.4138399384572717</v>
      </c>
      <c r="R39" s="105">
        <v>0</v>
      </c>
      <c r="S39" s="105">
        <v>0</v>
      </c>
      <c r="T39" s="105">
        <v>2.8569494664141861</v>
      </c>
      <c r="U39" s="105">
        <v>0</v>
      </c>
      <c r="V39" s="105">
        <v>0</v>
      </c>
      <c r="W39" s="105">
        <v>3.0254442335950062</v>
      </c>
      <c r="X39" s="105">
        <v>0</v>
      </c>
      <c r="Y39" s="105">
        <v>0</v>
      </c>
      <c r="Z39" s="105">
        <v>2.953776479888492</v>
      </c>
      <c r="AA39" s="105">
        <v>0</v>
      </c>
      <c r="AB39" s="105">
        <v>0</v>
      </c>
      <c r="AC39" s="105">
        <v>2.8008728473853179</v>
      </c>
      <c r="AD39" s="105">
        <v>0</v>
      </c>
      <c r="AE39" s="105">
        <v>0</v>
      </c>
      <c r="AF39" s="105">
        <v>2.7106054741435153</v>
      </c>
      <c r="AG39" s="105">
        <v>0</v>
      </c>
      <c r="AH39" s="105">
        <v>0</v>
      </c>
      <c r="AI39" s="105">
        <v>2.6341547019804148</v>
      </c>
      <c r="AJ39" s="105">
        <v>0</v>
      </c>
      <c r="AK39" s="105">
        <v>0</v>
      </c>
      <c r="AL39" s="105">
        <v>2.5529527518862736</v>
      </c>
      <c r="AM39" s="105">
        <v>0</v>
      </c>
      <c r="AN39" s="106">
        <v>0</v>
      </c>
      <c r="AO39" s="106">
        <v>1.2954365428347208</v>
      </c>
      <c r="AP39" s="106">
        <v>0</v>
      </c>
      <c r="AQ39" s="147"/>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147"/>
      <c r="BT39" s="147"/>
      <c r="BU39" s="147"/>
      <c r="BV39" s="147"/>
      <c r="BW39" s="147"/>
      <c r="BX39" s="147"/>
      <c r="BY39" s="147"/>
      <c r="BZ39" s="147"/>
      <c r="CA39" s="147"/>
      <c r="CB39" s="147"/>
      <c r="CC39" s="147"/>
      <c r="CD39" s="147"/>
      <c r="CE39" s="147"/>
      <c r="CF39" s="147"/>
      <c r="CG39" s="147"/>
      <c r="CH39" s="147"/>
      <c r="CI39" s="147"/>
      <c r="CS39" s="75"/>
      <c r="CT39" s="55"/>
    </row>
    <row r="40" spans="1:98" ht="27.95" customHeight="1" x14ac:dyDescent="0.3">
      <c r="A40" s="99"/>
      <c r="B40" s="9" t="s">
        <v>50</v>
      </c>
      <c r="C40" s="9" t="s">
        <v>51</v>
      </c>
      <c r="D40" s="9" t="s">
        <v>119</v>
      </c>
      <c r="E40" s="13">
        <v>0.21524922428571205</v>
      </c>
      <c r="F40" s="14">
        <f>+IF($D40="USD",$E40,$E40/$C$62)</f>
        <v>0.21524922428571205</v>
      </c>
      <c r="G40" s="9"/>
      <c r="H40" s="44" t="s">
        <v>193</v>
      </c>
      <c r="I40" s="30">
        <v>39066</v>
      </c>
      <c r="J40" s="47" t="s">
        <v>205</v>
      </c>
      <c r="K40" s="31">
        <v>186</v>
      </c>
      <c r="L40" s="10" t="s">
        <v>197</v>
      </c>
      <c r="M40" s="30">
        <v>44727</v>
      </c>
      <c r="N40" s="10" t="s">
        <v>195</v>
      </c>
      <c r="O40" s="15"/>
      <c r="P40" s="105">
        <v>0</v>
      </c>
      <c r="Q40" s="105">
        <v>0.21672514787952654</v>
      </c>
      <c r="R40" s="105">
        <v>0</v>
      </c>
      <c r="S40" s="105">
        <v>0</v>
      </c>
      <c r="T40" s="105">
        <v>0</v>
      </c>
      <c r="U40" s="105">
        <v>0</v>
      </c>
      <c r="V40" s="105">
        <v>0</v>
      </c>
      <c r="W40" s="105">
        <v>0</v>
      </c>
      <c r="X40" s="105">
        <v>0</v>
      </c>
      <c r="Y40" s="105">
        <v>0</v>
      </c>
      <c r="Z40" s="105">
        <v>0</v>
      </c>
      <c r="AA40" s="105">
        <v>0</v>
      </c>
      <c r="AB40" s="105">
        <v>0</v>
      </c>
      <c r="AC40" s="105">
        <v>0</v>
      </c>
      <c r="AD40" s="105">
        <v>0</v>
      </c>
      <c r="AE40" s="105">
        <v>0</v>
      </c>
      <c r="AF40" s="105">
        <v>0</v>
      </c>
      <c r="AG40" s="105">
        <v>0</v>
      </c>
      <c r="AH40" s="105">
        <v>0</v>
      </c>
      <c r="AI40" s="105">
        <v>0</v>
      </c>
      <c r="AJ40" s="105">
        <v>0</v>
      </c>
      <c r="AK40" s="105">
        <v>0</v>
      </c>
      <c r="AL40" s="105">
        <v>0</v>
      </c>
      <c r="AM40" s="105">
        <v>0</v>
      </c>
      <c r="AN40" s="106">
        <v>0</v>
      </c>
      <c r="AO40" s="106">
        <v>0</v>
      </c>
      <c r="AP40" s="106">
        <v>0</v>
      </c>
      <c r="AQ40" s="147"/>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147"/>
      <c r="BT40" s="147"/>
      <c r="BU40" s="147"/>
      <c r="BV40" s="147"/>
      <c r="BW40" s="147"/>
      <c r="BX40" s="147"/>
      <c r="BY40" s="147"/>
      <c r="BZ40" s="147"/>
      <c r="CA40" s="147"/>
      <c r="CB40" s="147"/>
      <c r="CC40" s="147"/>
      <c r="CD40" s="147"/>
      <c r="CE40" s="147"/>
      <c r="CF40" s="147"/>
      <c r="CG40" s="147"/>
      <c r="CH40" s="147"/>
      <c r="CI40" s="147"/>
      <c r="CS40" s="75"/>
      <c r="CT40" s="55"/>
    </row>
    <row r="41" spans="1:98" ht="27.95" customHeight="1" x14ac:dyDescent="0.3">
      <c r="A41" s="99"/>
      <c r="B41" s="21" t="s">
        <v>113</v>
      </c>
      <c r="C41" s="21"/>
      <c r="D41" s="21"/>
      <c r="E41" s="21"/>
      <c r="F41" s="38">
        <f>+SUM(F42:F47)</f>
        <v>622.74147333887788</v>
      </c>
      <c r="G41" s="95">
        <f>+F41/$F$49</f>
        <v>0.55192265896278625</v>
      </c>
      <c r="H41" s="45"/>
      <c r="I41" s="21"/>
      <c r="J41" s="48"/>
      <c r="K41" s="21"/>
      <c r="L41" s="21"/>
      <c r="M41" s="21"/>
      <c r="N41" s="21"/>
      <c r="O41" s="34"/>
      <c r="P41" s="104">
        <f t="shared" ref="P41:AP41" si="7">+SUM(P42:P47)</f>
        <v>3927.8770876795083</v>
      </c>
      <c r="Q41" s="104">
        <f t="shared" si="7"/>
        <v>22.523299999999999</v>
      </c>
      <c r="R41" s="104">
        <f t="shared" si="7"/>
        <v>0</v>
      </c>
      <c r="S41" s="104">
        <f t="shared" si="7"/>
        <v>5942.9266274986421</v>
      </c>
      <c r="T41" s="104">
        <f t="shared" si="7"/>
        <v>106.85828076923077</v>
      </c>
      <c r="U41" s="104">
        <f t="shared" si="7"/>
        <v>0</v>
      </c>
      <c r="V41" s="104">
        <f t="shared" si="7"/>
        <v>4563.764799848951</v>
      </c>
      <c r="W41" s="104">
        <f t="shared" si="7"/>
        <v>106.14487307692309</v>
      </c>
      <c r="X41" s="104">
        <f t="shared" si="7"/>
        <v>0</v>
      </c>
      <c r="Y41" s="104">
        <f t="shared" si="7"/>
        <v>1543.8556719409326</v>
      </c>
      <c r="Z41" s="104">
        <f t="shared" si="7"/>
        <v>101.45676538461539</v>
      </c>
      <c r="AA41" s="104">
        <f t="shared" si="7"/>
        <v>0</v>
      </c>
      <c r="AB41" s="104">
        <f t="shared" si="7"/>
        <v>1117.287931792722</v>
      </c>
      <c r="AC41" s="104">
        <f t="shared" si="7"/>
        <v>96.768657692307713</v>
      </c>
      <c r="AD41" s="104">
        <f t="shared" si="7"/>
        <v>0</v>
      </c>
      <c r="AE41" s="104">
        <f t="shared" si="7"/>
        <v>920.29163035274166</v>
      </c>
      <c r="AF41" s="104">
        <f t="shared" si="7"/>
        <v>92.080550000000017</v>
      </c>
      <c r="AG41" s="104">
        <f t="shared" si="7"/>
        <v>0</v>
      </c>
      <c r="AH41" s="104">
        <f t="shared" si="7"/>
        <v>774.88169238746673</v>
      </c>
      <c r="AI41" s="104">
        <f t="shared" si="7"/>
        <v>87.39244230769232</v>
      </c>
      <c r="AJ41" s="104">
        <f t="shared" si="7"/>
        <v>0</v>
      </c>
      <c r="AK41" s="104">
        <f t="shared" si="7"/>
        <v>659.27895787500165</v>
      </c>
      <c r="AL41" s="104">
        <f t="shared" si="7"/>
        <v>41.938180769230776</v>
      </c>
      <c r="AM41" s="104">
        <f t="shared" si="7"/>
        <v>0</v>
      </c>
      <c r="AN41" s="104">
        <f t="shared" si="7"/>
        <v>55.888328174088954</v>
      </c>
      <c r="AO41" s="104">
        <f t="shared" si="7"/>
        <v>0</v>
      </c>
      <c r="AP41" s="104">
        <f t="shared" si="7"/>
        <v>0</v>
      </c>
      <c r="AQ41" s="142"/>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142"/>
      <c r="BT41" s="142"/>
      <c r="BU41" s="142"/>
      <c r="BV41" s="142"/>
      <c r="BW41" s="142"/>
      <c r="BX41" s="142"/>
      <c r="BY41" s="142"/>
      <c r="BZ41" s="142"/>
      <c r="CA41" s="142"/>
      <c r="CB41" s="142"/>
      <c r="CC41" s="142"/>
      <c r="CD41" s="142"/>
      <c r="CE41" s="142"/>
      <c r="CF41" s="142"/>
      <c r="CG41" s="142"/>
      <c r="CH41" s="142"/>
      <c r="CI41" s="142"/>
    </row>
    <row r="42" spans="1:98" ht="27.95" customHeight="1" x14ac:dyDescent="0.3">
      <c r="A42" s="99"/>
      <c r="B42" s="9" t="s">
        <v>219</v>
      </c>
      <c r="C42" s="9" t="s">
        <v>152</v>
      </c>
      <c r="D42" s="9" t="s">
        <v>119</v>
      </c>
      <c r="E42" s="13">
        <v>529.96</v>
      </c>
      <c r="F42" s="14">
        <f t="shared" ref="F42:F47" si="8">+IF($D42="USD",$E42,$E42/$C$62)</f>
        <v>529.96</v>
      </c>
      <c r="G42" s="9"/>
      <c r="H42" s="44" t="s">
        <v>206</v>
      </c>
      <c r="I42" s="30">
        <v>43970</v>
      </c>
      <c r="J42" s="47">
        <v>4.2500000000000003E-2</v>
      </c>
      <c r="K42" s="31">
        <v>106</v>
      </c>
      <c r="L42" s="10" t="s">
        <v>197</v>
      </c>
      <c r="M42" s="30">
        <v>47196</v>
      </c>
      <c r="N42" s="10" t="s">
        <v>168</v>
      </c>
      <c r="O42" s="15"/>
      <c r="P42" s="105">
        <v>0</v>
      </c>
      <c r="Q42" s="105">
        <v>22.523299999999999</v>
      </c>
      <c r="R42" s="105">
        <v>0</v>
      </c>
      <c r="S42" s="105">
        <v>0</v>
      </c>
      <c r="T42" s="105">
        <v>106.85828076923077</v>
      </c>
      <c r="U42" s="105">
        <v>0</v>
      </c>
      <c r="V42" s="105">
        <v>0</v>
      </c>
      <c r="W42" s="105">
        <v>106.14487307692309</v>
      </c>
      <c r="X42" s="105">
        <v>0</v>
      </c>
      <c r="Y42" s="105">
        <v>0</v>
      </c>
      <c r="Z42" s="105">
        <v>101.45676538461539</v>
      </c>
      <c r="AA42" s="105">
        <v>0</v>
      </c>
      <c r="AB42" s="105">
        <v>0</v>
      </c>
      <c r="AC42" s="105">
        <v>96.768657692307713</v>
      </c>
      <c r="AD42" s="105">
        <v>0</v>
      </c>
      <c r="AE42" s="105">
        <v>0</v>
      </c>
      <c r="AF42" s="105">
        <v>92.080550000000017</v>
      </c>
      <c r="AG42" s="105">
        <v>0</v>
      </c>
      <c r="AH42" s="105">
        <v>0</v>
      </c>
      <c r="AI42" s="105">
        <v>87.39244230769232</v>
      </c>
      <c r="AJ42" s="105">
        <v>0</v>
      </c>
      <c r="AK42" s="105">
        <v>0</v>
      </c>
      <c r="AL42" s="105">
        <v>41.938180769230776</v>
      </c>
      <c r="AM42" s="105">
        <v>0</v>
      </c>
      <c r="AN42" s="106">
        <v>0</v>
      </c>
      <c r="AO42" s="106">
        <v>0</v>
      </c>
      <c r="AP42" s="106">
        <v>0</v>
      </c>
      <c r="AQ42" s="147"/>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147"/>
      <c r="BT42" s="147"/>
      <c r="BU42" s="147"/>
      <c r="BV42" s="147"/>
      <c r="BW42" s="147"/>
      <c r="BX42" s="147"/>
      <c r="BY42" s="147"/>
      <c r="BZ42" s="147"/>
      <c r="CA42" s="147"/>
      <c r="CB42" s="147"/>
      <c r="CC42" s="147"/>
      <c r="CD42" s="147"/>
      <c r="CE42" s="147"/>
      <c r="CF42" s="147"/>
      <c r="CG42" s="147"/>
      <c r="CH42" s="147"/>
      <c r="CI42" s="147"/>
    </row>
    <row r="43" spans="1:98" ht="27.95" customHeight="1" x14ac:dyDescent="0.3">
      <c r="A43" s="99"/>
      <c r="B43" s="9" t="s">
        <v>172</v>
      </c>
      <c r="C43" s="9" t="s">
        <v>173</v>
      </c>
      <c r="D43" s="9" t="s">
        <v>2</v>
      </c>
      <c r="E43" s="13">
        <v>3325</v>
      </c>
      <c r="F43" s="14">
        <f t="shared" si="8"/>
        <v>29.960812158773379</v>
      </c>
      <c r="G43" s="9"/>
      <c r="H43" s="44" t="s">
        <v>193</v>
      </c>
      <c r="I43" s="30">
        <v>44547</v>
      </c>
      <c r="J43" s="47" t="s">
        <v>207</v>
      </c>
      <c r="K43" s="31">
        <v>36</v>
      </c>
      <c r="L43" s="10" t="s">
        <v>197</v>
      </c>
      <c r="M43" s="30">
        <v>45643</v>
      </c>
      <c r="N43" s="10" t="s">
        <v>168</v>
      </c>
      <c r="O43" s="15"/>
      <c r="P43" s="105">
        <v>141.3125</v>
      </c>
      <c r="Q43" s="105">
        <v>0</v>
      </c>
      <c r="R43" s="105">
        <v>0</v>
      </c>
      <c r="S43" s="105">
        <v>1249.5350000000001</v>
      </c>
      <c r="T43" s="105">
        <v>0</v>
      </c>
      <c r="U43" s="105">
        <v>0</v>
      </c>
      <c r="V43" s="105">
        <v>2287.63441375</v>
      </c>
      <c r="W43" s="105">
        <v>0</v>
      </c>
      <c r="X43" s="105">
        <v>0</v>
      </c>
      <c r="Y43" s="105">
        <v>0</v>
      </c>
      <c r="Z43" s="105">
        <v>0</v>
      </c>
      <c r="AA43" s="105">
        <v>0</v>
      </c>
      <c r="AB43" s="105">
        <v>0</v>
      </c>
      <c r="AC43" s="105">
        <v>0</v>
      </c>
      <c r="AD43" s="105">
        <v>0</v>
      </c>
      <c r="AE43" s="105">
        <v>0</v>
      </c>
      <c r="AF43" s="105">
        <v>0</v>
      </c>
      <c r="AG43" s="105">
        <v>0</v>
      </c>
      <c r="AH43" s="105">
        <v>0</v>
      </c>
      <c r="AI43" s="105">
        <v>0</v>
      </c>
      <c r="AJ43" s="105">
        <v>0</v>
      </c>
      <c r="AK43" s="105">
        <v>0</v>
      </c>
      <c r="AL43" s="105">
        <v>0</v>
      </c>
      <c r="AM43" s="105">
        <v>0</v>
      </c>
      <c r="AN43" s="106">
        <v>0</v>
      </c>
      <c r="AO43" s="106">
        <v>0</v>
      </c>
      <c r="AP43" s="106">
        <v>0</v>
      </c>
      <c r="AQ43" s="147"/>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147"/>
      <c r="BT43" s="147"/>
      <c r="BU43" s="147"/>
      <c r="BV43" s="147"/>
      <c r="BW43" s="147"/>
      <c r="BX43" s="147"/>
      <c r="BY43" s="147"/>
      <c r="BZ43" s="147"/>
      <c r="CA43" s="147"/>
      <c r="CB43" s="147"/>
      <c r="CC43" s="147"/>
      <c r="CD43" s="147"/>
      <c r="CE43" s="147"/>
      <c r="CF43" s="147"/>
      <c r="CG43" s="147"/>
      <c r="CH43" s="147"/>
      <c r="CI43" s="147"/>
    </row>
    <row r="44" spans="1:98" ht="27.95" customHeight="1" x14ac:dyDescent="0.3">
      <c r="A44" s="99"/>
      <c r="B44" s="9" t="s">
        <v>218</v>
      </c>
      <c r="C44" s="9" t="s">
        <v>177</v>
      </c>
      <c r="D44" s="9" t="s">
        <v>2</v>
      </c>
      <c r="E44" s="13">
        <v>3076.3842909999998</v>
      </c>
      <c r="F44" s="14">
        <f t="shared" si="8"/>
        <v>27.720593043865328</v>
      </c>
      <c r="G44" s="9"/>
      <c r="H44" s="44" t="s">
        <v>193</v>
      </c>
      <c r="I44" s="30">
        <v>44635</v>
      </c>
      <c r="J44" s="47" t="s">
        <v>208</v>
      </c>
      <c r="K44" s="31">
        <v>108</v>
      </c>
      <c r="L44" s="10" t="s">
        <v>201</v>
      </c>
      <c r="M44" s="30">
        <v>47922</v>
      </c>
      <c r="N44" s="10" t="s">
        <v>168</v>
      </c>
      <c r="O44" s="15"/>
      <c r="P44" s="105">
        <v>1008.4457998953285</v>
      </c>
      <c r="Q44" s="105">
        <v>0</v>
      </c>
      <c r="R44" s="105">
        <v>0</v>
      </c>
      <c r="S44" s="105">
        <v>1504.7312166388174</v>
      </c>
      <c r="T44" s="105">
        <v>0</v>
      </c>
      <c r="U44" s="105">
        <v>0</v>
      </c>
      <c r="V44" s="105">
        <v>1087.7314008503297</v>
      </c>
      <c r="W44" s="105">
        <v>0</v>
      </c>
      <c r="X44" s="105">
        <v>0</v>
      </c>
      <c r="Y44" s="105">
        <v>1081.4297482534378</v>
      </c>
      <c r="Z44" s="105">
        <v>0</v>
      </c>
      <c r="AA44" s="105">
        <v>0</v>
      </c>
      <c r="AB44" s="105">
        <v>1117.287931792722</v>
      </c>
      <c r="AC44" s="105">
        <v>0</v>
      </c>
      <c r="AD44" s="105">
        <v>0</v>
      </c>
      <c r="AE44" s="105">
        <v>920.29163035274166</v>
      </c>
      <c r="AF44" s="105">
        <v>0</v>
      </c>
      <c r="AG44" s="105">
        <v>0</v>
      </c>
      <c r="AH44" s="105">
        <v>774.88169238746673</v>
      </c>
      <c r="AI44" s="105">
        <v>0</v>
      </c>
      <c r="AJ44" s="105">
        <v>0</v>
      </c>
      <c r="AK44" s="105">
        <v>659.27895787500165</v>
      </c>
      <c r="AL44" s="105">
        <v>0</v>
      </c>
      <c r="AM44" s="105">
        <v>0</v>
      </c>
      <c r="AN44" s="106">
        <v>55.888328174088954</v>
      </c>
      <c r="AO44" s="106">
        <v>0</v>
      </c>
      <c r="AP44" s="106">
        <v>0</v>
      </c>
      <c r="AQ44" s="147"/>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147"/>
      <c r="BT44" s="147"/>
      <c r="BU44" s="147"/>
      <c r="BV44" s="147"/>
      <c r="BW44" s="147"/>
      <c r="BX44" s="147"/>
      <c r="BY44" s="147"/>
      <c r="BZ44" s="147"/>
      <c r="CA44" s="147"/>
      <c r="CB44" s="147"/>
      <c r="CC44" s="147"/>
      <c r="CD44" s="147"/>
      <c r="CE44" s="147"/>
      <c r="CF44" s="147"/>
      <c r="CG44" s="147"/>
      <c r="CH44" s="147"/>
      <c r="CI44" s="147"/>
    </row>
    <row r="45" spans="1:98" ht="27.95" customHeight="1" x14ac:dyDescent="0.3">
      <c r="A45" s="99"/>
      <c r="B45" s="9" t="s">
        <v>159</v>
      </c>
      <c r="C45" s="9" t="s">
        <v>160</v>
      </c>
      <c r="D45" s="9" t="s">
        <v>2</v>
      </c>
      <c r="E45" s="16">
        <v>2625</v>
      </c>
      <c r="F45" s="14">
        <f t="shared" si="8"/>
        <v>23.653272756926352</v>
      </c>
      <c r="G45" s="9"/>
      <c r="H45" s="44" t="s">
        <v>193</v>
      </c>
      <c r="I45" s="30">
        <v>44385</v>
      </c>
      <c r="J45" s="47" t="s">
        <v>209</v>
      </c>
      <c r="K45" s="31">
        <v>48</v>
      </c>
      <c r="L45" s="10" t="s">
        <v>201</v>
      </c>
      <c r="M45" s="30">
        <v>45805</v>
      </c>
      <c r="N45" s="10" t="s">
        <v>168</v>
      </c>
      <c r="O45" s="15"/>
      <c r="P45" s="105">
        <v>2134.8878816431902</v>
      </c>
      <c r="Q45" s="105">
        <v>0</v>
      </c>
      <c r="R45" s="105">
        <v>0</v>
      </c>
      <c r="S45" s="105">
        <v>1606.1538455208292</v>
      </c>
      <c r="T45" s="105">
        <v>0</v>
      </c>
      <c r="U45" s="105">
        <v>0</v>
      </c>
      <c r="V45" s="105">
        <v>1176.3994267014741</v>
      </c>
      <c r="W45" s="105">
        <v>0</v>
      </c>
      <c r="X45" s="105">
        <v>0</v>
      </c>
      <c r="Y45" s="105">
        <v>453.68266205946719</v>
      </c>
      <c r="Z45" s="105">
        <v>0</v>
      </c>
      <c r="AA45" s="105">
        <v>0</v>
      </c>
      <c r="AB45" s="105">
        <v>0</v>
      </c>
      <c r="AC45" s="105">
        <v>0</v>
      </c>
      <c r="AD45" s="105">
        <v>0</v>
      </c>
      <c r="AE45" s="105">
        <v>0</v>
      </c>
      <c r="AF45" s="105">
        <v>0</v>
      </c>
      <c r="AG45" s="105">
        <v>0</v>
      </c>
      <c r="AH45" s="105">
        <v>0</v>
      </c>
      <c r="AI45" s="105">
        <v>0</v>
      </c>
      <c r="AJ45" s="105">
        <v>0</v>
      </c>
      <c r="AK45" s="105">
        <v>0</v>
      </c>
      <c r="AL45" s="105">
        <v>0</v>
      </c>
      <c r="AM45" s="105">
        <v>0</v>
      </c>
      <c r="AN45" s="106">
        <v>0</v>
      </c>
      <c r="AO45" s="106">
        <v>0</v>
      </c>
      <c r="AP45" s="106">
        <v>0</v>
      </c>
      <c r="AQ45" s="147"/>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147"/>
      <c r="BT45" s="147"/>
      <c r="BU45" s="147"/>
      <c r="BV45" s="147"/>
      <c r="BW45" s="147"/>
      <c r="BX45" s="147"/>
      <c r="BY45" s="147"/>
      <c r="BZ45" s="147"/>
      <c r="CA45" s="147"/>
      <c r="CB45" s="147"/>
      <c r="CC45" s="147"/>
      <c r="CD45" s="147"/>
      <c r="CE45" s="147"/>
      <c r="CF45" s="147"/>
      <c r="CG45" s="147"/>
      <c r="CH45" s="147"/>
      <c r="CI45" s="147"/>
    </row>
    <row r="46" spans="1:98" ht="27.95" customHeight="1" x14ac:dyDescent="0.3">
      <c r="A46" s="99"/>
      <c r="B46" s="9" t="s">
        <v>174</v>
      </c>
      <c r="C46" s="9" t="s">
        <v>175</v>
      </c>
      <c r="D46" s="9" t="s">
        <v>2</v>
      </c>
      <c r="E46" s="16">
        <v>1245.6790920000001</v>
      </c>
      <c r="F46" s="14">
        <f t="shared" si="8"/>
        <v>11.224528506924328</v>
      </c>
      <c r="G46" s="9"/>
      <c r="H46" s="44" t="s">
        <v>193</v>
      </c>
      <c r="I46" s="30">
        <v>44547</v>
      </c>
      <c r="J46" s="47" t="s">
        <v>210</v>
      </c>
      <c r="K46" s="31">
        <v>18</v>
      </c>
      <c r="L46" s="10" t="s">
        <v>201</v>
      </c>
      <c r="M46" s="30">
        <v>45094</v>
      </c>
      <c r="N46" s="10" t="s">
        <v>168</v>
      </c>
      <c r="O46" s="15"/>
      <c r="P46" s="105">
        <v>626.71411674248009</v>
      </c>
      <c r="Q46" s="105">
        <v>0</v>
      </c>
      <c r="R46" s="105">
        <v>0</v>
      </c>
      <c r="S46" s="105">
        <v>1566.9675450934592</v>
      </c>
      <c r="T46" s="105">
        <v>0</v>
      </c>
      <c r="U46" s="105">
        <v>0</v>
      </c>
      <c r="V46" s="105">
        <v>0</v>
      </c>
      <c r="W46" s="105">
        <v>0</v>
      </c>
      <c r="X46" s="105">
        <v>0</v>
      </c>
      <c r="Y46" s="105">
        <v>0</v>
      </c>
      <c r="Z46" s="105">
        <v>0</v>
      </c>
      <c r="AA46" s="105">
        <v>0</v>
      </c>
      <c r="AB46" s="105">
        <v>0</v>
      </c>
      <c r="AC46" s="105">
        <v>0</v>
      </c>
      <c r="AD46" s="105">
        <v>0</v>
      </c>
      <c r="AE46" s="105">
        <v>0</v>
      </c>
      <c r="AF46" s="105">
        <v>0</v>
      </c>
      <c r="AG46" s="105">
        <v>0</v>
      </c>
      <c r="AH46" s="105">
        <v>0</v>
      </c>
      <c r="AI46" s="105">
        <v>0</v>
      </c>
      <c r="AJ46" s="105">
        <v>0</v>
      </c>
      <c r="AK46" s="105">
        <v>0</v>
      </c>
      <c r="AL46" s="105">
        <v>0</v>
      </c>
      <c r="AM46" s="105">
        <v>0</v>
      </c>
      <c r="AN46" s="106">
        <v>0</v>
      </c>
      <c r="AO46" s="106">
        <v>0</v>
      </c>
      <c r="AP46" s="106">
        <v>0</v>
      </c>
      <c r="AQ46" s="147"/>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147"/>
      <c r="BT46" s="147"/>
      <c r="BU46" s="147"/>
      <c r="BV46" s="147"/>
      <c r="BW46" s="147"/>
      <c r="BX46" s="147"/>
      <c r="BY46" s="147"/>
      <c r="BZ46" s="147"/>
      <c r="CA46" s="147"/>
      <c r="CB46" s="147"/>
      <c r="CC46" s="147"/>
      <c r="CD46" s="147"/>
      <c r="CE46" s="147"/>
      <c r="CF46" s="147"/>
      <c r="CG46" s="147"/>
      <c r="CH46" s="147"/>
      <c r="CI46" s="147"/>
    </row>
    <row r="47" spans="1:98" ht="27.95" customHeight="1" x14ac:dyDescent="0.3">
      <c r="A47" s="99"/>
      <c r="B47" s="9" t="s">
        <v>52</v>
      </c>
      <c r="C47" s="9" t="s">
        <v>53</v>
      </c>
      <c r="D47" s="9" t="s">
        <v>2</v>
      </c>
      <c r="E47" s="16">
        <v>24.66679964399999</v>
      </c>
      <c r="F47" s="14">
        <f t="shared" si="8"/>
        <v>0.22226687238856596</v>
      </c>
      <c r="G47" s="9"/>
      <c r="H47" s="44" t="s">
        <v>193</v>
      </c>
      <c r="I47" s="30">
        <v>43494</v>
      </c>
      <c r="J47" s="47" t="s">
        <v>211</v>
      </c>
      <c r="K47" s="31">
        <v>84</v>
      </c>
      <c r="L47" s="10" t="s">
        <v>197</v>
      </c>
      <c r="M47" s="30">
        <v>45870</v>
      </c>
      <c r="N47" s="10" t="s">
        <v>168</v>
      </c>
      <c r="O47" s="15"/>
      <c r="P47" s="105">
        <v>16.516789398509296</v>
      </c>
      <c r="Q47" s="105">
        <v>0</v>
      </c>
      <c r="R47" s="105">
        <v>0</v>
      </c>
      <c r="S47" s="105">
        <v>15.539020245536266</v>
      </c>
      <c r="T47" s="105">
        <v>0</v>
      </c>
      <c r="U47" s="105">
        <v>0</v>
      </c>
      <c r="V47" s="105">
        <v>11.999558547147018</v>
      </c>
      <c r="W47" s="105">
        <v>0</v>
      </c>
      <c r="X47" s="105">
        <v>0</v>
      </c>
      <c r="Y47" s="105">
        <v>8.7432616280274882</v>
      </c>
      <c r="Z47" s="105">
        <v>0</v>
      </c>
      <c r="AA47" s="105">
        <v>0</v>
      </c>
      <c r="AB47" s="105">
        <v>0</v>
      </c>
      <c r="AC47" s="105">
        <v>0</v>
      </c>
      <c r="AD47" s="105">
        <v>0</v>
      </c>
      <c r="AE47" s="105">
        <v>0</v>
      </c>
      <c r="AF47" s="105">
        <v>0</v>
      </c>
      <c r="AG47" s="105">
        <v>0</v>
      </c>
      <c r="AH47" s="105">
        <v>0</v>
      </c>
      <c r="AI47" s="105">
        <v>0</v>
      </c>
      <c r="AJ47" s="105">
        <v>0</v>
      </c>
      <c r="AK47" s="105">
        <v>0</v>
      </c>
      <c r="AL47" s="105">
        <v>0</v>
      </c>
      <c r="AM47" s="105">
        <v>0</v>
      </c>
      <c r="AN47" s="106">
        <v>0</v>
      </c>
      <c r="AO47" s="106">
        <v>0</v>
      </c>
      <c r="AP47" s="106">
        <v>0</v>
      </c>
      <c r="AQ47" s="147"/>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147"/>
      <c r="BT47" s="147"/>
      <c r="BU47" s="147"/>
      <c r="BV47" s="147"/>
      <c r="BW47" s="147"/>
      <c r="BX47" s="147"/>
      <c r="BY47" s="147"/>
      <c r="BZ47" s="147"/>
      <c r="CA47" s="147"/>
      <c r="CB47" s="147"/>
      <c r="CC47" s="147"/>
      <c r="CD47" s="147"/>
      <c r="CE47" s="147"/>
      <c r="CF47" s="147"/>
      <c r="CG47" s="147"/>
      <c r="CH47" s="147"/>
      <c r="CI47" s="147"/>
    </row>
    <row r="48" spans="1:98" ht="6.75" customHeight="1" x14ac:dyDescent="0.3">
      <c r="B48" s="24"/>
      <c r="C48" s="15"/>
      <c r="D48" s="15"/>
      <c r="E48" s="15"/>
      <c r="F48" s="15"/>
      <c r="G48" s="15"/>
      <c r="H48" s="15"/>
      <c r="I48" s="15"/>
      <c r="J48" s="15"/>
      <c r="K48" s="15"/>
      <c r="L48" s="15"/>
      <c r="M48" s="15"/>
      <c r="N48" s="15"/>
      <c r="O48" s="15"/>
      <c r="P48" s="108"/>
      <c r="Q48" s="108"/>
      <c r="R48" s="108"/>
      <c r="S48" s="108"/>
      <c r="T48" s="108"/>
      <c r="U48" s="108"/>
      <c r="V48" s="108"/>
      <c r="W48" s="108"/>
      <c r="X48" s="108"/>
      <c r="Y48" s="108"/>
      <c r="Z48" s="108"/>
      <c r="AA48" s="108"/>
      <c r="AB48" s="108"/>
      <c r="AC48" s="108"/>
      <c r="AD48" s="108"/>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row>
    <row r="49" spans="2:96" ht="29.25" customHeight="1" x14ac:dyDescent="0.3">
      <c r="B49" s="158" t="s">
        <v>67</v>
      </c>
      <c r="C49" s="159"/>
      <c r="D49" s="159"/>
      <c r="E49" s="36"/>
      <c r="F49" s="37">
        <f>+SUM($F$9,$F$23,$F$25,$F$41)</f>
        <v>1128.3129315784563</v>
      </c>
      <c r="G49" s="132"/>
      <c r="H49" s="36"/>
      <c r="I49" s="36"/>
      <c r="J49" s="36"/>
      <c r="K49" s="36"/>
      <c r="L49" s="36"/>
      <c r="M49" s="36"/>
      <c r="N49" s="36"/>
      <c r="O49" s="36"/>
      <c r="P49" s="103">
        <f>+SUM(P9,P23,P25,P41)</f>
        <v>14874.265951360248</v>
      </c>
      <c r="Q49" s="103">
        <f t="shared" ref="Q49:AP49" si="9">+SUM(Q9,Q23,Q25,Q41)</f>
        <v>41.687737737379834</v>
      </c>
      <c r="R49" s="103">
        <f t="shared" si="9"/>
        <v>44.272984168192444</v>
      </c>
      <c r="S49" s="103">
        <f t="shared" si="9"/>
        <v>17233.729833496633</v>
      </c>
      <c r="T49" s="103">
        <f t="shared" si="9"/>
        <v>128.74079980200537</v>
      </c>
      <c r="U49" s="103">
        <f t="shared" si="9"/>
        <v>45.576586590594097</v>
      </c>
      <c r="V49" s="103">
        <f t="shared" si="9"/>
        <v>4923.173349610639</v>
      </c>
      <c r="W49" s="103">
        <f t="shared" si="9"/>
        <v>128.10267510357266</v>
      </c>
      <c r="X49" s="103">
        <f t="shared" si="9"/>
        <v>43.618708047318449</v>
      </c>
      <c r="Y49" s="103">
        <f t="shared" si="9"/>
        <v>1693.1171042089049</v>
      </c>
      <c r="Z49" s="103">
        <f t="shared" si="9"/>
        <v>122.61866888037522</v>
      </c>
      <c r="AA49" s="103">
        <f t="shared" si="9"/>
        <v>41.634730456580144</v>
      </c>
      <c r="AB49" s="103">
        <f t="shared" si="9"/>
        <v>1156.9130895037072</v>
      </c>
      <c r="AC49" s="103">
        <f t="shared" si="9"/>
        <v>112.14150926658921</v>
      </c>
      <c r="AD49" s="103">
        <f t="shared" si="9"/>
        <v>23.376196838572081</v>
      </c>
      <c r="AE49" s="103">
        <f t="shared" si="9"/>
        <v>920.29163035274166</v>
      </c>
      <c r="AF49" s="103">
        <f t="shared" si="9"/>
        <v>106.9941300436855</v>
      </c>
      <c r="AG49" s="103">
        <f t="shared" si="9"/>
        <v>0</v>
      </c>
      <c r="AH49" s="103">
        <f t="shared" si="9"/>
        <v>774.88169238746673</v>
      </c>
      <c r="AI49" s="103">
        <f t="shared" si="9"/>
        <v>101.88388217074029</v>
      </c>
      <c r="AJ49" s="103">
        <f t="shared" si="9"/>
        <v>0</v>
      </c>
      <c r="AK49" s="103">
        <f t="shared" si="9"/>
        <v>659.27895787500165</v>
      </c>
      <c r="AL49" s="103">
        <f t="shared" si="9"/>
        <v>55.986309185927965</v>
      </c>
      <c r="AM49" s="103">
        <f t="shared" si="9"/>
        <v>0</v>
      </c>
      <c r="AN49" s="103">
        <f t="shared" si="9"/>
        <v>55.888328174088954</v>
      </c>
      <c r="AO49" s="103">
        <f t="shared" si="9"/>
        <v>6.0511798909047094</v>
      </c>
      <c r="AP49" s="103">
        <f t="shared" si="9"/>
        <v>0</v>
      </c>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row>
    <row r="50" spans="2:96" x14ac:dyDescent="0.3">
      <c r="B50" s="40"/>
      <c r="C50" s="40"/>
      <c r="D50" s="40"/>
      <c r="E50" s="40"/>
      <c r="F50" s="40"/>
      <c r="G50" s="40"/>
      <c r="H50" s="40"/>
      <c r="I50" s="40"/>
      <c r="J50" s="40"/>
      <c r="K50" s="40"/>
      <c r="L50" s="40"/>
      <c r="M50" s="40"/>
      <c r="N50" s="40"/>
      <c r="O50" s="129"/>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row>
    <row r="51" spans="2:96" ht="30" customHeight="1" x14ac:dyDescent="0.3">
      <c r="B51" s="23" t="s">
        <v>162</v>
      </c>
      <c r="E51" s="115"/>
      <c r="F51" s="40"/>
      <c r="G51" s="40"/>
      <c r="H51" s="40"/>
      <c r="I51" s="40"/>
      <c r="J51" s="40"/>
      <c r="K51" s="40"/>
      <c r="L51" s="40"/>
      <c r="M51" s="40"/>
      <c r="N51" s="40"/>
      <c r="O51" s="40"/>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row>
    <row r="52" spans="2:96" ht="27.95" customHeight="1" x14ac:dyDescent="0.3">
      <c r="B52" s="9" t="s">
        <v>183</v>
      </c>
      <c r="C52" s="9" t="s">
        <v>171</v>
      </c>
      <c r="D52" s="9" t="s">
        <v>2</v>
      </c>
      <c r="E52" s="16">
        <v>6009.4449420000001</v>
      </c>
      <c r="F52" s="14">
        <f>+IF($D52="USD",$E52,$E52/$C$62)</f>
        <v>54.149729649850464</v>
      </c>
      <c r="G52" s="9"/>
      <c r="H52" s="44" t="s">
        <v>193</v>
      </c>
      <c r="I52" s="30">
        <v>44350</v>
      </c>
      <c r="J52" s="47" t="s">
        <v>212</v>
      </c>
      <c r="K52" s="31">
        <v>11</v>
      </c>
      <c r="L52" s="10" t="s">
        <v>213</v>
      </c>
      <c r="M52" s="30">
        <v>44698</v>
      </c>
      <c r="N52" s="10" t="s">
        <v>168</v>
      </c>
      <c r="O52" s="15"/>
      <c r="P52" s="105">
        <v>7418.5975962055236</v>
      </c>
      <c r="Q52" s="105">
        <v>0</v>
      </c>
      <c r="R52" s="105">
        <v>0</v>
      </c>
      <c r="S52" s="105">
        <v>0</v>
      </c>
      <c r="T52" s="105">
        <v>0</v>
      </c>
      <c r="U52" s="105">
        <v>0</v>
      </c>
      <c r="V52" s="105">
        <v>0</v>
      </c>
      <c r="W52" s="105">
        <v>0</v>
      </c>
      <c r="X52" s="105">
        <v>0</v>
      </c>
      <c r="Y52" s="105">
        <v>0</v>
      </c>
      <c r="Z52" s="105">
        <v>0</v>
      </c>
      <c r="AA52" s="105">
        <v>0</v>
      </c>
      <c r="AB52" s="105">
        <v>0</v>
      </c>
      <c r="AC52" s="105">
        <v>0</v>
      </c>
      <c r="AD52" s="105">
        <v>0</v>
      </c>
      <c r="AE52" s="105">
        <v>0</v>
      </c>
      <c r="AF52" s="105">
        <v>0</v>
      </c>
      <c r="AG52" s="105">
        <v>0</v>
      </c>
      <c r="AH52" s="105">
        <v>0</v>
      </c>
      <c r="AI52" s="105">
        <v>0</v>
      </c>
      <c r="AJ52" s="105">
        <v>0</v>
      </c>
      <c r="AK52" s="105">
        <v>0</v>
      </c>
      <c r="AL52" s="105">
        <v>0</v>
      </c>
      <c r="AM52" s="105">
        <v>0</v>
      </c>
      <c r="AN52" s="106">
        <v>0</v>
      </c>
      <c r="AO52" s="106">
        <v>0</v>
      </c>
      <c r="AP52" s="106">
        <v>0</v>
      </c>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row>
    <row r="53" spans="2:96" x14ac:dyDescent="0.3">
      <c r="B53" s="24"/>
      <c r="C53" s="15"/>
      <c r="D53" s="15"/>
      <c r="E53" s="25"/>
      <c r="F53" s="40"/>
      <c r="G53" s="40"/>
      <c r="H53" s="40"/>
      <c r="I53" s="40"/>
      <c r="J53" s="40"/>
      <c r="K53" s="40"/>
      <c r="L53" s="40"/>
      <c r="M53" s="40"/>
      <c r="N53" s="40"/>
      <c r="O53" s="40"/>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row>
    <row r="54" spans="2:96" ht="29.25" customHeight="1" x14ac:dyDescent="0.3">
      <c r="B54" s="164" t="s">
        <v>166</v>
      </c>
      <c r="C54" s="164"/>
      <c r="D54" s="164"/>
      <c r="E54" s="40"/>
      <c r="F54" s="40"/>
      <c r="G54" s="40"/>
      <c r="H54" s="40"/>
      <c r="I54" s="40"/>
      <c r="J54" s="40"/>
      <c r="K54" s="40"/>
      <c r="L54" s="40"/>
      <c r="M54" s="40"/>
      <c r="N54" s="40"/>
      <c r="O54" s="40"/>
      <c r="P54" s="103">
        <f>+SUM(P49,P52:P52)</f>
        <v>22292.863547565772</v>
      </c>
      <c r="Q54" s="103">
        <f t="shared" ref="Q54:AP54" si="10">+SUM(Q49,Q52:Q52)</f>
        <v>41.687737737379834</v>
      </c>
      <c r="R54" s="103">
        <f t="shared" si="10"/>
        <v>44.272984168192444</v>
      </c>
      <c r="S54" s="103">
        <f t="shared" si="10"/>
        <v>17233.729833496633</v>
      </c>
      <c r="T54" s="103">
        <f t="shared" si="10"/>
        <v>128.74079980200537</v>
      </c>
      <c r="U54" s="103">
        <f t="shared" si="10"/>
        <v>45.576586590594097</v>
      </c>
      <c r="V54" s="103">
        <f t="shared" si="10"/>
        <v>4923.173349610639</v>
      </c>
      <c r="W54" s="103">
        <f t="shared" si="10"/>
        <v>128.10267510357266</v>
      </c>
      <c r="X54" s="103">
        <f t="shared" si="10"/>
        <v>43.618708047318449</v>
      </c>
      <c r="Y54" s="103">
        <f t="shared" si="10"/>
        <v>1693.1171042089049</v>
      </c>
      <c r="Z54" s="103">
        <f t="shared" si="10"/>
        <v>122.61866888037522</v>
      </c>
      <c r="AA54" s="103">
        <f t="shared" si="10"/>
        <v>41.634730456580144</v>
      </c>
      <c r="AB54" s="103">
        <f t="shared" si="10"/>
        <v>1156.9130895037072</v>
      </c>
      <c r="AC54" s="103">
        <f t="shared" si="10"/>
        <v>112.14150926658921</v>
      </c>
      <c r="AD54" s="103">
        <f t="shared" si="10"/>
        <v>23.376196838572081</v>
      </c>
      <c r="AE54" s="103">
        <f t="shared" si="10"/>
        <v>920.29163035274166</v>
      </c>
      <c r="AF54" s="103">
        <f t="shared" si="10"/>
        <v>106.9941300436855</v>
      </c>
      <c r="AG54" s="103">
        <f t="shared" si="10"/>
        <v>0</v>
      </c>
      <c r="AH54" s="103">
        <f t="shared" si="10"/>
        <v>774.88169238746673</v>
      </c>
      <c r="AI54" s="103">
        <f t="shared" si="10"/>
        <v>101.88388217074029</v>
      </c>
      <c r="AJ54" s="103">
        <f t="shared" si="10"/>
        <v>0</v>
      </c>
      <c r="AK54" s="103">
        <f t="shared" si="10"/>
        <v>659.27895787500165</v>
      </c>
      <c r="AL54" s="103">
        <f t="shared" si="10"/>
        <v>55.986309185927965</v>
      </c>
      <c r="AM54" s="103">
        <f t="shared" si="10"/>
        <v>0</v>
      </c>
      <c r="AN54" s="103">
        <f t="shared" si="10"/>
        <v>55.888328174088954</v>
      </c>
      <c r="AO54" s="103">
        <f t="shared" si="10"/>
        <v>6.0511798909047094</v>
      </c>
      <c r="AP54" s="103">
        <f t="shared" si="10"/>
        <v>0</v>
      </c>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row>
    <row r="55" spans="2:96" x14ac:dyDescent="0.3">
      <c r="B55" s="40"/>
      <c r="C55" s="40"/>
      <c r="D55" s="40"/>
      <c r="E55" s="40"/>
      <c r="F55" s="40"/>
      <c r="G55" s="40"/>
      <c r="H55" s="40"/>
      <c r="I55" s="40"/>
      <c r="J55" s="40"/>
      <c r="K55" s="40"/>
      <c r="L55" s="40"/>
      <c r="M55" s="40"/>
      <c r="N55" s="40"/>
      <c r="O55" s="129"/>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row>
    <row r="56" spans="2:96" x14ac:dyDescent="0.3">
      <c r="B56" s="165" t="s">
        <v>184</v>
      </c>
      <c r="C56" s="165"/>
      <c r="D56" s="165"/>
      <c r="E56" s="165"/>
      <c r="F56" s="165"/>
      <c r="G56" s="165"/>
      <c r="H56" s="165"/>
      <c r="I56" s="165"/>
      <c r="J56" s="165"/>
      <c r="K56" s="165"/>
      <c r="L56" s="165"/>
      <c r="M56" s="165"/>
      <c r="N56" s="165"/>
      <c r="O56" s="40"/>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row>
    <row r="57" spans="2:96" x14ac:dyDescent="0.3">
      <c r="B57" s="165" t="s">
        <v>220</v>
      </c>
      <c r="C57" s="165"/>
      <c r="D57" s="165"/>
      <c r="E57" s="165"/>
      <c r="F57" s="165"/>
      <c r="G57" s="165"/>
      <c r="H57" s="165"/>
      <c r="I57" s="165"/>
      <c r="J57" s="165"/>
      <c r="K57" s="165"/>
      <c r="L57" s="165"/>
      <c r="M57" s="165"/>
      <c r="N57" s="165"/>
      <c r="O57" s="40"/>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row>
    <row r="58" spans="2:96" x14ac:dyDescent="0.3">
      <c r="B58" s="165" t="s">
        <v>221</v>
      </c>
      <c r="C58" s="165"/>
      <c r="D58" s="165"/>
      <c r="E58" s="165"/>
      <c r="F58" s="165"/>
      <c r="G58" s="165"/>
      <c r="H58" s="165"/>
      <c r="I58" s="165"/>
      <c r="J58" s="165"/>
      <c r="K58" s="165"/>
      <c r="L58" s="165"/>
      <c r="M58" s="165"/>
      <c r="N58" s="165"/>
      <c r="O58" s="40"/>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row>
    <row r="59" spans="2:96" x14ac:dyDescent="0.3">
      <c r="B59" s="165" t="s">
        <v>185</v>
      </c>
      <c r="C59" s="165"/>
      <c r="D59" s="165"/>
      <c r="E59" s="165"/>
      <c r="F59" s="165"/>
      <c r="G59" s="165"/>
      <c r="H59" s="165"/>
      <c r="I59" s="165"/>
      <c r="J59" s="165"/>
      <c r="K59" s="165"/>
      <c r="L59" s="165"/>
      <c r="M59" s="165"/>
      <c r="N59" s="165"/>
      <c r="O59" s="40"/>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row>
    <row r="60" spans="2:96" x14ac:dyDescent="0.3">
      <c r="B60" s="165"/>
      <c r="C60" s="165"/>
      <c r="D60" s="165"/>
      <c r="E60" s="165"/>
      <c r="F60" s="165"/>
      <c r="G60" s="165"/>
      <c r="H60" s="165"/>
      <c r="I60" s="165"/>
      <c r="J60" s="165"/>
      <c r="K60" s="165"/>
      <c r="L60" s="165"/>
      <c r="M60" s="165"/>
      <c r="N60" s="165"/>
      <c r="O60" s="40"/>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row>
    <row r="61" spans="2:96" x14ac:dyDescent="0.3">
      <c r="B61" s="40"/>
      <c r="C61" s="40"/>
      <c r="D61" s="40"/>
      <c r="E61" s="40"/>
      <c r="F61" s="40"/>
      <c r="G61" s="40"/>
      <c r="H61" s="40"/>
      <c r="I61" s="40"/>
      <c r="J61" s="40"/>
      <c r="K61" s="40"/>
      <c r="L61" s="40"/>
      <c r="M61" s="40"/>
      <c r="N61" s="40"/>
      <c r="O61" s="40"/>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row>
    <row r="62" spans="2:96" x14ac:dyDescent="0.3">
      <c r="B62" s="42" t="s">
        <v>70</v>
      </c>
      <c r="C62" s="97">
        <v>110.9783</v>
      </c>
      <c r="D62" s="40"/>
      <c r="E62" s="40"/>
      <c r="F62" s="40"/>
      <c r="G62" s="40"/>
      <c r="H62" s="40"/>
      <c r="I62" s="40"/>
      <c r="J62" s="40"/>
      <c r="K62" s="40"/>
      <c r="L62" s="40"/>
      <c r="M62" s="40"/>
      <c r="N62" s="40"/>
      <c r="O62" s="40"/>
      <c r="P62" s="40"/>
      <c r="Q62" s="40"/>
      <c r="R62" s="40"/>
      <c r="S62" s="40"/>
      <c r="T62" s="40"/>
      <c r="U62" s="40"/>
      <c r="V62" s="40"/>
      <c r="W62" s="40"/>
      <c r="X62" s="40"/>
      <c r="Y62" s="40"/>
      <c r="Z62" s="40"/>
    </row>
    <row r="63" spans="2:96" x14ac:dyDescent="0.3">
      <c r="B63" s="42" t="s">
        <v>69</v>
      </c>
      <c r="C63" s="98">
        <v>0.41812500000000002</v>
      </c>
      <c r="D63" s="40"/>
      <c r="E63" s="88"/>
      <c r="F63" s="40"/>
      <c r="G63" s="40"/>
      <c r="H63" s="40"/>
      <c r="I63" s="40"/>
      <c r="J63" s="40"/>
      <c r="K63" s="40"/>
      <c r="L63" s="40"/>
      <c r="M63" s="40"/>
      <c r="N63" s="40"/>
      <c r="O63" s="40"/>
      <c r="P63" s="40"/>
      <c r="Q63" s="40"/>
      <c r="R63" s="40"/>
      <c r="S63" s="40"/>
      <c r="T63" s="40"/>
      <c r="U63" s="40"/>
      <c r="V63" s="40"/>
      <c r="W63" s="40"/>
      <c r="X63" s="40"/>
      <c r="Y63" s="40"/>
      <c r="Z63" s="40"/>
    </row>
    <row r="64" spans="2:96" x14ac:dyDescent="0.3">
      <c r="B64" s="42" t="s">
        <v>68</v>
      </c>
      <c r="C64" s="97">
        <v>108.9</v>
      </c>
      <c r="D64" s="40"/>
      <c r="E64" s="40"/>
      <c r="F64" s="40"/>
      <c r="G64" s="40"/>
      <c r="H64" s="40"/>
      <c r="I64" s="40"/>
      <c r="J64" s="40"/>
      <c r="K64" s="40"/>
      <c r="L64" s="40"/>
      <c r="M64" s="40"/>
      <c r="N64" s="40"/>
      <c r="O64" s="40"/>
      <c r="P64" s="40"/>
      <c r="Q64" s="40"/>
      <c r="R64" s="40"/>
      <c r="S64" s="40"/>
      <c r="T64" s="40"/>
      <c r="U64" s="40"/>
      <c r="V64" s="40"/>
      <c r="W64" s="40"/>
      <c r="X64" s="40"/>
      <c r="Y64" s="40"/>
      <c r="Z64" s="40"/>
    </row>
    <row r="65" spans="1:88" x14ac:dyDescent="0.3">
      <c r="Q65" s="28"/>
      <c r="R65" s="28"/>
      <c r="S65" s="28"/>
      <c r="T65" s="28"/>
      <c r="U65" s="28"/>
      <c r="V65" s="28"/>
      <c r="W65" s="28"/>
      <c r="X65" s="28"/>
      <c r="Y65" s="28"/>
      <c r="Z65" s="28"/>
      <c r="AA65" s="28"/>
      <c r="AB65" s="28"/>
      <c r="AC65" s="28"/>
      <c r="AD65" s="28"/>
      <c r="AE65" s="28"/>
      <c r="AF65" s="28"/>
      <c r="AG65" s="28"/>
      <c r="AH65" s="28"/>
      <c r="AI65" s="28"/>
      <c r="AJ65" s="28"/>
      <c r="AK65" s="28"/>
    </row>
    <row r="67" spans="1:88" ht="20.25" x14ac:dyDescent="0.3">
      <c r="B67" s="157" t="s">
        <v>61</v>
      </c>
      <c r="C67" s="157"/>
      <c r="D67" s="157"/>
      <c r="E67" s="157"/>
      <c r="F67" s="157"/>
      <c r="G67" s="157"/>
      <c r="H67" s="157"/>
      <c r="I67" s="157"/>
      <c r="J67" s="157"/>
      <c r="K67" s="157"/>
      <c r="L67" s="157"/>
      <c r="M67" s="157"/>
      <c r="N67" s="157"/>
      <c r="O67" s="157"/>
      <c r="P67" s="157"/>
      <c r="Q67" s="157"/>
      <c r="R67" s="157"/>
      <c r="S67" s="157"/>
      <c r="T67" s="157"/>
      <c r="U67" s="157"/>
    </row>
    <row r="68" spans="1:88" ht="17.25" x14ac:dyDescent="0.3">
      <c r="B68" s="5" t="s">
        <v>65</v>
      </c>
      <c r="C68" s="2"/>
      <c r="D68" s="2"/>
      <c r="E68" s="2"/>
      <c r="F68" s="2"/>
      <c r="G68" s="2"/>
      <c r="H68" s="2"/>
      <c r="I68" s="2"/>
      <c r="J68" s="2"/>
      <c r="K68" s="2"/>
      <c r="L68" s="2"/>
      <c r="M68" s="2"/>
      <c r="N68" s="2"/>
      <c r="O68" s="2"/>
      <c r="P68" s="2"/>
      <c r="Q68" s="2"/>
      <c r="R68" s="1"/>
    </row>
    <row r="70" spans="1:88" ht="32.25" customHeight="1" x14ac:dyDescent="0.3">
      <c r="F70" s="73">
        <v>2022</v>
      </c>
      <c r="G70" s="73">
        <v>2022</v>
      </c>
      <c r="H70" s="73">
        <v>2022</v>
      </c>
      <c r="I70" s="73">
        <v>2023</v>
      </c>
      <c r="J70" s="73">
        <v>2023</v>
      </c>
      <c r="K70" s="73">
        <v>2023</v>
      </c>
      <c r="L70" s="73">
        <v>2024</v>
      </c>
      <c r="M70" s="73">
        <v>2024</v>
      </c>
      <c r="N70" s="73">
        <v>2024</v>
      </c>
      <c r="O70" s="73">
        <v>2025</v>
      </c>
      <c r="P70" s="73">
        <v>2025</v>
      </c>
      <c r="Q70" s="73">
        <v>2025</v>
      </c>
      <c r="R70" s="73">
        <v>2026</v>
      </c>
      <c r="S70" s="73">
        <v>2026</v>
      </c>
      <c r="T70" s="73">
        <v>2026</v>
      </c>
      <c r="U70" s="73">
        <v>2027</v>
      </c>
      <c r="V70" s="73">
        <v>2027</v>
      </c>
      <c r="W70" s="73">
        <v>2027</v>
      </c>
      <c r="X70" s="73">
        <v>2028</v>
      </c>
      <c r="Y70" s="73">
        <v>2028</v>
      </c>
      <c r="Z70" s="73">
        <v>2028</v>
      </c>
      <c r="AA70" s="73">
        <v>2029</v>
      </c>
      <c r="AB70" s="73">
        <v>2029</v>
      </c>
      <c r="AC70" s="73">
        <v>2029</v>
      </c>
      <c r="AD70" s="74" t="s">
        <v>169</v>
      </c>
      <c r="AE70" s="74" t="s">
        <v>169</v>
      </c>
      <c r="AF70" s="74" t="s">
        <v>169</v>
      </c>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52"/>
      <c r="BG70" s="152"/>
      <c r="BH70" s="152"/>
      <c r="BI70" s="141"/>
      <c r="BJ70" s="141"/>
      <c r="BK70" s="141"/>
      <c r="BL70" s="141"/>
      <c r="BM70" s="141"/>
      <c r="BN70" s="141"/>
      <c r="BO70" s="141"/>
      <c r="BP70" s="141"/>
      <c r="BQ70" s="141"/>
      <c r="BR70" s="141"/>
      <c r="BS70" s="141"/>
      <c r="BT70" s="141"/>
      <c r="BU70" s="141"/>
      <c r="BV70" s="141"/>
      <c r="BW70" s="141"/>
      <c r="BX70" s="141"/>
      <c r="BY70" s="141"/>
    </row>
    <row r="71" spans="1:88" ht="33.75" customHeight="1" x14ac:dyDescent="0.3">
      <c r="B71" s="23" t="s">
        <v>0</v>
      </c>
      <c r="C71" s="23" t="s">
        <v>1</v>
      </c>
      <c r="D71" s="43" t="s">
        <v>167</v>
      </c>
      <c r="E71" s="43" t="s">
        <v>115</v>
      </c>
      <c r="F71" s="23" t="s">
        <v>2</v>
      </c>
      <c r="G71" s="32" t="s">
        <v>119</v>
      </c>
      <c r="H71" s="23" t="s">
        <v>60</v>
      </c>
      <c r="I71" s="23" t="s">
        <v>2</v>
      </c>
      <c r="J71" s="32" t="s">
        <v>119</v>
      </c>
      <c r="K71" s="23" t="s">
        <v>60</v>
      </c>
      <c r="L71" s="23" t="s">
        <v>2</v>
      </c>
      <c r="M71" s="32" t="s">
        <v>119</v>
      </c>
      <c r="N71" s="23" t="s">
        <v>60</v>
      </c>
      <c r="O71" s="23" t="s">
        <v>2</v>
      </c>
      <c r="P71" s="32" t="s">
        <v>119</v>
      </c>
      <c r="Q71" s="23" t="s">
        <v>60</v>
      </c>
      <c r="R71" s="23" t="s">
        <v>2</v>
      </c>
      <c r="S71" s="32" t="s">
        <v>119</v>
      </c>
      <c r="T71" s="23" t="s">
        <v>60</v>
      </c>
      <c r="U71" s="23" t="s">
        <v>2</v>
      </c>
      <c r="V71" s="32" t="s">
        <v>119</v>
      </c>
      <c r="W71" s="23" t="s">
        <v>60</v>
      </c>
      <c r="X71" s="23" t="s">
        <v>2</v>
      </c>
      <c r="Y71" s="32" t="s">
        <v>119</v>
      </c>
      <c r="Z71" s="23" t="s">
        <v>60</v>
      </c>
      <c r="AA71" s="23" t="s">
        <v>2</v>
      </c>
      <c r="AB71" s="32" t="s">
        <v>119</v>
      </c>
      <c r="AC71" s="23" t="s">
        <v>60</v>
      </c>
      <c r="AD71" s="23" t="s">
        <v>2</v>
      </c>
      <c r="AE71" s="32" t="s">
        <v>119</v>
      </c>
      <c r="AF71" s="23" t="s">
        <v>60</v>
      </c>
      <c r="AG71" s="33"/>
      <c r="AH71" s="1"/>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row>
    <row r="72" spans="1:88" ht="27.95" customHeight="1" x14ac:dyDescent="0.3">
      <c r="B72" s="21" t="s">
        <v>109</v>
      </c>
      <c r="C72" s="21"/>
      <c r="D72" s="21"/>
      <c r="E72" s="21"/>
      <c r="F72" s="104">
        <f t="shared" ref="F72:AF72" si="11">+SUM(F73:F85)</f>
        <v>7559.0608535208348</v>
      </c>
      <c r="G72" s="104">
        <f t="shared" si="11"/>
        <v>0</v>
      </c>
      <c r="H72" s="104">
        <f t="shared" si="11"/>
        <v>0</v>
      </c>
      <c r="I72" s="104">
        <f t="shared" si="11"/>
        <v>10501.003708248765</v>
      </c>
      <c r="J72" s="104">
        <f t="shared" si="11"/>
        <v>0</v>
      </c>
      <c r="K72" s="104">
        <f t="shared" si="11"/>
        <v>0</v>
      </c>
      <c r="L72" s="104">
        <f t="shared" si="11"/>
        <v>317.21367818692681</v>
      </c>
      <c r="M72" s="104">
        <f t="shared" si="11"/>
        <v>0</v>
      </c>
      <c r="N72" s="104">
        <f t="shared" si="11"/>
        <v>0</v>
      </c>
      <c r="O72" s="104">
        <f t="shared" si="11"/>
        <v>133.32357153665976</v>
      </c>
      <c r="P72" s="104">
        <f t="shared" si="11"/>
        <v>0</v>
      </c>
      <c r="Q72" s="104">
        <f t="shared" si="11"/>
        <v>0</v>
      </c>
      <c r="R72" s="104">
        <f t="shared" si="11"/>
        <v>36.697017827710205</v>
      </c>
      <c r="S72" s="104">
        <f t="shared" si="11"/>
        <v>0</v>
      </c>
      <c r="T72" s="104">
        <f t="shared" si="11"/>
        <v>0</v>
      </c>
      <c r="U72" s="104">
        <f t="shared" si="11"/>
        <v>0</v>
      </c>
      <c r="V72" s="104">
        <f t="shared" si="11"/>
        <v>0</v>
      </c>
      <c r="W72" s="104">
        <f t="shared" si="11"/>
        <v>0</v>
      </c>
      <c r="X72" s="104">
        <f t="shared" si="11"/>
        <v>0</v>
      </c>
      <c r="Y72" s="104">
        <f t="shared" si="11"/>
        <v>0</v>
      </c>
      <c r="Z72" s="104">
        <f t="shared" si="11"/>
        <v>0</v>
      </c>
      <c r="AA72" s="104">
        <f t="shared" si="11"/>
        <v>0</v>
      </c>
      <c r="AB72" s="104">
        <f t="shared" si="11"/>
        <v>0</v>
      </c>
      <c r="AC72" s="104">
        <f t="shared" si="11"/>
        <v>0</v>
      </c>
      <c r="AD72" s="104">
        <f t="shared" si="11"/>
        <v>0</v>
      </c>
      <c r="AE72" s="104">
        <f t="shared" si="11"/>
        <v>0</v>
      </c>
      <c r="AF72" s="104">
        <f t="shared" si="11"/>
        <v>0</v>
      </c>
      <c r="AG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row>
    <row r="73" spans="1:88" ht="27.95" customHeight="1" x14ac:dyDescent="0.3">
      <c r="A73" s="99"/>
      <c r="B73" s="9" t="s">
        <v>3</v>
      </c>
      <c r="C73" s="9" t="s">
        <v>4</v>
      </c>
      <c r="D73" s="9" t="str">
        <f t="shared" ref="D73:D85" si="12">+VLOOKUP($C73,$C$10:$D$47,2,FALSE)</f>
        <v>Pesos</v>
      </c>
      <c r="E73" s="9" t="s">
        <v>109</v>
      </c>
      <c r="F73" s="106">
        <v>4185.7101743711437</v>
      </c>
      <c r="G73" s="106">
        <v>0</v>
      </c>
      <c r="H73" s="106">
        <v>0</v>
      </c>
      <c r="I73" s="106">
        <v>5232.1377179639303</v>
      </c>
      <c r="J73" s="106">
        <v>0</v>
      </c>
      <c r="K73" s="106">
        <v>0</v>
      </c>
      <c r="L73" s="106">
        <v>0</v>
      </c>
      <c r="M73" s="106">
        <v>0</v>
      </c>
      <c r="N73" s="106">
        <v>0</v>
      </c>
      <c r="O73" s="106">
        <v>0</v>
      </c>
      <c r="P73" s="106">
        <v>0</v>
      </c>
      <c r="Q73" s="106">
        <v>0</v>
      </c>
      <c r="R73" s="106">
        <v>0</v>
      </c>
      <c r="S73" s="106">
        <v>0</v>
      </c>
      <c r="T73" s="106">
        <v>0</v>
      </c>
      <c r="U73" s="106">
        <v>0</v>
      </c>
      <c r="V73" s="106">
        <v>0</v>
      </c>
      <c r="W73" s="106">
        <v>0</v>
      </c>
      <c r="X73" s="106">
        <v>0</v>
      </c>
      <c r="Y73" s="106">
        <v>0</v>
      </c>
      <c r="Z73" s="106">
        <v>0</v>
      </c>
      <c r="AA73" s="106">
        <v>0</v>
      </c>
      <c r="AB73" s="106">
        <v>0</v>
      </c>
      <c r="AC73" s="106">
        <v>0</v>
      </c>
      <c r="AD73" s="106">
        <v>0</v>
      </c>
      <c r="AE73" s="106">
        <v>0</v>
      </c>
      <c r="AF73" s="106">
        <v>0</v>
      </c>
      <c r="AG73" s="111"/>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11"/>
      <c r="BJ73" s="111"/>
      <c r="BK73" s="111"/>
      <c r="BL73" s="111"/>
      <c r="BM73" s="111"/>
      <c r="BN73" s="111"/>
      <c r="BO73" s="111"/>
      <c r="BP73" s="111"/>
      <c r="BQ73" s="111"/>
      <c r="BR73" s="111"/>
      <c r="BS73" s="111"/>
      <c r="BT73" s="111"/>
      <c r="BU73" s="111"/>
      <c r="BV73" s="111"/>
      <c r="BW73" s="111"/>
      <c r="BX73" s="111"/>
      <c r="BY73" s="111"/>
    </row>
    <row r="74" spans="1:88" ht="27.95" customHeight="1" x14ac:dyDescent="0.3">
      <c r="A74" s="99"/>
      <c r="B74" s="9" t="s">
        <v>150</v>
      </c>
      <c r="C74" s="9" t="s">
        <v>151</v>
      </c>
      <c r="D74" s="9" t="str">
        <f t="shared" si="12"/>
        <v>Pesos</v>
      </c>
      <c r="E74" s="9" t="s">
        <v>109</v>
      </c>
      <c r="F74" s="106">
        <v>1745.441827792394</v>
      </c>
      <c r="G74" s="106">
        <v>0</v>
      </c>
      <c r="H74" s="106">
        <v>0</v>
      </c>
      <c r="I74" s="106">
        <v>1763.6732137522647</v>
      </c>
      <c r="J74" s="106">
        <v>0</v>
      </c>
      <c r="K74" s="106">
        <v>0</v>
      </c>
      <c r="L74" s="106">
        <v>0</v>
      </c>
      <c r="M74" s="106">
        <v>0</v>
      </c>
      <c r="N74" s="106">
        <v>0</v>
      </c>
      <c r="O74" s="106">
        <v>0</v>
      </c>
      <c r="P74" s="106">
        <v>0</v>
      </c>
      <c r="Q74" s="106">
        <v>0</v>
      </c>
      <c r="R74" s="106">
        <v>0</v>
      </c>
      <c r="S74" s="106">
        <v>0</v>
      </c>
      <c r="T74" s="106">
        <v>0</v>
      </c>
      <c r="U74" s="106">
        <v>0</v>
      </c>
      <c r="V74" s="106">
        <v>0</v>
      </c>
      <c r="W74" s="106">
        <v>0</v>
      </c>
      <c r="X74" s="106">
        <v>0</v>
      </c>
      <c r="Y74" s="106">
        <v>0</v>
      </c>
      <c r="Z74" s="106">
        <v>0</v>
      </c>
      <c r="AA74" s="106">
        <v>0</v>
      </c>
      <c r="AB74" s="106">
        <v>0</v>
      </c>
      <c r="AC74" s="106">
        <v>0</v>
      </c>
      <c r="AD74" s="106">
        <v>0</v>
      </c>
      <c r="AE74" s="106">
        <v>0</v>
      </c>
      <c r="AF74" s="106">
        <v>0</v>
      </c>
      <c r="AG74" s="111"/>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11"/>
      <c r="BJ74" s="111"/>
      <c r="BK74" s="111"/>
      <c r="BL74" s="111"/>
      <c r="BM74" s="111"/>
      <c r="BN74" s="111"/>
      <c r="BO74" s="111"/>
      <c r="BP74" s="111"/>
      <c r="BQ74" s="111"/>
      <c r="BR74" s="111"/>
      <c r="BS74" s="111"/>
      <c r="BT74" s="111"/>
      <c r="BU74" s="111"/>
      <c r="BV74" s="111"/>
      <c r="BW74" s="111"/>
      <c r="BX74" s="111"/>
      <c r="BY74" s="111"/>
    </row>
    <row r="75" spans="1:88" ht="27.95" customHeight="1" x14ac:dyDescent="0.3">
      <c r="A75" s="99"/>
      <c r="B75" s="9" t="s">
        <v>144</v>
      </c>
      <c r="C75" s="9" t="s">
        <v>145</v>
      </c>
      <c r="D75" s="9" t="str">
        <f t="shared" si="12"/>
        <v>Pesos</v>
      </c>
      <c r="E75" s="9" t="s">
        <v>109</v>
      </c>
      <c r="F75" s="106">
        <v>1224.7535255936821</v>
      </c>
      <c r="G75" s="106">
        <v>0</v>
      </c>
      <c r="H75" s="106">
        <v>0</v>
      </c>
      <c r="I75" s="106">
        <v>1237.546248831587</v>
      </c>
      <c r="J75" s="106">
        <v>0</v>
      </c>
      <c r="K75" s="106">
        <v>0</v>
      </c>
      <c r="L75" s="106">
        <v>0</v>
      </c>
      <c r="M75" s="106">
        <v>0</v>
      </c>
      <c r="N75" s="106">
        <v>0</v>
      </c>
      <c r="O75" s="106">
        <v>0</v>
      </c>
      <c r="P75" s="106">
        <v>0</v>
      </c>
      <c r="Q75" s="106">
        <v>0</v>
      </c>
      <c r="R75" s="106">
        <v>0</v>
      </c>
      <c r="S75" s="106">
        <v>0</v>
      </c>
      <c r="T75" s="106">
        <v>0</v>
      </c>
      <c r="U75" s="106">
        <v>0</v>
      </c>
      <c r="V75" s="106">
        <v>0</v>
      </c>
      <c r="W75" s="106">
        <v>0</v>
      </c>
      <c r="X75" s="106">
        <v>0</v>
      </c>
      <c r="Y75" s="106">
        <v>0</v>
      </c>
      <c r="Z75" s="106">
        <v>0</v>
      </c>
      <c r="AA75" s="106">
        <v>0</v>
      </c>
      <c r="AB75" s="106">
        <v>0</v>
      </c>
      <c r="AC75" s="106">
        <v>0</v>
      </c>
      <c r="AD75" s="106">
        <v>0</v>
      </c>
      <c r="AE75" s="106">
        <v>0</v>
      </c>
      <c r="AF75" s="106">
        <v>0</v>
      </c>
      <c r="AG75" s="111"/>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11"/>
      <c r="BJ75" s="111"/>
      <c r="BK75" s="111"/>
      <c r="BL75" s="111"/>
      <c r="BM75" s="111"/>
      <c r="BN75" s="111"/>
      <c r="BO75" s="111"/>
      <c r="BP75" s="111"/>
      <c r="BQ75" s="111"/>
      <c r="BR75" s="111"/>
      <c r="BS75" s="111"/>
      <c r="BT75" s="111"/>
      <c r="BU75" s="111"/>
      <c r="BV75" s="111"/>
      <c r="BW75" s="111"/>
      <c r="BX75" s="111"/>
      <c r="BY75" s="111"/>
    </row>
    <row r="76" spans="1:88" ht="27.95" customHeight="1" x14ac:dyDescent="0.3">
      <c r="A76" s="99"/>
      <c r="B76" s="9" t="s">
        <v>5</v>
      </c>
      <c r="C76" s="9" t="s">
        <v>6</v>
      </c>
      <c r="D76" s="9" t="str">
        <f t="shared" si="12"/>
        <v>Pesos</v>
      </c>
      <c r="E76" s="9" t="s">
        <v>109</v>
      </c>
      <c r="F76" s="106">
        <v>0</v>
      </c>
      <c r="G76" s="106">
        <v>0</v>
      </c>
      <c r="H76" s="106">
        <v>0</v>
      </c>
      <c r="I76" s="106">
        <v>1915.1399280000001</v>
      </c>
      <c r="J76" s="106">
        <v>0</v>
      </c>
      <c r="K76" s="106">
        <v>0</v>
      </c>
      <c r="L76" s="106">
        <v>0</v>
      </c>
      <c r="M76" s="106">
        <v>0</v>
      </c>
      <c r="N76" s="106">
        <v>0</v>
      </c>
      <c r="O76" s="106">
        <v>0</v>
      </c>
      <c r="P76" s="106">
        <v>0</v>
      </c>
      <c r="Q76" s="106">
        <v>0</v>
      </c>
      <c r="R76" s="106">
        <v>0</v>
      </c>
      <c r="S76" s="106">
        <v>0</v>
      </c>
      <c r="T76" s="106">
        <v>0</v>
      </c>
      <c r="U76" s="106">
        <v>0</v>
      </c>
      <c r="V76" s="106">
        <v>0</v>
      </c>
      <c r="W76" s="106">
        <v>0</v>
      </c>
      <c r="X76" s="106">
        <v>0</v>
      </c>
      <c r="Y76" s="106">
        <v>0</v>
      </c>
      <c r="Z76" s="106">
        <v>0</v>
      </c>
      <c r="AA76" s="106">
        <v>0</v>
      </c>
      <c r="AB76" s="106">
        <v>0</v>
      </c>
      <c r="AC76" s="106">
        <v>0</v>
      </c>
      <c r="AD76" s="106">
        <v>0</v>
      </c>
      <c r="AE76" s="106">
        <v>0</v>
      </c>
      <c r="AF76" s="106">
        <v>0</v>
      </c>
      <c r="AG76" s="111"/>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11"/>
      <c r="BJ76" s="111"/>
      <c r="BK76" s="111"/>
      <c r="BL76" s="111"/>
      <c r="BM76" s="111"/>
      <c r="BN76" s="111"/>
      <c r="BO76" s="111"/>
      <c r="BP76" s="111"/>
      <c r="BQ76" s="111"/>
      <c r="BR76" s="111"/>
      <c r="BS76" s="111"/>
      <c r="BT76" s="111"/>
      <c r="BU76" s="111"/>
      <c r="BV76" s="111"/>
      <c r="BW76" s="111"/>
      <c r="BX76" s="111"/>
      <c r="BY76" s="111"/>
    </row>
    <row r="77" spans="1:88" ht="27.95" customHeight="1" x14ac:dyDescent="0.3">
      <c r="A77" s="99"/>
      <c r="B77" s="9" t="s">
        <v>13</v>
      </c>
      <c r="C77" s="9" t="s">
        <v>14</v>
      </c>
      <c r="D77" s="9" t="str">
        <f t="shared" si="12"/>
        <v>Pesos</v>
      </c>
      <c r="E77" s="9" t="s">
        <v>109</v>
      </c>
      <c r="F77" s="106">
        <v>221.79247360610222</v>
      </c>
      <c r="G77" s="106">
        <v>0</v>
      </c>
      <c r="H77" s="106">
        <v>0</v>
      </c>
      <c r="I77" s="106">
        <v>223.21423742432043</v>
      </c>
      <c r="J77" s="106">
        <v>0</v>
      </c>
      <c r="K77" s="106">
        <v>0</v>
      </c>
      <c r="L77" s="106">
        <v>186.01186452026704</v>
      </c>
      <c r="M77" s="106">
        <v>0</v>
      </c>
      <c r="N77" s="106">
        <v>0</v>
      </c>
      <c r="O77" s="106">
        <v>0</v>
      </c>
      <c r="P77" s="106">
        <v>0</v>
      </c>
      <c r="Q77" s="106">
        <v>0</v>
      </c>
      <c r="R77" s="106">
        <v>0</v>
      </c>
      <c r="S77" s="106">
        <v>0</v>
      </c>
      <c r="T77" s="106">
        <v>0</v>
      </c>
      <c r="U77" s="106">
        <v>0</v>
      </c>
      <c r="V77" s="106">
        <v>0</v>
      </c>
      <c r="W77" s="106">
        <v>0</v>
      </c>
      <c r="X77" s="106">
        <v>0</v>
      </c>
      <c r="Y77" s="106">
        <v>0</v>
      </c>
      <c r="Z77" s="106">
        <v>0</v>
      </c>
      <c r="AA77" s="106">
        <v>0</v>
      </c>
      <c r="AB77" s="106">
        <v>0</v>
      </c>
      <c r="AC77" s="106">
        <v>0</v>
      </c>
      <c r="AD77" s="106">
        <v>0</v>
      </c>
      <c r="AE77" s="106">
        <v>0</v>
      </c>
      <c r="AF77" s="106">
        <v>0</v>
      </c>
      <c r="AG77" s="111"/>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11"/>
      <c r="BJ77" s="111"/>
      <c r="BK77" s="111"/>
      <c r="BL77" s="111"/>
      <c r="BM77" s="111"/>
      <c r="BN77" s="111"/>
      <c r="BO77" s="111"/>
      <c r="BP77" s="111"/>
      <c r="BQ77" s="111"/>
      <c r="BR77" s="111"/>
      <c r="BS77" s="111"/>
      <c r="BT77" s="111"/>
      <c r="BU77" s="111"/>
      <c r="BV77" s="111"/>
      <c r="BW77" s="111"/>
      <c r="BX77" s="111"/>
      <c r="BY77" s="111"/>
    </row>
    <row r="78" spans="1:88" ht="27.95" customHeight="1" x14ac:dyDescent="0.3">
      <c r="A78" s="99"/>
      <c r="B78" s="9" t="s">
        <v>15</v>
      </c>
      <c r="C78" s="9" t="s">
        <v>16</v>
      </c>
      <c r="D78" s="9" t="str">
        <f t="shared" si="12"/>
        <v>Pesos</v>
      </c>
      <c r="E78" s="9" t="s">
        <v>109</v>
      </c>
      <c r="F78" s="106">
        <v>98.167154953348245</v>
      </c>
      <c r="G78" s="106">
        <v>0</v>
      </c>
      <c r="H78" s="106">
        <v>0</v>
      </c>
      <c r="I78" s="106">
        <v>98.485809305862517</v>
      </c>
      <c r="J78" s="106">
        <v>0</v>
      </c>
      <c r="K78" s="106">
        <v>0</v>
      </c>
      <c r="L78" s="106">
        <v>98.485809305862432</v>
      </c>
      <c r="M78" s="106">
        <v>0</v>
      </c>
      <c r="N78" s="106">
        <v>0</v>
      </c>
      <c r="O78" s="106">
        <v>98.485809305862418</v>
      </c>
      <c r="P78" s="106">
        <v>0</v>
      </c>
      <c r="Q78" s="106">
        <v>0</v>
      </c>
      <c r="R78" s="106">
        <v>16.414301550977093</v>
      </c>
      <c r="S78" s="106">
        <v>0</v>
      </c>
      <c r="T78" s="106">
        <v>0</v>
      </c>
      <c r="U78" s="106">
        <v>0</v>
      </c>
      <c r="V78" s="106">
        <v>0</v>
      </c>
      <c r="W78" s="106">
        <v>0</v>
      </c>
      <c r="X78" s="106">
        <v>0</v>
      </c>
      <c r="Y78" s="106">
        <v>0</v>
      </c>
      <c r="Z78" s="106">
        <v>0</v>
      </c>
      <c r="AA78" s="106">
        <v>0</v>
      </c>
      <c r="AB78" s="106">
        <v>0</v>
      </c>
      <c r="AC78" s="106">
        <v>0</v>
      </c>
      <c r="AD78" s="106">
        <v>0</v>
      </c>
      <c r="AE78" s="106">
        <v>0</v>
      </c>
      <c r="AF78" s="106">
        <v>0</v>
      </c>
      <c r="AG78" s="111"/>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3"/>
      <c r="BG78" s="153"/>
      <c r="BH78" s="153"/>
      <c r="BI78" s="111"/>
      <c r="BJ78" s="111"/>
      <c r="BK78" s="111"/>
      <c r="BL78" s="111"/>
      <c r="BM78" s="111"/>
      <c r="BN78" s="111"/>
      <c r="BO78" s="111"/>
      <c r="BP78" s="111"/>
      <c r="BQ78" s="111"/>
      <c r="BR78" s="111"/>
      <c r="BS78" s="111"/>
      <c r="BT78" s="111"/>
      <c r="BU78" s="111"/>
      <c r="BV78" s="111"/>
      <c r="BW78" s="111"/>
      <c r="BX78" s="111"/>
      <c r="BY78" s="111"/>
      <c r="CJ78" s="55"/>
    </row>
    <row r="79" spans="1:88" ht="27.95" customHeight="1" x14ac:dyDescent="0.3">
      <c r="A79" s="99"/>
      <c r="B79" s="9" t="s">
        <v>19</v>
      </c>
      <c r="C79" s="9" t="s">
        <v>20</v>
      </c>
      <c r="D79" s="9" t="str">
        <f t="shared" si="12"/>
        <v>Pesos</v>
      </c>
      <c r="E79" s="9" t="s">
        <v>109</v>
      </c>
      <c r="F79" s="106">
        <v>17.718216999999999</v>
      </c>
      <c r="G79" s="106">
        <v>0</v>
      </c>
      <c r="H79" s="106">
        <v>0</v>
      </c>
      <c r="I79" s="106">
        <v>20.167997410000002</v>
      </c>
      <c r="J79" s="106">
        <v>0</v>
      </c>
      <c r="K79" s="106">
        <v>0</v>
      </c>
      <c r="L79" s="106">
        <v>22.077448800000003</v>
      </c>
      <c r="M79" s="106">
        <v>0</v>
      </c>
      <c r="N79" s="106">
        <v>0</v>
      </c>
      <c r="O79" s="106">
        <v>24.199206670000002</v>
      </c>
      <c r="P79" s="106">
        <v>0</v>
      </c>
      <c r="Q79" s="106">
        <v>0</v>
      </c>
      <c r="R79" s="106">
        <v>19.39616998</v>
      </c>
      <c r="S79" s="106">
        <v>0</v>
      </c>
      <c r="T79" s="106">
        <v>0</v>
      </c>
      <c r="U79" s="106">
        <v>0</v>
      </c>
      <c r="V79" s="106">
        <v>0</v>
      </c>
      <c r="W79" s="106">
        <v>0</v>
      </c>
      <c r="X79" s="106">
        <v>0</v>
      </c>
      <c r="Y79" s="106">
        <v>0</v>
      </c>
      <c r="Z79" s="106">
        <v>0</v>
      </c>
      <c r="AA79" s="106">
        <v>0</v>
      </c>
      <c r="AB79" s="106">
        <v>0</v>
      </c>
      <c r="AC79" s="106">
        <v>0</v>
      </c>
      <c r="AD79" s="106">
        <v>0</v>
      </c>
      <c r="AE79" s="106">
        <v>0</v>
      </c>
      <c r="AF79" s="106">
        <v>0</v>
      </c>
      <c r="AG79" s="111"/>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11"/>
      <c r="BJ79" s="111"/>
      <c r="BK79" s="111"/>
      <c r="BL79" s="111"/>
      <c r="BM79" s="111"/>
      <c r="BN79" s="111"/>
      <c r="BO79" s="111"/>
      <c r="BP79" s="111"/>
      <c r="BQ79" s="111"/>
      <c r="BR79" s="111"/>
      <c r="BS79" s="111"/>
      <c r="BT79" s="111"/>
      <c r="BU79" s="111"/>
      <c r="BV79" s="111"/>
      <c r="BW79" s="111"/>
      <c r="BX79" s="111"/>
      <c r="BY79" s="111"/>
    </row>
    <row r="80" spans="1:88" ht="27.95" customHeight="1" x14ac:dyDescent="0.3">
      <c r="A80" s="99"/>
      <c r="B80" s="9" t="s">
        <v>21</v>
      </c>
      <c r="C80" s="9" t="s">
        <v>22</v>
      </c>
      <c r="D80" s="9" t="str">
        <f t="shared" si="12"/>
        <v>Pesos</v>
      </c>
      <c r="E80" s="9" t="s">
        <v>109</v>
      </c>
      <c r="F80" s="106">
        <v>10.604134144371539</v>
      </c>
      <c r="G80" s="106">
        <v>0</v>
      </c>
      <c r="H80" s="106">
        <v>0</v>
      </c>
      <c r="I80" s="106">
        <v>10.638555560797341</v>
      </c>
      <c r="J80" s="106">
        <v>0</v>
      </c>
      <c r="K80" s="106">
        <v>0</v>
      </c>
      <c r="L80" s="106">
        <v>10.638555560797341</v>
      </c>
      <c r="M80" s="106">
        <v>0</v>
      </c>
      <c r="N80" s="106">
        <v>0</v>
      </c>
      <c r="O80" s="106">
        <v>10.638555560797341</v>
      </c>
      <c r="P80" s="106">
        <v>0</v>
      </c>
      <c r="Q80" s="106">
        <v>0</v>
      </c>
      <c r="R80" s="106">
        <v>0.8865462967331118</v>
      </c>
      <c r="S80" s="106">
        <v>0</v>
      </c>
      <c r="T80" s="106">
        <v>0</v>
      </c>
      <c r="U80" s="106">
        <v>0</v>
      </c>
      <c r="V80" s="106">
        <v>0</v>
      </c>
      <c r="W80" s="106">
        <v>0</v>
      </c>
      <c r="X80" s="106">
        <v>0</v>
      </c>
      <c r="Y80" s="106">
        <v>0</v>
      </c>
      <c r="Z80" s="106">
        <v>0</v>
      </c>
      <c r="AA80" s="106">
        <v>0</v>
      </c>
      <c r="AB80" s="106">
        <v>0</v>
      </c>
      <c r="AC80" s="106">
        <v>0</v>
      </c>
      <c r="AD80" s="106">
        <v>0</v>
      </c>
      <c r="AE80" s="106">
        <v>0</v>
      </c>
      <c r="AF80" s="106">
        <v>0</v>
      </c>
      <c r="AG80" s="111"/>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11"/>
      <c r="BJ80" s="111"/>
      <c r="BK80" s="111"/>
      <c r="BL80" s="111"/>
      <c r="BM80" s="111"/>
      <c r="BN80" s="111"/>
      <c r="BO80" s="111"/>
      <c r="BP80" s="111"/>
      <c r="BQ80" s="111"/>
      <c r="BR80" s="111"/>
      <c r="BS80" s="111"/>
      <c r="BT80" s="111"/>
      <c r="BU80" s="111"/>
      <c r="BV80" s="111"/>
      <c r="BW80" s="111"/>
      <c r="BX80" s="111"/>
      <c r="BY80" s="111"/>
    </row>
    <row r="81" spans="1:77" ht="27.95" customHeight="1" x14ac:dyDescent="0.3">
      <c r="A81" s="99"/>
      <c r="B81" s="9" t="s">
        <v>17</v>
      </c>
      <c r="C81" s="9" t="s">
        <v>18</v>
      </c>
      <c r="D81" s="9" t="str">
        <f t="shared" si="12"/>
        <v>Pesos</v>
      </c>
      <c r="E81" s="9" t="s">
        <v>109</v>
      </c>
      <c r="F81" s="106">
        <v>54.624889239793227</v>
      </c>
      <c r="G81" s="106">
        <v>0</v>
      </c>
      <c r="H81" s="106">
        <v>0</v>
      </c>
      <c r="I81" s="106">
        <v>0</v>
      </c>
      <c r="J81" s="106">
        <v>0</v>
      </c>
      <c r="K81" s="106">
        <v>0</v>
      </c>
      <c r="L81" s="106">
        <v>0</v>
      </c>
      <c r="M81" s="106">
        <v>0</v>
      </c>
      <c r="N81" s="106">
        <v>0</v>
      </c>
      <c r="O81" s="106">
        <v>0</v>
      </c>
      <c r="P81" s="106">
        <v>0</v>
      </c>
      <c r="Q81" s="106">
        <v>0</v>
      </c>
      <c r="R81" s="106">
        <v>0</v>
      </c>
      <c r="S81" s="106">
        <v>0</v>
      </c>
      <c r="T81" s="106">
        <v>0</v>
      </c>
      <c r="U81" s="106">
        <v>0</v>
      </c>
      <c r="V81" s="106">
        <v>0</v>
      </c>
      <c r="W81" s="106">
        <v>0</v>
      </c>
      <c r="X81" s="106">
        <v>0</v>
      </c>
      <c r="Y81" s="106">
        <v>0</v>
      </c>
      <c r="Z81" s="106">
        <v>0</v>
      </c>
      <c r="AA81" s="106">
        <v>0</v>
      </c>
      <c r="AB81" s="106">
        <v>0</v>
      </c>
      <c r="AC81" s="106">
        <v>0</v>
      </c>
      <c r="AD81" s="106">
        <v>0</v>
      </c>
      <c r="AE81" s="106">
        <v>0</v>
      </c>
      <c r="AF81" s="106">
        <v>0</v>
      </c>
      <c r="AG81" s="111"/>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11"/>
      <c r="BJ81" s="111"/>
      <c r="BK81" s="111"/>
      <c r="BL81" s="111"/>
      <c r="BM81" s="111"/>
      <c r="BN81" s="111"/>
      <c r="BO81" s="111"/>
      <c r="BP81" s="111"/>
      <c r="BQ81" s="111"/>
      <c r="BR81" s="111"/>
      <c r="BS81" s="111"/>
      <c r="BT81" s="111"/>
      <c r="BU81" s="111"/>
      <c r="BV81" s="111"/>
      <c r="BW81" s="111"/>
      <c r="BX81" s="111"/>
      <c r="BY81" s="111"/>
    </row>
    <row r="82" spans="1:77" ht="27.95" customHeight="1" x14ac:dyDescent="0.3">
      <c r="A82" s="99"/>
      <c r="B82" s="9" t="s">
        <v>23</v>
      </c>
      <c r="C82" s="9" t="s">
        <v>24</v>
      </c>
      <c r="D82" s="9" t="str">
        <f t="shared" si="12"/>
        <v>Pesos</v>
      </c>
      <c r="E82" s="9" t="s">
        <v>109</v>
      </c>
      <c r="F82" s="106">
        <v>0.24845681999999997</v>
      </c>
      <c r="G82" s="106">
        <v>0</v>
      </c>
      <c r="H82" s="106">
        <v>0</v>
      </c>
      <c r="I82" s="106">
        <v>0</v>
      </c>
      <c r="J82" s="106">
        <v>0</v>
      </c>
      <c r="K82" s="106">
        <v>0</v>
      </c>
      <c r="L82" s="106">
        <v>0</v>
      </c>
      <c r="M82" s="106">
        <v>0</v>
      </c>
      <c r="N82" s="106">
        <v>0</v>
      </c>
      <c r="O82" s="106">
        <v>0</v>
      </c>
      <c r="P82" s="106">
        <v>0</v>
      </c>
      <c r="Q82" s="106">
        <v>0</v>
      </c>
      <c r="R82" s="106">
        <v>0</v>
      </c>
      <c r="S82" s="106">
        <v>0</v>
      </c>
      <c r="T82" s="106">
        <v>0</v>
      </c>
      <c r="U82" s="106">
        <v>0</v>
      </c>
      <c r="V82" s="106">
        <v>0</v>
      </c>
      <c r="W82" s="106">
        <v>0</v>
      </c>
      <c r="X82" s="106">
        <v>0</v>
      </c>
      <c r="Y82" s="106">
        <v>0</v>
      </c>
      <c r="Z82" s="106">
        <v>0</v>
      </c>
      <c r="AA82" s="106">
        <v>0</v>
      </c>
      <c r="AB82" s="106">
        <v>0</v>
      </c>
      <c r="AC82" s="106">
        <v>0</v>
      </c>
      <c r="AD82" s="106">
        <v>0</v>
      </c>
      <c r="AE82" s="106">
        <v>0</v>
      </c>
      <c r="AF82" s="106">
        <v>0</v>
      </c>
      <c r="AG82" s="111"/>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11"/>
      <c r="BJ82" s="111"/>
      <c r="BK82" s="111"/>
      <c r="BL82" s="111"/>
      <c r="BM82" s="111"/>
      <c r="BN82" s="111"/>
      <c r="BO82" s="111"/>
      <c r="BP82" s="111"/>
      <c r="BQ82" s="111"/>
      <c r="BR82" s="111"/>
      <c r="BS82" s="111"/>
      <c r="BT82" s="111"/>
      <c r="BU82" s="111"/>
      <c r="BV82" s="111"/>
      <c r="BW82" s="111"/>
      <c r="BX82" s="111"/>
      <c r="BY82" s="111"/>
    </row>
    <row r="83" spans="1:77" ht="27.95" customHeight="1" x14ac:dyDescent="0.3">
      <c r="A83" s="99"/>
      <c r="B83" s="9" t="s">
        <v>7</v>
      </c>
      <c r="C83" s="9" t="s">
        <v>8</v>
      </c>
      <c r="D83" s="9" t="str">
        <f t="shared" si="12"/>
        <v>Pesos</v>
      </c>
      <c r="E83" s="9" t="s">
        <v>109</v>
      </c>
      <c r="F83" s="106">
        <v>0</v>
      </c>
      <c r="G83" s="106">
        <v>0</v>
      </c>
      <c r="H83" s="106">
        <v>0</v>
      </c>
      <c r="I83" s="106">
        <v>0</v>
      </c>
      <c r="J83" s="106">
        <v>0</v>
      </c>
      <c r="K83" s="106">
        <v>0</v>
      </c>
      <c r="L83" s="106">
        <v>0</v>
      </c>
      <c r="M83" s="106">
        <v>0</v>
      </c>
      <c r="N83" s="106">
        <v>0</v>
      </c>
      <c r="O83" s="106">
        <v>0</v>
      </c>
      <c r="P83" s="106">
        <v>0</v>
      </c>
      <c r="Q83" s="106">
        <v>0</v>
      </c>
      <c r="R83" s="106">
        <v>0</v>
      </c>
      <c r="S83" s="106">
        <v>0</v>
      </c>
      <c r="T83" s="106">
        <v>0</v>
      </c>
      <c r="U83" s="106">
        <v>0</v>
      </c>
      <c r="V83" s="106">
        <v>0</v>
      </c>
      <c r="W83" s="106">
        <v>0</v>
      </c>
      <c r="X83" s="106">
        <v>0</v>
      </c>
      <c r="Y83" s="106">
        <v>0</v>
      </c>
      <c r="Z83" s="106">
        <v>0</v>
      </c>
      <c r="AA83" s="106">
        <v>0</v>
      </c>
      <c r="AB83" s="106">
        <v>0</v>
      </c>
      <c r="AC83" s="106">
        <v>0</v>
      </c>
      <c r="AD83" s="106">
        <v>0</v>
      </c>
      <c r="AE83" s="106">
        <v>0</v>
      </c>
      <c r="AF83" s="106">
        <v>0</v>
      </c>
      <c r="AG83" s="111"/>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11"/>
      <c r="BJ83" s="111"/>
      <c r="BK83" s="111"/>
      <c r="BL83" s="111"/>
      <c r="BM83" s="111"/>
      <c r="BN83" s="111"/>
      <c r="BO83" s="111"/>
      <c r="BP83" s="111"/>
      <c r="BQ83" s="111"/>
      <c r="BR83" s="111"/>
      <c r="BS83" s="111"/>
      <c r="BT83" s="111"/>
      <c r="BU83" s="111"/>
      <c r="BV83" s="111"/>
      <c r="BW83" s="111"/>
      <c r="BX83" s="111"/>
      <c r="BY83" s="111"/>
    </row>
    <row r="84" spans="1:77" ht="27.95" customHeight="1" x14ac:dyDescent="0.3">
      <c r="A84" s="99"/>
      <c r="B84" s="9" t="s">
        <v>9</v>
      </c>
      <c r="C84" s="9" t="s">
        <v>10</v>
      </c>
      <c r="D84" s="9" t="str">
        <f t="shared" si="12"/>
        <v>Pesos</v>
      </c>
      <c r="E84" s="9" t="s">
        <v>109</v>
      </c>
      <c r="F84" s="106">
        <v>0</v>
      </c>
      <c r="G84" s="106">
        <v>0</v>
      </c>
      <c r="H84" s="106">
        <v>0</v>
      </c>
      <c r="I84" s="106">
        <v>0</v>
      </c>
      <c r="J84" s="106">
        <v>0</v>
      </c>
      <c r="K84" s="106">
        <v>0</v>
      </c>
      <c r="L84" s="106">
        <v>0</v>
      </c>
      <c r="M84" s="106">
        <v>0</v>
      </c>
      <c r="N84" s="106">
        <v>0</v>
      </c>
      <c r="O84" s="106">
        <v>0</v>
      </c>
      <c r="P84" s="106">
        <v>0</v>
      </c>
      <c r="Q84" s="106">
        <v>0</v>
      </c>
      <c r="R84" s="106">
        <v>0</v>
      </c>
      <c r="S84" s="106">
        <v>0</v>
      </c>
      <c r="T84" s="106">
        <v>0</v>
      </c>
      <c r="U84" s="106">
        <v>0</v>
      </c>
      <c r="V84" s="106">
        <v>0</v>
      </c>
      <c r="W84" s="106">
        <v>0</v>
      </c>
      <c r="X84" s="106">
        <v>0</v>
      </c>
      <c r="Y84" s="106">
        <v>0</v>
      </c>
      <c r="Z84" s="106">
        <v>0</v>
      </c>
      <c r="AA84" s="106">
        <v>0</v>
      </c>
      <c r="AB84" s="106">
        <v>0</v>
      </c>
      <c r="AC84" s="106">
        <v>0</v>
      </c>
      <c r="AD84" s="106">
        <v>0</v>
      </c>
      <c r="AE84" s="106">
        <v>0</v>
      </c>
      <c r="AF84" s="106">
        <v>0</v>
      </c>
      <c r="AG84" s="111"/>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11"/>
      <c r="BJ84" s="111"/>
      <c r="BK84" s="111"/>
      <c r="BL84" s="111"/>
      <c r="BM84" s="111"/>
      <c r="BN84" s="111"/>
      <c r="BO84" s="111"/>
      <c r="BP84" s="111"/>
      <c r="BQ84" s="111"/>
      <c r="BR84" s="111"/>
      <c r="BS84" s="111"/>
      <c r="BT84" s="111"/>
      <c r="BU84" s="111"/>
      <c r="BV84" s="111"/>
      <c r="BW84" s="111"/>
      <c r="BX84" s="111"/>
      <c r="BY84" s="111"/>
    </row>
    <row r="85" spans="1:77" ht="27.95" customHeight="1" x14ac:dyDescent="0.3">
      <c r="A85" s="99"/>
      <c r="B85" s="9" t="s">
        <v>11</v>
      </c>
      <c r="C85" s="9" t="s">
        <v>12</v>
      </c>
      <c r="D85" s="9" t="str">
        <f t="shared" si="12"/>
        <v>Pesos</v>
      </c>
      <c r="E85" s="9" t="s">
        <v>109</v>
      </c>
      <c r="F85" s="106">
        <v>0</v>
      </c>
      <c r="G85" s="106">
        <v>0</v>
      </c>
      <c r="H85" s="106">
        <v>0</v>
      </c>
      <c r="I85" s="106">
        <v>0</v>
      </c>
      <c r="J85" s="106">
        <v>0</v>
      </c>
      <c r="K85" s="106">
        <v>0</v>
      </c>
      <c r="L85" s="106">
        <v>0</v>
      </c>
      <c r="M85" s="106">
        <v>0</v>
      </c>
      <c r="N85" s="106">
        <v>0</v>
      </c>
      <c r="O85" s="106">
        <v>0</v>
      </c>
      <c r="P85" s="106">
        <v>0</v>
      </c>
      <c r="Q85" s="106">
        <v>0</v>
      </c>
      <c r="R85" s="106">
        <v>0</v>
      </c>
      <c r="S85" s="106">
        <v>0</v>
      </c>
      <c r="T85" s="106">
        <v>0</v>
      </c>
      <c r="U85" s="106">
        <v>0</v>
      </c>
      <c r="V85" s="106">
        <v>0</v>
      </c>
      <c r="W85" s="106">
        <v>0</v>
      </c>
      <c r="X85" s="106">
        <v>0</v>
      </c>
      <c r="Y85" s="106">
        <v>0</v>
      </c>
      <c r="Z85" s="106">
        <v>0</v>
      </c>
      <c r="AA85" s="106">
        <v>0</v>
      </c>
      <c r="AB85" s="106">
        <v>0</v>
      </c>
      <c r="AC85" s="106">
        <v>0</v>
      </c>
      <c r="AD85" s="106">
        <v>0</v>
      </c>
      <c r="AE85" s="106">
        <v>0</v>
      </c>
      <c r="AF85" s="106">
        <v>0</v>
      </c>
      <c r="AG85" s="111"/>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11"/>
      <c r="BJ85" s="111"/>
      <c r="BK85" s="111"/>
      <c r="BL85" s="111"/>
      <c r="BM85" s="111"/>
      <c r="BN85" s="111"/>
      <c r="BO85" s="111"/>
      <c r="BP85" s="111"/>
      <c r="BQ85" s="111"/>
      <c r="BR85" s="111"/>
      <c r="BS85" s="111"/>
      <c r="BT85" s="111"/>
      <c r="BU85" s="111"/>
      <c r="BV85" s="111"/>
      <c r="BW85" s="111"/>
      <c r="BX85" s="111"/>
      <c r="BY85" s="111"/>
    </row>
    <row r="86" spans="1:77" ht="27.95" customHeight="1" x14ac:dyDescent="0.3">
      <c r="A86" s="99"/>
      <c r="B86" s="21" t="s">
        <v>110</v>
      </c>
      <c r="C86" s="21"/>
      <c r="D86" s="21"/>
      <c r="E86" s="21"/>
      <c r="F86" s="104">
        <f t="shared" ref="F86:AF86" si="13">+SUM(F87:F87)</f>
        <v>0</v>
      </c>
      <c r="G86" s="104">
        <f t="shared" si="13"/>
        <v>0</v>
      </c>
      <c r="H86" s="104">
        <f t="shared" si="13"/>
        <v>36.133681228461327</v>
      </c>
      <c r="I86" s="104">
        <f t="shared" si="13"/>
        <v>0</v>
      </c>
      <c r="J86" s="104">
        <f t="shared" si="13"/>
        <v>0</v>
      </c>
      <c r="K86" s="104">
        <f t="shared" si="13"/>
        <v>39.418561340139632</v>
      </c>
      <c r="L86" s="104">
        <f t="shared" si="13"/>
        <v>0</v>
      </c>
      <c r="M86" s="104">
        <f t="shared" si="13"/>
        <v>0</v>
      </c>
      <c r="N86" s="104">
        <f t="shared" si="13"/>
        <v>39.418561340139632</v>
      </c>
      <c r="O86" s="104">
        <f t="shared" si="13"/>
        <v>0</v>
      </c>
      <c r="P86" s="104">
        <f t="shared" si="13"/>
        <v>0</v>
      </c>
      <c r="Q86" s="104">
        <f t="shared" si="13"/>
        <v>39.418561340139632</v>
      </c>
      <c r="R86" s="104">
        <f t="shared" si="13"/>
        <v>0</v>
      </c>
      <c r="S86" s="104">
        <f t="shared" si="13"/>
        <v>0</v>
      </c>
      <c r="T86" s="104">
        <f t="shared" si="13"/>
        <v>22.994160781748118</v>
      </c>
      <c r="U86" s="104">
        <f t="shared" si="13"/>
        <v>0</v>
      </c>
      <c r="V86" s="104">
        <f t="shared" si="13"/>
        <v>0</v>
      </c>
      <c r="W86" s="104">
        <f t="shared" si="13"/>
        <v>0</v>
      </c>
      <c r="X86" s="104">
        <f t="shared" si="13"/>
        <v>0</v>
      </c>
      <c r="Y86" s="104">
        <f t="shared" si="13"/>
        <v>0</v>
      </c>
      <c r="Z86" s="104">
        <f t="shared" si="13"/>
        <v>0</v>
      </c>
      <c r="AA86" s="104">
        <f t="shared" si="13"/>
        <v>0</v>
      </c>
      <c r="AB86" s="104">
        <f t="shared" si="13"/>
        <v>0</v>
      </c>
      <c r="AC86" s="104">
        <f t="shared" si="13"/>
        <v>0</v>
      </c>
      <c r="AD86" s="104">
        <f t="shared" si="13"/>
        <v>0</v>
      </c>
      <c r="AE86" s="104">
        <f t="shared" si="13"/>
        <v>0</v>
      </c>
      <c r="AF86" s="104">
        <f t="shared" si="13"/>
        <v>0</v>
      </c>
      <c r="AG86" s="142"/>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42"/>
      <c r="BJ86" s="142"/>
      <c r="BK86" s="142"/>
      <c r="BL86" s="142"/>
      <c r="BM86" s="142"/>
      <c r="BN86" s="142"/>
      <c r="BO86" s="142"/>
      <c r="BP86" s="142"/>
      <c r="BQ86" s="142"/>
      <c r="BR86" s="142"/>
      <c r="BS86" s="142"/>
      <c r="BT86" s="142"/>
      <c r="BU86" s="142"/>
      <c r="BV86" s="142"/>
      <c r="BW86" s="142"/>
      <c r="BX86" s="142"/>
      <c r="BY86" s="142"/>
    </row>
    <row r="87" spans="1:77" ht="27.95" customHeight="1" x14ac:dyDescent="0.3">
      <c r="A87" s="99"/>
      <c r="B87" s="9" t="s">
        <v>157</v>
      </c>
      <c r="C87" s="9" t="s">
        <v>158</v>
      </c>
      <c r="D87" s="9" t="str">
        <f>+VLOOKUP($C87,$C$10:$D$47,2,FALSE)</f>
        <v>UVA</v>
      </c>
      <c r="E87" s="9" t="s">
        <v>110</v>
      </c>
      <c r="F87" s="106">
        <v>0</v>
      </c>
      <c r="G87" s="106">
        <v>0</v>
      </c>
      <c r="H87" s="106">
        <v>36.133681228461327</v>
      </c>
      <c r="I87" s="106">
        <v>0</v>
      </c>
      <c r="J87" s="106">
        <v>0</v>
      </c>
      <c r="K87" s="106">
        <v>39.418561340139632</v>
      </c>
      <c r="L87" s="106">
        <v>0</v>
      </c>
      <c r="M87" s="106">
        <v>0</v>
      </c>
      <c r="N87" s="106">
        <v>39.418561340139632</v>
      </c>
      <c r="O87" s="106">
        <v>0</v>
      </c>
      <c r="P87" s="106">
        <v>0</v>
      </c>
      <c r="Q87" s="106">
        <v>39.418561340139632</v>
      </c>
      <c r="R87" s="106">
        <v>0</v>
      </c>
      <c r="S87" s="106">
        <v>0</v>
      </c>
      <c r="T87" s="106">
        <v>22.994160781748118</v>
      </c>
      <c r="U87" s="106">
        <v>0</v>
      </c>
      <c r="V87" s="106">
        <v>0</v>
      </c>
      <c r="W87" s="106">
        <v>0</v>
      </c>
      <c r="X87" s="106">
        <v>0</v>
      </c>
      <c r="Y87" s="106">
        <v>0</v>
      </c>
      <c r="Z87" s="106">
        <v>0</v>
      </c>
      <c r="AA87" s="106">
        <v>0</v>
      </c>
      <c r="AB87" s="106">
        <v>0</v>
      </c>
      <c r="AC87" s="106">
        <v>0</v>
      </c>
      <c r="AD87" s="106">
        <v>0</v>
      </c>
      <c r="AE87" s="106">
        <v>0</v>
      </c>
      <c r="AF87" s="106">
        <v>0</v>
      </c>
      <c r="AG87" s="111"/>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11"/>
      <c r="BJ87" s="111"/>
      <c r="BK87" s="111"/>
      <c r="BL87" s="111"/>
      <c r="BM87" s="111"/>
      <c r="BN87" s="111"/>
      <c r="BO87" s="111"/>
      <c r="BP87" s="111"/>
      <c r="BQ87" s="111"/>
      <c r="BR87" s="111"/>
      <c r="BS87" s="111"/>
      <c r="BT87" s="111"/>
      <c r="BU87" s="111"/>
      <c r="BV87" s="111"/>
      <c r="BW87" s="111"/>
      <c r="BX87" s="111"/>
      <c r="BY87" s="111"/>
    </row>
    <row r="88" spans="1:77" ht="27.95" customHeight="1" x14ac:dyDescent="0.3">
      <c r="A88" s="99"/>
      <c r="B88" s="21" t="s">
        <v>25</v>
      </c>
      <c r="C88" s="21"/>
      <c r="D88" s="21"/>
      <c r="E88" s="21"/>
      <c r="F88" s="104">
        <f t="shared" ref="F88:AF88" si="14">+SUM(F89,F101)</f>
        <v>0</v>
      </c>
      <c r="G88" s="104">
        <f t="shared" si="14"/>
        <v>15.594740857543758</v>
      </c>
      <c r="H88" s="104">
        <f t="shared" si="14"/>
        <v>0</v>
      </c>
      <c r="I88" s="104">
        <f t="shared" si="14"/>
        <v>0</v>
      </c>
      <c r="J88" s="104">
        <f t="shared" si="14"/>
        <v>15.922806147512274</v>
      </c>
      <c r="K88" s="104">
        <f t="shared" si="14"/>
        <v>0</v>
      </c>
      <c r="L88" s="104">
        <f t="shared" si="14"/>
        <v>0</v>
      </c>
      <c r="M88" s="104">
        <f t="shared" si="14"/>
        <v>15.576133007512276</v>
      </c>
      <c r="N88" s="104">
        <f t="shared" si="14"/>
        <v>0</v>
      </c>
      <c r="O88" s="104">
        <f t="shared" si="14"/>
        <v>0</v>
      </c>
      <c r="P88" s="104">
        <f t="shared" si="14"/>
        <v>15.556813297512274</v>
      </c>
      <c r="Q88" s="104">
        <f t="shared" si="14"/>
        <v>0</v>
      </c>
      <c r="R88" s="104">
        <f t="shared" si="14"/>
        <v>0</v>
      </c>
      <c r="S88" s="104">
        <f t="shared" si="14"/>
        <v>10.686003446083705</v>
      </c>
      <c r="T88" s="104">
        <f t="shared" si="14"/>
        <v>0</v>
      </c>
      <c r="U88" s="104">
        <f t="shared" si="14"/>
        <v>0</v>
      </c>
      <c r="V88" s="104">
        <f t="shared" si="14"/>
        <v>10.686003446083705</v>
      </c>
      <c r="W88" s="104">
        <f t="shared" si="14"/>
        <v>0</v>
      </c>
      <c r="X88" s="104">
        <f t="shared" si="14"/>
        <v>0</v>
      </c>
      <c r="Y88" s="104">
        <f t="shared" si="14"/>
        <v>10.686003446083705</v>
      </c>
      <c r="Z88" s="104">
        <f t="shared" si="14"/>
        <v>0</v>
      </c>
      <c r="AA88" s="104">
        <f t="shared" si="14"/>
        <v>0</v>
      </c>
      <c r="AB88" s="104">
        <f t="shared" si="14"/>
        <v>10.686003446083705</v>
      </c>
      <c r="AC88" s="104">
        <f t="shared" si="14"/>
        <v>0</v>
      </c>
      <c r="AD88" s="104">
        <f t="shared" si="14"/>
        <v>0</v>
      </c>
      <c r="AE88" s="104">
        <f t="shared" si="14"/>
        <v>5.1505229672169035</v>
      </c>
      <c r="AF88" s="104">
        <f t="shared" si="14"/>
        <v>0</v>
      </c>
      <c r="AG88" s="142"/>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42"/>
      <c r="BJ88" s="142"/>
      <c r="BK88" s="142"/>
      <c r="BL88" s="142"/>
      <c r="BM88" s="142"/>
      <c r="BN88" s="142"/>
      <c r="BO88" s="142"/>
      <c r="BP88" s="142"/>
      <c r="BQ88" s="142"/>
      <c r="BR88" s="142"/>
      <c r="BS88" s="142"/>
      <c r="BT88" s="142"/>
      <c r="BU88" s="142"/>
      <c r="BV88" s="142"/>
      <c r="BW88" s="142"/>
      <c r="BX88" s="142"/>
      <c r="BY88" s="142"/>
    </row>
    <row r="89" spans="1:77" ht="27.95" customHeight="1" x14ac:dyDescent="0.3">
      <c r="A89" s="99"/>
      <c r="B89" s="22" t="s">
        <v>26</v>
      </c>
      <c r="C89" s="22"/>
      <c r="D89" s="22"/>
      <c r="E89" s="22"/>
      <c r="F89" s="110">
        <f t="shared" ref="F89:AF89" si="15">+SUM(F90:F100)</f>
        <v>0</v>
      </c>
      <c r="G89" s="110">
        <f t="shared" si="15"/>
        <v>13.594933930400902</v>
      </c>
      <c r="H89" s="110">
        <f t="shared" si="15"/>
        <v>0</v>
      </c>
      <c r="I89" s="110">
        <f t="shared" si="15"/>
        <v>0</v>
      </c>
      <c r="J89" s="110">
        <f t="shared" si="15"/>
        <v>14.138248444655133</v>
      </c>
      <c r="K89" s="110">
        <f t="shared" si="15"/>
        <v>0</v>
      </c>
      <c r="L89" s="110">
        <f t="shared" si="15"/>
        <v>0</v>
      </c>
      <c r="M89" s="110">
        <f t="shared" si="15"/>
        <v>13.791575304655135</v>
      </c>
      <c r="N89" s="110">
        <f t="shared" si="15"/>
        <v>0</v>
      </c>
      <c r="O89" s="110">
        <f t="shared" si="15"/>
        <v>0</v>
      </c>
      <c r="P89" s="110">
        <f t="shared" si="15"/>
        <v>13.772255594655133</v>
      </c>
      <c r="Q89" s="110">
        <f t="shared" si="15"/>
        <v>0</v>
      </c>
      <c r="R89" s="110">
        <f t="shared" si="15"/>
        <v>0</v>
      </c>
      <c r="S89" s="110">
        <f t="shared" si="15"/>
        <v>8.9014457432265637</v>
      </c>
      <c r="T89" s="110">
        <f t="shared" si="15"/>
        <v>0</v>
      </c>
      <c r="U89" s="110">
        <f t="shared" si="15"/>
        <v>0</v>
      </c>
      <c r="V89" s="110">
        <f t="shared" si="15"/>
        <v>8.9014457432265637</v>
      </c>
      <c r="W89" s="110">
        <f t="shared" si="15"/>
        <v>0</v>
      </c>
      <c r="X89" s="110">
        <f t="shared" si="15"/>
        <v>0</v>
      </c>
      <c r="Y89" s="110">
        <f t="shared" si="15"/>
        <v>8.9014457432265637</v>
      </c>
      <c r="Z89" s="110">
        <f t="shared" si="15"/>
        <v>0</v>
      </c>
      <c r="AA89" s="110">
        <f t="shared" si="15"/>
        <v>0</v>
      </c>
      <c r="AB89" s="110">
        <f t="shared" si="15"/>
        <v>8.9014457432265637</v>
      </c>
      <c r="AC89" s="110">
        <f t="shared" si="15"/>
        <v>0</v>
      </c>
      <c r="AD89" s="110">
        <f t="shared" si="15"/>
        <v>0</v>
      </c>
      <c r="AE89" s="110">
        <f t="shared" si="15"/>
        <v>4.0797883455026192</v>
      </c>
      <c r="AF89" s="110">
        <f t="shared" si="15"/>
        <v>0</v>
      </c>
      <c r="AG89" s="14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43"/>
      <c r="BJ89" s="143"/>
      <c r="BK89" s="143"/>
      <c r="BL89" s="143"/>
      <c r="BM89" s="143"/>
      <c r="BN89" s="143"/>
      <c r="BO89" s="143"/>
      <c r="BP89" s="143"/>
      <c r="BQ89" s="143"/>
      <c r="BR89" s="143"/>
      <c r="BS89" s="143"/>
      <c r="BT89" s="143"/>
      <c r="BU89" s="143"/>
      <c r="BV89" s="143"/>
      <c r="BW89" s="143"/>
      <c r="BX89" s="143"/>
      <c r="BY89" s="143"/>
    </row>
    <row r="90" spans="1:77" ht="27.95" customHeight="1" x14ac:dyDescent="0.3">
      <c r="A90" s="99"/>
      <c r="B90" s="9" t="s">
        <v>27</v>
      </c>
      <c r="C90" s="9" t="s">
        <v>28</v>
      </c>
      <c r="D90" s="9" t="str">
        <f t="shared" ref="D90:D100" si="16">+VLOOKUP($C90,$C$10:$D$47,2,FALSE)</f>
        <v>USD</v>
      </c>
      <c r="E90" s="9" t="s">
        <v>112</v>
      </c>
      <c r="F90" s="106">
        <v>0</v>
      </c>
      <c r="G90" s="106">
        <v>2.8515320943328861</v>
      </c>
      <c r="H90" s="106">
        <v>0</v>
      </c>
      <c r="I90" s="106">
        <v>0</v>
      </c>
      <c r="J90" s="106">
        <v>2.8515320943328861</v>
      </c>
      <c r="K90" s="106">
        <v>0</v>
      </c>
      <c r="L90" s="106">
        <v>0</v>
      </c>
      <c r="M90" s="106">
        <v>2.8515320943328861</v>
      </c>
      <c r="N90" s="106">
        <v>0</v>
      </c>
      <c r="O90" s="106">
        <v>0</v>
      </c>
      <c r="P90" s="106">
        <v>2.8515320943328861</v>
      </c>
      <c r="Q90" s="106">
        <v>0</v>
      </c>
      <c r="R90" s="106">
        <v>0</v>
      </c>
      <c r="S90" s="106">
        <v>2.8515320943328861</v>
      </c>
      <c r="T90" s="106">
        <v>0</v>
      </c>
      <c r="U90" s="106">
        <v>0</v>
      </c>
      <c r="V90" s="106">
        <v>2.8515320943328861</v>
      </c>
      <c r="W90" s="106">
        <v>0</v>
      </c>
      <c r="X90" s="106">
        <v>0</v>
      </c>
      <c r="Y90" s="106">
        <v>2.8515320943328861</v>
      </c>
      <c r="Z90" s="106">
        <v>0</v>
      </c>
      <c r="AA90" s="106">
        <v>0</v>
      </c>
      <c r="AB90" s="106">
        <v>2.8515320943328861</v>
      </c>
      <c r="AC90" s="106">
        <v>0</v>
      </c>
      <c r="AD90" s="106">
        <v>0</v>
      </c>
      <c r="AE90" s="106">
        <v>1.3307149773553466</v>
      </c>
      <c r="AF90" s="106">
        <v>0</v>
      </c>
      <c r="AG90" s="111"/>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11"/>
      <c r="BJ90" s="111"/>
      <c r="BK90" s="111"/>
      <c r="BL90" s="111"/>
      <c r="BM90" s="111"/>
      <c r="BN90" s="111"/>
      <c r="BO90" s="111"/>
      <c r="BP90" s="111"/>
      <c r="BQ90" s="111"/>
      <c r="BR90" s="111"/>
      <c r="BS90" s="111"/>
      <c r="BT90" s="111"/>
      <c r="BU90" s="111"/>
      <c r="BV90" s="111"/>
      <c r="BW90" s="111"/>
      <c r="BX90" s="111"/>
      <c r="BY90" s="111"/>
    </row>
    <row r="91" spans="1:77" ht="27.95" customHeight="1" x14ac:dyDescent="0.3">
      <c r="A91" s="99"/>
      <c r="B91" s="9" t="s">
        <v>33</v>
      </c>
      <c r="C91" s="9" t="s">
        <v>34</v>
      </c>
      <c r="D91" s="9" t="str">
        <f t="shared" si="16"/>
        <v>USD</v>
      </c>
      <c r="E91" s="9" t="s">
        <v>112</v>
      </c>
      <c r="F91" s="106">
        <v>0</v>
      </c>
      <c r="G91" s="106">
        <v>1.9681812337894737</v>
      </c>
      <c r="H91" s="106">
        <v>0</v>
      </c>
      <c r="I91" s="106">
        <v>0</v>
      </c>
      <c r="J91" s="106">
        <v>1.9681812337894737</v>
      </c>
      <c r="K91" s="106">
        <v>0</v>
      </c>
      <c r="L91" s="106">
        <v>0</v>
      </c>
      <c r="M91" s="106">
        <v>1.9681812337894742</v>
      </c>
      <c r="N91" s="106">
        <v>0</v>
      </c>
      <c r="O91" s="106">
        <v>0</v>
      </c>
      <c r="P91" s="106">
        <v>1.9681812337894744</v>
      </c>
      <c r="Q91" s="106">
        <v>0</v>
      </c>
      <c r="R91" s="106">
        <v>0</v>
      </c>
      <c r="S91" s="106">
        <v>1.9681812337894744</v>
      </c>
      <c r="T91" s="106">
        <v>0</v>
      </c>
      <c r="U91" s="106">
        <v>0</v>
      </c>
      <c r="V91" s="106">
        <v>1.9681812337894748</v>
      </c>
      <c r="W91" s="106">
        <v>0</v>
      </c>
      <c r="X91" s="106">
        <v>0</v>
      </c>
      <c r="Y91" s="106">
        <v>1.9681812337894748</v>
      </c>
      <c r="Z91" s="106">
        <v>0</v>
      </c>
      <c r="AA91" s="106">
        <v>0</v>
      </c>
      <c r="AB91" s="106">
        <v>1.9681812337894753</v>
      </c>
      <c r="AC91" s="106">
        <v>0</v>
      </c>
      <c r="AD91" s="106">
        <v>0</v>
      </c>
      <c r="AE91" s="106">
        <v>1.377726863652633</v>
      </c>
      <c r="AF91" s="106">
        <v>0</v>
      </c>
      <c r="AG91" s="111"/>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11"/>
      <c r="BJ91" s="111"/>
      <c r="BK91" s="111"/>
      <c r="BL91" s="111"/>
      <c r="BM91" s="111"/>
      <c r="BN91" s="111"/>
      <c r="BO91" s="111"/>
      <c r="BP91" s="111"/>
      <c r="BQ91" s="111"/>
      <c r="BR91" s="111"/>
      <c r="BS91" s="111"/>
      <c r="BT91" s="111"/>
      <c r="BU91" s="111"/>
      <c r="BV91" s="111"/>
      <c r="BW91" s="111"/>
      <c r="BX91" s="111"/>
      <c r="BY91" s="111"/>
    </row>
    <row r="92" spans="1:77" ht="27.95" customHeight="1" x14ac:dyDescent="0.3">
      <c r="A92" s="99"/>
      <c r="B92" s="9" t="s">
        <v>29</v>
      </c>
      <c r="C92" s="9" t="s">
        <v>30</v>
      </c>
      <c r="D92" s="9" t="str">
        <f t="shared" si="16"/>
        <v>USD</v>
      </c>
      <c r="E92" s="9" t="s">
        <v>112</v>
      </c>
      <c r="F92" s="106">
        <v>0</v>
      </c>
      <c r="G92" s="106">
        <v>2.891885519999998</v>
      </c>
      <c r="H92" s="106">
        <v>0</v>
      </c>
      <c r="I92" s="106">
        <v>0</v>
      </c>
      <c r="J92" s="106">
        <v>2.891885519999998</v>
      </c>
      <c r="K92" s="106">
        <v>0</v>
      </c>
      <c r="L92" s="106">
        <v>0</v>
      </c>
      <c r="M92" s="106">
        <v>2.891885519999998</v>
      </c>
      <c r="N92" s="106">
        <v>0</v>
      </c>
      <c r="O92" s="106">
        <v>0</v>
      </c>
      <c r="P92" s="106">
        <v>2.891885519999998</v>
      </c>
      <c r="Q92" s="106">
        <v>0</v>
      </c>
      <c r="R92" s="106">
        <v>0</v>
      </c>
      <c r="S92" s="106">
        <v>2.891885519999998</v>
      </c>
      <c r="T92" s="106">
        <v>0</v>
      </c>
      <c r="U92" s="106">
        <v>0</v>
      </c>
      <c r="V92" s="106">
        <v>2.891885519999998</v>
      </c>
      <c r="W92" s="106">
        <v>0</v>
      </c>
      <c r="X92" s="106">
        <v>0</v>
      </c>
      <c r="Y92" s="106">
        <v>2.891885519999998</v>
      </c>
      <c r="Z92" s="106">
        <v>0</v>
      </c>
      <c r="AA92" s="106">
        <v>0</v>
      </c>
      <c r="AB92" s="106">
        <v>2.891885519999998</v>
      </c>
      <c r="AC92" s="106">
        <v>0</v>
      </c>
      <c r="AD92" s="106">
        <v>0</v>
      </c>
      <c r="AE92" s="106">
        <v>0.67477328799999947</v>
      </c>
      <c r="AF92" s="106">
        <v>0</v>
      </c>
      <c r="AG92" s="111"/>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11"/>
      <c r="BJ92" s="111"/>
      <c r="BK92" s="111"/>
      <c r="BL92" s="111"/>
      <c r="BM92" s="111"/>
      <c r="BN92" s="111"/>
      <c r="BO92" s="111"/>
      <c r="BP92" s="111"/>
      <c r="BQ92" s="111"/>
      <c r="BR92" s="111"/>
      <c r="BS92" s="111"/>
      <c r="BT92" s="111"/>
      <c r="BU92" s="111"/>
      <c r="BV92" s="111"/>
      <c r="BW92" s="111"/>
      <c r="BX92" s="111"/>
      <c r="BY92" s="111"/>
    </row>
    <row r="93" spans="1:77" ht="27.95" customHeight="1" x14ac:dyDescent="0.3">
      <c r="A93" s="99"/>
      <c r="B93" s="9" t="s">
        <v>31</v>
      </c>
      <c r="C93" s="9" t="s">
        <v>32</v>
      </c>
      <c r="D93" s="9" t="str">
        <f t="shared" si="16"/>
        <v>USD</v>
      </c>
      <c r="E93" s="9" t="s">
        <v>112</v>
      </c>
      <c r="F93" s="106">
        <v>0</v>
      </c>
      <c r="G93" s="106">
        <v>4.8708098514285698</v>
      </c>
      <c r="H93" s="106">
        <v>0</v>
      </c>
      <c r="I93" s="106">
        <v>0</v>
      </c>
      <c r="J93" s="106">
        <v>4.8708098514285698</v>
      </c>
      <c r="K93" s="106">
        <v>0</v>
      </c>
      <c r="L93" s="106">
        <v>0</v>
      </c>
      <c r="M93" s="106">
        <v>4.8708098514285698</v>
      </c>
      <c r="N93" s="106">
        <v>0</v>
      </c>
      <c r="O93" s="106">
        <v>0</v>
      </c>
      <c r="P93" s="106">
        <v>4.8708098514285698</v>
      </c>
      <c r="Q93" s="106">
        <v>0</v>
      </c>
      <c r="R93" s="106">
        <v>0</v>
      </c>
      <c r="S93" s="106">
        <v>0</v>
      </c>
      <c r="T93" s="106">
        <v>0</v>
      </c>
      <c r="U93" s="106">
        <v>0</v>
      </c>
      <c r="V93" s="106">
        <v>0</v>
      </c>
      <c r="W93" s="106">
        <v>0</v>
      </c>
      <c r="X93" s="106">
        <v>0</v>
      </c>
      <c r="Y93" s="106">
        <v>0</v>
      </c>
      <c r="Z93" s="106">
        <v>0</v>
      </c>
      <c r="AA93" s="106">
        <v>0</v>
      </c>
      <c r="AB93" s="106">
        <v>0</v>
      </c>
      <c r="AC93" s="106">
        <v>0</v>
      </c>
      <c r="AD93" s="106">
        <v>0</v>
      </c>
      <c r="AE93" s="106">
        <v>0</v>
      </c>
      <c r="AF93" s="106">
        <v>0</v>
      </c>
      <c r="AG93" s="111"/>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11"/>
      <c r="BJ93" s="111"/>
      <c r="BK93" s="111"/>
      <c r="BL93" s="111"/>
      <c r="BM93" s="111"/>
      <c r="BN93" s="111"/>
      <c r="BO93" s="111"/>
      <c r="BP93" s="111"/>
      <c r="BQ93" s="111"/>
      <c r="BR93" s="111"/>
      <c r="BS93" s="111"/>
      <c r="BT93" s="111"/>
      <c r="BU93" s="111"/>
      <c r="BV93" s="111"/>
      <c r="BW93" s="111"/>
      <c r="BX93" s="111"/>
      <c r="BY93" s="111"/>
    </row>
    <row r="94" spans="1:77" ht="27.95" customHeight="1" x14ac:dyDescent="0.3">
      <c r="A94" s="99"/>
      <c r="B94" s="9" t="s">
        <v>37</v>
      </c>
      <c r="C94" s="9" t="s">
        <v>38</v>
      </c>
      <c r="D94" s="9" t="str">
        <f t="shared" si="16"/>
        <v>USD</v>
      </c>
      <c r="E94" s="9" t="s">
        <v>112</v>
      </c>
      <c r="F94" s="106">
        <v>0</v>
      </c>
      <c r="G94" s="106">
        <v>0.21794946084997552</v>
      </c>
      <c r="H94" s="106">
        <v>0</v>
      </c>
      <c r="I94" s="106">
        <v>0</v>
      </c>
      <c r="J94" s="106">
        <v>0.43589892169995104</v>
      </c>
      <c r="K94" s="106">
        <v>0</v>
      </c>
      <c r="L94" s="106">
        <v>0</v>
      </c>
      <c r="M94" s="106">
        <v>0.43589892169995104</v>
      </c>
      <c r="N94" s="106">
        <v>0</v>
      </c>
      <c r="O94" s="106">
        <v>0</v>
      </c>
      <c r="P94" s="106">
        <v>0.43589892169995104</v>
      </c>
      <c r="Q94" s="106">
        <v>0</v>
      </c>
      <c r="R94" s="106">
        <v>0</v>
      </c>
      <c r="S94" s="106">
        <v>0.43589892169995104</v>
      </c>
      <c r="T94" s="106">
        <v>0</v>
      </c>
      <c r="U94" s="106">
        <v>0</v>
      </c>
      <c r="V94" s="106">
        <v>0.43589892169995104</v>
      </c>
      <c r="W94" s="106">
        <v>0</v>
      </c>
      <c r="X94" s="106">
        <v>0</v>
      </c>
      <c r="Y94" s="106">
        <v>0.43589892169995104</v>
      </c>
      <c r="Z94" s="106">
        <v>0</v>
      </c>
      <c r="AA94" s="106">
        <v>0</v>
      </c>
      <c r="AB94" s="106">
        <v>0.43589892169995104</v>
      </c>
      <c r="AC94" s="106">
        <v>0</v>
      </c>
      <c r="AD94" s="106">
        <v>0</v>
      </c>
      <c r="AE94" s="106">
        <v>0.36324910141662586</v>
      </c>
      <c r="AF94" s="106">
        <v>0</v>
      </c>
      <c r="AG94" s="111"/>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11"/>
      <c r="BJ94" s="111"/>
      <c r="BK94" s="111"/>
      <c r="BL94" s="111"/>
      <c r="BM94" s="111"/>
      <c r="BN94" s="111"/>
      <c r="BO94" s="111"/>
      <c r="BP94" s="111"/>
      <c r="BQ94" s="111"/>
      <c r="BR94" s="111"/>
      <c r="BS94" s="111"/>
      <c r="BT94" s="111"/>
      <c r="BU94" s="111"/>
      <c r="BV94" s="111"/>
      <c r="BW94" s="111"/>
      <c r="BX94" s="111"/>
      <c r="BY94" s="111"/>
    </row>
    <row r="95" spans="1:77" ht="27.95" customHeight="1" x14ac:dyDescent="0.3">
      <c r="A95" s="99"/>
      <c r="B95" s="9" t="s">
        <v>35</v>
      </c>
      <c r="C95" s="9" t="s">
        <v>36</v>
      </c>
      <c r="D95" s="9" t="str">
        <f t="shared" si="16"/>
        <v>USD</v>
      </c>
      <c r="E95" s="9" t="s">
        <v>112</v>
      </c>
      <c r="F95" s="106">
        <v>0</v>
      </c>
      <c r="G95" s="106">
        <v>0.48496636999999954</v>
      </c>
      <c r="H95" s="106">
        <v>0</v>
      </c>
      <c r="I95" s="106">
        <v>0</v>
      </c>
      <c r="J95" s="106">
        <v>0.48496636999999954</v>
      </c>
      <c r="K95" s="106">
        <v>0</v>
      </c>
      <c r="L95" s="106">
        <v>0</v>
      </c>
      <c r="M95" s="106">
        <v>0.48496636999999948</v>
      </c>
      <c r="N95" s="106">
        <v>0</v>
      </c>
      <c r="O95" s="106">
        <v>0</v>
      </c>
      <c r="P95" s="106">
        <v>0.48496636999999942</v>
      </c>
      <c r="Q95" s="106">
        <v>0</v>
      </c>
      <c r="R95" s="106">
        <v>0</v>
      </c>
      <c r="S95" s="106">
        <v>0.48496636999999942</v>
      </c>
      <c r="T95" s="106">
        <v>0</v>
      </c>
      <c r="U95" s="106">
        <v>0</v>
      </c>
      <c r="V95" s="106">
        <v>0.48496636999999942</v>
      </c>
      <c r="W95" s="106">
        <v>0</v>
      </c>
      <c r="X95" s="106">
        <v>0</v>
      </c>
      <c r="Y95" s="106">
        <v>0.48496636999999942</v>
      </c>
      <c r="Z95" s="106">
        <v>0</v>
      </c>
      <c r="AA95" s="106">
        <v>0</v>
      </c>
      <c r="AB95" s="106">
        <v>0.48496636999999942</v>
      </c>
      <c r="AC95" s="106">
        <v>0</v>
      </c>
      <c r="AD95" s="106">
        <v>0</v>
      </c>
      <c r="AE95" s="106">
        <v>9.6993273999999879E-2</v>
      </c>
      <c r="AF95" s="106">
        <v>0</v>
      </c>
      <c r="AG95" s="111"/>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11"/>
      <c r="BJ95" s="111"/>
      <c r="BK95" s="111"/>
      <c r="BL95" s="111"/>
      <c r="BM95" s="111"/>
      <c r="BN95" s="111"/>
      <c r="BO95" s="111"/>
      <c r="BP95" s="111"/>
      <c r="BQ95" s="111"/>
      <c r="BR95" s="111"/>
      <c r="BS95" s="111"/>
      <c r="BT95" s="111"/>
      <c r="BU95" s="111"/>
      <c r="BV95" s="111"/>
      <c r="BW95" s="111"/>
      <c r="BX95" s="111"/>
      <c r="BY95" s="111"/>
    </row>
    <row r="96" spans="1:77" ht="27.95" customHeight="1" x14ac:dyDescent="0.3">
      <c r="A96" s="99"/>
      <c r="B96" s="9" t="s">
        <v>154</v>
      </c>
      <c r="C96" s="9" t="s">
        <v>155</v>
      </c>
      <c r="D96" s="9" t="str">
        <f t="shared" si="16"/>
        <v>USD</v>
      </c>
      <c r="E96" s="9" t="s">
        <v>112</v>
      </c>
      <c r="F96" s="106">
        <v>0</v>
      </c>
      <c r="G96" s="106">
        <v>0</v>
      </c>
      <c r="H96" s="106">
        <v>0</v>
      </c>
      <c r="I96" s="106">
        <v>0</v>
      </c>
      <c r="J96" s="106">
        <v>0</v>
      </c>
      <c r="K96" s="106">
        <v>0</v>
      </c>
      <c r="L96" s="106">
        <v>0</v>
      </c>
      <c r="M96" s="106">
        <v>0</v>
      </c>
      <c r="N96" s="106">
        <v>0</v>
      </c>
      <c r="O96" s="106">
        <v>0</v>
      </c>
      <c r="P96" s="106">
        <v>0.22120000000000001</v>
      </c>
      <c r="Q96" s="106">
        <v>0</v>
      </c>
      <c r="R96" s="106">
        <v>0</v>
      </c>
      <c r="S96" s="106">
        <v>0.22120000000000001</v>
      </c>
      <c r="T96" s="106">
        <v>0</v>
      </c>
      <c r="U96" s="106">
        <v>0</v>
      </c>
      <c r="V96" s="106">
        <v>0.22120000000000001</v>
      </c>
      <c r="W96" s="106">
        <v>0</v>
      </c>
      <c r="X96" s="106">
        <v>0</v>
      </c>
      <c r="Y96" s="106">
        <v>0.22120000000000001</v>
      </c>
      <c r="Z96" s="106">
        <v>0</v>
      </c>
      <c r="AA96" s="106">
        <v>0</v>
      </c>
      <c r="AB96" s="106">
        <v>0.22120000000000001</v>
      </c>
      <c r="AC96" s="106">
        <v>0</v>
      </c>
      <c r="AD96" s="106">
        <v>0</v>
      </c>
      <c r="AE96" s="106">
        <v>0.22120000000000004</v>
      </c>
      <c r="AF96" s="106">
        <v>0</v>
      </c>
      <c r="AG96" s="111"/>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11"/>
      <c r="BJ96" s="111"/>
      <c r="BK96" s="111"/>
      <c r="BL96" s="111"/>
      <c r="BM96" s="111"/>
      <c r="BN96" s="111"/>
      <c r="BO96" s="111"/>
      <c r="BP96" s="111"/>
      <c r="BQ96" s="111"/>
      <c r="BR96" s="111"/>
      <c r="BS96" s="111"/>
      <c r="BT96" s="111"/>
      <c r="BU96" s="111"/>
      <c r="BV96" s="111"/>
      <c r="BW96" s="111"/>
      <c r="BX96" s="111"/>
      <c r="BY96" s="111"/>
    </row>
    <row r="97" spans="1:77" ht="27.95" customHeight="1" x14ac:dyDescent="0.3">
      <c r="A97" s="99"/>
      <c r="B97" s="9" t="s">
        <v>39</v>
      </c>
      <c r="C97" s="9" t="s">
        <v>40</v>
      </c>
      <c r="D97" s="9" t="str">
        <f t="shared" si="16"/>
        <v>USD</v>
      </c>
      <c r="E97" s="9" t="s">
        <v>112</v>
      </c>
      <c r="F97" s="106">
        <v>0</v>
      </c>
      <c r="G97" s="106">
        <v>0.24052004000000002</v>
      </c>
      <c r="H97" s="106">
        <v>0</v>
      </c>
      <c r="I97" s="106">
        <v>0</v>
      </c>
      <c r="J97" s="106">
        <v>0.24052004000000002</v>
      </c>
      <c r="K97" s="106">
        <v>0</v>
      </c>
      <c r="L97" s="106">
        <v>0</v>
      </c>
      <c r="M97" s="106">
        <v>0.24051971000000044</v>
      </c>
      <c r="N97" s="106">
        <v>0</v>
      </c>
      <c r="O97" s="106">
        <v>0</v>
      </c>
      <c r="P97" s="106">
        <v>0</v>
      </c>
      <c r="Q97" s="106">
        <v>0</v>
      </c>
      <c r="R97" s="106">
        <v>0</v>
      </c>
      <c r="S97" s="106">
        <v>0</v>
      </c>
      <c r="T97" s="106">
        <v>0</v>
      </c>
      <c r="U97" s="106">
        <v>0</v>
      </c>
      <c r="V97" s="106">
        <v>0</v>
      </c>
      <c r="W97" s="106">
        <v>0</v>
      </c>
      <c r="X97" s="106">
        <v>0</v>
      </c>
      <c r="Y97" s="106">
        <v>0</v>
      </c>
      <c r="Z97" s="106">
        <v>0</v>
      </c>
      <c r="AA97" s="106">
        <v>0</v>
      </c>
      <c r="AB97" s="106">
        <v>0</v>
      </c>
      <c r="AC97" s="106">
        <v>0</v>
      </c>
      <c r="AD97" s="106">
        <v>0</v>
      </c>
      <c r="AE97" s="106">
        <v>0</v>
      </c>
      <c r="AF97" s="106">
        <v>0</v>
      </c>
      <c r="AG97" s="111"/>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11"/>
      <c r="BJ97" s="111"/>
      <c r="BK97" s="111"/>
      <c r="BL97" s="111"/>
      <c r="BM97" s="111"/>
      <c r="BN97" s="111"/>
      <c r="BO97" s="111"/>
      <c r="BP97" s="111"/>
      <c r="BQ97" s="111"/>
      <c r="BR97" s="111"/>
      <c r="BS97" s="111"/>
      <c r="BT97" s="111"/>
      <c r="BU97" s="111"/>
      <c r="BV97" s="111"/>
      <c r="BW97" s="111"/>
      <c r="BX97" s="111"/>
      <c r="BY97" s="111"/>
    </row>
    <row r="98" spans="1:77" ht="27.95" customHeight="1" x14ac:dyDescent="0.3">
      <c r="A98" s="99"/>
      <c r="B98" s="9" t="s">
        <v>41</v>
      </c>
      <c r="C98" s="9" t="s">
        <v>42</v>
      </c>
      <c r="D98" s="9" t="str">
        <f t="shared" si="16"/>
        <v>USD</v>
      </c>
      <c r="E98" s="9" t="s">
        <v>112</v>
      </c>
      <c r="F98" s="106">
        <v>0</v>
      </c>
      <c r="G98" s="106">
        <v>0</v>
      </c>
      <c r="H98" s="106">
        <v>0</v>
      </c>
      <c r="I98" s="106">
        <v>0</v>
      </c>
      <c r="J98" s="106">
        <v>4.7781603404255323E-2</v>
      </c>
      <c r="K98" s="106">
        <v>0</v>
      </c>
      <c r="L98" s="106">
        <v>0</v>
      </c>
      <c r="M98" s="106">
        <v>4.7781603404255323E-2</v>
      </c>
      <c r="N98" s="106">
        <v>0</v>
      </c>
      <c r="O98" s="106">
        <v>0</v>
      </c>
      <c r="P98" s="106">
        <v>4.7781603404255323E-2</v>
      </c>
      <c r="Q98" s="106">
        <v>0</v>
      </c>
      <c r="R98" s="106">
        <v>0</v>
      </c>
      <c r="S98" s="106">
        <v>4.7781603404255323E-2</v>
      </c>
      <c r="T98" s="106">
        <v>0</v>
      </c>
      <c r="U98" s="106">
        <v>0</v>
      </c>
      <c r="V98" s="106">
        <v>4.7781603404255323E-2</v>
      </c>
      <c r="W98" s="106">
        <v>0</v>
      </c>
      <c r="X98" s="106">
        <v>0</v>
      </c>
      <c r="Y98" s="106">
        <v>4.7781603404255323E-2</v>
      </c>
      <c r="Z98" s="106">
        <v>0</v>
      </c>
      <c r="AA98" s="106">
        <v>0</v>
      </c>
      <c r="AB98" s="106">
        <v>4.7781603404255323E-2</v>
      </c>
      <c r="AC98" s="106">
        <v>0</v>
      </c>
      <c r="AD98" s="106">
        <v>0</v>
      </c>
      <c r="AE98" s="106">
        <v>1.5130841078014186E-2</v>
      </c>
      <c r="AF98" s="106">
        <v>0</v>
      </c>
      <c r="AG98" s="111"/>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11"/>
      <c r="BJ98" s="111"/>
      <c r="BK98" s="111"/>
      <c r="BL98" s="111"/>
      <c r="BM98" s="111"/>
      <c r="BN98" s="111"/>
      <c r="BO98" s="111"/>
      <c r="BP98" s="111"/>
      <c r="BQ98" s="111"/>
      <c r="BR98" s="111"/>
      <c r="BS98" s="111"/>
      <c r="BT98" s="111"/>
      <c r="BU98" s="111"/>
      <c r="BV98" s="111"/>
      <c r="BW98" s="111"/>
      <c r="BX98" s="111"/>
      <c r="BY98" s="111"/>
    </row>
    <row r="99" spans="1:77" ht="27.95" customHeight="1" x14ac:dyDescent="0.3">
      <c r="A99" s="99"/>
      <c r="B99" s="9" t="s">
        <v>45</v>
      </c>
      <c r="C99" s="9" t="s">
        <v>46</v>
      </c>
      <c r="D99" s="9" t="str">
        <f t="shared" si="16"/>
        <v>USD</v>
      </c>
      <c r="E99" s="9" t="s">
        <v>112</v>
      </c>
      <c r="F99" s="106">
        <v>0</v>
      </c>
      <c r="G99" s="106">
        <v>0</v>
      </c>
      <c r="H99" s="106">
        <v>0</v>
      </c>
      <c r="I99" s="106">
        <v>0</v>
      </c>
      <c r="J99" s="106">
        <v>0.34667280999999989</v>
      </c>
      <c r="K99" s="106">
        <v>0</v>
      </c>
      <c r="L99" s="106">
        <v>0</v>
      </c>
      <c r="M99" s="106">
        <v>0</v>
      </c>
      <c r="N99" s="106">
        <v>0</v>
      </c>
      <c r="O99" s="106">
        <v>0</v>
      </c>
      <c r="P99" s="106">
        <v>0</v>
      </c>
      <c r="Q99" s="106">
        <v>0</v>
      </c>
      <c r="R99" s="106">
        <v>0</v>
      </c>
      <c r="S99" s="106">
        <v>0</v>
      </c>
      <c r="T99" s="106">
        <v>0</v>
      </c>
      <c r="U99" s="106">
        <v>0</v>
      </c>
      <c r="V99" s="106">
        <v>0</v>
      </c>
      <c r="W99" s="106">
        <v>0</v>
      </c>
      <c r="X99" s="106">
        <v>0</v>
      </c>
      <c r="Y99" s="106">
        <v>0</v>
      </c>
      <c r="Z99" s="106">
        <v>0</v>
      </c>
      <c r="AA99" s="106">
        <v>0</v>
      </c>
      <c r="AB99" s="106">
        <v>0</v>
      </c>
      <c r="AC99" s="106">
        <v>0</v>
      </c>
      <c r="AD99" s="106">
        <v>0</v>
      </c>
      <c r="AE99" s="106">
        <v>0</v>
      </c>
      <c r="AF99" s="106">
        <v>0</v>
      </c>
      <c r="AG99" s="111"/>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11"/>
      <c r="BJ99" s="111"/>
      <c r="BK99" s="111"/>
      <c r="BL99" s="111"/>
      <c r="BM99" s="111"/>
      <c r="BN99" s="111"/>
      <c r="BO99" s="111"/>
      <c r="BP99" s="111"/>
      <c r="BQ99" s="111"/>
      <c r="BR99" s="111"/>
      <c r="BS99" s="111"/>
      <c r="BT99" s="111"/>
      <c r="BU99" s="111"/>
      <c r="BV99" s="111"/>
      <c r="BW99" s="111"/>
      <c r="BX99" s="111"/>
      <c r="BY99" s="111"/>
    </row>
    <row r="100" spans="1:77" ht="27.95" customHeight="1" x14ac:dyDescent="0.3">
      <c r="A100" s="99"/>
      <c r="B100" s="9" t="s">
        <v>43</v>
      </c>
      <c r="C100" s="9" t="s">
        <v>44</v>
      </c>
      <c r="D100" s="9" t="str">
        <f t="shared" si="16"/>
        <v>USD</v>
      </c>
      <c r="E100" s="9" t="s">
        <v>112</v>
      </c>
      <c r="F100" s="106">
        <v>0</v>
      </c>
      <c r="G100" s="106">
        <v>6.9089360000000002E-2</v>
      </c>
      <c r="H100" s="106">
        <v>0</v>
      </c>
      <c r="I100" s="106">
        <v>0</v>
      </c>
      <c r="J100" s="106">
        <v>0</v>
      </c>
      <c r="K100" s="106">
        <v>0</v>
      </c>
      <c r="L100" s="106">
        <v>0</v>
      </c>
      <c r="M100" s="106">
        <v>0</v>
      </c>
      <c r="N100" s="106">
        <v>0</v>
      </c>
      <c r="O100" s="106">
        <v>0</v>
      </c>
      <c r="P100" s="106">
        <v>0</v>
      </c>
      <c r="Q100" s="106">
        <v>0</v>
      </c>
      <c r="R100" s="106">
        <v>0</v>
      </c>
      <c r="S100" s="106">
        <v>0</v>
      </c>
      <c r="T100" s="106">
        <v>0</v>
      </c>
      <c r="U100" s="106">
        <v>0</v>
      </c>
      <c r="V100" s="106">
        <v>0</v>
      </c>
      <c r="W100" s="106">
        <v>0</v>
      </c>
      <c r="X100" s="106">
        <v>0</v>
      </c>
      <c r="Y100" s="106">
        <v>0</v>
      </c>
      <c r="Z100" s="106">
        <v>0</v>
      </c>
      <c r="AA100" s="106">
        <v>0</v>
      </c>
      <c r="AB100" s="106">
        <v>0</v>
      </c>
      <c r="AC100" s="106">
        <v>0</v>
      </c>
      <c r="AD100" s="106">
        <v>0</v>
      </c>
      <c r="AE100" s="106">
        <v>0</v>
      </c>
      <c r="AF100" s="106">
        <v>0</v>
      </c>
      <c r="AG100" s="111"/>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11"/>
      <c r="BJ100" s="111"/>
      <c r="BK100" s="111"/>
      <c r="BL100" s="111"/>
      <c r="BM100" s="111"/>
      <c r="BN100" s="111"/>
      <c r="BO100" s="111"/>
      <c r="BP100" s="111"/>
      <c r="BQ100" s="111"/>
      <c r="BR100" s="111"/>
      <c r="BS100" s="111"/>
      <c r="BT100" s="111"/>
      <c r="BU100" s="111"/>
      <c r="BV100" s="111"/>
      <c r="BW100" s="111"/>
      <c r="BX100" s="111"/>
      <c r="BY100" s="111"/>
    </row>
    <row r="101" spans="1:77" ht="27.95" customHeight="1" x14ac:dyDescent="0.3">
      <c r="A101" s="99"/>
      <c r="B101" s="22" t="s">
        <v>47</v>
      </c>
      <c r="C101" s="22"/>
      <c r="D101" s="22"/>
      <c r="E101" s="22"/>
      <c r="F101" s="110">
        <f t="shared" ref="F101:AF101" si="17">+SUM(F102:F103)</f>
        <v>0</v>
      </c>
      <c r="G101" s="110">
        <f t="shared" si="17"/>
        <v>1.9998069271428554</v>
      </c>
      <c r="H101" s="110">
        <f t="shared" si="17"/>
        <v>0</v>
      </c>
      <c r="I101" s="110">
        <f t="shared" si="17"/>
        <v>0</v>
      </c>
      <c r="J101" s="110">
        <f t="shared" si="17"/>
        <v>1.7845577028571411</v>
      </c>
      <c r="K101" s="110">
        <f t="shared" si="17"/>
        <v>0</v>
      </c>
      <c r="L101" s="110">
        <f t="shared" si="17"/>
        <v>0</v>
      </c>
      <c r="M101" s="110">
        <f t="shared" si="17"/>
        <v>1.7845577028571411</v>
      </c>
      <c r="N101" s="110">
        <f t="shared" si="17"/>
        <v>0</v>
      </c>
      <c r="O101" s="110">
        <f t="shared" si="17"/>
        <v>0</v>
      </c>
      <c r="P101" s="110">
        <f t="shared" si="17"/>
        <v>1.7845577028571411</v>
      </c>
      <c r="Q101" s="110">
        <f t="shared" si="17"/>
        <v>0</v>
      </c>
      <c r="R101" s="110">
        <f t="shared" si="17"/>
        <v>0</v>
      </c>
      <c r="S101" s="110">
        <f t="shared" si="17"/>
        <v>1.7845577028571411</v>
      </c>
      <c r="T101" s="110">
        <f t="shared" si="17"/>
        <v>0</v>
      </c>
      <c r="U101" s="110">
        <f t="shared" si="17"/>
        <v>0</v>
      </c>
      <c r="V101" s="110">
        <f t="shared" si="17"/>
        <v>1.7845577028571411</v>
      </c>
      <c r="W101" s="110">
        <f t="shared" si="17"/>
        <v>0</v>
      </c>
      <c r="X101" s="110">
        <f t="shared" si="17"/>
        <v>0</v>
      </c>
      <c r="Y101" s="110">
        <f t="shared" si="17"/>
        <v>1.7845577028571411</v>
      </c>
      <c r="Z101" s="110">
        <f t="shared" si="17"/>
        <v>0</v>
      </c>
      <c r="AA101" s="110">
        <f t="shared" si="17"/>
        <v>0</v>
      </c>
      <c r="AB101" s="110">
        <f t="shared" si="17"/>
        <v>1.7845577028571411</v>
      </c>
      <c r="AC101" s="110">
        <f t="shared" si="17"/>
        <v>0</v>
      </c>
      <c r="AD101" s="110">
        <f t="shared" si="17"/>
        <v>0</v>
      </c>
      <c r="AE101" s="110">
        <f t="shared" si="17"/>
        <v>1.0707346217142846</v>
      </c>
      <c r="AF101" s="110">
        <f t="shared" si="17"/>
        <v>0</v>
      </c>
      <c r="AG101" s="14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43"/>
      <c r="BJ101" s="143"/>
      <c r="BK101" s="143"/>
      <c r="BL101" s="143"/>
      <c r="BM101" s="143"/>
      <c r="BN101" s="143"/>
      <c r="BO101" s="143"/>
      <c r="BP101" s="143"/>
      <c r="BQ101" s="143"/>
      <c r="BR101" s="143"/>
      <c r="BS101" s="143"/>
      <c r="BT101" s="143"/>
      <c r="BU101" s="143"/>
      <c r="BV101" s="143"/>
      <c r="BW101" s="143"/>
      <c r="BX101" s="143"/>
      <c r="BY101" s="143"/>
    </row>
    <row r="102" spans="1:77" ht="27.95" customHeight="1" x14ac:dyDescent="0.3">
      <c r="A102" s="99"/>
      <c r="B102" s="9" t="s">
        <v>48</v>
      </c>
      <c r="C102" s="9" t="s">
        <v>49</v>
      </c>
      <c r="D102" s="9" t="str">
        <f>+VLOOKUP($C102,$C$10:$D$47,2,FALSE)</f>
        <v>USD</v>
      </c>
      <c r="E102" s="9" t="s">
        <v>112</v>
      </c>
      <c r="F102" s="106">
        <v>0</v>
      </c>
      <c r="G102" s="106">
        <v>1.7845577028571411</v>
      </c>
      <c r="H102" s="106">
        <v>0</v>
      </c>
      <c r="I102" s="106">
        <v>0</v>
      </c>
      <c r="J102" s="106">
        <v>1.7845577028571411</v>
      </c>
      <c r="K102" s="106">
        <v>0</v>
      </c>
      <c r="L102" s="106">
        <v>0</v>
      </c>
      <c r="M102" s="106">
        <v>1.7845577028571411</v>
      </c>
      <c r="N102" s="106">
        <v>0</v>
      </c>
      <c r="O102" s="106">
        <v>0</v>
      </c>
      <c r="P102" s="106">
        <v>1.7845577028571411</v>
      </c>
      <c r="Q102" s="106">
        <v>0</v>
      </c>
      <c r="R102" s="106">
        <v>0</v>
      </c>
      <c r="S102" s="106">
        <v>1.7845577028571411</v>
      </c>
      <c r="T102" s="106">
        <v>0</v>
      </c>
      <c r="U102" s="106">
        <v>0</v>
      </c>
      <c r="V102" s="106">
        <v>1.7845577028571411</v>
      </c>
      <c r="W102" s="106">
        <v>0</v>
      </c>
      <c r="X102" s="106">
        <v>0</v>
      </c>
      <c r="Y102" s="106">
        <v>1.7845577028571411</v>
      </c>
      <c r="Z102" s="106">
        <v>0</v>
      </c>
      <c r="AA102" s="106">
        <v>0</v>
      </c>
      <c r="AB102" s="106">
        <v>1.7845577028571411</v>
      </c>
      <c r="AC102" s="106">
        <v>0</v>
      </c>
      <c r="AD102" s="106">
        <v>0</v>
      </c>
      <c r="AE102" s="106">
        <v>1.0707346217142846</v>
      </c>
      <c r="AF102" s="106">
        <v>0</v>
      </c>
      <c r="AG102" s="111"/>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11"/>
      <c r="BJ102" s="111"/>
      <c r="BK102" s="111"/>
      <c r="BL102" s="111"/>
      <c r="BM102" s="111"/>
      <c r="BN102" s="111"/>
      <c r="BO102" s="111"/>
      <c r="BP102" s="111"/>
      <c r="BQ102" s="111"/>
      <c r="BR102" s="111"/>
      <c r="BS102" s="111"/>
      <c r="BT102" s="111"/>
      <c r="BU102" s="111"/>
      <c r="BV102" s="111"/>
      <c r="BW102" s="111"/>
      <c r="BX102" s="111"/>
      <c r="BY102" s="111"/>
    </row>
    <row r="103" spans="1:77" ht="27.95" customHeight="1" x14ac:dyDescent="0.3">
      <c r="A103" s="99"/>
      <c r="B103" s="9" t="s">
        <v>50</v>
      </c>
      <c r="C103" s="9" t="s">
        <v>51</v>
      </c>
      <c r="D103" s="9" t="str">
        <f>+VLOOKUP($C103,$C$10:$D$47,2,FALSE)</f>
        <v>USD</v>
      </c>
      <c r="E103" s="9" t="s">
        <v>112</v>
      </c>
      <c r="F103" s="106">
        <v>0</v>
      </c>
      <c r="G103" s="106">
        <v>0.21524922428571433</v>
      </c>
      <c r="H103" s="106">
        <v>0</v>
      </c>
      <c r="I103" s="106">
        <v>0</v>
      </c>
      <c r="J103" s="106">
        <v>0</v>
      </c>
      <c r="K103" s="106">
        <v>0</v>
      </c>
      <c r="L103" s="106">
        <v>0</v>
      </c>
      <c r="M103" s="106">
        <v>0</v>
      </c>
      <c r="N103" s="106">
        <v>0</v>
      </c>
      <c r="O103" s="106">
        <v>0</v>
      </c>
      <c r="P103" s="106">
        <v>0</v>
      </c>
      <c r="Q103" s="106">
        <v>0</v>
      </c>
      <c r="R103" s="106">
        <v>0</v>
      </c>
      <c r="S103" s="106">
        <v>0</v>
      </c>
      <c r="T103" s="106">
        <v>0</v>
      </c>
      <c r="U103" s="106">
        <v>0</v>
      </c>
      <c r="V103" s="106">
        <v>0</v>
      </c>
      <c r="W103" s="106">
        <v>0</v>
      </c>
      <c r="X103" s="106">
        <v>0</v>
      </c>
      <c r="Y103" s="106">
        <v>0</v>
      </c>
      <c r="Z103" s="106">
        <v>0</v>
      </c>
      <c r="AA103" s="106">
        <v>0</v>
      </c>
      <c r="AB103" s="106">
        <v>0</v>
      </c>
      <c r="AC103" s="106">
        <v>0</v>
      </c>
      <c r="AD103" s="106">
        <v>0</v>
      </c>
      <c r="AE103" s="106">
        <v>0</v>
      </c>
      <c r="AF103" s="106">
        <v>0</v>
      </c>
      <c r="AG103" s="111"/>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11"/>
      <c r="BJ103" s="111"/>
      <c r="BK103" s="111"/>
      <c r="BL103" s="111"/>
      <c r="BM103" s="111"/>
      <c r="BN103" s="111"/>
      <c r="BO103" s="111"/>
      <c r="BP103" s="111"/>
      <c r="BQ103" s="111"/>
      <c r="BR103" s="111"/>
      <c r="BS103" s="111"/>
      <c r="BT103" s="111"/>
      <c r="BU103" s="111"/>
      <c r="BV103" s="111"/>
      <c r="BW103" s="111"/>
      <c r="BX103" s="111"/>
      <c r="BY103" s="111"/>
    </row>
    <row r="104" spans="1:77" ht="27.95" customHeight="1" x14ac:dyDescent="0.3">
      <c r="A104" s="99"/>
      <c r="B104" s="21" t="s">
        <v>113</v>
      </c>
      <c r="C104" s="21"/>
      <c r="D104" s="21"/>
      <c r="E104" s="21"/>
      <c r="F104" s="104">
        <f t="shared" ref="F104:AF104" si="18">+SUM(F105:F110)</f>
        <v>612.81205651163089</v>
      </c>
      <c r="G104" s="104">
        <f t="shared" si="18"/>
        <v>0</v>
      </c>
      <c r="H104" s="104">
        <f t="shared" si="18"/>
        <v>0</v>
      </c>
      <c r="I104" s="104">
        <f t="shared" si="18"/>
        <v>3168.6367254347078</v>
      </c>
      <c r="J104" s="104">
        <f t="shared" si="18"/>
        <v>81.532307692307697</v>
      </c>
      <c r="K104" s="104">
        <f t="shared" si="18"/>
        <v>0</v>
      </c>
      <c r="L104" s="104">
        <f t="shared" si="18"/>
        <v>3031.5126334347078</v>
      </c>
      <c r="M104" s="104">
        <f t="shared" si="18"/>
        <v>81.532307692307697</v>
      </c>
      <c r="N104" s="104">
        <f t="shared" si="18"/>
        <v>0</v>
      </c>
      <c r="O104" s="104">
        <f t="shared" si="18"/>
        <v>667.27124675082052</v>
      </c>
      <c r="P104" s="104">
        <f t="shared" si="18"/>
        <v>81.532307692307697</v>
      </c>
      <c r="Q104" s="104">
        <f t="shared" si="18"/>
        <v>0</v>
      </c>
      <c r="R104" s="104">
        <f t="shared" si="18"/>
        <v>512.7307152333334</v>
      </c>
      <c r="S104" s="104">
        <f t="shared" si="18"/>
        <v>81.532307692307697</v>
      </c>
      <c r="T104" s="104">
        <f t="shared" si="18"/>
        <v>0</v>
      </c>
      <c r="U104" s="104">
        <f t="shared" si="18"/>
        <v>512.7307152333334</v>
      </c>
      <c r="V104" s="104">
        <f t="shared" si="18"/>
        <v>81.532307692307697</v>
      </c>
      <c r="W104" s="104">
        <f t="shared" si="18"/>
        <v>0</v>
      </c>
      <c r="X104" s="104">
        <f t="shared" si="18"/>
        <v>512.7307152333334</v>
      </c>
      <c r="Y104" s="104">
        <f t="shared" si="18"/>
        <v>81.532307692307697</v>
      </c>
      <c r="Z104" s="104">
        <f t="shared" si="18"/>
        <v>0</v>
      </c>
      <c r="AA104" s="104">
        <f t="shared" si="18"/>
        <v>512.7307152333334</v>
      </c>
      <c r="AB104" s="104">
        <f t="shared" si="18"/>
        <v>40.766153846153848</v>
      </c>
      <c r="AC104" s="104">
        <f t="shared" si="18"/>
        <v>0</v>
      </c>
      <c r="AD104" s="104">
        <f t="shared" si="18"/>
        <v>51.273071523333343</v>
      </c>
      <c r="AE104" s="104">
        <f t="shared" si="18"/>
        <v>0</v>
      </c>
      <c r="AF104" s="104">
        <f t="shared" si="18"/>
        <v>0</v>
      </c>
      <c r="AG104" s="142"/>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42"/>
      <c r="BJ104" s="142"/>
      <c r="BK104" s="142"/>
      <c r="BL104" s="142"/>
      <c r="BM104" s="142"/>
      <c r="BN104" s="142"/>
      <c r="BO104" s="142"/>
      <c r="BP104" s="142"/>
      <c r="BQ104" s="142"/>
      <c r="BR104" s="142"/>
      <c r="BS104" s="142"/>
      <c r="BT104" s="142"/>
      <c r="BU104" s="142"/>
      <c r="BV104" s="142"/>
      <c r="BW104" s="142"/>
      <c r="BX104" s="142"/>
      <c r="BY104" s="142"/>
    </row>
    <row r="105" spans="1:77" ht="27.95" customHeight="1" x14ac:dyDescent="0.3">
      <c r="A105" s="99"/>
      <c r="B105" s="9" t="s">
        <v>153</v>
      </c>
      <c r="C105" s="9" t="s">
        <v>152</v>
      </c>
      <c r="D105" s="9" t="str">
        <f t="shared" ref="D105:D110" si="19">+VLOOKUP($C105,$C$10:$D$47,2,FALSE)</f>
        <v>USD</v>
      </c>
      <c r="E105" s="9" t="s">
        <v>113</v>
      </c>
      <c r="F105" s="106">
        <v>0</v>
      </c>
      <c r="G105" s="106">
        <v>0</v>
      </c>
      <c r="H105" s="106">
        <v>0</v>
      </c>
      <c r="I105" s="106">
        <v>0</v>
      </c>
      <c r="J105" s="106">
        <v>81.532307692307697</v>
      </c>
      <c r="K105" s="106">
        <v>0</v>
      </c>
      <c r="L105" s="106">
        <v>0</v>
      </c>
      <c r="M105" s="106">
        <v>81.532307692307697</v>
      </c>
      <c r="N105" s="106">
        <v>0</v>
      </c>
      <c r="O105" s="106">
        <v>0</v>
      </c>
      <c r="P105" s="106">
        <v>81.532307692307697</v>
      </c>
      <c r="Q105" s="106">
        <v>0</v>
      </c>
      <c r="R105" s="106">
        <v>0</v>
      </c>
      <c r="S105" s="106">
        <v>81.532307692307697</v>
      </c>
      <c r="T105" s="106">
        <v>0</v>
      </c>
      <c r="U105" s="106">
        <v>0</v>
      </c>
      <c r="V105" s="106">
        <v>81.532307692307697</v>
      </c>
      <c r="W105" s="106">
        <v>0</v>
      </c>
      <c r="X105" s="106">
        <v>0</v>
      </c>
      <c r="Y105" s="106">
        <v>81.532307692307697</v>
      </c>
      <c r="Z105" s="106">
        <v>0</v>
      </c>
      <c r="AA105" s="106">
        <v>0</v>
      </c>
      <c r="AB105" s="106">
        <v>40.766153846153848</v>
      </c>
      <c r="AC105" s="106">
        <v>0</v>
      </c>
      <c r="AD105" s="106">
        <v>0</v>
      </c>
      <c r="AE105" s="106">
        <v>0</v>
      </c>
      <c r="AF105" s="106">
        <v>0</v>
      </c>
      <c r="AG105" s="111"/>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11"/>
      <c r="BJ105" s="111"/>
      <c r="BK105" s="111"/>
      <c r="BL105" s="111"/>
      <c r="BM105" s="111"/>
      <c r="BN105" s="111"/>
      <c r="BO105" s="111"/>
      <c r="BP105" s="111"/>
      <c r="BQ105" s="111"/>
      <c r="BR105" s="111"/>
      <c r="BS105" s="111"/>
      <c r="BT105" s="111"/>
      <c r="BU105" s="111"/>
      <c r="BV105" s="111"/>
      <c r="BW105" s="111"/>
      <c r="BX105" s="111"/>
      <c r="BY105" s="111"/>
    </row>
    <row r="106" spans="1:77" ht="27.95" customHeight="1" x14ac:dyDescent="0.3">
      <c r="A106" s="99"/>
      <c r="B106" s="9" t="s">
        <v>172</v>
      </c>
      <c r="C106" s="9" t="s">
        <v>173</v>
      </c>
      <c r="D106" s="9" t="str">
        <f t="shared" si="19"/>
        <v>Pesos</v>
      </c>
      <c r="E106" s="9" t="s">
        <v>113</v>
      </c>
      <c r="F106" s="106">
        <v>0</v>
      </c>
      <c r="G106" s="106">
        <v>0</v>
      </c>
      <c r="H106" s="106">
        <v>0</v>
      </c>
      <c r="I106" s="106">
        <v>1108.2225000000001</v>
      </c>
      <c r="J106" s="106">
        <v>0</v>
      </c>
      <c r="K106" s="106">
        <v>0</v>
      </c>
      <c r="L106" s="106">
        <v>2216.7775000000001</v>
      </c>
      <c r="M106" s="106">
        <v>0</v>
      </c>
      <c r="N106" s="106">
        <v>0</v>
      </c>
      <c r="O106" s="106">
        <v>0</v>
      </c>
      <c r="P106" s="106">
        <v>0</v>
      </c>
      <c r="Q106" s="106">
        <v>0</v>
      </c>
      <c r="R106" s="106">
        <v>0</v>
      </c>
      <c r="S106" s="106">
        <v>0</v>
      </c>
      <c r="T106" s="106">
        <v>0</v>
      </c>
      <c r="U106" s="106">
        <v>0</v>
      </c>
      <c r="V106" s="106">
        <v>0</v>
      </c>
      <c r="W106" s="106">
        <v>0</v>
      </c>
      <c r="X106" s="106">
        <v>0</v>
      </c>
      <c r="Y106" s="106">
        <v>0</v>
      </c>
      <c r="Z106" s="106">
        <v>0</v>
      </c>
      <c r="AA106" s="106">
        <v>0</v>
      </c>
      <c r="AB106" s="106">
        <v>0</v>
      </c>
      <c r="AC106" s="106">
        <v>0</v>
      </c>
      <c r="AD106" s="106">
        <v>0</v>
      </c>
      <c r="AE106" s="106">
        <v>0</v>
      </c>
      <c r="AF106" s="106">
        <v>0</v>
      </c>
      <c r="AG106" s="111"/>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11"/>
      <c r="BJ106" s="111"/>
      <c r="BK106" s="111"/>
      <c r="BL106" s="111"/>
      <c r="BM106" s="111"/>
      <c r="BN106" s="111"/>
      <c r="BO106" s="111"/>
      <c r="BP106" s="111"/>
      <c r="BQ106" s="111"/>
      <c r="BR106" s="111"/>
      <c r="BS106" s="111"/>
      <c r="BT106" s="111"/>
      <c r="BU106" s="111"/>
      <c r="BV106" s="111"/>
      <c r="BW106" s="111"/>
      <c r="BX106" s="111"/>
      <c r="BY106" s="111"/>
    </row>
    <row r="107" spans="1:77" ht="27.95" customHeight="1" x14ac:dyDescent="0.3">
      <c r="A107" s="99"/>
      <c r="B107" s="9" t="s">
        <v>176</v>
      </c>
      <c r="C107" s="9" t="s">
        <v>177</v>
      </c>
      <c r="D107" s="9" t="str">
        <f t="shared" si="19"/>
        <v>Pesos</v>
      </c>
      <c r="E107" s="9" t="s">
        <v>113</v>
      </c>
      <c r="F107" s="106">
        <v>0</v>
      </c>
      <c r="G107" s="106">
        <v>0</v>
      </c>
      <c r="H107" s="106">
        <v>0</v>
      </c>
      <c r="I107" s="106">
        <v>0</v>
      </c>
      <c r="J107" s="106">
        <v>0</v>
      </c>
      <c r="K107" s="106">
        <v>0</v>
      </c>
      <c r="L107" s="106">
        <v>0</v>
      </c>
      <c r="M107" s="106">
        <v>0</v>
      </c>
      <c r="N107" s="106">
        <v>0</v>
      </c>
      <c r="O107" s="106">
        <v>256.3653576166667</v>
      </c>
      <c r="P107" s="106">
        <v>0</v>
      </c>
      <c r="Q107" s="106">
        <v>0</v>
      </c>
      <c r="R107" s="106">
        <v>512.7307152333334</v>
      </c>
      <c r="S107" s="106">
        <v>0</v>
      </c>
      <c r="T107" s="106">
        <v>0</v>
      </c>
      <c r="U107" s="106">
        <v>512.7307152333334</v>
      </c>
      <c r="V107" s="106">
        <v>0</v>
      </c>
      <c r="W107" s="106">
        <v>0</v>
      </c>
      <c r="X107" s="106">
        <v>512.7307152333334</v>
      </c>
      <c r="Y107" s="106">
        <v>0</v>
      </c>
      <c r="Z107" s="106">
        <v>0</v>
      </c>
      <c r="AA107" s="106">
        <v>512.7307152333334</v>
      </c>
      <c r="AB107" s="106">
        <v>0</v>
      </c>
      <c r="AC107" s="106">
        <v>0</v>
      </c>
      <c r="AD107" s="106">
        <v>51.273071523333343</v>
      </c>
      <c r="AE107" s="106">
        <v>0</v>
      </c>
      <c r="AF107" s="106">
        <v>0</v>
      </c>
      <c r="AG107" s="111"/>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11"/>
      <c r="BJ107" s="111"/>
      <c r="BK107" s="111"/>
      <c r="BL107" s="111"/>
      <c r="BM107" s="111"/>
      <c r="BN107" s="111"/>
      <c r="BO107" s="111"/>
      <c r="BP107" s="111"/>
      <c r="BQ107" s="111"/>
      <c r="BR107" s="111"/>
      <c r="BS107" s="111"/>
      <c r="BT107" s="111"/>
      <c r="BU107" s="111"/>
      <c r="BV107" s="111"/>
      <c r="BW107" s="111"/>
      <c r="BX107" s="111"/>
      <c r="BY107" s="111"/>
    </row>
    <row r="108" spans="1:77" ht="27.95" customHeight="1" x14ac:dyDescent="0.3">
      <c r="A108" s="99"/>
      <c r="B108" s="9" t="s">
        <v>159</v>
      </c>
      <c r="C108" s="9" t="s">
        <v>160</v>
      </c>
      <c r="D108" s="9" t="str">
        <f t="shared" si="19"/>
        <v>Pesos</v>
      </c>
      <c r="E108" s="9" t="s">
        <v>113</v>
      </c>
      <c r="F108" s="106">
        <v>605.76923076923083</v>
      </c>
      <c r="G108" s="106">
        <v>0</v>
      </c>
      <c r="H108" s="106">
        <v>0</v>
      </c>
      <c r="I108" s="106">
        <v>807.69230769230774</v>
      </c>
      <c r="J108" s="106">
        <v>0</v>
      </c>
      <c r="K108" s="106">
        <v>0</v>
      </c>
      <c r="L108" s="106">
        <v>807.69230769230774</v>
      </c>
      <c r="M108" s="106">
        <v>0</v>
      </c>
      <c r="N108" s="106">
        <v>0</v>
      </c>
      <c r="O108" s="106">
        <v>403.84615384615387</v>
      </c>
      <c r="P108" s="106">
        <v>0</v>
      </c>
      <c r="Q108" s="106">
        <v>0</v>
      </c>
      <c r="R108" s="106">
        <v>0</v>
      </c>
      <c r="S108" s="106">
        <v>0</v>
      </c>
      <c r="T108" s="106">
        <v>0</v>
      </c>
      <c r="U108" s="106">
        <v>0</v>
      </c>
      <c r="V108" s="106">
        <v>0</v>
      </c>
      <c r="W108" s="106">
        <v>0</v>
      </c>
      <c r="X108" s="106">
        <v>0</v>
      </c>
      <c r="Y108" s="106">
        <v>0</v>
      </c>
      <c r="Z108" s="106">
        <v>0</v>
      </c>
      <c r="AA108" s="106">
        <v>0</v>
      </c>
      <c r="AB108" s="106">
        <v>0</v>
      </c>
      <c r="AC108" s="106">
        <v>0</v>
      </c>
      <c r="AD108" s="106">
        <v>0</v>
      </c>
      <c r="AE108" s="106">
        <v>0</v>
      </c>
      <c r="AF108" s="106">
        <v>0</v>
      </c>
      <c r="AG108" s="111"/>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11"/>
      <c r="BJ108" s="111"/>
      <c r="BK108" s="111"/>
      <c r="BL108" s="111"/>
      <c r="BM108" s="111"/>
      <c r="BN108" s="111"/>
      <c r="BO108" s="111"/>
      <c r="BP108" s="111"/>
      <c r="BQ108" s="111"/>
      <c r="BR108" s="111"/>
      <c r="BS108" s="111"/>
      <c r="BT108" s="111"/>
      <c r="BU108" s="111"/>
      <c r="BV108" s="111"/>
      <c r="BW108" s="111"/>
      <c r="BX108" s="111"/>
      <c r="BY108" s="111"/>
    </row>
    <row r="109" spans="1:77" ht="27.95" customHeight="1" x14ac:dyDescent="0.3">
      <c r="A109" s="99"/>
      <c r="B109" s="9" t="s">
        <v>174</v>
      </c>
      <c r="C109" s="9" t="s">
        <v>175</v>
      </c>
      <c r="D109" s="9" t="str">
        <f t="shared" si="19"/>
        <v>Pesos</v>
      </c>
      <c r="E109" s="9" t="s">
        <v>113</v>
      </c>
      <c r="F109" s="106">
        <v>0</v>
      </c>
      <c r="G109" s="106">
        <v>0</v>
      </c>
      <c r="H109" s="106">
        <v>0</v>
      </c>
      <c r="I109" s="106">
        <v>1245.6790920000001</v>
      </c>
      <c r="J109" s="106">
        <v>0</v>
      </c>
      <c r="K109" s="106">
        <v>0</v>
      </c>
      <c r="L109" s="106">
        <v>0</v>
      </c>
      <c r="M109" s="106">
        <v>0</v>
      </c>
      <c r="N109" s="106">
        <v>0</v>
      </c>
      <c r="O109" s="106">
        <v>0</v>
      </c>
      <c r="P109" s="106">
        <v>0</v>
      </c>
      <c r="Q109" s="106">
        <v>0</v>
      </c>
      <c r="R109" s="106">
        <v>0</v>
      </c>
      <c r="S109" s="106">
        <v>0</v>
      </c>
      <c r="T109" s="106">
        <v>0</v>
      </c>
      <c r="U109" s="106">
        <v>0</v>
      </c>
      <c r="V109" s="106">
        <v>0</v>
      </c>
      <c r="W109" s="106">
        <v>0</v>
      </c>
      <c r="X109" s="106">
        <v>0</v>
      </c>
      <c r="Y109" s="106">
        <v>0</v>
      </c>
      <c r="Z109" s="106">
        <v>0</v>
      </c>
      <c r="AA109" s="106">
        <v>0</v>
      </c>
      <c r="AB109" s="106">
        <v>0</v>
      </c>
      <c r="AC109" s="106">
        <v>0</v>
      </c>
      <c r="AD109" s="106">
        <v>0</v>
      </c>
      <c r="AE109" s="106">
        <v>0</v>
      </c>
      <c r="AF109" s="106">
        <v>0</v>
      </c>
      <c r="AG109" s="111"/>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11"/>
      <c r="BJ109" s="111"/>
      <c r="BK109" s="111"/>
      <c r="BL109" s="111"/>
      <c r="BM109" s="111"/>
      <c r="BN109" s="111"/>
      <c r="BO109" s="111"/>
      <c r="BP109" s="111"/>
      <c r="BQ109" s="111"/>
      <c r="BR109" s="111"/>
      <c r="BS109" s="111"/>
      <c r="BT109" s="111"/>
      <c r="BU109" s="111"/>
      <c r="BV109" s="111"/>
      <c r="BW109" s="111"/>
      <c r="BX109" s="111"/>
      <c r="BY109" s="111"/>
    </row>
    <row r="110" spans="1:77" ht="27.95" customHeight="1" x14ac:dyDescent="0.3">
      <c r="A110" s="99"/>
      <c r="B110" s="11" t="s">
        <v>52</v>
      </c>
      <c r="C110" s="9" t="s">
        <v>53</v>
      </c>
      <c r="D110" s="9" t="str">
        <f t="shared" si="19"/>
        <v>Pesos</v>
      </c>
      <c r="E110" s="9" t="s">
        <v>113</v>
      </c>
      <c r="F110" s="106">
        <v>7.0428257423999998</v>
      </c>
      <c r="G110" s="106">
        <v>0</v>
      </c>
      <c r="H110" s="106">
        <v>0</v>
      </c>
      <c r="I110" s="106">
        <v>7.0428257423999998</v>
      </c>
      <c r="J110" s="106">
        <v>0</v>
      </c>
      <c r="K110" s="106">
        <v>0</v>
      </c>
      <c r="L110" s="106">
        <v>7.0428257423999998</v>
      </c>
      <c r="M110" s="106">
        <v>0</v>
      </c>
      <c r="N110" s="106">
        <v>0</v>
      </c>
      <c r="O110" s="106">
        <v>7.0597352879999997</v>
      </c>
      <c r="P110" s="106">
        <v>0</v>
      </c>
      <c r="Q110" s="106">
        <v>0</v>
      </c>
      <c r="R110" s="106">
        <v>0</v>
      </c>
      <c r="S110" s="106">
        <v>0</v>
      </c>
      <c r="T110" s="106">
        <v>0</v>
      </c>
      <c r="U110" s="106">
        <v>0</v>
      </c>
      <c r="V110" s="106">
        <v>0</v>
      </c>
      <c r="W110" s="106">
        <v>0</v>
      </c>
      <c r="X110" s="106">
        <v>0</v>
      </c>
      <c r="Y110" s="106">
        <v>0</v>
      </c>
      <c r="Z110" s="106">
        <v>0</v>
      </c>
      <c r="AA110" s="106">
        <v>0</v>
      </c>
      <c r="AB110" s="106">
        <v>0</v>
      </c>
      <c r="AC110" s="106">
        <v>0</v>
      </c>
      <c r="AD110" s="106">
        <v>0</v>
      </c>
      <c r="AE110" s="106">
        <v>0</v>
      </c>
      <c r="AF110" s="106">
        <v>0</v>
      </c>
      <c r="AG110" s="111"/>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11"/>
      <c r="BJ110" s="111"/>
      <c r="BK110" s="111"/>
      <c r="BL110" s="111"/>
      <c r="BM110" s="111"/>
      <c r="BN110" s="111"/>
      <c r="BO110" s="111"/>
      <c r="BP110" s="111"/>
      <c r="BQ110" s="111"/>
      <c r="BR110" s="111"/>
      <c r="BS110" s="111"/>
      <c r="BT110" s="111"/>
      <c r="BU110" s="111"/>
      <c r="BV110" s="111"/>
      <c r="BW110" s="111"/>
      <c r="BX110" s="111"/>
      <c r="BY110" s="111"/>
    </row>
    <row r="111" spans="1:77" ht="6.75" customHeight="1" x14ac:dyDescent="0.3">
      <c r="B111" s="24"/>
      <c r="C111" s="15"/>
      <c r="D111" s="15"/>
      <c r="E111" s="51"/>
      <c r="F111" s="51"/>
      <c r="G111" s="51"/>
      <c r="H111" s="51"/>
      <c r="I111" s="51"/>
      <c r="J111" s="51"/>
      <c r="K111" s="25"/>
      <c r="L111" s="25"/>
      <c r="M111" s="25"/>
      <c r="N111" s="25"/>
      <c r="O111" s="25"/>
      <c r="P111" s="25"/>
      <c r="Q111" s="25"/>
      <c r="R111" s="25"/>
      <c r="S111" s="25"/>
      <c r="T111" s="50"/>
      <c r="U111" s="50"/>
      <c r="V111" s="50"/>
      <c r="W111" s="50"/>
      <c r="X111" s="50"/>
      <c r="Y111" s="50"/>
      <c r="Z111" s="50"/>
      <c r="AA111" s="50"/>
      <c r="AB111" s="50"/>
      <c r="AC111" s="50"/>
    </row>
    <row r="112" spans="1:77" ht="29.25" customHeight="1" x14ac:dyDescent="0.3">
      <c r="B112" s="158" t="s">
        <v>54</v>
      </c>
      <c r="C112" s="159"/>
      <c r="D112" s="159"/>
      <c r="E112" s="160"/>
      <c r="F112" s="104">
        <f>+SUM(F72,F86,F88,F104)</f>
        <v>8171.8729100324654</v>
      </c>
      <c r="G112" s="104">
        <f t="shared" ref="G112:AF112" si="20">+SUM(G72,G86,G88,G104)</f>
        <v>15.594740857543758</v>
      </c>
      <c r="H112" s="104">
        <f t="shared" si="20"/>
        <v>36.133681228461327</v>
      </c>
      <c r="I112" s="104">
        <f t="shared" si="20"/>
        <v>13669.640433683473</v>
      </c>
      <c r="J112" s="104">
        <f t="shared" si="20"/>
        <v>97.455113839819973</v>
      </c>
      <c r="K112" s="104">
        <f t="shared" si="20"/>
        <v>39.418561340139632</v>
      </c>
      <c r="L112" s="104">
        <f t="shared" si="20"/>
        <v>3348.7263116216345</v>
      </c>
      <c r="M112" s="104">
        <f t="shared" si="20"/>
        <v>97.108440699819965</v>
      </c>
      <c r="N112" s="104">
        <f t="shared" si="20"/>
        <v>39.418561340139632</v>
      </c>
      <c r="O112" s="104">
        <f t="shared" si="20"/>
        <v>800.59481828748028</v>
      </c>
      <c r="P112" s="104">
        <f t="shared" si="20"/>
        <v>97.089120989819975</v>
      </c>
      <c r="Q112" s="104">
        <f t="shared" si="20"/>
        <v>39.418561340139632</v>
      </c>
      <c r="R112" s="104">
        <f t="shared" si="20"/>
        <v>549.42773306104357</v>
      </c>
      <c r="S112" s="104">
        <f t="shared" si="20"/>
        <v>92.2183111383914</v>
      </c>
      <c r="T112" s="104">
        <f t="shared" si="20"/>
        <v>22.994160781748118</v>
      </c>
      <c r="U112" s="104">
        <f t="shared" si="20"/>
        <v>512.7307152333334</v>
      </c>
      <c r="V112" s="104">
        <f t="shared" si="20"/>
        <v>92.2183111383914</v>
      </c>
      <c r="W112" s="104">
        <f t="shared" si="20"/>
        <v>0</v>
      </c>
      <c r="X112" s="104">
        <f t="shared" si="20"/>
        <v>512.7307152333334</v>
      </c>
      <c r="Y112" s="104">
        <f t="shared" si="20"/>
        <v>92.2183111383914</v>
      </c>
      <c r="Z112" s="104">
        <f t="shared" si="20"/>
        <v>0</v>
      </c>
      <c r="AA112" s="104">
        <f t="shared" si="20"/>
        <v>512.7307152333334</v>
      </c>
      <c r="AB112" s="104">
        <f t="shared" si="20"/>
        <v>51.452157292237551</v>
      </c>
      <c r="AC112" s="104">
        <f t="shared" si="20"/>
        <v>0</v>
      </c>
      <c r="AD112" s="104">
        <f t="shared" si="20"/>
        <v>51.273071523333343</v>
      </c>
      <c r="AE112" s="104">
        <f t="shared" si="20"/>
        <v>5.1505229672169035</v>
      </c>
      <c r="AF112" s="104">
        <f t="shared" si="20"/>
        <v>0</v>
      </c>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row>
    <row r="113" spans="1:96" x14ac:dyDescent="0.3">
      <c r="B113" s="57"/>
      <c r="C113" s="57"/>
      <c r="D113" s="57"/>
      <c r="E113" s="129"/>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4"/>
      <c r="BX113" s="144"/>
      <c r="BY113" s="144"/>
      <c r="BZ113" s="144"/>
      <c r="CA113" s="144"/>
      <c r="CB113" s="144"/>
      <c r="CC113" s="144"/>
      <c r="CD113" s="144"/>
      <c r="CE113" s="144"/>
      <c r="CF113" s="144"/>
      <c r="CG113" s="144"/>
      <c r="CH113" s="144"/>
    </row>
    <row r="114" spans="1:96" ht="30" customHeight="1" x14ac:dyDescent="0.3">
      <c r="B114" s="23" t="s">
        <v>162</v>
      </c>
      <c r="E114" s="115"/>
      <c r="F114" s="40"/>
      <c r="G114" s="40"/>
      <c r="H114" s="40"/>
      <c r="I114" s="40"/>
      <c r="J114" s="40"/>
      <c r="K114" s="40"/>
      <c r="L114" s="40"/>
      <c r="M114" s="40"/>
      <c r="N114" s="40"/>
      <c r="O114" s="40"/>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row>
    <row r="115" spans="1:96" ht="27.95" customHeight="1" x14ac:dyDescent="0.3">
      <c r="A115" s="99"/>
      <c r="B115" s="9" t="s">
        <v>164</v>
      </c>
      <c r="C115" s="9" t="s">
        <v>171</v>
      </c>
      <c r="D115" s="9" t="s">
        <v>2</v>
      </c>
      <c r="E115" s="116" t="s">
        <v>163</v>
      </c>
      <c r="F115" s="106">
        <v>6009.4449420000001</v>
      </c>
      <c r="G115" s="106">
        <v>0</v>
      </c>
      <c r="H115" s="106">
        <v>0</v>
      </c>
      <c r="I115" s="106">
        <v>0</v>
      </c>
      <c r="J115" s="106">
        <v>0</v>
      </c>
      <c r="K115" s="106">
        <v>0</v>
      </c>
      <c r="L115" s="106">
        <v>0</v>
      </c>
      <c r="M115" s="106">
        <v>0</v>
      </c>
      <c r="N115" s="106">
        <v>0</v>
      </c>
      <c r="O115" s="106">
        <v>0</v>
      </c>
      <c r="P115" s="106">
        <v>0</v>
      </c>
      <c r="Q115" s="106">
        <v>0</v>
      </c>
      <c r="R115" s="106">
        <v>0</v>
      </c>
      <c r="S115" s="106">
        <v>0</v>
      </c>
      <c r="T115" s="106">
        <v>0</v>
      </c>
      <c r="U115" s="106">
        <v>0</v>
      </c>
      <c r="V115" s="106">
        <v>0</v>
      </c>
      <c r="W115" s="106">
        <v>0</v>
      </c>
      <c r="X115" s="106">
        <v>0</v>
      </c>
      <c r="Y115" s="106">
        <v>0</v>
      </c>
      <c r="Z115" s="106">
        <v>0</v>
      </c>
      <c r="AA115" s="106">
        <v>0</v>
      </c>
      <c r="AB115" s="106">
        <v>0</v>
      </c>
      <c r="AC115" s="106">
        <v>0</v>
      </c>
      <c r="AD115" s="106">
        <v>0</v>
      </c>
      <c r="AE115" s="106">
        <v>0</v>
      </c>
      <c r="AF115" s="106">
        <v>0</v>
      </c>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CI115" s="117"/>
      <c r="CJ115" s="117"/>
      <c r="CK115" s="117"/>
      <c r="CL115" s="117"/>
      <c r="CM115" s="117"/>
      <c r="CN115" s="117"/>
      <c r="CO115" s="117"/>
      <c r="CP115" s="111"/>
      <c r="CQ115" s="111"/>
      <c r="CR115" s="111"/>
    </row>
    <row r="116" spans="1:96" x14ac:dyDescent="0.3">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96" x14ac:dyDescent="0.3">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96" ht="20.25" x14ac:dyDescent="0.3">
      <c r="B118" s="157" t="s">
        <v>62</v>
      </c>
      <c r="C118" s="157"/>
      <c r="D118" s="157"/>
      <c r="E118" s="157"/>
      <c r="F118" s="157"/>
      <c r="G118" s="157"/>
      <c r="H118" s="157"/>
      <c r="I118" s="157"/>
      <c r="J118" s="157"/>
      <c r="K118" s="157"/>
      <c r="L118" s="157"/>
      <c r="M118" s="157"/>
      <c r="N118" s="157"/>
      <c r="O118" s="157"/>
      <c r="P118" s="157"/>
      <c r="Q118" s="157"/>
      <c r="R118" s="157"/>
      <c r="S118" s="157"/>
      <c r="T118" s="157"/>
      <c r="U118" s="157"/>
    </row>
    <row r="119" spans="1:96" ht="17.25" x14ac:dyDescent="0.3">
      <c r="B119" s="5" t="s">
        <v>65</v>
      </c>
      <c r="C119" s="2"/>
      <c r="D119" s="2"/>
      <c r="E119" s="2"/>
      <c r="F119" s="2"/>
      <c r="G119" s="2"/>
      <c r="H119" s="2"/>
      <c r="I119" s="2"/>
      <c r="J119" s="2"/>
      <c r="K119" s="2"/>
      <c r="L119" s="2"/>
      <c r="M119" s="2"/>
      <c r="N119" s="2"/>
      <c r="O119" s="2"/>
      <c r="P119" s="2"/>
      <c r="Q119" s="2"/>
      <c r="R119" s="1"/>
    </row>
    <row r="121" spans="1:96" ht="32.25" customHeight="1" x14ac:dyDescent="0.3">
      <c r="F121" s="73">
        <v>2022</v>
      </c>
      <c r="G121" s="73">
        <v>2022</v>
      </c>
      <c r="H121" s="73">
        <v>2022</v>
      </c>
      <c r="I121" s="73">
        <v>2023</v>
      </c>
      <c r="J121" s="73">
        <v>2023</v>
      </c>
      <c r="K121" s="73">
        <v>2023</v>
      </c>
      <c r="L121" s="73">
        <v>2024</v>
      </c>
      <c r="M121" s="73">
        <v>2024</v>
      </c>
      <c r="N121" s="73">
        <v>2024</v>
      </c>
      <c r="O121" s="73">
        <v>2025</v>
      </c>
      <c r="P121" s="73">
        <v>2025</v>
      </c>
      <c r="Q121" s="73">
        <v>2025</v>
      </c>
      <c r="R121" s="73">
        <v>2026</v>
      </c>
      <c r="S121" s="73">
        <v>2026</v>
      </c>
      <c r="T121" s="73">
        <v>2026</v>
      </c>
      <c r="U121" s="73">
        <v>2027</v>
      </c>
      <c r="V121" s="73">
        <v>2027</v>
      </c>
      <c r="W121" s="73">
        <v>2027</v>
      </c>
      <c r="X121" s="73">
        <v>2028</v>
      </c>
      <c r="Y121" s="73">
        <v>2028</v>
      </c>
      <c r="Z121" s="73">
        <v>2028</v>
      </c>
      <c r="AA121" s="73">
        <v>2029</v>
      </c>
      <c r="AB121" s="73">
        <v>2029</v>
      </c>
      <c r="AC121" s="73">
        <v>2029</v>
      </c>
      <c r="AD121" s="74" t="s">
        <v>169</v>
      </c>
      <c r="AE121" s="74" t="s">
        <v>169</v>
      </c>
      <c r="AF121" s="74" t="s">
        <v>169</v>
      </c>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1"/>
      <c r="BO121" s="141"/>
      <c r="BP121" s="141"/>
      <c r="BQ121" s="141"/>
      <c r="BR121" s="141"/>
      <c r="BS121" s="141"/>
      <c r="BT121" s="141"/>
      <c r="BU121" s="141"/>
      <c r="BV121" s="141"/>
      <c r="BW121" s="141"/>
      <c r="BX121" s="141"/>
      <c r="BY121" s="141"/>
    </row>
    <row r="122" spans="1:96" ht="33.75" customHeight="1" x14ac:dyDescent="0.3">
      <c r="B122" s="23" t="s">
        <v>0</v>
      </c>
      <c r="C122" s="23" t="s">
        <v>1</v>
      </c>
      <c r="D122" s="43" t="s">
        <v>167</v>
      </c>
      <c r="E122" s="43" t="s">
        <v>115</v>
      </c>
      <c r="F122" s="23" t="s">
        <v>2</v>
      </c>
      <c r="G122" s="32" t="s">
        <v>119</v>
      </c>
      <c r="H122" s="23" t="s">
        <v>60</v>
      </c>
      <c r="I122" s="23" t="s">
        <v>2</v>
      </c>
      <c r="J122" s="32" t="s">
        <v>119</v>
      </c>
      <c r="K122" s="23" t="s">
        <v>60</v>
      </c>
      <c r="L122" s="23" t="s">
        <v>2</v>
      </c>
      <c r="M122" s="32" t="s">
        <v>119</v>
      </c>
      <c r="N122" s="23" t="s">
        <v>60</v>
      </c>
      <c r="O122" s="23" t="s">
        <v>2</v>
      </c>
      <c r="P122" s="32" t="s">
        <v>119</v>
      </c>
      <c r="Q122" s="23" t="s">
        <v>60</v>
      </c>
      <c r="R122" s="23" t="s">
        <v>2</v>
      </c>
      <c r="S122" s="32" t="s">
        <v>119</v>
      </c>
      <c r="T122" s="23" t="s">
        <v>60</v>
      </c>
      <c r="U122" s="23" t="s">
        <v>2</v>
      </c>
      <c r="V122" s="32" t="s">
        <v>119</v>
      </c>
      <c r="W122" s="23" t="s">
        <v>60</v>
      </c>
      <c r="X122" s="23" t="s">
        <v>2</v>
      </c>
      <c r="Y122" s="32" t="s">
        <v>119</v>
      </c>
      <c r="Z122" s="23" t="s">
        <v>60</v>
      </c>
      <c r="AA122" s="23" t="s">
        <v>2</v>
      </c>
      <c r="AB122" s="32" t="s">
        <v>119</v>
      </c>
      <c r="AC122" s="23" t="s">
        <v>60</v>
      </c>
      <c r="AD122" s="23" t="s">
        <v>2</v>
      </c>
      <c r="AE122" s="32" t="s">
        <v>119</v>
      </c>
      <c r="AF122" s="23" t="s">
        <v>60</v>
      </c>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row>
    <row r="123" spans="1:96" ht="27.95" customHeight="1" x14ac:dyDescent="0.3">
      <c r="B123" s="21" t="s">
        <v>109</v>
      </c>
      <c r="C123" s="21"/>
      <c r="D123" s="21"/>
      <c r="E123" s="21"/>
      <c r="F123" s="104">
        <f t="shared" ref="F123:AF123" si="21">+SUM(F124:F136)</f>
        <v>3387.3280101599062</v>
      </c>
      <c r="G123" s="104">
        <f t="shared" si="21"/>
        <v>0</v>
      </c>
      <c r="H123" s="104">
        <f t="shared" si="21"/>
        <v>0</v>
      </c>
      <c r="I123" s="104">
        <f t="shared" si="21"/>
        <v>789.79949774922875</v>
      </c>
      <c r="J123" s="104">
        <f t="shared" si="21"/>
        <v>0</v>
      </c>
      <c r="K123" s="104">
        <f t="shared" si="21"/>
        <v>0</v>
      </c>
      <c r="L123" s="104">
        <f t="shared" si="21"/>
        <v>42.194871574760924</v>
      </c>
      <c r="M123" s="104">
        <f t="shared" si="21"/>
        <v>0</v>
      </c>
      <c r="N123" s="104">
        <f t="shared" si="21"/>
        <v>0</v>
      </c>
      <c r="O123" s="104">
        <f t="shared" si="21"/>
        <v>15.937860731312563</v>
      </c>
      <c r="P123" s="104">
        <f t="shared" si="21"/>
        <v>0</v>
      </c>
      <c r="Q123" s="104">
        <f t="shared" si="21"/>
        <v>0</v>
      </c>
      <c r="R123" s="104">
        <f t="shared" si="21"/>
        <v>2.9281398832748571</v>
      </c>
      <c r="S123" s="104">
        <f t="shared" si="21"/>
        <v>0</v>
      </c>
      <c r="T123" s="104">
        <f t="shared" si="21"/>
        <v>0</v>
      </c>
      <c r="U123" s="104">
        <f t="shared" si="21"/>
        <v>0</v>
      </c>
      <c r="V123" s="104">
        <f t="shared" si="21"/>
        <v>0</v>
      </c>
      <c r="W123" s="104">
        <f t="shared" si="21"/>
        <v>0</v>
      </c>
      <c r="X123" s="104">
        <f t="shared" si="21"/>
        <v>0</v>
      </c>
      <c r="Y123" s="104">
        <f t="shared" si="21"/>
        <v>0</v>
      </c>
      <c r="Z123" s="104">
        <f t="shared" si="21"/>
        <v>0</v>
      </c>
      <c r="AA123" s="104">
        <f t="shared" si="21"/>
        <v>0</v>
      </c>
      <c r="AB123" s="104">
        <f t="shared" si="21"/>
        <v>0</v>
      </c>
      <c r="AC123" s="104">
        <f t="shared" si="21"/>
        <v>0</v>
      </c>
      <c r="AD123" s="104">
        <f t="shared" si="21"/>
        <v>0</v>
      </c>
      <c r="AE123" s="104">
        <f t="shared" si="21"/>
        <v>0</v>
      </c>
      <c r="AF123" s="104">
        <f t="shared" si="21"/>
        <v>0</v>
      </c>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row>
    <row r="124" spans="1:96" ht="27.95" customHeight="1" x14ac:dyDescent="0.3">
      <c r="A124" s="99"/>
      <c r="B124" s="9" t="s">
        <v>3</v>
      </c>
      <c r="C124" s="9" t="s">
        <v>4</v>
      </c>
      <c r="D124" s="9" t="str">
        <f t="shared" ref="D124:D136" si="22">+VLOOKUP($C124,$C$10:$D$47,2,FALSE)</f>
        <v>Pesos</v>
      </c>
      <c r="E124" s="9" t="s">
        <v>109</v>
      </c>
      <c r="F124" s="106">
        <v>2053.7932370994026</v>
      </c>
      <c r="G124" s="106">
        <v>0</v>
      </c>
      <c r="H124" s="106">
        <v>0</v>
      </c>
      <c r="I124" s="106">
        <v>596.32035360903922</v>
      </c>
      <c r="J124" s="106">
        <v>0</v>
      </c>
      <c r="K124" s="106">
        <v>0</v>
      </c>
      <c r="L124" s="106">
        <v>0</v>
      </c>
      <c r="M124" s="106">
        <v>0</v>
      </c>
      <c r="N124" s="106">
        <v>0</v>
      </c>
      <c r="O124" s="106">
        <v>0</v>
      </c>
      <c r="P124" s="106">
        <v>0</v>
      </c>
      <c r="Q124" s="106">
        <v>0</v>
      </c>
      <c r="R124" s="106">
        <v>0</v>
      </c>
      <c r="S124" s="106">
        <v>0</v>
      </c>
      <c r="T124" s="106">
        <v>0</v>
      </c>
      <c r="U124" s="106">
        <v>0</v>
      </c>
      <c r="V124" s="106">
        <v>0</v>
      </c>
      <c r="W124" s="106">
        <v>0</v>
      </c>
      <c r="X124" s="106">
        <v>0</v>
      </c>
      <c r="Y124" s="106">
        <v>0</v>
      </c>
      <c r="Z124" s="106">
        <v>0</v>
      </c>
      <c r="AA124" s="106">
        <v>0</v>
      </c>
      <c r="AB124" s="106">
        <v>0</v>
      </c>
      <c r="AC124" s="106">
        <v>0</v>
      </c>
      <c r="AD124" s="106">
        <v>0</v>
      </c>
      <c r="AE124" s="106">
        <v>0</v>
      </c>
      <c r="AF124" s="106">
        <v>0</v>
      </c>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row>
    <row r="125" spans="1:96" ht="27.95" customHeight="1" x14ac:dyDescent="0.3">
      <c r="A125" s="99"/>
      <c r="B125" s="9" t="s">
        <v>150</v>
      </c>
      <c r="C125" s="9" t="s">
        <v>151</v>
      </c>
      <c r="D125" s="9" t="str">
        <f t="shared" si="22"/>
        <v>Pesos</v>
      </c>
      <c r="E125" s="9" t="s">
        <v>109</v>
      </c>
      <c r="F125" s="106">
        <v>2.6889304740694726</v>
      </c>
      <c r="G125" s="106">
        <v>0</v>
      </c>
      <c r="H125" s="106">
        <v>0</v>
      </c>
      <c r="I125" s="106">
        <v>0.95149767216817194</v>
      </c>
      <c r="J125" s="106">
        <v>0</v>
      </c>
      <c r="K125" s="106">
        <v>0</v>
      </c>
      <c r="L125" s="106">
        <v>0</v>
      </c>
      <c r="M125" s="106">
        <v>0</v>
      </c>
      <c r="N125" s="106">
        <v>0</v>
      </c>
      <c r="O125" s="106">
        <v>0</v>
      </c>
      <c r="P125" s="106">
        <v>0</v>
      </c>
      <c r="Q125" s="106">
        <v>0</v>
      </c>
      <c r="R125" s="106">
        <v>0</v>
      </c>
      <c r="S125" s="106">
        <v>0</v>
      </c>
      <c r="T125" s="106">
        <v>0</v>
      </c>
      <c r="U125" s="106">
        <v>0</v>
      </c>
      <c r="V125" s="106">
        <v>0</v>
      </c>
      <c r="W125" s="106">
        <v>0</v>
      </c>
      <c r="X125" s="106">
        <v>0</v>
      </c>
      <c r="Y125" s="106">
        <v>0</v>
      </c>
      <c r="Z125" s="106">
        <v>0</v>
      </c>
      <c r="AA125" s="106">
        <v>0</v>
      </c>
      <c r="AB125" s="106">
        <v>0</v>
      </c>
      <c r="AC125" s="106">
        <v>0</v>
      </c>
      <c r="AD125" s="106">
        <v>0</v>
      </c>
      <c r="AE125" s="106">
        <v>0</v>
      </c>
      <c r="AF125" s="106">
        <v>0</v>
      </c>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row>
    <row r="126" spans="1:96" ht="27.95" customHeight="1" x14ac:dyDescent="0.3">
      <c r="A126" s="99"/>
      <c r="B126" s="9" t="s">
        <v>144</v>
      </c>
      <c r="C126" s="9" t="s">
        <v>145</v>
      </c>
      <c r="D126" s="9" t="str">
        <f t="shared" si="22"/>
        <v>Pesos</v>
      </c>
      <c r="E126" s="9" t="s">
        <v>109</v>
      </c>
      <c r="F126" s="106">
        <v>1.8867870734816528</v>
      </c>
      <c r="G126" s="106">
        <v>0</v>
      </c>
      <c r="H126" s="106">
        <v>0</v>
      </c>
      <c r="I126" s="106">
        <v>0.66765337579658346</v>
      </c>
      <c r="J126" s="106">
        <v>0</v>
      </c>
      <c r="K126" s="106">
        <v>0</v>
      </c>
      <c r="L126" s="106">
        <v>0</v>
      </c>
      <c r="M126" s="106">
        <v>0</v>
      </c>
      <c r="N126" s="106">
        <v>0</v>
      </c>
      <c r="O126" s="106">
        <v>0</v>
      </c>
      <c r="P126" s="106">
        <v>0</v>
      </c>
      <c r="Q126" s="106">
        <v>0</v>
      </c>
      <c r="R126" s="106">
        <v>0</v>
      </c>
      <c r="S126" s="106">
        <v>0</v>
      </c>
      <c r="T126" s="106">
        <v>0</v>
      </c>
      <c r="U126" s="106">
        <v>0</v>
      </c>
      <c r="V126" s="106">
        <v>0</v>
      </c>
      <c r="W126" s="106">
        <v>0</v>
      </c>
      <c r="X126" s="106">
        <v>0</v>
      </c>
      <c r="Y126" s="106">
        <v>0</v>
      </c>
      <c r="Z126" s="106">
        <v>0</v>
      </c>
      <c r="AA126" s="106">
        <v>0</v>
      </c>
      <c r="AB126" s="106">
        <v>0</v>
      </c>
      <c r="AC126" s="106">
        <v>0</v>
      </c>
      <c r="AD126" s="106">
        <v>0</v>
      </c>
      <c r="AE126" s="106">
        <v>0</v>
      </c>
      <c r="AF126" s="106">
        <v>0</v>
      </c>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row>
    <row r="127" spans="1:96" ht="27.95" customHeight="1" x14ac:dyDescent="0.3">
      <c r="A127" s="99"/>
      <c r="B127" s="9" t="s">
        <v>5</v>
      </c>
      <c r="C127" s="9" t="s">
        <v>6</v>
      </c>
      <c r="D127" s="9" t="str">
        <f t="shared" si="22"/>
        <v>Pesos</v>
      </c>
      <c r="E127" s="9" t="s">
        <v>109</v>
      </c>
      <c r="F127" s="106">
        <v>229.81679136000002</v>
      </c>
      <c r="G127" s="106">
        <v>0</v>
      </c>
      <c r="H127" s="106">
        <v>0</v>
      </c>
      <c r="I127" s="106">
        <v>114.90839568000001</v>
      </c>
      <c r="J127" s="106">
        <v>0</v>
      </c>
      <c r="K127" s="106">
        <v>0</v>
      </c>
      <c r="L127" s="106">
        <v>0</v>
      </c>
      <c r="M127" s="106">
        <v>0</v>
      </c>
      <c r="N127" s="106">
        <v>0</v>
      </c>
      <c r="O127" s="106">
        <v>0</v>
      </c>
      <c r="P127" s="106">
        <v>0</v>
      </c>
      <c r="Q127" s="106">
        <v>0</v>
      </c>
      <c r="R127" s="106">
        <v>0</v>
      </c>
      <c r="S127" s="106">
        <v>0</v>
      </c>
      <c r="T127" s="106">
        <v>0</v>
      </c>
      <c r="U127" s="106">
        <v>0</v>
      </c>
      <c r="V127" s="106">
        <v>0</v>
      </c>
      <c r="W127" s="106">
        <v>0</v>
      </c>
      <c r="X127" s="106">
        <v>0</v>
      </c>
      <c r="Y127" s="106">
        <v>0</v>
      </c>
      <c r="Z127" s="106">
        <v>0</v>
      </c>
      <c r="AA127" s="106">
        <v>0</v>
      </c>
      <c r="AB127" s="106">
        <v>0</v>
      </c>
      <c r="AC127" s="106">
        <v>0</v>
      </c>
      <c r="AD127" s="106">
        <v>0</v>
      </c>
      <c r="AE127" s="106">
        <v>0</v>
      </c>
      <c r="AF127" s="106">
        <v>0</v>
      </c>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row>
    <row r="128" spans="1:96" ht="27.95" customHeight="1" x14ac:dyDescent="0.3">
      <c r="A128" s="99"/>
      <c r="B128" s="9" t="s">
        <v>13</v>
      </c>
      <c r="C128" s="9" t="s">
        <v>14</v>
      </c>
      <c r="D128" s="9" t="str">
        <f t="shared" si="22"/>
        <v>Pesos</v>
      </c>
      <c r="E128" s="9" t="s">
        <v>109</v>
      </c>
      <c r="F128" s="106">
        <v>31.681199159999995</v>
      </c>
      <c r="G128" s="106">
        <v>0</v>
      </c>
      <c r="H128" s="106">
        <v>0</v>
      </c>
      <c r="I128" s="106">
        <v>23.816858709999998</v>
      </c>
      <c r="J128" s="106">
        <v>0</v>
      </c>
      <c r="K128" s="106">
        <v>0</v>
      </c>
      <c r="L128" s="106">
        <v>7.1697756199999993</v>
      </c>
      <c r="M128" s="106">
        <v>0</v>
      </c>
      <c r="N128" s="106">
        <v>0</v>
      </c>
      <c r="O128" s="106">
        <v>0</v>
      </c>
      <c r="P128" s="106">
        <v>0</v>
      </c>
      <c r="Q128" s="106">
        <v>0</v>
      </c>
      <c r="R128" s="106">
        <v>0</v>
      </c>
      <c r="S128" s="106">
        <v>0</v>
      </c>
      <c r="T128" s="106">
        <v>0</v>
      </c>
      <c r="U128" s="106">
        <v>0</v>
      </c>
      <c r="V128" s="106">
        <v>0</v>
      </c>
      <c r="W128" s="106">
        <v>0</v>
      </c>
      <c r="X128" s="106">
        <v>0</v>
      </c>
      <c r="Y128" s="106">
        <v>0</v>
      </c>
      <c r="Z128" s="106">
        <v>0</v>
      </c>
      <c r="AA128" s="106">
        <v>0</v>
      </c>
      <c r="AB128" s="106">
        <v>0</v>
      </c>
      <c r="AC128" s="106">
        <v>0</v>
      </c>
      <c r="AD128" s="106">
        <v>0</v>
      </c>
      <c r="AE128" s="106">
        <v>0</v>
      </c>
      <c r="AF128" s="106">
        <v>0</v>
      </c>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row>
    <row r="129" spans="1:77" ht="27.95" customHeight="1" x14ac:dyDescent="0.3">
      <c r="A129" s="99"/>
      <c r="B129" s="9" t="s">
        <v>15</v>
      </c>
      <c r="C129" s="9" t="s">
        <v>16</v>
      </c>
      <c r="D129" s="9" t="str">
        <f t="shared" si="22"/>
        <v>Pesos</v>
      </c>
      <c r="E129" s="9" t="s">
        <v>109</v>
      </c>
      <c r="F129" s="106">
        <v>21.753870566637506</v>
      </c>
      <c r="G129" s="106">
        <v>0</v>
      </c>
      <c r="H129" s="106">
        <v>0</v>
      </c>
      <c r="I129" s="106">
        <v>20.382748623608336</v>
      </c>
      <c r="J129" s="106">
        <v>0</v>
      </c>
      <c r="K129" s="106">
        <v>0</v>
      </c>
      <c r="L129" s="106">
        <v>13.737189582378534</v>
      </c>
      <c r="M129" s="106">
        <v>0</v>
      </c>
      <c r="N129" s="106">
        <v>0</v>
      </c>
      <c r="O129" s="106">
        <v>5.3997177084524468</v>
      </c>
      <c r="P129" s="106">
        <v>0</v>
      </c>
      <c r="Q129" s="106">
        <v>0</v>
      </c>
      <c r="R129" s="106">
        <v>0.14373171195034271</v>
      </c>
      <c r="S129" s="106">
        <v>0</v>
      </c>
      <c r="T129" s="106">
        <v>0</v>
      </c>
      <c r="U129" s="106">
        <v>0</v>
      </c>
      <c r="V129" s="106">
        <v>0</v>
      </c>
      <c r="W129" s="106">
        <v>0</v>
      </c>
      <c r="X129" s="106">
        <v>0</v>
      </c>
      <c r="Y129" s="106">
        <v>0</v>
      </c>
      <c r="Z129" s="106">
        <v>0</v>
      </c>
      <c r="AA129" s="106">
        <v>0</v>
      </c>
      <c r="AB129" s="106">
        <v>0</v>
      </c>
      <c r="AC129" s="106">
        <v>0</v>
      </c>
      <c r="AD129" s="106">
        <v>0</v>
      </c>
      <c r="AE129" s="106">
        <v>0</v>
      </c>
      <c r="AF129" s="106">
        <v>0</v>
      </c>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row>
    <row r="130" spans="1:77" ht="27.95" customHeight="1" x14ac:dyDescent="0.3">
      <c r="A130" s="99"/>
      <c r="B130" s="9" t="s">
        <v>19</v>
      </c>
      <c r="C130" s="9" t="s">
        <v>20</v>
      </c>
      <c r="D130" s="9" t="str">
        <f t="shared" si="22"/>
        <v>Pesos</v>
      </c>
      <c r="E130" s="9" t="s">
        <v>109</v>
      </c>
      <c r="F130" s="106">
        <v>37.274918159999999</v>
      </c>
      <c r="G130" s="106">
        <v>0</v>
      </c>
      <c r="H130" s="106">
        <v>0</v>
      </c>
      <c r="I130" s="106">
        <v>30.585241369999999</v>
      </c>
      <c r="J130" s="106">
        <v>0</v>
      </c>
      <c r="K130" s="106">
        <v>0</v>
      </c>
      <c r="L130" s="106">
        <v>19.837149070000002</v>
      </c>
      <c r="M130" s="106">
        <v>0</v>
      </c>
      <c r="N130" s="106">
        <v>0</v>
      </c>
      <c r="O130" s="106">
        <v>9.9882811199999999</v>
      </c>
      <c r="P130" s="106">
        <v>0</v>
      </c>
      <c r="Q130" s="106">
        <v>0</v>
      </c>
      <c r="R130" s="106">
        <v>2.7783496400000001</v>
      </c>
      <c r="S130" s="106">
        <v>0</v>
      </c>
      <c r="T130" s="106">
        <v>0</v>
      </c>
      <c r="U130" s="106">
        <v>0</v>
      </c>
      <c r="V130" s="106">
        <v>0</v>
      </c>
      <c r="W130" s="106">
        <v>0</v>
      </c>
      <c r="X130" s="106">
        <v>0</v>
      </c>
      <c r="Y130" s="106">
        <v>0</v>
      </c>
      <c r="Z130" s="106">
        <v>0</v>
      </c>
      <c r="AA130" s="106">
        <v>0</v>
      </c>
      <c r="AB130" s="106">
        <v>0</v>
      </c>
      <c r="AC130" s="106">
        <v>0</v>
      </c>
      <c r="AD130" s="106">
        <v>0</v>
      </c>
      <c r="AE130" s="106">
        <v>0</v>
      </c>
      <c r="AF130" s="106">
        <v>0</v>
      </c>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row>
    <row r="131" spans="1:77" ht="27.95" customHeight="1" x14ac:dyDescent="0.3">
      <c r="A131" s="99"/>
      <c r="B131" s="9" t="s">
        <v>21</v>
      </c>
      <c r="C131" s="9" t="s">
        <v>22</v>
      </c>
      <c r="D131" s="9" t="str">
        <f t="shared" si="22"/>
        <v>Pesos</v>
      </c>
      <c r="E131" s="9" t="s">
        <v>109</v>
      </c>
      <c r="F131" s="106">
        <v>2.3298332840829623</v>
      </c>
      <c r="G131" s="106">
        <v>0</v>
      </c>
      <c r="H131" s="106">
        <v>0</v>
      </c>
      <c r="I131" s="106">
        <v>2.1667487086164008</v>
      </c>
      <c r="J131" s="106">
        <v>0</v>
      </c>
      <c r="K131" s="106">
        <v>0</v>
      </c>
      <c r="L131" s="106">
        <v>1.4507573023823817</v>
      </c>
      <c r="M131" s="106">
        <v>0</v>
      </c>
      <c r="N131" s="106">
        <v>0</v>
      </c>
      <c r="O131" s="106">
        <v>0.5498619028601176</v>
      </c>
      <c r="P131" s="106">
        <v>0</v>
      </c>
      <c r="Q131" s="106">
        <v>0</v>
      </c>
      <c r="R131" s="106">
        <v>6.0585313245143674E-3</v>
      </c>
      <c r="S131" s="106">
        <v>0</v>
      </c>
      <c r="T131" s="106">
        <v>0</v>
      </c>
      <c r="U131" s="106">
        <v>0</v>
      </c>
      <c r="V131" s="106">
        <v>0</v>
      </c>
      <c r="W131" s="106">
        <v>0</v>
      </c>
      <c r="X131" s="106">
        <v>0</v>
      </c>
      <c r="Y131" s="106">
        <v>0</v>
      </c>
      <c r="Z131" s="106">
        <v>0</v>
      </c>
      <c r="AA131" s="106">
        <v>0</v>
      </c>
      <c r="AB131" s="106">
        <v>0</v>
      </c>
      <c r="AC131" s="106">
        <v>0</v>
      </c>
      <c r="AD131" s="106">
        <v>0</v>
      </c>
      <c r="AE131" s="106">
        <v>0</v>
      </c>
      <c r="AF131" s="106">
        <v>0</v>
      </c>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row>
    <row r="132" spans="1:77" ht="27.95" customHeight="1" x14ac:dyDescent="0.3">
      <c r="A132" s="99"/>
      <c r="B132" s="9" t="s">
        <v>17</v>
      </c>
      <c r="C132" s="9" t="s">
        <v>18</v>
      </c>
      <c r="D132" s="9" t="str">
        <f t="shared" si="22"/>
        <v>Pesos</v>
      </c>
      <c r="E132" s="9" t="s">
        <v>109</v>
      </c>
      <c r="F132" s="106">
        <v>2.363064840206782</v>
      </c>
      <c r="G132" s="106">
        <v>0</v>
      </c>
      <c r="H132" s="106">
        <v>0</v>
      </c>
      <c r="I132" s="106">
        <v>0</v>
      </c>
      <c r="J132" s="106">
        <v>0</v>
      </c>
      <c r="K132" s="106">
        <v>0</v>
      </c>
      <c r="L132" s="106">
        <v>0</v>
      </c>
      <c r="M132" s="106">
        <v>0</v>
      </c>
      <c r="N132" s="106">
        <v>0</v>
      </c>
      <c r="O132" s="106">
        <v>0</v>
      </c>
      <c r="P132" s="106">
        <v>0</v>
      </c>
      <c r="Q132" s="106">
        <v>0</v>
      </c>
      <c r="R132" s="106">
        <v>0</v>
      </c>
      <c r="S132" s="106">
        <v>0</v>
      </c>
      <c r="T132" s="106">
        <v>0</v>
      </c>
      <c r="U132" s="106">
        <v>0</v>
      </c>
      <c r="V132" s="106">
        <v>0</v>
      </c>
      <c r="W132" s="106">
        <v>0</v>
      </c>
      <c r="X132" s="106">
        <v>0</v>
      </c>
      <c r="Y132" s="106">
        <v>0</v>
      </c>
      <c r="Z132" s="106">
        <v>0</v>
      </c>
      <c r="AA132" s="106">
        <v>0</v>
      </c>
      <c r="AB132" s="106">
        <v>0</v>
      </c>
      <c r="AC132" s="106">
        <v>0</v>
      </c>
      <c r="AD132" s="106">
        <v>0</v>
      </c>
      <c r="AE132" s="106">
        <v>0</v>
      </c>
      <c r="AF132" s="106">
        <v>0</v>
      </c>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row>
    <row r="133" spans="1:77" ht="27.95" customHeight="1" x14ac:dyDescent="0.3">
      <c r="A133" s="99"/>
      <c r="B133" s="9" t="s">
        <v>23</v>
      </c>
      <c r="C133" s="9" t="s">
        <v>24</v>
      </c>
      <c r="D133" s="9" t="str">
        <f t="shared" si="22"/>
        <v>Pesos</v>
      </c>
      <c r="E133" s="9" t="s">
        <v>109</v>
      </c>
      <c r="F133" s="106">
        <v>3.4235100000000003E-3</v>
      </c>
      <c r="G133" s="106">
        <v>0</v>
      </c>
      <c r="H133" s="106">
        <v>0</v>
      </c>
      <c r="I133" s="106">
        <v>0</v>
      </c>
      <c r="J133" s="106">
        <v>0</v>
      </c>
      <c r="K133" s="106">
        <v>0</v>
      </c>
      <c r="L133" s="106">
        <v>0</v>
      </c>
      <c r="M133" s="106">
        <v>0</v>
      </c>
      <c r="N133" s="106">
        <v>0</v>
      </c>
      <c r="O133" s="106">
        <v>0</v>
      </c>
      <c r="P133" s="106">
        <v>0</v>
      </c>
      <c r="Q133" s="106">
        <v>0</v>
      </c>
      <c r="R133" s="106">
        <v>0</v>
      </c>
      <c r="S133" s="106">
        <v>0</v>
      </c>
      <c r="T133" s="106">
        <v>0</v>
      </c>
      <c r="U133" s="106">
        <v>0</v>
      </c>
      <c r="V133" s="106">
        <v>0</v>
      </c>
      <c r="W133" s="106">
        <v>0</v>
      </c>
      <c r="X133" s="106">
        <v>0</v>
      </c>
      <c r="Y133" s="106">
        <v>0</v>
      </c>
      <c r="Z133" s="106">
        <v>0</v>
      </c>
      <c r="AA133" s="106">
        <v>0</v>
      </c>
      <c r="AB133" s="106">
        <v>0</v>
      </c>
      <c r="AC133" s="106">
        <v>0</v>
      </c>
      <c r="AD133" s="106">
        <v>0</v>
      </c>
      <c r="AE133" s="106">
        <v>0</v>
      </c>
      <c r="AF133" s="106">
        <v>0</v>
      </c>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row>
    <row r="134" spans="1:77" ht="27.95" customHeight="1" x14ac:dyDescent="0.3">
      <c r="A134" s="99"/>
      <c r="B134" s="9" t="s">
        <v>7</v>
      </c>
      <c r="C134" s="9" t="s">
        <v>8</v>
      </c>
      <c r="D134" s="9" t="str">
        <f t="shared" si="22"/>
        <v>Pesos</v>
      </c>
      <c r="E134" s="9" t="s">
        <v>109</v>
      </c>
      <c r="F134" s="106">
        <v>560.57478065492808</v>
      </c>
      <c r="G134" s="106">
        <v>0</v>
      </c>
      <c r="H134" s="106">
        <v>0</v>
      </c>
      <c r="I134" s="106">
        <v>0</v>
      </c>
      <c r="J134" s="106">
        <v>0</v>
      </c>
      <c r="K134" s="106">
        <v>0</v>
      </c>
      <c r="L134" s="106">
        <v>0</v>
      </c>
      <c r="M134" s="106">
        <v>0</v>
      </c>
      <c r="N134" s="106">
        <v>0</v>
      </c>
      <c r="O134" s="106">
        <v>0</v>
      </c>
      <c r="P134" s="106">
        <v>0</v>
      </c>
      <c r="Q134" s="106">
        <v>0</v>
      </c>
      <c r="R134" s="106">
        <v>0</v>
      </c>
      <c r="S134" s="106">
        <v>0</v>
      </c>
      <c r="T134" s="106">
        <v>0</v>
      </c>
      <c r="U134" s="106">
        <v>0</v>
      </c>
      <c r="V134" s="106">
        <v>0</v>
      </c>
      <c r="W134" s="106">
        <v>0</v>
      </c>
      <c r="X134" s="106">
        <v>0</v>
      </c>
      <c r="Y134" s="106">
        <v>0</v>
      </c>
      <c r="Z134" s="106">
        <v>0</v>
      </c>
      <c r="AA134" s="106">
        <v>0</v>
      </c>
      <c r="AB134" s="106">
        <v>0</v>
      </c>
      <c r="AC134" s="106">
        <v>0</v>
      </c>
      <c r="AD134" s="106">
        <v>0</v>
      </c>
      <c r="AE134" s="106">
        <v>0</v>
      </c>
      <c r="AF134" s="106">
        <v>0</v>
      </c>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row>
    <row r="135" spans="1:77" ht="27.95" customHeight="1" x14ac:dyDescent="0.3">
      <c r="A135" s="99"/>
      <c r="B135" s="9" t="s">
        <v>9</v>
      </c>
      <c r="C135" s="9" t="s">
        <v>10</v>
      </c>
      <c r="D135" s="9" t="str">
        <f t="shared" si="22"/>
        <v>Pesos</v>
      </c>
      <c r="E135" s="9" t="s">
        <v>109</v>
      </c>
      <c r="F135" s="106">
        <v>112.39004472290517</v>
      </c>
      <c r="G135" s="106">
        <v>0</v>
      </c>
      <c r="H135" s="106">
        <v>0</v>
      </c>
      <c r="I135" s="106">
        <v>0</v>
      </c>
      <c r="J135" s="106">
        <v>0</v>
      </c>
      <c r="K135" s="106">
        <v>0</v>
      </c>
      <c r="L135" s="106">
        <v>0</v>
      </c>
      <c r="M135" s="106">
        <v>0</v>
      </c>
      <c r="N135" s="106">
        <v>0</v>
      </c>
      <c r="O135" s="106">
        <v>0</v>
      </c>
      <c r="P135" s="106">
        <v>0</v>
      </c>
      <c r="Q135" s="106">
        <v>0</v>
      </c>
      <c r="R135" s="106">
        <v>0</v>
      </c>
      <c r="S135" s="106">
        <v>0</v>
      </c>
      <c r="T135" s="106">
        <v>0</v>
      </c>
      <c r="U135" s="106">
        <v>0</v>
      </c>
      <c r="V135" s="106">
        <v>0</v>
      </c>
      <c r="W135" s="106">
        <v>0</v>
      </c>
      <c r="X135" s="106">
        <v>0</v>
      </c>
      <c r="Y135" s="106">
        <v>0</v>
      </c>
      <c r="Z135" s="106">
        <v>0</v>
      </c>
      <c r="AA135" s="106">
        <v>0</v>
      </c>
      <c r="AB135" s="106">
        <v>0</v>
      </c>
      <c r="AC135" s="106">
        <v>0</v>
      </c>
      <c r="AD135" s="106">
        <v>0</v>
      </c>
      <c r="AE135" s="106">
        <v>0</v>
      </c>
      <c r="AF135" s="106">
        <v>0</v>
      </c>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row>
    <row r="136" spans="1:77" ht="27.95" customHeight="1" x14ac:dyDescent="0.3">
      <c r="A136" s="99"/>
      <c r="B136" s="9" t="s">
        <v>11</v>
      </c>
      <c r="C136" s="9" t="s">
        <v>12</v>
      </c>
      <c r="D136" s="9" t="str">
        <f t="shared" si="22"/>
        <v>Pesos</v>
      </c>
      <c r="E136" s="9" t="s">
        <v>109</v>
      </c>
      <c r="F136" s="106">
        <v>330.77112925419169</v>
      </c>
      <c r="G136" s="106">
        <v>0</v>
      </c>
      <c r="H136" s="106">
        <v>0</v>
      </c>
      <c r="I136" s="106">
        <v>0</v>
      </c>
      <c r="J136" s="106">
        <v>0</v>
      </c>
      <c r="K136" s="106">
        <v>0</v>
      </c>
      <c r="L136" s="106">
        <v>0</v>
      </c>
      <c r="M136" s="106">
        <v>0</v>
      </c>
      <c r="N136" s="106">
        <v>0</v>
      </c>
      <c r="O136" s="106">
        <v>0</v>
      </c>
      <c r="P136" s="106">
        <v>0</v>
      </c>
      <c r="Q136" s="106">
        <v>0</v>
      </c>
      <c r="R136" s="106">
        <v>0</v>
      </c>
      <c r="S136" s="106">
        <v>0</v>
      </c>
      <c r="T136" s="106">
        <v>0</v>
      </c>
      <c r="U136" s="106">
        <v>0</v>
      </c>
      <c r="V136" s="106">
        <v>0</v>
      </c>
      <c r="W136" s="106">
        <v>0</v>
      </c>
      <c r="X136" s="106">
        <v>0</v>
      </c>
      <c r="Y136" s="106">
        <v>0</v>
      </c>
      <c r="Z136" s="106">
        <v>0</v>
      </c>
      <c r="AA136" s="106">
        <v>0</v>
      </c>
      <c r="AB136" s="106">
        <v>0</v>
      </c>
      <c r="AC136" s="106">
        <v>0</v>
      </c>
      <c r="AD136" s="106">
        <v>0</v>
      </c>
      <c r="AE136" s="106">
        <v>0</v>
      </c>
      <c r="AF136" s="106">
        <v>0</v>
      </c>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row>
    <row r="137" spans="1:77" ht="27.95" customHeight="1" x14ac:dyDescent="0.3">
      <c r="A137" s="99"/>
      <c r="B137" s="21" t="s">
        <v>110</v>
      </c>
      <c r="C137" s="21"/>
      <c r="D137" s="21"/>
      <c r="E137" s="21"/>
      <c r="F137" s="104">
        <f t="shared" ref="F137:AF137" si="23">+SUM(F138:F138)</f>
        <v>0</v>
      </c>
      <c r="G137" s="104">
        <f t="shared" si="23"/>
        <v>0</v>
      </c>
      <c r="H137" s="104">
        <f t="shared" si="23"/>
        <v>8.1393029397311167</v>
      </c>
      <c r="I137" s="104">
        <f t="shared" si="23"/>
        <v>0</v>
      </c>
      <c r="J137" s="104">
        <f t="shared" si="23"/>
        <v>0</v>
      </c>
      <c r="K137" s="104">
        <f t="shared" si="23"/>
        <v>6.1580252504544672</v>
      </c>
      <c r="L137" s="104">
        <f t="shared" si="23"/>
        <v>0</v>
      </c>
      <c r="M137" s="104">
        <f t="shared" si="23"/>
        <v>0</v>
      </c>
      <c r="N137" s="104">
        <f t="shared" si="23"/>
        <v>4.2001467071788134</v>
      </c>
      <c r="O137" s="104">
        <f t="shared" si="23"/>
        <v>0</v>
      </c>
      <c r="P137" s="104">
        <f t="shared" si="23"/>
        <v>0</v>
      </c>
      <c r="Q137" s="104">
        <f t="shared" si="23"/>
        <v>2.2161691164405091</v>
      </c>
      <c r="R137" s="104">
        <f t="shared" si="23"/>
        <v>0</v>
      </c>
      <c r="S137" s="104">
        <f t="shared" si="23"/>
        <v>0</v>
      </c>
      <c r="T137" s="104">
        <f t="shared" si="23"/>
        <v>0.38203605682396208</v>
      </c>
      <c r="U137" s="104">
        <f t="shared" si="23"/>
        <v>0</v>
      </c>
      <c r="V137" s="104">
        <f t="shared" si="23"/>
        <v>0</v>
      </c>
      <c r="W137" s="104">
        <f t="shared" si="23"/>
        <v>0</v>
      </c>
      <c r="X137" s="104">
        <f t="shared" si="23"/>
        <v>0</v>
      </c>
      <c r="Y137" s="104">
        <f t="shared" si="23"/>
        <v>0</v>
      </c>
      <c r="Z137" s="104">
        <f t="shared" si="23"/>
        <v>0</v>
      </c>
      <c r="AA137" s="104">
        <f t="shared" si="23"/>
        <v>0</v>
      </c>
      <c r="AB137" s="104">
        <f t="shared" si="23"/>
        <v>0</v>
      </c>
      <c r="AC137" s="104">
        <f t="shared" si="23"/>
        <v>0</v>
      </c>
      <c r="AD137" s="104">
        <f t="shared" si="23"/>
        <v>0</v>
      </c>
      <c r="AE137" s="104">
        <f t="shared" si="23"/>
        <v>0</v>
      </c>
      <c r="AF137" s="104">
        <f t="shared" si="23"/>
        <v>0</v>
      </c>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row>
    <row r="138" spans="1:77" ht="27.95" customHeight="1" x14ac:dyDescent="0.3">
      <c r="A138" s="99"/>
      <c r="B138" s="9" t="s">
        <v>157</v>
      </c>
      <c r="C138" s="9" t="s">
        <v>158</v>
      </c>
      <c r="D138" s="9" t="str">
        <f>+VLOOKUP($C138,$C$10:$D$47,2,FALSE)</f>
        <v>UVA</v>
      </c>
      <c r="E138" s="9" t="s">
        <v>110</v>
      </c>
      <c r="F138" s="106">
        <v>0</v>
      </c>
      <c r="G138" s="106">
        <v>0</v>
      </c>
      <c r="H138" s="106">
        <v>8.1393029397311167</v>
      </c>
      <c r="I138" s="106">
        <v>0</v>
      </c>
      <c r="J138" s="106">
        <v>0</v>
      </c>
      <c r="K138" s="106">
        <v>6.1580252504544672</v>
      </c>
      <c r="L138" s="106">
        <v>0</v>
      </c>
      <c r="M138" s="106">
        <v>0</v>
      </c>
      <c r="N138" s="106">
        <v>4.2001467071788134</v>
      </c>
      <c r="O138" s="106">
        <v>0</v>
      </c>
      <c r="P138" s="106">
        <v>0</v>
      </c>
      <c r="Q138" s="106">
        <v>2.2161691164405091</v>
      </c>
      <c r="R138" s="106">
        <v>0</v>
      </c>
      <c r="S138" s="106">
        <v>0</v>
      </c>
      <c r="T138" s="106">
        <v>0.38203605682396208</v>
      </c>
      <c r="U138" s="106">
        <v>0</v>
      </c>
      <c r="V138" s="106">
        <v>0</v>
      </c>
      <c r="W138" s="106">
        <v>0</v>
      </c>
      <c r="X138" s="106">
        <v>0</v>
      </c>
      <c r="Y138" s="106">
        <v>0</v>
      </c>
      <c r="Z138" s="106">
        <v>0</v>
      </c>
      <c r="AA138" s="106">
        <v>0</v>
      </c>
      <c r="AB138" s="106">
        <v>0</v>
      </c>
      <c r="AC138" s="106">
        <v>0</v>
      </c>
      <c r="AD138" s="106">
        <v>0</v>
      </c>
      <c r="AE138" s="106">
        <v>0</v>
      </c>
      <c r="AF138" s="106">
        <v>0</v>
      </c>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row>
    <row r="139" spans="1:77" ht="27.95" customHeight="1" x14ac:dyDescent="0.3">
      <c r="A139" s="99"/>
      <c r="B139" s="21" t="s">
        <v>25</v>
      </c>
      <c r="C139" s="21"/>
      <c r="D139" s="21"/>
      <c r="E139" s="21"/>
      <c r="F139" s="104">
        <f>+SUM(F140,F152)</f>
        <v>0</v>
      </c>
      <c r="G139" s="104">
        <f t="shared" ref="G139" si="24">+SUM(G140,G152)</f>
        <v>3.5696968798360764</v>
      </c>
      <c r="H139" s="104">
        <f t="shared" ref="H139:I139" si="25">+SUM(H140,H152)</f>
        <v>0</v>
      </c>
      <c r="I139" s="104">
        <f t="shared" si="25"/>
        <v>0</v>
      </c>
      <c r="J139" s="104">
        <f t="shared" ref="J139" si="26">+SUM(J140,J152)</f>
        <v>5.9597128852623067</v>
      </c>
      <c r="K139" s="104">
        <f t="shared" ref="K139:L139" si="27">+SUM(K140,K152)</f>
        <v>0</v>
      </c>
      <c r="L139" s="104">
        <f t="shared" si="27"/>
        <v>0</v>
      </c>
      <c r="M139" s="104">
        <f t="shared" ref="M139" si="28">+SUM(M140,M152)</f>
        <v>6.3816690191372842</v>
      </c>
      <c r="N139" s="104">
        <f t="shared" ref="N139:O139" si="29">+SUM(N140,N152)</f>
        <v>0</v>
      </c>
      <c r="O139" s="104">
        <f t="shared" si="29"/>
        <v>0</v>
      </c>
      <c r="P139" s="104">
        <f t="shared" ref="P139" si="30">+SUM(P140,P152)</f>
        <v>5.6050901982475576</v>
      </c>
      <c r="Q139" s="104">
        <f t="shared" ref="Q139:R139" si="31">+SUM(Q140,Q152)</f>
        <v>0</v>
      </c>
      <c r="R139" s="104">
        <f t="shared" si="31"/>
        <v>0</v>
      </c>
      <c r="S139" s="104">
        <f t="shared" ref="S139" si="32">+SUM(S140,S152)</f>
        <v>4.6868481281977985</v>
      </c>
      <c r="T139" s="104">
        <f t="shared" ref="T139:U139" si="33">+SUM(T140,T152)</f>
        <v>0</v>
      </c>
      <c r="U139" s="104">
        <f t="shared" si="33"/>
        <v>0</v>
      </c>
      <c r="V139" s="104">
        <f t="shared" ref="V139" si="34">+SUM(V140,V152)</f>
        <v>4.2275765976017832</v>
      </c>
      <c r="W139" s="104">
        <f t="shared" ref="W139:X139" si="35">+SUM(W140,W152)</f>
        <v>0</v>
      </c>
      <c r="X139" s="104">
        <f t="shared" si="35"/>
        <v>0</v>
      </c>
      <c r="Y139" s="104">
        <f t="shared" ref="Y139" si="36">+SUM(Y140,Y152)</f>
        <v>3.8054364169642629</v>
      </c>
      <c r="Z139" s="104">
        <f t="shared" ref="Z139:AA139" si="37">+SUM(Z140,Z152)</f>
        <v>0</v>
      </c>
      <c r="AA139" s="104">
        <f t="shared" si="37"/>
        <v>0</v>
      </c>
      <c r="AB139" s="104">
        <f t="shared" ref="AB139" si="38">+SUM(AB140,AB152)</f>
        <v>3.3621249706134773</v>
      </c>
      <c r="AC139" s="104">
        <f t="shared" ref="AC139" si="39">+SUM(AC140,AC152)</f>
        <v>0</v>
      </c>
      <c r="AD139" s="104">
        <f t="shared" ref="AD139" si="40">+SUM(AD140,AD152)</f>
        <v>0</v>
      </c>
      <c r="AE139" s="104">
        <f t="shared" ref="AE139" si="41">+SUM(AE140,AE152)</f>
        <v>0.90065692368780503</v>
      </c>
      <c r="AF139" s="104">
        <f t="shared" ref="AF139" si="42">+SUM(AF140,AF152)</f>
        <v>0</v>
      </c>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row>
    <row r="140" spans="1:77" ht="27.95" customHeight="1" x14ac:dyDescent="0.3">
      <c r="A140" s="99"/>
      <c r="B140" s="22" t="s">
        <v>26</v>
      </c>
      <c r="C140" s="22"/>
      <c r="D140" s="22"/>
      <c r="E140" s="22"/>
      <c r="F140" s="110">
        <f>+SUM(F141:F151)</f>
        <v>0</v>
      </c>
      <c r="G140" s="110">
        <f t="shared" ref="G140" si="43">+SUM(G141:G151)</f>
        <v>2.9389387206421338</v>
      </c>
      <c r="H140" s="110">
        <f t="shared" ref="H140:I140" si="44">+SUM(H141:H151)</f>
        <v>0</v>
      </c>
      <c r="I140" s="110">
        <f t="shared" si="44"/>
        <v>0</v>
      </c>
      <c r="J140" s="110">
        <f t="shared" ref="J140" si="45">+SUM(J141:J151)</f>
        <v>4.8873211217052619</v>
      </c>
      <c r="K140" s="110">
        <f t="shared" ref="K140:L140" si="46">+SUM(K141:K151)</f>
        <v>0</v>
      </c>
      <c r="L140" s="110">
        <f t="shared" si="46"/>
        <v>0</v>
      </c>
      <c r="M140" s="110">
        <f t="shared" ref="M140" si="47">+SUM(M141:M151)</f>
        <v>5.1407824883994193</v>
      </c>
      <c r="N140" s="110">
        <f t="shared" ref="N140:O140" si="48">+SUM(N141:N151)</f>
        <v>0</v>
      </c>
      <c r="O140" s="110">
        <f t="shared" si="48"/>
        <v>0</v>
      </c>
      <c r="P140" s="110">
        <f t="shared" ref="P140" si="49">+SUM(P141:P151)</f>
        <v>4.4358714212162065</v>
      </c>
      <c r="Q140" s="110">
        <f t="shared" ref="Q140:R140" si="50">+SUM(Q141:Q151)</f>
        <v>0</v>
      </c>
      <c r="R140" s="110">
        <f t="shared" si="50"/>
        <v>0</v>
      </c>
      <c r="S140" s="110">
        <f t="shared" ref="S140" si="51">+SUM(S141:S151)</f>
        <v>3.6705329836696219</v>
      </c>
      <c r="T140" s="110">
        <f t="shared" ref="T140:U140" si="52">+SUM(T141:T151)</f>
        <v>0</v>
      </c>
      <c r="U140" s="110">
        <f t="shared" si="52"/>
        <v>0</v>
      </c>
      <c r="V140" s="110">
        <f t="shared" ref="V140" si="53">+SUM(V141:V151)</f>
        <v>3.3015288263154092</v>
      </c>
      <c r="W140" s="110">
        <f t="shared" ref="W140:X140" si="54">+SUM(W141:W151)</f>
        <v>0</v>
      </c>
      <c r="X140" s="110">
        <f t="shared" si="54"/>
        <v>0</v>
      </c>
      <c r="Y140" s="110">
        <f t="shared" ref="Y140" si="55">+SUM(Y141:Y151)</f>
        <v>2.9558394178409895</v>
      </c>
      <c r="Z140" s="110">
        <f t="shared" ref="Z140:AA140" si="56">+SUM(Z141:Z151)</f>
        <v>0</v>
      </c>
      <c r="AA140" s="110">
        <f t="shared" si="56"/>
        <v>0</v>
      </c>
      <c r="AB140" s="110">
        <f t="shared" ref="AB140" si="57">+SUM(AB141:AB151)</f>
        <v>2.593729921584345</v>
      </c>
      <c r="AC140" s="110">
        <f t="shared" ref="AC140" si="58">+SUM(AC141:AC151)</f>
        <v>0</v>
      </c>
      <c r="AD140" s="110">
        <f t="shared" ref="AD140" si="59">+SUM(AD141:AD151)</f>
        <v>0</v>
      </c>
      <c r="AE140" s="110">
        <f t="shared" ref="AE140" si="60">+SUM(AE141:AE151)</f>
        <v>0.67595500256736907</v>
      </c>
      <c r="AF140" s="110">
        <f t="shared" ref="AF140" si="61">+SUM(AF141:AF151)</f>
        <v>0</v>
      </c>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3"/>
      <c r="BH140" s="143"/>
      <c r="BI140" s="143"/>
      <c r="BJ140" s="143"/>
      <c r="BK140" s="143"/>
      <c r="BL140" s="143"/>
      <c r="BM140" s="143"/>
      <c r="BN140" s="143"/>
      <c r="BO140" s="143"/>
      <c r="BP140" s="143"/>
      <c r="BQ140" s="143"/>
      <c r="BR140" s="143"/>
      <c r="BS140" s="143"/>
      <c r="BT140" s="143"/>
      <c r="BU140" s="143"/>
      <c r="BV140" s="143"/>
      <c r="BW140" s="143"/>
      <c r="BX140" s="143"/>
      <c r="BY140" s="143"/>
    </row>
    <row r="141" spans="1:77" ht="27.95" customHeight="1" x14ac:dyDescent="0.3">
      <c r="A141" s="99"/>
      <c r="B141" s="9" t="s">
        <v>27</v>
      </c>
      <c r="C141" s="9" t="s">
        <v>28</v>
      </c>
      <c r="D141" s="9" t="str">
        <f t="shared" ref="D141:D151" si="62">+VLOOKUP($C141,$C$10:$D$47,2,FALSE)</f>
        <v>USD</v>
      </c>
      <c r="E141" s="9" t="s">
        <v>112</v>
      </c>
      <c r="F141" s="106">
        <v>0</v>
      </c>
      <c r="G141" s="106">
        <v>0.85004249856230274</v>
      </c>
      <c r="H141" s="106">
        <v>0</v>
      </c>
      <c r="I141" s="106">
        <v>0</v>
      </c>
      <c r="J141" s="106">
        <v>1.4184567501049137</v>
      </c>
      <c r="K141" s="106">
        <v>0</v>
      </c>
      <c r="L141" s="106">
        <v>0</v>
      </c>
      <c r="M141" s="106">
        <v>1.4688776968452415</v>
      </c>
      <c r="N141" s="106">
        <v>0</v>
      </c>
      <c r="O141" s="106">
        <v>0</v>
      </c>
      <c r="P141" s="106">
        <v>1.2951041591540908</v>
      </c>
      <c r="Q141" s="106">
        <v>0</v>
      </c>
      <c r="R141" s="106">
        <v>0</v>
      </c>
      <c r="S141" s="106">
        <v>1.1165584067236987</v>
      </c>
      <c r="T141" s="106">
        <v>0</v>
      </c>
      <c r="U141" s="106">
        <v>0</v>
      </c>
      <c r="V141" s="106">
        <v>1.0119376472867989</v>
      </c>
      <c r="W141" s="106">
        <v>0</v>
      </c>
      <c r="X141" s="106">
        <v>0</v>
      </c>
      <c r="Y141" s="106">
        <v>0.91070122676295429</v>
      </c>
      <c r="Z141" s="106">
        <v>0</v>
      </c>
      <c r="AA141" s="106">
        <v>0</v>
      </c>
      <c r="AB141" s="106">
        <v>0.80434611081936458</v>
      </c>
      <c r="AC141" s="106">
        <v>0</v>
      </c>
      <c r="AD141" s="106">
        <v>0</v>
      </c>
      <c r="AE141" s="106">
        <v>0.181723166466537</v>
      </c>
      <c r="AF141" s="106">
        <v>0</v>
      </c>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row>
    <row r="142" spans="1:77" ht="27.95" customHeight="1" x14ac:dyDescent="0.3">
      <c r="A142" s="99"/>
      <c r="B142" s="9" t="s">
        <v>33</v>
      </c>
      <c r="C142" s="9" t="s">
        <v>34</v>
      </c>
      <c r="D142" s="9" t="str">
        <f t="shared" si="62"/>
        <v>USD</v>
      </c>
      <c r="E142" s="9" t="s">
        <v>112</v>
      </c>
      <c r="F142" s="106">
        <v>0</v>
      </c>
      <c r="G142" s="106">
        <v>0.54610314897174062</v>
      </c>
      <c r="H142" s="106">
        <v>0</v>
      </c>
      <c r="I142" s="106">
        <v>0</v>
      </c>
      <c r="J142" s="106">
        <v>1.0833554330001074</v>
      </c>
      <c r="K142" s="106">
        <v>0</v>
      </c>
      <c r="L142" s="106">
        <v>0</v>
      </c>
      <c r="M142" s="106">
        <v>1.2806836658166345</v>
      </c>
      <c r="N142" s="106">
        <v>0</v>
      </c>
      <c r="O142" s="106">
        <v>0</v>
      </c>
      <c r="P142" s="106">
        <v>1.1894107439759196</v>
      </c>
      <c r="Q142" s="106">
        <v>0</v>
      </c>
      <c r="R142" s="106">
        <v>0</v>
      </c>
      <c r="S142" s="106">
        <v>1.0311134323225117</v>
      </c>
      <c r="T142" s="106">
        <v>0</v>
      </c>
      <c r="U142" s="106">
        <v>0</v>
      </c>
      <c r="V142" s="106">
        <v>0.9494010182283964</v>
      </c>
      <c r="W142" s="106">
        <v>0</v>
      </c>
      <c r="X142" s="106">
        <v>0</v>
      </c>
      <c r="Y142" s="106">
        <v>0.88011456806618349</v>
      </c>
      <c r="Z142" s="106">
        <v>0</v>
      </c>
      <c r="AA142" s="106">
        <v>0</v>
      </c>
      <c r="AB142" s="106">
        <v>0.80611742440852296</v>
      </c>
      <c r="AC142" s="106">
        <v>0</v>
      </c>
      <c r="AD142" s="106">
        <v>0</v>
      </c>
      <c r="AE142" s="106">
        <v>0.27608589461237604</v>
      </c>
      <c r="AF142" s="106">
        <v>0</v>
      </c>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row>
    <row r="143" spans="1:77" ht="27.95" customHeight="1" x14ac:dyDescent="0.3">
      <c r="A143" s="99"/>
      <c r="B143" s="9" t="s">
        <v>29</v>
      </c>
      <c r="C143" s="9" t="s">
        <v>30</v>
      </c>
      <c r="D143" s="9" t="str">
        <f t="shared" si="62"/>
        <v>USD</v>
      </c>
      <c r="E143" s="9" t="s">
        <v>112</v>
      </c>
      <c r="F143" s="106">
        <v>0</v>
      </c>
      <c r="G143" s="106">
        <v>0.85217212000000009</v>
      </c>
      <c r="H143" s="106">
        <v>0</v>
      </c>
      <c r="I143" s="106">
        <v>0</v>
      </c>
      <c r="J143" s="106">
        <v>1.2748703100000001</v>
      </c>
      <c r="K143" s="106">
        <v>0</v>
      </c>
      <c r="L143" s="106">
        <v>0</v>
      </c>
      <c r="M143" s="106">
        <v>1.3237982399999999</v>
      </c>
      <c r="N143" s="106">
        <v>0</v>
      </c>
      <c r="O143" s="106">
        <v>0</v>
      </c>
      <c r="P143" s="106">
        <v>1.1545036899999999</v>
      </c>
      <c r="Q143" s="106">
        <v>0</v>
      </c>
      <c r="R143" s="106">
        <v>0</v>
      </c>
      <c r="S143" s="106">
        <v>0.95864104000000006</v>
      </c>
      <c r="T143" s="106">
        <v>0</v>
      </c>
      <c r="U143" s="106">
        <v>0</v>
      </c>
      <c r="V143" s="106">
        <v>0.82409705999999994</v>
      </c>
      <c r="W143" s="106">
        <v>0</v>
      </c>
      <c r="X143" s="106">
        <v>0</v>
      </c>
      <c r="Y143" s="106">
        <v>0.69421416000000002</v>
      </c>
      <c r="Z143" s="106">
        <v>0</v>
      </c>
      <c r="AA143" s="106">
        <v>0</v>
      </c>
      <c r="AB143" s="106">
        <v>0.56035709999999994</v>
      </c>
      <c r="AC143" s="106">
        <v>0</v>
      </c>
      <c r="AD143" s="106">
        <v>0</v>
      </c>
      <c r="AE143" s="106">
        <v>6.1551368459297894E-2</v>
      </c>
      <c r="AF143" s="106">
        <v>0</v>
      </c>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row>
    <row r="144" spans="1:77" ht="27.95" customHeight="1" x14ac:dyDescent="0.3">
      <c r="A144" s="99"/>
      <c r="B144" s="9" t="s">
        <v>31</v>
      </c>
      <c r="C144" s="9" t="s">
        <v>32</v>
      </c>
      <c r="D144" s="9" t="str">
        <f t="shared" si="62"/>
        <v>USD</v>
      </c>
      <c r="E144" s="9" t="s">
        <v>112</v>
      </c>
      <c r="F144" s="106">
        <v>0</v>
      </c>
      <c r="G144" s="106">
        <v>0.2784381800579066</v>
      </c>
      <c r="H144" s="106">
        <v>0</v>
      </c>
      <c r="I144" s="106">
        <v>0</v>
      </c>
      <c r="J144" s="106">
        <v>0.42912168408198736</v>
      </c>
      <c r="K144" s="106">
        <v>0</v>
      </c>
      <c r="L144" s="106">
        <v>0</v>
      </c>
      <c r="M144" s="106">
        <v>0.34176404301372881</v>
      </c>
      <c r="N144" s="106">
        <v>0</v>
      </c>
      <c r="O144" s="106">
        <v>0</v>
      </c>
      <c r="P144" s="106">
        <v>0.14569993457497821</v>
      </c>
      <c r="Q144" s="106">
        <v>0</v>
      </c>
      <c r="R144" s="106">
        <v>0</v>
      </c>
      <c r="S144" s="106">
        <v>0</v>
      </c>
      <c r="T144" s="106">
        <v>0</v>
      </c>
      <c r="U144" s="106">
        <v>0</v>
      </c>
      <c r="V144" s="106">
        <v>0</v>
      </c>
      <c r="W144" s="106">
        <v>0</v>
      </c>
      <c r="X144" s="106">
        <v>0</v>
      </c>
      <c r="Y144" s="106">
        <v>0</v>
      </c>
      <c r="Z144" s="106">
        <v>0</v>
      </c>
      <c r="AA144" s="106">
        <v>0</v>
      </c>
      <c r="AB144" s="106">
        <v>0</v>
      </c>
      <c r="AC144" s="106">
        <v>0</v>
      </c>
      <c r="AD144" s="106">
        <v>0</v>
      </c>
      <c r="AE144" s="106">
        <v>0</v>
      </c>
      <c r="AF144" s="106">
        <v>0</v>
      </c>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row>
    <row r="145" spans="1:77" ht="27.95" customHeight="1" x14ac:dyDescent="0.3">
      <c r="A145" s="99"/>
      <c r="B145" s="9" t="s">
        <v>37</v>
      </c>
      <c r="C145" s="9" t="s">
        <v>38</v>
      </c>
      <c r="D145" s="9" t="str">
        <f t="shared" si="62"/>
        <v>USD</v>
      </c>
      <c r="E145" s="9" t="s">
        <v>112</v>
      </c>
      <c r="F145" s="106">
        <v>0</v>
      </c>
      <c r="G145" s="106">
        <v>0.15251115460113979</v>
      </c>
      <c r="H145" s="106">
        <v>0</v>
      </c>
      <c r="I145" s="106">
        <v>0</v>
      </c>
      <c r="J145" s="106">
        <v>0.28764175670971737</v>
      </c>
      <c r="K145" s="106">
        <v>0</v>
      </c>
      <c r="L145" s="106">
        <v>0</v>
      </c>
      <c r="M145" s="106">
        <v>0.32113085575684663</v>
      </c>
      <c r="N145" s="106">
        <v>0</v>
      </c>
      <c r="O145" s="106">
        <v>0</v>
      </c>
      <c r="P145" s="106">
        <v>0.29473544439466404</v>
      </c>
      <c r="Q145" s="106">
        <v>0</v>
      </c>
      <c r="R145" s="106">
        <v>0</v>
      </c>
      <c r="S145" s="106">
        <v>0.25873371648093024</v>
      </c>
      <c r="T145" s="106">
        <v>0</v>
      </c>
      <c r="U145" s="106">
        <v>0</v>
      </c>
      <c r="V145" s="106">
        <v>0.24195662381869079</v>
      </c>
      <c r="W145" s="106">
        <v>0</v>
      </c>
      <c r="X145" s="106">
        <v>0</v>
      </c>
      <c r="Y145" s="106">
        <v>0.22672022485202692</v>
      </c>
      <c r="Z145" s="106">
        <v>0</v>
      </c>
      <c r="AA145" s="106">
        <v>0</v>
      </c>
      <c r="AB145" s="106">
        <v>0.21022318231893433</v>
      </c>
      <c r="AC145" s="106">
        <v>0</v>
      </c>
      <c r="AD145" s="106">
        <v>0</v>
      </c>
      <c r="AE145" s="106">
        <v>8.5991830401965411E-2</v>
      </c>
      <c r="AF145" s="106">
        <v>0</v>
      </c>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row>
    <row r="146" spans="1:77" ht="27.95" customHeight="1" x14ac:dyDescent="0.3">
      <c r="A146" s="99"/>
      <c r="B146" s="9" t="s">
        <v>35</v>
      </c>
      <c r="C146" s="9" t="s">
        <v>36</v>
      </c>
      <c r="D146" s="9" t="str">
        <f t="shared" si="62"/>
        <v>USD</v>
      </c>
      <c r="E146" s="9" t="s">
        <v>112</v>
      </c>
      <c r="F146" s="106">
        <v>0</v>
      </c>
      <c r="G146" s="106">
        <v>0.14127010567725604</v>
      </c>
      <c r="H146" s="106">
        <v>0</v>
      </c>
      <c r="I146" s="106">
        <v>0</v>
      </c>
      <c r="J146" s="106">
        <v>0.20628868326441485</v>
      </c>
      <c r="K146" s="106">
        <v>0</v>
      </c>
      <c r="L146" s="106">
        <v>0</v>
      </c>
      <c r="M146" s="106">
        <v>0.21013327077102714</v>
      </c>
      <c r="N146" s="106">
        <v>0</v>
      </c>
      <c r="O146" s="106">
        <v>0</v>
      </c>
      <c r="P146" s="106">
        <v>0.18117360363710114</v>
      </c>
      <c r="Q146" s="106">
        <v>0</v>
      </c>
      <c r="R146" s="106">
        <v>0</v>
      </c>
      <c r="S146" s="106">
        <v>0.14953413192330395</v>
      </c>
      <c r="T146" s="106">
        <v>0</v>
      </c>
      <c r="U146" s="106">
        <v>0</v>
      </c>
      <c r="V146" s="106">
        <v>0.12711274152946836</v>
      </c>
      <c r="W146" s="106">
        <v>0</v>
      </c>
      <c r="X146" s="106">
        <v>0</v>
      </c>
      <c r="Y146" s="106">
        <v>0.10530121295434508</v>
      </c>
      <c r="Z146" s="106">
        <v>0</v>
      </c>
      <c r="AA146" s="106">
        <v>0</v>
      </c>
      <c r="AB146" s="106">
        <v>8.2883808585468399E-2</v>
      </c>
      <c r="AC146" s="106">
        <v>0</v>
      </c>
      <c r="AD146" s="106">
        <v>0</v>
      </c>
      <c r="AE146" s="106">
        <v>7.7350143002520456E-3</v>
      </c>
      <c r="AF146" s="106">
        <v>0</v>
      </c>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row>
    <row r="147" spans="1:77" ht="27.95" customHeight="1" x14ac:dyDescent="0.3">
      <c r="A147" s="99"/>
      <c r="B147" s="9" t="s">
        <v>154</v>
      </c>
      <c r="C147" s="9" t="s">
        <v>155</v>
      </c>
      <c r="D147" s="9" t="str">
        <f t="shared" si="62"/>
        <v>USD</v>
      </c>
      <c r="E147" s="9" t="s">
        <v>112</v>
      </c>
      <c r="F147" s="106">
        <v>0</v>
      </c>
      <c r="G147" s="106">
        <v>8.0186118156361161E-2</v>
      </c>
      <c r="H147" s="106">
        <v>0</v>
      </c>
      <c r="I147" s="106">
        <v>0</v>
      </c>
      <c r="J147" s="106">
        <v>0.15610053698630139</v>
      </c>
      <c r="K147" s="106">
        <v>0</v>
      </c>
      <c r="L147" s="106">
        <v>0</v>
      </c>
      <c r="M147" s="106">
        <v>0.17866414904109587</v>
      </c>
      <c r="N147" s="106">
        <v>0</v>
      </c>
      <c r="O147" s="106">
        <v>0</v>
      </c>
      <c r="P147" s="106">
        <v>0.17000280547945207</v>
      </c>
      <c r="Q147" s="106">
        <v>0</v>
      </c>
      <c r="R147" s="106">
        <v>0</v>
      </c>
      <c r="S147" s="106">
        <v>0.15127025621917808</v>
      </c>
      <c r="T147" s="106">
        <v>0</v>
      </c>
      <c r="U147" s="106">
        <v>0</v>
      </c>
      <c r="V147" s="106">
        <v>0.14290077545205476</v>
      </c>
      <c r="W147" s="106">
        <v>0</v>
      </c>
      <c r="X147" s="106">
        <v>0</v>
      </c>
      <c r="Y147" s="106">
        <v>0.13522410520547945</v>
      </c>
      <c r="Z147" s="106">
        <v>0</v>
      </c>
      <c r="AA147" s="106">
        <v>0</v>
      </c>
      <c r="AB147" s="106">
        <v>0.12679741545205475</v>
      </c>
      <c r="AC147" s="106">
        <v>0</v>
      </c>
      <c r="AD147" s="106">
        <v>0</v>
      </c>
      <c r="AE147" s="106">
        <v>6.2425152993607243E-2</v>
      </c>
      <c r="AF147" s="106">
        <v>0</v>
      </c>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row>
    <row r="148" spans="1:77" ht="27.95" customHeight="1" x14ac:dyDescent="0.3">
      <c r="A148" s="99"/>
      <c r="B148" s="9" t="s">
        <v>39</v>
      </c>
      <c r="C148" s="9" t="s">
        <v>40</v>
      </c>
      <c r="D148" s="9" t="str">
        <f t="shared" si="62"/>
        <v>USD</v>
      </c>
      <c r="E148" s="9" t="s">
        <v>112</v>
      </c>
      <c r="F148" s="106">
        <v>0</v>
      </c>
      <c r="G148" s="106">
        <v>3.6303304615426954E-2</v>
      </c>
      <c r="H148" s="106">
        <v>0</v>
      </c>
      <c r="I148" s="106">
        <v>0</v>
      </c>
      <c r="J148" s="106">
        <v>2.3098807557819387E-2</v>
      </c>
      <c r="K148" s="106">
        <v>0</v>
      </c>
      <c r="L148" s="106">
        <v>0</v>
      </c>
      <c r="M148" s="106">
        <v>9.9304871548438201E-3</v>
      </c>
      <c r="N148" s="106">
        <v>0</v>
      </c>
      <c r="O148" s="106">
        <v>0</v>
      </c>
      <c r="P148" s="106">
        <v>0</v>
      </c>
      <c r="Q148" s="106">
        <v>0</v>
      </c>
      <c r="R148" s="106">
        <v>0</v>
      </c>
      <c r="S148" s="106">
        <v>0</v>
      </c>
      <c r="T148" s="106">
        <v>0</v>
      </c>
      <c r="U148" s="106">
        <v>0</v>
      </c>
      <c r="V148" s="106">
        <v>0</v>
      </c>
      <c r="W148" s="106">
        <v>0</v>
      </c>
      <c r="X148" s="106">
        <v>0</v>
      </c>
      <c r="Y148" s="106">
        <v>0</v>
      </c>
      <c r="Z148" s="106">
        <v>0</v>
      </c>
      <c r="AA148" s="106">
        <v>0</v>
      </c>
      <c r="AB148" s="106">
        <v>0</v>
      </c>
      <c r="AC148" s="106">
        <v>0</v>
      </c>
      <c r="AD148" s="106">
        <v>0</v>
      </c>
      <c r="AE148" s="106">
        <v>0</v>
      </c>
      <c r="AF148" s="106">
        <v>0</v>
      </c>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row>
    <row r="149" spans="1:77" ht="27.95" customHeight="1" x14ac:dyDescent="0.3">
      <c r="A149" s="99"/>
      <c r="B149" s="9" t="s">
        <v>41</v>
      </c>
      <c r="C149" s="9" t="s">
        <v>42</v>
      </c>
      <c r="D149" s="9" t="str">
        <f t="shared" si="62"/>
        <v>USD</v>
      </c>
      <c r="E149" s="9" t="s">
        <v>112</v>
      </c>
      <c r="F149" s="106">
        <v>0</v>
      </c>
      <c r="G149" s="106">
        <v>0</v>
      </c>
      <c r="H149" s="106">
        <v>0</v>
      </c>
      <c r="I149" s="106">
        <v>0</v>
      </c>
      <c r="J149" s="106">
        <v>6.3591199999999994E-3</v>
      </c>
      <c r="K149" s="106">
        <v>0</v>
      </c>
      <c r="L149" s="106">
        <v>0</v>
      </c>
      <c r="M149" s="106">
        <v>5.80008E-3</v>
      </c>
      <c r="N149" s="106">
        <v>0</v>
      </c>
      <c r="O149" s="106">
        <v>0</v>
      </c>
      <c r="P149" s="106">
        <v>5.2410399999999998E-3</v>
      </c>
      <c r="Q149" s="106">
        <v>0</v>
      </c>
      <c r="R149" s="106">
        <v>0</v>
      </c>
      <c r="S149" s="106">
        <v>4.6820000000000004E-3</v>
      </c>
      <c r="T149" s="106">
        <v>0</v>
      </c>
      <c r="U149" s="106">
        <v>0</v>
      </c>
      <c r="V149" s="106">
        <v>4.1229600000000002E-3</v>
      </c>
      <c r="W149" s="106">
        <v>0</v>
      </c>
      <c r="X149" s="106">
        <v>0</v>
      </c>
      <c r="Y149" s="106">
        <v>3.5639199999999999E-3</v>
      </c>
      <c r="Z149" s="106">
        <v>0</v>
      </c>
      <c r="AA149" s="106">
        <v>0</v>
      </c>
      <c r="AB149" s="106">
        <v>3.0048799999999997E-3</v>
      </c>
      <c r="AC149" s="106">
        <v>0</v>
      </c>
      <c r="AD149" s="106">
        <v>0</v>
      </c>
      <c r="AE149" s="106">
        <v>4.4257533333333328E-4</v>
      </c>
      <c r="AF149" s="106">
        <v>0</v>
      </c>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row>
    <row r="150" spans="1:77" ht="27.95" customHeight="1" x14ac:dyDescent="0.3">
      <c r="A150" s="99"/>
      <c r="B150" s="9" t="s">
        <v>45</v>
      </c>
      <c r="C150" s="9" t="s">
        <v>46</v>
      </c>
      <c r="D150" s="9" t="str">
        <f t="shared" si="62"/>
        <v>USD</v>
      </c>
      <c r="E150" s="9" t="s">
        <v>112</v>
      </c>
      <c r="F150" s="106">
        <v>0</v>
      </c>
      <c r="G150" s="106">
        <v>0</v>
      </c>
      <c r="H150" s="106">
        <v>0</v>
      </c>
      <c r="I150" s="106">
        <v>0</v>
      </c>
      <c r="J150" s="106">
        <v>2.0280400000000001E-3</v>
      </c>
      <c r="K150" s="106">
        <v>0</v>
      </c>
      <c r="L150" s="106">
        <v>0</v>
      </c>
      <c r="M150" s="106">
        <v>0</v>
      </c>
      <c r="N150" s="106">
        <v>0</v>
      </c>
      <c r="O150" s="106">
        <v>0</v>
      </c>
      <c r="P150" s="106">
        <v>0</v>
      </c>
      <c r="Q150" s="106">
        <v>0</v>
      </c>
      <c r="R150" s="106">
        <v>0</v>
      </c>
      <c r="S150" s="106">
        <v>0</v>
      </c>
      <c r="T150" s="106">
        <v>0</v>
      </c>
      <c r="U150" s="106">
        <v>0</v>
      </c>
      <c r="V150" s="106">
        <v>0</v>
      </c>
      <c r="W150" s="106">
        <v>0</v>
      </c>
      <c r="X150" s="106">
        <v>0</v>
      </c>
      <c r="Y150" s="106">
        <v>0</v>
      </c>
      <c r="Z150" s="106">
        <v>0</v>
      </c>
      <c r="AA150" s="106">
        <v>0</v>
      </c>
      <c r="AB150" s="106">
        <v>0</v>
      </c>
      <c r="AC150" s="106">
        <v>0</v>
      </c>
      <c r="AD150" s="106">
        <v>0</v>
      </c>
      <c r="AE150" s="106">
        <v>0</v>
      </c>
      <c r="AF150" s="106">
        <v>0</v>
      </c>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row>
    <row r="151" spans="1:77" ht="27.95" customHeight="1" x14ac:dyDescent="0.3">
      <c r="A151" s="99"/>
      <c r="B151" s="9" t="s">
        <v>43</v>
      </c>
      <c r="C151" s="9" t="s">
        <v>44</v>
      </c>
      <c r="D151" s="9" t="str">
        <f t="shared" si="62"/>
        <v>USD</v>
      </c>
      <c r="E151" s="9" t="s">
        <v>112</v>
      </c>
      <c r="F151" s="106">
        <v>0</v>
      </c>
      <c r="G151" s="106">
        <v>1.9120900000000006E-3</v>
      </c>
      <c r="H151" s="106">
        <v>0</v>
      </c>
      <c r="I151" s="106">
        <v>0</v>
      </c>
      <c r="J151" s="106">
        <v>0</v>
      </c>
      <c r="K151" s="106">
        <v>0</v>
      </c>
      <c r="L151" s="106">
        <v>0</v>
      </c>
      <c r="M151" s="106">
        <v>0</v>
      </c>
      <c r="N151" s="106">
        <v>0</v>
      </c>
      <c r="O151" s="106">
        <v>0</v>
      </c>
      <c r="P151" s="106">
        <v>0</v>
      </c>
      <c r="Q151" s="106">
        <v>0</v>
      </c>
      <c r="R151" s="106">
        <v>0</v>
      </c>
      <c r="S151" s="106">
        <v>0</v>
      </c>
      <c r="T151" s="106">
        <v>0</v>
      </c>
      <c r="U151" s="106">
        <v>0</v>
      </c>
      <c r="V151" s="106">
        <v>0</v>
      </c>
      <c r="W151" s="106">
        <v>0</v>
      </c>
      <c r="X151" s="106">
        <v>0</v>
      </c>
      <c r="Y151" s="106">
        <v>0</v>
      </c>
      <c r="Z151" s="106">
        <v>0</v>
      </c>
      <c r="AA151" s="106">
        <v>0</v>
      </c>
      <c r="AB151" s="106">
        <v>0</v>
      </c>
      <c r="AC151" s="106">
        <v>0</v>
      </c>
      <c r="AD151" s="106">
        <v>0</v>
      </c>
      <c r="AE151" s="106">
        <v>0</v>
      </c>
      <c r="AF151" s="106">
        <v>0</v>
      </c>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row>
    <row r="152" spans="1:77" ht="27.95" customHeight="1" x14ac:dyDescent="0.3">
      <c r="A152" s="99"/>
      <c r="B152" s="22" t="s">
        <v>47</v>
      </c>
      <c r="C152" s="22"/>
      <c r="D152" s="22"/>
      <c r="E152" s="22"/>
      <c r="F152" s="110">
        <f t="shared" ref="F152:AF152" si="63">+SUM(F153:F154)</f>
        <v>0</v>
      </c>
      <c r="G152" s="110">
        <f t="shared" si="63"/>
        <v>0.63075815919394274</v>
      </c>
      <c r="H152" s="110">
        <f t="shared" si="63"/>
        <v>0</v>
      </c>
      <c r="I152" s="110">
        <f t="shared" si="63"/>
        <v>0</v>
      </c>
      <c r="J152" s="110">
        <f t="shared" si="63"/>
        <v>1.072391763557045</v>
      </c>
      <c r="K152" s="110">
        <f t="shared" si="63"/>
        <v>0</v>
      </c>
      <c r="L152" s="110">
        <f t="shared" si="63"/>
        <v>0</v>
      </c>
      <c r="M152" s="110">
        <f t="shared" si="63"/>
        <v>1.2408865307378651</v>
      </c>
      <c r="N152" s="110">
        <f t="shared" si="63"/>
        <v>0</v>
      </c>
      <c r="O152" s="110">
        <f t="shared" si="63"/>
        <v>0</v>
      </c>
      <c r="P152" s="110">
        <f t="shared" si="63"/>
        <v>1.1692187770313511</v>
      </c>
      <c r="Q152" s="110">
        <f t="shared" si="63"/>
        <v>0</v>
      </c>
      <c r="R152" s="110">
        <f t="shared" si="63"/>
        <v>0</v>
      </c>
      <c r="S152" s="110">
        <f t="shared" si="63"/>
        <v>1.0163151445281768</v>
      </c>
      <c r="T152" s="110">
        <f t="shared" si="63"/>
        <v>0</v>
      </c>
      <c r="U152" s="110">
        <f t="shared" si="63"/>
        <v>0</v>
      </c>
      <c r="V152" s="110">
        <f t="shared" si="63"/>
        <v>0.92604777128637406</v>
      </c>
      <c r="W152" s="110">
        <f t="shared" si="63"/>
        <v>0</v>
      </c>
      <c r="X152" s="110">
        <f t="shared" si="63"/>
        <v>0</v>
      </c>
      <c r="Y152" s="110">
        <f t="shared" si="63"/>
        <v>0.84959699912327347</v>
      </c>
      <c r="Z152" s="110">
        <f t="shared" si="63"/>
        <v>0</v>
      </c>
      <c r="AA152" s="110">
        <f t="shared" si="63"/>
        <v>0</v>
      </c>
      <c r="AB152" s="110">
        <f t="shared" si="63"/>
        <v>0.76839504902913247</v>
      </c>
      <c r="AC152" s="110">
        <f t="shared" si="63"/>
        <v>0</v>
      </c>
      <c r="AD152" s="110">
        <f t="shared" si="63"/>
        <v>0</v>
      </c>
      <c r="AE152" s="110">
        <f t="shared" si="63"/>
        <v>0.22470192112043597</v>
      </c>
      <c r="AF152" s="110">
        <f t="shared" si="63"/>
        <v>0</v>
      </c>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c r="BT152" s="143"/>
      <c r="BU152" s="143"/>
      <c r="BV152" s="143"/>
      <c r="BW152" s="143"/>
      <c r="BX152" s="143"/>
      <c r="BY152" s="143"/>
    </row>
    <row r="153" spans="1:77" ht="27.95" customHeight="1" x14ac:dyDescent="0.3">
      <c r="A153" s="99"/>
      <c r="B153" s="9" t="s">
        <v>48</v>
      </c>
      <c r="C153" s="9" t="s">
        <v>49</v>
      </c>
      <c r="D153" s="9" t="str">
        <f>+VLOOKUP($C153,$C$10:$D$47,2,FALSE)</f>
        <v>USD</v>
      </c>
      <c r="E153" s="9" t="s">
        <v>112</v>
      </c>
      <c r="F153" s="106">
        <v>0</v>
      </c>
      <c r="G153" s="106">
        <v>0.62928223560013052</v>
      </c>
      <c r="H153" s="106">
        <v>0</v>
      </c>
      <c r="I153" s="106">
        <v>0</v>
      </c>
      <c r="J153" s="106">
        <v>1.072391763557045</v>
      </c>
      <c r="K153" s="106">
        <v>0</v>
      </c>
      <c r="L153" s="106">
        <v>0</v>
      </c>
      <c r="M153" s="106">
        <v>1.2408865307378651</v>
      </c>
      <c r="N153" s="106">
        <v>0</v>
      </c>
      <c r="O153" s="106">
        <v>0</v>
      </c>
      <c r="P153" s="106">
        <v>1.1692187770313511</v>
      </c>
      <c r="Q153" s="106">
        <v>0</v>
      </c>
      <c r="R153" s="106">
        <v>0</v>
      </c>
      <c r="S153" s="106">
        <v>1.0163151445281768</v>
      </c>
      <c r="T153" s="106">
        <v>0</v>
      </c>
      <c r="U153" s="106">
        <v>0</v>
      </c>
      <c r="V153" s="106">
        <v>0.92604777128637406</v>
      </c>
      <c r="W153" s="106">
        <v>0</v>
      </c>
      <c r="X153" s="106">
        <v>0</v>
      </c>
      <c r="Y153" s="106">
        <v>0.84959699912327347</v>
      </c>
      <c r="Z153" s="106">
        <v>0</v>
      </c>
      <c r="AA153" s="106">
        <v>0</v>
      </c>
      <c r="AB153" s="106">
        <v>0.76839504902913247</v>
      </c>
      <c r="AC153" s="106">
        <v>0</v>
      </c>
      <c r="AD153" s="106">
        <v>0</v>
      </c>
      <c r="AE153" s="106">
        <v>0.22470192112043597</v>
      </c>
      <c r="AF153" s="106">
        <v>0</v>
      </c>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row>
    <row r="154" spans="1:77" ht="27.95" customHeight="1" x14ac:dyDescent="0.3">
      <c r="A154" s="99"/>
      <c r="B154" s="9" t="s">
        <v>50</v>
      </c>
      <c r="C154" s="9" t="s">
        <v>51</v>
      </c>
      <c r="D154" s="9" t="str">
        <f>+VLOOKUP($C154,$C$10:$D$47,2,FALSE)</f>
        <v>USD</v>
      </c>
      <c r="E154" s="9" t="s">
        <v>112</v>
      </c>
      <c r="F154" s="106">
        <v>0</v>
      </c>
      <c r="G154" s="106">
        <v>1.4759235938122204E-3</v>
      </c>
      <c r="H154" s="106">
        <v>0</v>
      </c>
      <c r="I154" s="106">
        <v>0</v>
      </c>
      <c r="J154" s="106">
        <v>0</v>
      </c>
      <c r="K154" s="106">
        <v>0</v>
      </c>
      <c r="L154" s="106">
        <v>0</v>
      </c>
      <c r="M154" s="106">
        <v>0</v>
      </c>
      <c r="N154" s="106">
        <v>0</v>
      </c>
      <c r="O154" s="106">
        <v>0</v>
      </c>
      <c r="P154" s="106">
        <v>0</v>
      </c>
      <c r="Q154" s="106">
        <v>0</v>
      </c>
      <c r="R154" s="106">
        <v>0</v>
      </c>
      <c r="S154" s="106">
        <v>0</v>
      </c>
      <c r="T154" s="106">
        <v>0</v>
      </c>
      <c r="U154" s="106">
        <v>0</v>
      </c>
      <c r="V154" s="106">
        <v>0</v>
      </c>
      <c r="W154" s="106">
        <v>0</v>
      </c>
      <c r="X154" s="106">
        <v>0</v>
      </c>
      <c r="Y154" s="106">
        <v>0</v>
      </c>
      <c r="Z154" s="106">
        <v>0</v>
      </c>
      <c r="AA154" s="106">
        <v>0</v>
      </c>
      <c r="AB154" s="106">
        <v>0</v>
      </c>
      <c r="AC154" s="106">
        <v>0</v>
      </c>
      <c r="AD154" s="106">
        <v>0</v>
      </c>
      <c r="AE154" s="106">
        <v>0</v>
      </c>
      <c r="AF154" s="106">
        <v>0</v>
      </c>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row>
    <row r="155" spans="1:77" ht="27.95" customHeight="1" x14ac:dyDescent="0.3">
      <c r="A155" s="99"/>
      <c r="B155" s="21" t="s">
        <v>113</v>
      </c>
      <c r="C155" s="21"/>
      <c r="D155" s="21"/>
      <c r="E155" s="21"/>
      <c r="F155" s="104">
        <f t="shared" ref="F155:AF155" si="64">+SUM(F156:F161)</f>
        <v>3315.0650311678774</v>
      </c>
      <c r="G155" s="104">
        <f t="shared" si="64"/>
        <v>22.523299999999999</v>
      </c>
      <c r="H155" s="104">
        <f t="shared" si="64"/>
        <v>0</v>
      </c>
      <c r="I155" s="104">
        <f t="shared" si="64"/>
        <v>2774.2899020639343</v>
      </c>
      <c r="J155" s="104">
        <f t="shared" si="64"/>
        <v>25.325973076923077</v>
      </c>
      <c r="K155" s="104">
        <f t="shared" si="64"/>
        <v>0</v>
      </c>
      <c r="L155" s="104">
        <f t="shared" si="64"/>
        <v>1532.252166414243</v>
      </c>
      <c r="M155" s="104">
        <f t="shared" si="64"/>
        <v>24.612565384615387</v>
      </c>
      <c r="N155" s="104">
        <f t="shared" si="64"/>
        <v>0</v>
      </c>
      <c r="O155" s="104">
        <f t="shared" si="64"/>
        <v>876.58442519011192</v>
      </c>
      <c r="P155" s="104">
        <f t="shared" si="64"/>
        <v>19.924457692307698</v>
      </c>
      <c r="Q155" s="104">
        <f t="shared" si="64"/>
        <v>0</v>
      </c>
      <c r="R155" s="104">
        <f t="shared" si="64"/>
        <v>604.55721655938862</v>
      </c>
      <c r="S155" s="104">
        <f t="shared" si="64"/>
        <v>15.236350000000012</v>
      </c>
      <c r="T155" s="104">
        <f t="shared" si="64"/>
        <v>0</v>
      </c>
      <c r="U155" s="104">
        <f t="shared" si="64"/>
        <v>407.56091511940826</v>
      </c>
      <c r="V155" s="104">
        <f t="shared" si="64"/>
        <v>10.548242307692318</v>
      </c>
      <c r="W155" s="104">
        <f t="shared" si="64"/>
        <v>0</v>
      </c>
      <c r="X155" s="104">
        <f t="shared" si="64"/>
        <v>262.15097715413327</v>
      </c>
      <c r="Y155" s="104">
        <f t="shared" si="64"/>
        <v>5.8601346153846245</v>
      </c>
      <c r="Z155" s="104">
        <f t="shared" si="64"/>
        <v>0</v>
      </c>
      <c r="AA155" s="104">
        <f t="shared" si="64"/>
        <v>146.54824264166825</v>
      </c>
      <c r="AB155" s="104">
        <f t="shared" si="64"/>
        <v>1.1720269230769274</v>
      </c>
      <c r="AC155" s="104">
        <f t="shared" si="64"/>
        <v>0</v>
      </c>
      <c r="AD155" s="104">
        <f t="shared" si="64"/>
        <v>4.6152566507556081</v>
      </c>
      <c r="AE155" s="104">
        <f t="shared" si="64"/>
        <v>0</v>
      </c>
      <c r="AF155" s="104">
        <f t="shared" si="64"/>
        <v>0</v>
      </c>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row>
    <row r="156" spans="1:77" ht="27.95" customHeight="1" x14ac:dyDescent="0.3">
      <c r="A156" s="99"/>
      <c r="B156" s="9" t="s">
        <v>153</v>
      </c>
      <c r="C156" s="9" t="s">
        <v>152</v>
      </c>
      <c r="D156" s="9" t="str">
        <f t="shared" ref="D156:D161" si="65">+VLOOKUP($C156,$C$10:$D$47,2,FALSE)</f>
        <v>USD</v>
      </c>
      <c r="E156" s="9" t="s">
        <v>113</v>
      </c>
      <c r="F156" s="106">
        <v>0</v>
      </c>
      <c r="G156" s="106">
        <v>22.523299999999999</v>
      </c>
      <c r="H156" s="106">
        <v>0</v>
      </c>
      <c r="I156" s="106">
        <v>0</v>
      </c>
      <c r="J156" s="106">
        <v>25.325973076923077</v>
      </c>
      <c r="K156" s="106">
        <v>0</v>
      </c>
      <c r="L156" s="106">
        <v>0</v>
      </c>
      <c r="M156" s="106">
        <v>24.612565384615387</v>
      </c>
      <c r="N156" s="106">
        <v>0</v>
      </c>
      <c r="O156" s="106">
        <v>0</v>
      </c>
      <c r="P156" s="106">
        <v>19.924457692307698</v>
      </c>
      <c r="Q156" s="106">
        <v>0</v>
      </c>
      <c r="R156" s="106">
        <v>0</v>
      </c>
      <c r="S156" s="106">
        <v>15.236350000000012</v>
      </c>
      <c r="T156" s="106">
        <v>0</v>
      </c>
      <c r="U156" s="106">
        <v>0</v>
      </c>
      <c r="V156" s="106">
        <v>10.548242307692318</v>
      </c>
      <c r="W156" s="106">
        <v>0</v>
      </c>
      <c r="X156" s="106">
        <v>0</v>
      </c>
      <c r="Y156" s="106">
        <v>5.8601346153846245</v>
      </c>
      <c r="Z156" s="106">
        <v>0</v>
      </c>
      <c r="AA156" s="106">
        <v>0</v>
      </c>
      <c r="AB156" s="106">
        <v>1.1720269230769274</v>
      </c>
      <c r="AC156" s="106">
        <v>0</v>
      </c>
      <c r="AD156" s="106">
        <v>0</v>
      </c>
      <c r="AE156" s="106">
        <v>0</v>
      </c>
      <c r="AF156" s="106">
        <v>0</v>
      </c>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row>
    <row r="157" spans="1:77" ht="27.95" customHeight="1" x14ac:dyDescent="0.3">
      <c r="A157" s="99"/>
      <c r="B157" s="9" t="s">
        <v>172</v>
      </c>
      <c r="C157" s="9" t="s">
        <v>173</v>
      </c>
      <c r="D157" s="9" t="str">
        <f t="shared" si="65"/>
        <v>Pesos</v>
      </c>
      <c r="E157" s="9" t="s">
        <v>113</v>
      </c>
      <c r="F157" s="106">
        <v>141.3125</v>
      </c>
      <c r="G157" s="106">
        <v>0</v>
      </c>
      <c r="H157" s="106">
        <v>0</v>
      </c>
      <c r="I157" s="106">
        <v>141.3125</v>
      </c>
      <c r="J157" s="106">
        <v>0</v>
      </c>
      <c r="K157" s="106">
        <v>0</v>
      </c>
      <c r="L157" s="106">
        <v>70.856913750000004</v>
      </c>
      <c r="M157" s="106">
        <v>0</v>
      </c>
      <c r="N157" s="106">
        <v>0</v>
      </c>
      <c r="O157" s="106">
        <v>0</v>
      </c>
      <c r="P157" s="106">
        <v>0</v>
      </c>
      <c r="Q157" s="106">
        <v>0</v>
      </c>
      <c r="R157" s="106">
        <v>0</v>
      </c>
      <c r="S157" s="106">
        <v>0</v>
      </c>
      <c r="T157" s="106">
        <v>0</v>
      </c>
      <c r="U157" s="106">
        <v>0</v>
      </c>
      <c r="V157" s="106">
        <v>0</v>
      </c>
      <c r="W157" s="106">
        <v>0</v>
      </c>
      <c r="X157" s="106">
        <v>0</v>
      </c>
      <c r="Y157" s="106">
        <v>0</v>
      </c>
      <c r="Z157" s="106">
        <v>0</v>
      </c>
      <c r="AA157" s="106">
        <v>0</v>
      </c>
      <c r="AB157" s="106">
        <v>0</v>
      </c>
      <c r="AC157" s="106">
        <v>0</v>
      </c>
      <c r="AD157" s="106">
        <v>0</v>
      </c>
      <c r="AE157" s="106">
        <v>0</v>
      </c>
      <c r="AF157" s="106">
        <v>0</v>
      </c>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row>
    <row r="158" spans="1:77" ht="27.95" customHeight="1" x14ac:dyDescent="0.3">
      <c r="A158" s="99"/>
      <c r="B158" s="9" t="s">
        <v>176</v>
      </c>
      <c r="C158" s="9" t="s">
        <v>177</v>
      </c>
      <c r="D158" s="9" t="str">
        <f t="shared" si="65"/>
        <v>Pesos</v>
      </c>
      <c r="E158" s="9" t="s">
        <v>113</v>
      </c>
      <c r="F158" s="106">
        <v>1008.4457998953285</v>
      </c>
      <c r="G158" s="106">
        <v>0</v>
      </c>
      <c r="H158" s="106">
        <v>0</v>
      </c>
      <c r="I158" s="106">
        <v>1504.7312166388174</v>
      </c>
      <c r="J158" s="106">
        <v>0</v>
      </c>
      <c r="K158" s="106">
        <v>0</v>
      </c>
      <c r="L158" s="106">
        <v>1087.7314008503297</v>
      </c>
      <c r="M158" s="106">
        <v>0</v>
      </c>
      <c r="N158" s="106">
        <v>0</v>
      </c>
      <c r="O158" s="106">
        <v>825.06439063677112</v>
      </c>
      <c r="P158" s="106">
        <v>0</v>
      </c>
      <c r="Q158" s="106">
        <v>0</v>
      </c>
      <c r="R158" s="106">
        <v>604.55721655938862</v>
      </c>
      <c r="S158" s="106">
        <v>0</v>
      </c>
      <c r="T158" s="106">
        <v>0</v>
      </c>
      <c r="U158" s="106">
        <v>407.56091511940826</v>
      </c>
      <c r="V158" s="106">
        <v>0</v>
      </c>
      <c r="W158" s="106">
        <v>0</v>
      </c>
      <c r="X158" s="106">
        <v>262.15097715413327</v>
      </c>
      <c r="Y158" s="106">
        <v>0</v>
      </c>
      <c r="Z158" s="106">
        <v>0</v>
      </c>
      <c r="AA158" s="106">
        <v>146.54824264166825</v>
      </c>
      <c r="AB158" s="106">
        <v>0</v>
      </c>
      <c r="AC158" s="106">
        <v>0</v>
      </c>
      <c r="AD158" s="106">
        <v>4.6152566507556081</v>
      </c>
      <c r="AE158" s="106">
        <v>0</v>
      </c>
      <c r="AF158" s="106">
        <v>0</v>
      </c>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row>
    <row r="159" spans="1:77" ht="27.95" customHeight="1" x14ac:dyDescent="0.3">
      <c r="A159" s="99"/>
      <c r="B159" s="9" t="s">
        <v>159</v>
      </c>
      <c r="C159" s="9" t="s">
        <v>160</v>
      </c>
      <c r="D159" s="9" t="str">
        <f t="shared" si="65"/>
        <v>Pesos</v>
      </c>
      <c r="E159" s="9" t="s">
        <v>113</v>
      </c>
      <c r="F159" s="106">
        <v>1529.1186508739595</v>
      </c>
      <c r="G159" s="106">
        <v>0</v>
      </c>
      <c r="H159" s="106">
        <v>0</v>
      </c>
      <c r="I159" s="106">
        <v>798.46153782852139</v>
      </c>
      <c r="J159" s="106">
        <v>0</v>
      </c>
      <c r="K159" s="106">
        <v>0</v>
      </c>
      <c r="L159" s="106">
        <v>368.70711900916626</v>
      </c>
      <c r="M159" s="106">
        <v>0</v>
      </c>
      <c r="N159" s="106">
        <v>0</v>
      </c>
      <c r="O159" s="106">
        <v>49.836508213313309</v>
      </c>
      <c r="P159" s="106">
        <v>0</v>
      </c>
      <c r="Q159" s="106">
        <v>0</v>
      </c>
      <c r="R159" s="106">
        <v>0</v>
      </c>
      <c r="S159" s="106">
        <v>0</v>
      </c>
      <c r="T159" s="106">
        <v>0</v>
      </c>
      <c r="U159" s="106">
        <v>0</v>
      </c>
      <c r="V159" s="106">
        <v>0</v>
      </c>
      <c r="W159" s="106">
        <v>0</v>
      </c>
      <c r="X159" s="106">
        <v>0</v>
      </c>
      <c r="Y159" s="106">
        <v>0</v>
      </c>
      <c r="Z159" s="106">
        <v>0</v>
      </c>
      <c r="AA159" s="106">
        <v>0</v>
      </c>
      <c r="AB159" s="106">
        <v>0</v>
      </c>
      <c r="AC159" s="106">
        <v>0</v>
      </c>
      <c r="AD159" s="106">
        <v>0</v>
      </c>
      <c r="AE159" s="106">
        <v>0</v>
      </c>
      <c r="AF159" s="106">
        <v>0</v>
      </c>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row>
    <row r="160" spans="1:77" ht="27.95" customHeight="1" x14ac:dyDescent="0.3">
      <c r="A160" s="99"/>
      <c r="B160" s="9" t="s">
        <v>174</v>
      </c>
      <c r="C160" s="9" t="s">
        <v>175</v>
      </c>
      <c r="D160" s="9" t="str">
        <f t="shared" si="65"/>
        <v>Pesos</v>
      </c>
      <c r="E160" s="9" t="s">
        <v>113</v>
      </c>
      <c r="F160" s="106">
        <v>626.71411674248009</v>
      </c>
      <c r="G160" s="106">
        <v>0</v>
      </c>
      <c r="H160" s="106">
        <v>0</v>
      </c>
      <c r="I160" s="106">
        <v>321.28845309345911</v>
      </c>
      <c r="J160" s="106">
        <v>0</v>
      </c>
      <c r="K160" s="106">
        <v>0</v>
      </c>
      <c r="L160" s="106">
        <v>0</v>
      </c>
      <c r="M160" s="106">
        <v>0</v>
      </c>
      <c r="N160" s="106">
        <v>0</v>
      </c>
      <c r="O160" s="106">
        <v>0</v>
      </c>
      <c r="P160" s="106">
        <v>0</v>
      </c>
      <c r="Q160" s="106">
        <v>0</v>
      </c>
      <c r="R160" s="106">
        <v>0</v>
      </c>
      <c r="S160" s="106">
        <v>0</v>
      </c>
      <c r="T160" s="106">
        <v>0</v>
      </c>
      <c r="U160" s="106">
        <v>0</v>
      </c>
      <c r="V160" s="106">
        <v>0</v>
      </c>
      <c r="W160" s="106">
        <v>0</v>
      </c>
      <c r="X160" s="106">
        <v>0</v>
      </c>
      <c r="Y160" s="106">
        <v>0</v>
      </c>
      <c r="Z160" s="106">
        <v>0</v>
      </c>
      <c r="AA160" s="106">
        <v>0</v>
      </c>
      <c r="AB160" s="106">
        <v>0</v>
      </c>
      <c r="AC160" s="106">
        <v>0</v>
      </c>
      <c r="AD160" s="106">
        <v>0</v>
      </c>
      <c r="AE160" s="106">
        <v>0</v>
      </c>
      <c r="AF160" s="106">
        <v>0</v>
      </c>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row>
    <row r="161" spans="1:96" ht="27.95" customHeight="1" x14ac:dyDescent="0.3">
      <c r="A161" s="99"/>
      <c r="B161" s="11" t="s">
        <v>52</v>
      </c>
      <c r="C161" s="9" t="s">
        <v>53</v>
      </c>
      <c r="D161" s="9" t="str">
        <f t="shared" si="65"/>
        <v>Pesos</v>
      </c>
      <c r="E161" s="9" t="s">
        <v>113</v>
      </c>
      <c r="F161" s="106">
        <v>9.4739636561092961</v>
      </c>
      <c r="G161" s="106">
        <v>0</v>
      </c>
      <c r="H161" s="106">
        <v>0</v>
      </c>
      <c r="I161" s="106">
        <v>8.496194503136266</v>
      </c>
      <c r="J161" s="106">
        <v>0</v>
      </c>
      <c r="K161" s="106">
        <v>0</v>
      </c>
      <c r="L161" s="106">
        <v>4.9567328047470172</v>
      </c>
      <c r="M161" s="106">
        <v>0</v>
      </c>
      <c r="N161" s="106">
        <v>0</v>
      </c>
      <c r="O161" s="106">
        <v>1.6835263400274891</v>
      </c>
      <c r="P161" s="106">
        <v>0</v>
      </c>
      <c r="Q161" s="106">
        <v>0</v>
      </c>
      <c r="R161" s="106">
        <v>0</v>
      </c>
      <c r="S161" s="106">
        <v>0</v>
      </c>
      <c r="T161" s="106">
        <v>0</v>
      </c>
      <c r="U161" s="106">
        <v>0</v>
      </c>
      <c r="V161" s="106">
        <v>0</v>
      </c>
      <c r="W161" s="106">
        <v>0</v>
      </c>
      <c r="X161" s="106">
        <v>0</v>
      </c>
      <c r="Y161" s="106">
        <v>0</v>
      </c>
      <c r="Z161" s="106">
        <v>0</v>
      </c>
      <c r="AA161" s="106">
        <v>0</v>
      </c>
      <c r="AB161" s="106">
        <v>0</v>
      </c>
      <c r="AC161" s="106">
        <v>0</v>
      </c>
      <c r="AD161" s="106">
        <v>0</v>
      </c>
      <c r="AE161" s="106">
        <v>0</v>
      </c>
      <c r="AF161" s="106">
        <v>0</v>
      </c>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row>
    <row r="162" spans="1:96" ht="6.75" customHeight="1" x14ac:dyDescent="0.3">
      <c r="B162" s="24"/>
      <c r="C162" s="15"/>
      <c r="D162" s="15"/>
      <c r="F162" s="111"/>
      <c r="G162" s="111"/>
      <c r="H162" s="111"/>
      <c r="I162" s="111"/>
      <c r="J162" s="111"/>
      <c r="K162" s="111"/>
      <c r="L162" s="108"/>
      <c r="M162" s="108"/>
      <c r="N162" s="108"/>
      <c r="O162" s="108"/>
      <c r="P162" s="108"/>
      <c r="Q162" s="108"/>
      <c r="R162" s="108"/>
      <c r="S162" s="108"/>
      <c r="T162" s="108"/>
      <c r="U162" s="112"/>
      <c r="V162" s="112"/>
      <c r="W162" s="112"/>
      <c r="X162" s="112"/>
      <c r="Y162" s="112"/>
      <c r="Z162" s="112"/>
      <c r="AA162" s="112"/>
      <c r="AB162" s="112"/>
      <c r="AC162" s="112"/>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c r="BS162" s="109"/>
      <c r="BT162" s="109"/>
      <c r="BU162" s="109"/>
      <c r="BV162" s="109"/>
      <c r="BW162" s="109"/>
      <c r="BX162" s="109"/>
      <c r="BY162" s="109"/>
    </row>
    <row r="163" spans="1:96" ht="29.25" customHeight="1" x14ac:dyDescent="0.3">
      <c r="B163" s="161" t="s">
        <v>54</v>
      </c>
      <c r="C163" s="162"/>
      <c r="D163" s="162"/>
      <c r="E163" s="163"/>
      <c r="F163" s="104">
        <f>+SUM(F123,F137,F139,F155)</f>
        <v>6702.3930413277831</v>
      </c>
      <c r="G163" s="104">
        <f t="shared" ref="G163:AF163" si="66">+SUM(G123,G137,G139,G155)</f>
        <v>26.092996879836075</v>
      </c>
      <c r="H163" s="104">
        <f t="shared" si="66"/>
        <v>8.1393029397311167</v>
      </c>
      <c r="I163" s="104">
        <f t="shared" si="66"/>
        <v>3564.0893998131633</v>
      </c>
      <c r="J163" s="104">
        <f t="shared" si="66"/>
        <v>31.285685962185383</v>
      </c>
      <c r="K163" s="104">
        <f t="shared" si="66"/>
        <v>6.1580252504544672</v>
      </c>
      <c r="L163" s="104">
        <f t="shared" si="66"/>
        <v>1574.447037989004</v>
      </c>
      <c r="M163" s="104">
        <f t="shared" si="66"/>
        <v>30.994234403752671</v>
      </c>
      <c r="N163" s="104">
        <f t="shared" si="66"/>
        <v>4.2001467071788134</v>
      </c>
      <c r="O163" s="104">
        <f t="shared" si="66"/>
        <v>892.52228592142444</v>
      </c>
      <c r="P163" s="104">
        <f t="shared" si="66"/>
        <v>25.529547890555257</v>
      </c>
      <c r="Q163" s="104">
        <f t="shared" si="66"/>
        <v>2.2161691164405091</v>
      </c>
      <c r="R163" s="104">
        <f t="shared" si="66"/>
        <v>607.48535644266349</v>
      </c>
      <c r="S163" s="104">
        <f t="shared" si="66"/>
        <v>19.923198128197811</v>
      </c>
      <c r="T163" s="104">
        <f t="shared" si="66"/>
        <v>0.38203605682396208</v>
      </c>
      <c r="U163" s="104">
        <f t="shared" si="66"/>
        <v>407.56091511940826</v>
      </c>
      <c r="V163" s="104">
        <f t="shared" si="66"/>
        <v>14.775818905294102</v>
      </c>
      <c r="W163" s="104">
        <f t="shared" si="66"/>
        <v>0</v>
      </c>
      <c r="X163" s="104">
        <f t="shared" si="66"/>
        <v>262.15097715413327</v>
      </c>
      <c r="Y163" s="104">
        <f t="shared" si="66"/>
        <v>9.6655710323488879</v>
      </c>
      <c r="Z163" s="104">
        <f t="shared" si="66"/>
        <v>0</v>
      </c>
      <c r="AA163" s="104">
        <f t="shared" si="66"/>
        <v>146.54824264166825</v>
      </c>
      <c r="AB163" s="104">
        <f t="shared" si="66"/>
        <v>4.5341518936904048</v>
      </c>
      <c r="AC163" s="104">
        <f t="shared" si="66"/>
        <v>0</v>
      </c>
      <c r="AD163" s="104">
        <f t="shared" si="66"/>
        <v>4.6152566507556081</v>
      </c>
      <c r="AE163" s="104">
        <f t="shared" si="66"/>
        <v>0.90065692368780503</v>
      </c>
      <c r="AF163" s="104">
        <f t="shared" si="66"/>
        <v>0</v>
      </c>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row>
    <row r="164" spans="1:96" x14ac:dyDescent="0.3">
      <c r="B164" s="58"/>
      <c r="C164" s="58"/>
      <c r="D164" s="58"/>
      <c r="E164" s="129"/>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44"/>
      <c r="BS164" s="144"/>
      <c r="BT164" s="144"/>
      <c r="BU164" s="144"/>
      <c r="BV164" s="144"/>
      <c r="BW164" s="144"/>
      <c r="BX164" s="144"/>
      <c r="BY164" s="144"/>
    </row>
    <row r="165" spans="1:96" ht="30" customHeight="1" x14ac:dyDescent="0.3">
      <c r="B165" s="23" t="s">
        <v>162</v>
      </c>
      <c r="E165" s="115"/>
      <c r="F165" s="40"/>
      <c r="G165" s="40"/>
      <c r="H165" s="40"/>
      <c r="I165" s="40"/>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c r="CI165" s="52"/>
      <c r="CJ165" s="52"/>
      <c r="CK165" s="52"/>
      <c r="CL165" s="52"/>
      <c r="CM165" s="52"/>
      <c r="CN165" s="52"/>
      <c r="CO165" s="52"/>
      <c r="CP165" s="52"/>
      <c r="CQ165" s="52"/>
      <c r="CR165" s="52"/>
    </row>
    <row r="166" spans="1:96" ht="27.95" customHeight="1" x14ac:dyDescent="0.3">
      <c r="A166" s="99"/>
      <c r="B166" s="9" t="s">
        <v>164</v>
      </c>
      <c r="C166" s="9" t="s">
        <v>171</v>
      </c>
      <c r="D166" s="9" t="s">
        <v>2</v>
      </c>
      <c r="E166" s="116" t="s">
        <v>163</v>
      </c>
      <c r="F166" s="106">
        <v>1409.1526542055235</v>
      </c>
      <c r="G166" s="106">
        <v>0</v>
      </c>
      <c r="H166" s="106">
        <v>0</v>
      </c>
      <c r="I166" s="106">
        <v>0</v>
      </c>
      <c r="J166" s="106">
        <v>0</v>
      </c>
      <c r="K166" s="106">
        <v>0</v>
      </c>
      <c r="L166" s="106">
        <v>0</v>
      </c>
      <c r="M166" s="106">
        <v>0</v>
      </c>
      <c r="N166" s="106">
        <v>0</v>
      </c>
      <c r="O166" s="106">
        <v>0</v>
      </c>
      <c r="P166" s="106">
        <v>0</v>
      </c>
      <c r="Q166" s="106">
        <v>0</v>
      </c>
      <c r="R166" s="106">
        <v>0</v>
      </c>
      <c r="S166" s="106">
        <v>0</v>
      </c>
      <c r="T166" s="106">
        <v>0</v>
      </c>
      <c r="U166" s="106">
        <v>0</v>
      </c>
      <c r="V166" s="106">
        <v>0</v>
      </c>
      <c r="W166" s="106">
        <v>0</v>
      </c>
      <c r="X166" s="106">
        <v>0</v>
      </c>
      <c r="Y166" s="106">
        <v>0</v>
      </c>
      <c r="Z166" s="106">
        <v>0</v>
      </c>
      <c r="AA166" s="106">
        <v>0</v>
      </c>
      <c r="AB166" s="106">
        <v>0</v>
      </c>
      <c r="AC166" s="106">
        <v>0</v>
      </c>
      <c r="AD166" s="106">
        <v>0</v>
      </c>
      <c r="AE166" s="106">
        <v>0</v>
      </c>
      <c r="AF166" s="106">
        <v>0</v>
      </c>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CI166" s="117"/>
      <c r="CJ166" s="117"/>
      <c r="CK166" s="117"/>
      <c r="CL166" s="117"/>
      <c r="CM166" s="117"/>
      <c r="CN166" s="117"/>
      <c r="CO166" s="117"/>
      <c r="CP166" s="111"/>
      <c r="CQ166" s="111"/>
      <c r="CR166" s="111"/>
    </row>
  </sheetData>
  <sortState xmlns:xlrd2="http://schemas.microsoft.com/office/spreadsheetml/2017/richdata2" ref="A166:CV166">
    <sortCondition ref="A166"/>
  </sortState>
  <mergeCells count="25">
    <mergeCell ref="B2:U2"/>
    <mergeCell ref="B6:B8"/>
    <mergeCell ref="C6:C8"/>
    <mergeCell ref="G6:G8"/>
    <mergeCell ref="D6:D8"/>
    <mergeCell ref="J6:J8"/>
    <mergeCell ref="N6:N8"/>
    <mergeCell ref="H6:H8"/>
    <mergeCell ref="I6:I8"/>
    <mergeCell ref="K6:K8"/>
    <mergeCell ref="L6:L8"/>
    <mergeCell ref="E6:E7"/>
    <mergeCell ref="F6:F7"/>
    <mergeCell ref="M6:M8"/>
    <mergeCell ref="B67:U67"/>
    <mergeCell ref="B118:U118"/>
    <mergeCell ref="B49:D49"/>
    <mergeCell ref="B112:E112"/>
    <mergeCell ref="B163:E163"/>
    <mergeCell ref="B54:D54"/>
    <mergeCell ref="B56:N56"/>
    <mergeCell ref="B60:N60"/>
    <mergeCell ref="B58:N58"/>
    <mergeCell ref="B59:N59"/>
    <mergeCell ref="B57:N57"/>
  </mergeCells>
  <hyperlinks>
    <hyperlink ref="C83" location="ANSG20!A1" display="ANSG20" xr:uid="{00000000-0004-0000-0000-000000000000}"/>
    <hyperlink ref="C85" location="ANSE21!A1" display="ANSE21" xr:uid="{00000000-0004-0000-0000-000001000000}"/>
    <hyperlink ref="C91" location="BIDF40!A1" display="BIDF40" xr:uid="{00000000-0004-0000-0000-000002000000}"/>
    <hyperlink ref="C100" location="BIDF22!A1" display="BIDF22" xr:uid="{00000000-0004-0000-0000-000003000000}"/>
    <hyperlink ref="C97" location="BIDO24!A1" display="BIDO24" xr:uid="{00000000-0004-0000-0000-000004000000}"/>
    <hyperlink ref="C95" location="BIDN32!A1" display="BIDN32" xr:uid="{00000000-0004-0000-0000-000005000000}"/>
    <hyperlink ref="C103" location="BIRJ22!A1" display="BIRJ22" xr:uid="{00000000-0004-0000-0000-000006000000}"/>
    <hyperlink ref="C102" location="BIRS38!A1" display="BIRS38" xr:uid="{00000000-0004-0000-0000-000007000000}"/>
    <hyperlink ref="C98" location="BIDS34!A1" display="BIDS34" xr:uid="{00000000-0004-0000-0000-000008000000}"/>
    <hyperlink ref="C99" location="BIDS23!A1" display="BIDS23" xr:uid="{00000000-0004-0000-0000-000009000000}"/>
    <hyperlink ref="C82" location="FFFIRY22!A1" display="FFFIRY22" xr:uid="{00000000-0004-0000-0000-00000A000000}"/>
    <hyperlink ref="C94" location="BIDY42!A1" display="BIDY42" xr:uid="{00000000-0004-0000-0000-00000B000000}"/>
    <hyperlink ref="C84" location="ANSE22!A1" display="ANSE22" xr:uid="{00000000-0004-0000-0000-00000C000000}"/>
    <hyperlink ref="C77" location="FFFIRO24!A1" display="FFFIRO24" xr:uid="{00000000-0004-0000-0000-00000D000000}"/>
    <hyperlink ref="C81" location="ANSG22!A1" display="ANSG22" xr:uid="{00000000-0004-0000-0000-00000E000000}"/>
    <hyperlink ref="C78" location="FFFIRF26!A1" display="FFFIRF26" xr:uid="{00000000-0004-0000-0000-00000F000000}"/>
    <hyperlink ref="C76" location="ANSE23!A1" display="ANSE23" xr:uid="{00000000-0004-0000-0000-000010000000}"/>
    <hyperlink ref="C79" location="IPVO26!A1" display="IPVO26" xr:uid="{00000000-0004-0000-0000-000011000000}"/>
    <hyperlink ref="C80" location="FFFIRE26!A1" display="FFFIRE26" xr:uid="{00000000-0004-0000-0000-000012000000}"/>
    <hyperlink ref="C110" location="'PMG25'!A1" display="PMG25" xr:uid="{00000000-0004-0000-0000-000013000000}"/>
    <hyperlink ref="C73" location="FFDPO23!A1" display="FFDPO23" xr:uid="{00000000-0004-0000-0000-000014000000}"/>
    <hyperlink ref="C134" location="ANSG20!A1" display="ANSG20" xr:uid="{00000000-0004-0000-0000-000015000000}"/>
    <hyperlink ref="C136" location="ANSE21!A1" display="ANSE21" xr:uid="{00000000-0004-0000-0000-000016000000}"/>
    <hyperlink ref="C142" location="BIDF40!A1" display="BIDF40" xr:uid="{00000000-0004-0000-0000-000017000000}"/>
    <hyperlink ref="C151" location="BIDF22!A1" display="BIDF22" xr:uid="{00000000-0004-0000-0000-000018000000}"/>
    <hyperlink ref="C148" location="BIDO24!A1" display="BIDO24" xr:uid="{00000000-0004-0000-0000-000019000000}"/>
    <hyperlink ref="C146" location="BIDN32!A1" display="BIDN32" xr:uid="{00000000-0004-0000-0000-00001A000000}"/>
    <hyperlink ref="C154" location="BIRJ22!A1" display="BIRJ22" xr:uid="{00000000-0004-0000-0000-00001B000000}"/>
    <hyperlink ref="C153" location="BIRS38!A1" display="BIRS38" xr:uid="{00000000-0004-0000-0000-00001C000000}"/>
    <hyperlink ref="C149" location="BIDS34!A1" display="BIDS34" xr:uid="{00000000-0004-0000-0000-00001D000000}"/>
    <hyperlink ref="C150" location="BIDS23!A1" display="BIDS23" xr:uid="{00000000-0004-0000-0000-00001E000000}"/>
    <hyperlink ref="C133" location="FFFIRY22!A1" display="FFFIRY22" xr:uid="{00000000-0004-0000-0000-00001F000000}"/>
    <hyperlink ref="C145" location="BIDY42!A1" display="BIDY42" xr:uid="{00000000-0004-0000-0000-000020000000}"/>
    <hyperlink ref="C135" location="ANSE22!A1" display="ANSE22" xr:uid="{00000000-0004-0000-0000-000021000000}"/>
    <hyperlink ref="C128" location="FFFIRO24!A1" display="FFFIRO24" xr:uid="{00000000-0004-0000-0000-000022000000}"/>
    <hyperlink ref="C132" location="ANSG22!A1" display="ANSG22" xr:uid="{00000000-0004-0000-0000-000023000000}"/>
    <hyperlink ref="C129" location="FFFIRF26!A1" display="FFFIRF26" xr:uid="{00000000-0004-0000-0000-000024000000}"/>
    <hyperlink ref="C127" location="ANSE23!A1" display="ANSE23" xr:uid="{00000000-0004-0000-0000-000025000000}"/>
    <hyperlink ref="C130" location="IPVO26!A1" display="IPVO26" xr:uid="{00000000-0004-0000-0000-000026000000}"/>
    <hyperlink ref="C131" location="FFFIRE26!A1" display="FFFIRE26" xr:uid="{00000000-0004-0000-0000-000027000000}"/>
    <hyperlink ref="C161" location="'PMG25'!A1" display="PMG25" xr:uid="{00000000-0004-0000-0000-000028000000}"/>
    <hyperlink ref="C124" location="FFDPO23!A1" display="FFDPO23" xr:uid="{00000000-0004-0000-0000-000029000000}"/>
    <hyperlink ref="C20" location="ANSG20!A1" display="ANSG20" xr:uid="{00000000-0004-0000-0000-00002A000000}"/>
    <hyperlink ref="C22" location="ANSE21!A1" display="ANSE21" xr:uid="{00000000-0004-0000-0000-00002B000000}"/>
    <hyperlink ref="C28" location="BIDF40!A1" display="BIDF40" xr:uid="{00000000-0004-0000-0000-00002C000000}"/>
    <hyperlink ref="C37" location="BIDF22!A1" display="BIDF22" xr:uid="{00000000-0004-0000-0000-00002D000000}"/>
    <hyperlink ref="C34" location="BIDO24!A1" display="BIDO24" xr:uid="{00000000-0004-0000-0000-00002E000000}"/>
    <hyperlink ref="C32" location="BIDN32!A1" display="BIDN32" xr:uid="{00000000-0004-0000-0000-00002F000000}"/>
    <hyperlink ref="C40" location="BIRJ22!A1" display="BIRJ22" xr:uid="{00000000-0004-0000-0000-000030000000}"/>
    <hyperlink ref="C39" location="BIRS38!A1" display="BIRS38" xr:uid="{00000000-0004-0000-0000-000031000000}"/>
    <hyperlink ref="C35" location="BIDS34!A1" display="BIDS34" xr:uid="{00000000-0004-0000-0000-000032000000}"/>
    <hyperlink ref="C36" location="BIDS23!A1" display="BIDS23" xr:uid="{00000000-0004-0000-0000-000033000000}"/>
    <hyperlink ref="C19" location="FFFIRY22!A1" display="FFFIRY22" xr:uid="{00000000-0004-0000-0000-000034000000}"/>
    <hyperlink ref="C31" location="BIDY42!A1" display="BIDY42" xr:uid="{00000000-0004-0000-0000-000035000000}"/>
    <hyperlink ref="C21" location="ANSE22!A1" display="ANSE22" xr:uid="{00000000-0004-0000-0000-000036000000}"/>
    <hyperlink ref="C14" location="FFFIRO24!A1" display="FFFIRO24" xr:uid="{00000000-0004-0000-0000-000037000000}"/>
    <hyperlink ref="C18" location="ANSG22!A1" display="ANSG22" xr:uid="{00000000-0004-0000-0000-000038000000}"/>
    <hyperlink ref="C15" location="FFFIRF26!A1" display="FFFIRF26" xr:uid="{00000000-0004-0000-0000-000039000000}"/>
    <hyperlink ref="C13" location="ANSE23!A1" display="ANSE23" xr:uid="{00000000-0004-0000-0000-00003A000000}"/>
    <hyperlink ref="C16" location="IPVO26!A1" display="IPVO26" xr:uid="{00000000-0004-0000-0000-00003B000000}"/>
    <hyperlink ref="C17" location="FFFIRE26!A1" display="FFFIRE26" xr:uid="{00000000-0004-0000-0000-00003C000000}"/>
    <hyperlink ref="C47" location="'PMG25'!A1" display="PMG25" xr:uid="{00000000-0004-0000-0000-00003D000000}"/>
    <hyperlink ref="C10" location="FFDPO23!A1" display="FFDPO23" xr:uid="{00000000-0004-0000-0000-00003E000000}"/>
    <hyperlink ref="C12" location="GOBD23!A1" display="GOBD23" xr:uid="{00000000-0004-0000-0000-00003F000000}"/>
    <hyperlink ref="C75" location="GOBD23!A1" display="GOBD23" xr:uid="{00000000-0004-0000-0000-000040000000}"/>
    <hyperlink ref="C126" location="GOBD23!A1" display="GOBD23" xr:uid="{00000000-0004-0000-0000-000041000000}"/>
    <hyperlink ref="C96" location="BIDN44!A1" display="BIDN44" xr:uid="{00000000-0004-0000-0000-000042000000}"/>
    <hyperlink ref="C147" location="BIDN44!A1" display="BIDN44" xr:uid="{00000000-0004-0000-0000-000043000000}"/>
    <hyperlink ref="C24" location="BNAJ26!A1" display="BNAJ26" xr:uid="{00000000-0004-0000-0000-000044000000}"/>
    <hyperlink ref="C45" location="'PMY25'!A1" display="PMY25" xr:uid="{00000000-0004-0000-0000-000045000000}"/>
    <hyperlink ref="C87" location="BNAJ26!A1" display="BNAJ26" xr:uid="{00000000-0004-0000-0000-000046000000}"/>
    <hyperlink ref="C108" location="'PMY25'!A1" display="PMY25" xr:uid="{00000000-0004-0000-0000-000047000000}"/>
    <hyperlink ref="C138" location="BNAJ26!A1" display="BNAJ26" xr:uid="{00000000-0004-0000-0000-000048000000}"/>
    <hyperlink ref="C159" location="'PMY25'!A1" display="PMY25" xr:uid="{00000000-0004-0000-0000-000049000000}"/>
    <hyperlink ref="C43" location="'PMD24'!A1" display="PMD24" xr:uid="{00000000-0004-0000-0000-00004A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8"/>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6" customWidth="1"/>
    <col min="2" max="2" width="43.7109375" style="2" bestFit="1" customWidth="1"/>
    <col min="3" max="3" width="12.5703125" style="2" customWidth="1"/>
    <col min="4" max="4" width="30.85546875" style="2" bestFit="1" customWidth="1"/>
    <col min="5" max="5" width="13.7109375" style="1" customWidth="1"/>
    <col min="6" max="13" width="11.7109375" style="1" bestFit="1" customWidth="1"/>
    <col min="14" max="17" width="11.5703125" style="1" bestFit="1" customWidth="1"/>
    <col min="18" max="16384" width="11.42578125" style="1"/>
  </cols>
  <sheetData>
    <row r="1" spans="1:30" ht="28.5" customHeight="1" x14ac:dyDescent="0.3">
      <c r="B1" s="157" t="s">
        <v>56</v>
      </c>
      <c r="C1" s="157"/>
      <c r="D1" s="157"/>
      <c r="E1" s="157"/>
    </row>
    <row r="2" spans="1:30" ht="17.25" x14ac:dyDescent="0.3">
      <c r="B2" s="5" t="s">
        <v>65</v>
      </c>
      <c r="E2" s="17"/>
    </row>
    <row r="4" spans="1:30" ht="30.75" customHeight="1" x14ac:dyDescent="0.3">
      <c r="B4" s="173" t="s">
        <v>165</v>
      </c>
      <c r="C4" s="173"/>
      <c r="D4" s="173"/>
    </row>
    <row r="5" spans="1:30" ht="15.75" customHeight="1" x14ac:dyDescent="0.3">
      <c r="B5" s="174" t="s">
        <v>0</v>
      </c>
      <c r="C5" s="168" t="s">
        <v>1</v>
      </c>
      <c r="D5" s="168" t="s">
        <v>115</v>
      </c>
      <c r="F5" s="6">
        <v>2022</v>
      </c>
      <c r="G5" s="6">
        <v>2022</v>
      </c>
      <c r="H5" s="6">
        <v>2022</v>
      </c>
      <c r="I5" s="6">
        <v>2022</v>
      </c>
      <c r="J5" s="6">
        <v>2022</v>
      </c>
      <c r="K5" s="6">
        <v>2022</v>
      </c>
      <c r="L5" s="6">
        <v>2022</v>
      </c>
      <c r="M5" s="6">
        <v>2022</v>
      </c>
      <c r="N5" s="6">
        <v>2022</v>
      </c>
      <c r="O5" s="6">
        <v>2022</v>
      </c>
      <c r="P5" s="6">
        <v>2022</v>
      </c>
      <c r="Q5" s="6">
        <v>2022</v>
      </c>
      <c r="S5" s="150"/>
      <c r="T5" s="150"/>
      <c r="U5" s="150"/>
      <c r="V5" s="150"/>
      <c r="W5" s="150"/>
      <c r="X5" s="150"/>
      <c r="Y5" s="150"/>
      <c r="Z5" s="150"/>
      <c r="AA5" s="150"/>
      <c r="AB5" s="150"/>
      <c r="AC5" s="150"/>
      <c r="AD5" s="150"/>
    </row>
    <row r="6" spans="1:30" x14ac:dyDescent="0.3">
      <c r="B6" s="175"/>
      <c r="C6" s="169"/>
      <c r="D6" s="169"/>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31"/>
      <c r="B7" s="9" t="s">
        <v>3</v>
      </c>
      <c r="C7" s="9" t="s">
        <v>4</v>
      </c>
      <c r="D7" s="9" t="s">
        <v>109</v>
      </c>
      <c r="E7" s="7"/>
      <c r="F7" s="19">
        <v>0</v>
      </c>
      <c r="G7" s="19">
        <v>0</v>
      </c>
      <c r="H7" s="19">
        <v>0</v>
      </c>
      <c r="I7" s="19">
        <v>0</v>
      </c>
      <c r="J7" s="19">
        <v>523.21377179639296</v>
      </c>
      <c r="K7" s="19">
        <v>523.21377179639296</v>
      </c>
      <c r="L7" s="19">
        <v>523.21377179639296</v>
      </c>
      <c r="M7" s="19">
        <v>523.21377179639296</v>
      </c>
      <c r="N7" s="19">
        <v>523.21377179639296</v>
      </c>
      <c r="O7" s="19">
        <v>523.21377179639296</v>
      </c>
      <c r="P7" s="19">
        <v>523.21377179639296</v>
      </c>
      <c r="Q7" s="19">
        <v>523.21377179639296</v>
      </c>
      <c r="S7" s="151"/>
      <c r="T7" s="151"/>
      <c r="U7" s="151"/>
      <c r="V7" s="151"/>
      <c r="W7" s="151"/>
      <c r="X7" s="151"/>
      <c r="Y7" s="151"/>
      <c r="Z7" s="151"/>
      <c r="AA7" s="151"/>
      <c r="AB7" s="151"/>
      <c r="AC7" s="151"/>
      <c r="AD7" s="151"/>
    </row>
    <row r="8" spans="1:30" x14ac:dyDescent="0.3">
      <c r="A8" s="131"/>
      <c r="B8" s="9" t="s">
        <v>150</v>
      </c>
      <c r="C8" s="9" t="s">
        <v>151</v>
      </c>
      <c r="D8" s="9" t="s">
        <v>109</v>
      </c>
      <c r="E8" s="7"/>
      <c r="F8" s="18">
        <v>135.6715682129838</v>
      </c>
      <c r="G8" s="18">
        <v>140.04258145252277</v>
      </c>
      <c r="H8" s="18">
        <v>146.97276781268872</v>
      </c>
      <c r="I8" s="18">
        <v>146.97276781268872</v>
      </c>
      <c r="J8" s="18">
        <v>146.97276781268872</v>
      </c>
      <c r="K8" s="18">
        <v>146.97276781268872</v>
      </c>
      <c r="L8" s="18">
        <v>146.97276781268872</v>
      </c>
      <c r="M8" s="18">
        <v>146.97276781268872</v>
      </c>
      <c r="N8" s="18">
        <v>146.97276781268872</v>
      </c>
      <c r="O8" s="18">
        <v>146.97276781268872</v>
      </c>
      <c r="P8" s="18">
        <v>146.97276781268872</v>
      </c>
      <c r="Q8" s="18">
        <v>146.97276781268872</v>
      </c>
      <c r="S8" s="151"/>
      <c r="T8" s="151"/>
      <c r="U8" s="151"/>
      <c r="V8" s="151"/>
      <c r="W8" s="151"/>
      <c r="X8" s="151"/>
      <c r="Y8" s="151"/>
      <c r="Z8" s="151"/>
      <c r="AA8" s="151"/>
      <c r="AB8" s="151"/>
      <c r="AC8" s="151"/>
      <c r="AD8" s="151"/>
    </row>
    <row r="9" spans="1:30" x14ac:dyDescent="0.3">
      <c r="A9" s="131"/>
      <c r="B9" s="9" t="s">
        <v>144</v>
      </c>
      <c r="C9" s="9" t="s">
        <v>145</v>
      </c>
      <c r="D9" s="9" t="s">
        <v>109</v>
      </c>
      <c r="E9" s="7"/>
      <c r="F9" s="18">
        <v>95.198951260287743</v>
      </c>
      <c r="G9" s="18">
        <v>98.266033640405169</v>
      </c>
      <c r="H9" s="18">
        <v>103.12885406929892</v>
      </c>
      <c r="I9" s="18">
        <v>103.12885406929892</v>
      </c>
      <c r="J9" s="18">
        <v>103.12885406929892</v>
      </c>
      <c r="K9" s="18">
        <v>103.12885406929892</v>
      </c>
      <c r="L9" s="18">
        <v>103.12885406929892</v>
      </c>
      <c r="M9" s="18">
        <v>103.12885406929892</v>
      </c>
      <c r="N9" s="18">
        <v>103.12885406929892</v>
      </c>
      <c r="O9" s="18">
        <v>103.12885406929892</v>
      </c>
      <c r="P9" s="18">
        <v>103.12885406929892</v>
      </c>
      <c r="Q9" s="18">
        <v>103.12885406929892</v>
      </c>
      <c r="S9" s="151"/>
      <c r="T9" s="151"/>
      <c r="U9" s="151"/>
      <c r="V9" s="151"/>
      <c r="W9" s="151"/>
      <c r="X9" s="151"/>
      <c r="Y9" s="151"/>
      <c r="Z9" s="151"/>
      <c r="AA9" s="151"/>
      <c r="AB9" s="151"/>
      <c r="AC9" s="151"/>
      <c r="AD9" s="151"/>
    </row>
    <row r="10" spans="1:30" x14ac:dyDescent="0.3">
      <c r="A10" s="131"/>
      <c r="B10" s="9" t="s">
        <v>5</v>
      </c>
      <c r="C10" s="9" t="s">
        <v>6</v>
      </c>
      <c r="D10" s="9" t="s">
        <v>109</v>
      </c>
      <c r="E10" s="7"/>
      <c r="F10" s="19">
        <v>0</v>
      </c>
      <c r="G10" s="19">
        <v>0</v>
      </c>
      <c r="H10" s="19">
        <v>0</v>
      </c>
      <c r="I10" s="19">
        <v>0</v>
      </c>
      <c r="J10" s="19">
        <v>0</v>
      </c>
      <c r="K10" s="19">
        <v>0</v>
      </c>
      <c r="L10" s="19">
        <v>0</v>
      </c>
      <c r="M10" s="19">
        <v>0</v>
      </c>
      <c r="N10" s="19">
        <v>0</v>
      </c>
      <c r="O10" s="19">
        <v>0</v>
      </c>
      <c r="P10" s="19">
        <v>0</v>
      </c>
      <c r="Q10" s="19">
        <v>0</v>
      </c>
      <c r="S10" s="151"/>
      <c r="T10" s="151"/>
      <c r="U10" s="151"/>
      <c r="V10" s="151"/>
      <c r="W10" s="151"/>
      <c r="X10" s="151"/>
      <c r="Y10" s="151"/>
      <c r="Z10" s="151"/>
      <c r="AA10" s="151"/>
      <c r="AB10" s="151"/>
      <c r="AC10" s="151"/>
      <c r="AD10" s="151"/>
    </row>
    <row r="11" spans="1:30" x14ac:dyDescent="0.3">
      <c r="A11" s="131"/>
      <c r="B11" s="9" t="s">
        <v>19</v>
      </c>
      <c r="C11" s="9" t="s">
        <v>20</v>
      </c>
      <c r="D11" s="9" t="s">
        <v>109</v>
      </c>
      <c r="E11" s="7"/>
      <c r="F11" s="18">
        <v>4.1050672000000006</v>
      </c>
      <c r="G11" s="18">
        <v>0</v>
      </c>
      <c r="H11" s="18">
        <v>0</v>
      </c>
      <c r="I11" s="18">
        <v>4.3613097099999996</v>
      </c>
      <c r="J11" s="18">
        <v>0</v>
      </c>
      <c r="K11" s="18">
        <v>0</v>
      </c>
      <c r="L11" s="18">
        <v>4.5786168100000006</v>
      </c>
      <c r="M11" s="18">
        <v>0</v>
      </c>
      <c r="N11" s="18">
        <v>0</v>
      </c>
      <c r="O11" s="18">
        <v>4.6732232799999993</v>
      </c>
      <c r="P11" s="18">
        <v>0</v>
      </c>
      <c r="Q11" s="18">
        <v>0</v>
      </c>
      <c r="S11" s="151"/>
      <c r="T11" s="151"/>
      <c r="U11" s="151"/>
      <c r="V11" s="151"/>
      <c r="W11" s="151"/>
      <c r="X11" s="151"/>
      <c r="Y11" s="151"/>
      <c r="Z11" s="151"/>
      <c r="AA11" s="151"/>
      <c r="AB11" s="151"/>
      <c r="AC11" s="151"/>
      <c r="AD11" s="151"/>
    </row>
    <row r="12" spans="1:30" x14ac:dyDescent="0.3">
      <c r="A12" s="131"/>
      <c r="B12" s="9" t="s">
        <v>17</v>
      </c>
      <c r="C12" s="9" t="s">
        <v>18</v>
      </c>
      <c r="D12" s="9" t="s">
        <v>109</v>
      </c>
      <c r="E12" s="7"/>
      <c r="F12" s="19">
        <v>6.6041026047730194</v>
      </c>
      <c r="G12" s="19">
        <v>6.6668966137115628</v>
      </c>
      <c r="H12" s="19">
        <v>6.7302876890184304</v>
      </c>
      <c r="I12" s="19">
        <v>6.7942815077996741</v>
      </c>
      <c r="J12" s="19">
        <v>6.8588838011411628</v>
      </c>
      <c r="K12" s="19">
        <v>6.9241003546218396</v>
      </c>
      <c r="L12" s="19">
        <v>6.9899370088318626</v>
      </c>
      <c r="M12" s="19">
        <v>7.0563996598956651</v>
      </c>
      <c r="N12" s="19">
        <v>0</v>
      </c>
      <c r="O12" s="19">
        <v>0</v>
      </c>
      <c r="P12" s="19">
        <v>0</v>
      </c>
      <c r="Q12" s="19">
        <v>0</v>
      </c>
      <c r="S12" s="151"/>
      <c r="T12" s="151"/>
      <c r="U12" s="151"/>
      <c r="V12" s="151"/>
      <c r="W12" s="151"/>
      <c r="X12" s="151"/>
      <c r="Y12" s="151"/>
      <c r="Z12" s="151"/>
      <c r="AA12" s="151"/>
      <c r="AB12" s="151"/>
      <c r="AC12" s="151"/>
      <c r="AD12" s="151"/>
    </row>
    <row r="13" spans="1:30" x14ac:dyDescent="0.3">
      <c r="A13" s="131"/>
      <c r="B13" s="9" t="s">
        <v>7</v>
      </c>
      <c r="C13" s="9" t="s">
        <v>8</v>
      </c>
      <c r="D13" s="9" t="s">
        <v>109</v>
      </c>
      <c r="E13" s="7"/>
      <c r="F13" s="19">
        <v>0</v>
      </c>
      <c r="G13" s="19">
        <v>0</v>
      </c>
      <c r="H13" s="19">
        <v>0</v>
      </c>
      <c r="I13" s="19">
        <v>0</v>
      </c>
      <c r="J13" s="19">
        <v>0</v>
      </c>
      <c r="K13" s="19">
        <v>0</v>
      </c>
      <c r="L13" s="19">
        <v>0</v>
      </c>
      <c r="M13" s="19">
        <v>0</v>
      </c>
      <c r="N13" s="19">
        <v>0</v>
      </c>
      <c r="O13" s="19">
        <v>0</v>
      </c>
      <c r="P13" s="19">
        <v>0</v>
      </c>
      <c r="Q13" s="19">
        <v>0</v>
      </c>
      <c r="S13" s="151"/>
      <c r="T13" s="151"/>
      <c r="U13" s="151"/>
      <c r="V13" s="151"/>
      <c r="W13" s="151"/>
      <c r="X13" s="151"/>
      <c r="Y13" s="151"/>
      <c r="Z13" s="151"/>
      <c r="AA13" s="151"/>
      <c r="AB13" s="151"/>
      <c r="AC13" s="151"/>
      <c r="AD13" s="151"/>
    </row>
    <row r="14" spans="1:30" x14ac:dyDescent="0.3">
      <c r="A14" s="131"/>
      <c r="B14" s="9" t="s">
        <v>9</v>
      </c>
      <c r="C14" s="9" t="s">
        <v>10</v>
      </c>
      <c r="D14" s="9" t="s">
        <v>109</v>
      </c>
      <c r="E14" s="7"/>
      <c r="F14" s="19">
        <v>0</v>
      </c>
      <c r="G14" s="19">
        <v>0</v>
      </c>
      <c r="H14" s="19">
        <v>0</v>
      </c>
      <c r="I14" s="19">
        <v>0</v>
      </c>
      <c r="J14" s="19">
        <v>0</v>
      </c>
      <c r="K14" s="19">
        <v>0</v>
      </c>
      <c r="L14" s="19">
        <v>0</v>
      </c>
      <c r="M14" s="19">
        <v>0</v>
      </c>
      <c r="N14" s="19">
        <v>0</v>
      </c>
      <c r="O14" s="19">
        <v>0</v>
      </c>
      <c r="P14" s="19">
        <v>0</v>
      </c>
      <c r="Q14" s="19">
        <v>0</v>
      </c>
      <c r="S14" s="151"/>
      <c r="T14" s="151"/>
      <c r="U14" s="151"/>
      <c r="V14" s="151"/>
      <c r="W14" s="151"/>
      <c r="X14" s="151"/>
      <c r="Y14" s="151"/>
      <c r="Z14" s="151"/>
      <c r="AA14" s="151"/>
      <c r="AB14" s="151"/>
      <c r="AC14" s="151"/>
      <c r="AD14" s="151"/>
    </row>
    <row r="15" spans="1:30" x14ac:dyDescent="0.3">
      <c r="A15" s="131"/>
      <c r="B15" s="9" t="s">
        <v>11</v>
      </c>
      <c r="C15" s="9" t="s">
        <v>12</v>
      </c>
      <c r="D15" s="9" t="s">
        <v>109</v>
      </c>
      <c r="E15" s="7"/>
      <c r="F15" s="19">
        <v>0</v>
      </c>
      <c r="G15" s="19">
        <v>0</v>
      </c>
      <c r="H15" s="19">
        <v>0</v>
      </c>
      <c r="I15" s="19">
        <v>0</v>
      </c>
      <c r="J15" s="19">
        <v>0</v>
      </c>
      <c r="K15" s="19">
        <v>0</v>
      </c>
      <c r="L15" s="19">
        <v>0</v>
      </c>
      <c r="M15" s="19">
        <v>0</v>
      </c>
      <c r="N15" s="19">
        <v>0</v>
      </c>
      <c r="O15" s="19">
        <v>0</v>
      </c>
      <c r="P15" s="19">
        <v>0</v>
      </c>
      <c r="Q15" s="19">
        <v>0</v>
      </c>
      <c r="S15" s="151"/>
      <c r="T15" s="151"/>
      <c r="U15" s="151"/>
      <c r="V15" s="151"/>
      <c r="W15" s="151"/>
      <c r="X15" s="151"/>
      <c r="Y15" s="151"/>
      <c r="Z15" s="151"/>
      <c r="AA15" s="151"/>
      <c r="AB15" s="151"/>
      <c r="AC15" s="151"/>
      <c r="AD15" s="151"/>
    </row>
    <row r="16" spans="1:30" x14ac:dyDescent="0.3">
      <c r="A16" s="131"/>
      <c r="B16" s="9" t="s">
        <v>172</v>
      </c>
      <c r="C16" s="9" t="s">
        <v>173</v>
      </c>
      <c r="D16" s="9" t="s">
        <v>113</v>
      </c>
      <c r="E16" s="7"/>
      <c r="F16" s="19">
        <v>0</v>
      </c>
      <c r="G16" s="19">
        <v>0</v>
      </c>
      <c r="H16" s="19">
        <v>0</v>
      </c>
      <c r="I16" s="19">
        <v>0</v>
      </c>
      <c r="J16" s="19">
        <v>0</v>
      </c>
      <c r="K16" s="19">
        <v>0</v>
      </c>
      <c r="L16" s="19">
        <v>0</v>
      </c>
      <c r="M16" s="19">
        <v>0</v>
      </c>
      <c r="N16" s="19">
        <v>0</v>
      </c>
      <c r="O16" s="19">
        <v>0</v>
      </c>
      <c r="P16" s="19">
        <v>0</v>
      </c>
      <c r="Q16" s="19">
        <v>0</v>
      </c>
      <c r="S16" s="151"/>
      <c r="T16" s="151"/>
      <c r="U16" s="151"/>
      <c r="V16" s="151"/>
      <c r="W16" s="151"/>
      <c r="X16" s="151"/>
      <c r="Y16" s="151"/>
      <c r="Z16" s="151"/>
      <c r="AA16" s="151"/>
      <c r="AB16" s="151"/>
      <c r="AC16" s="151"/>
      <c r="AD16" s="151"/>
    </row>
    <row r="17" spans="1:30" x14ac:dyDescent="0.3">
      <c r="A17" s="131"/>
      <c r="B17" s="9" t="s">
        <v>176</v>
      </c>
      <c r="C17" s="9" t="s">
        <v>177</v>
      </c>
      <c r="D17" s="9" t="s">
        <v>113</v>
      </c>
      <c r="E17" s="7"/>
      <c r="F17" s="19">
        <v>0</v>
      </c>
      <c r="G17" s="19">
        <v>0</v>
      </c>
      <c r="H17" s="19">
        <v>0</v>
      </c>
      <c r="I17" s="19">
        <v>0</v>
      </c>
      <c r="J17" s="19">
        <v>0</v>
      </c>
      <c r="K17" s="19">
        <v>0</v>
      </c>
      <c r="L17" s="19">
        <v>0</v>
      </c>
      <c r="M17" s="19">
        <v>0</v>
      </c>
      <c r="N17" s="19">
        <v>0</v>
      </c>
      <c r="O17" s="19">
        <v>0</v>
      </c>
      <c r="P17" s="19">
        <v>0</v>
      </c>
      <c r="Q17" s="19">
        <v>0</v>
      </c>
      <c r="S17" s="151"/>
      <c r="T17" s="151"/>
      <c r="U17" s="151"/>
      <c r="V17" s="151"/>
      <c r="W17" s="151"/>
      <c r="X17" s="151"/>
      <c r="Y17" s="151"/>
      <c r="Z17" s="151"/>
      <c r="AA17" s="151"/>
      <c r="AB17" s="151"/>
      <c r="AC17" s="151"/>
      <c r="AD17" s="151"/>
    </row>
    <row r="18" spans="1:30" x14ac:dyDescent="0.3">
      <c r="A18" s="131"/>
      <c r="B18" s="9" t="s">
        <v>159</v>
      </c>
      <c r="C18" s="9" t="s">
        <v>160</v>
      </c>
      <c r="D18" s="9" t="s">
        <v>113</v>
      </c>
      <c r="E18" s="7"/>
      <c r="F18" s="18">
        <v>0</v>
      </c>
      <c r="G18" s="18">
        <v>0</v>
      </c>
      <c r="H18" s="18">
        <v>0</v>
      </c>
      <c r="I18" s="18">
        <v>0</v>
      </c>
      <c r="J18" s="18">
        <v>201.92307692307693</v>
      </c>
      <c r="K18" s="18">
        <v>0</v>
      </c>
      <c r="L18" s="18">
        <v>0</v>
      </c>
      <c r="M18" s="18">
        <v>201.92307692307693</v>
      </c>
      <c r="N18" s="18">
        <v>0</v>
      </c>
      <c r="O18" s="18">
        <v>0</v>
      </c>
      <c r="P18" s="18">
        <v>201.92307692307693</v>
      </c>
      <c r="Q18" s="18">
        <v>0</v>
      </c>
      <c r="S18" s="151"/>
      <c r="T18" s="151"/>
      <c r="U18" s="151"/>
      <c r="V18" s="151"/>
      <c r="W18" s="151"/>
      <c r="X18" s="151"/>
      <c r="Y18" s="151"/>
      <c r="Z18" s="151"/>
      <c r="AA18" s="151"/>
      <c r="AB18" s="151"/>
      <c r="AC18" s="151"/>
      <c r="AD18" s="151"/>
    </row>
    <row r="19" spans="1:30" x14ac:dyDescent="0.3">
      <c r="A19" s="131"/>
      <c r="B19" s="9" t="s">
        <v>174</v>
      </c>
      <c r="C19" s="9" t="s">
        <v>175</v>
      </c>
      <c r="D19" s="9" t="s">
        <v>113</v>
      </c>
      <c r="E19" s="7"/>
      <c r="F19" s="18">
        <v>0</v>
      </c>
      <c r="G19" s="18">
        <v>0</v>
      </c>
      <c r="H19" s="18">
        <v>0</v>
      </c>
      <c r="I19" s="18">
        <v>0</v>
      </c>
      <c r="J19" s="18">
        <v>0</v>
      </c>
      <c r="K19" s="18">
        <v>0</v>
      </c>
      <c r="L19" s="18">
        <v>0</v>
      </c>
      <c r="M19" s="18">
        <v>0</v>
      </c>
      <c r="N19" s="18">
        <v>0</v>
      </c>
      <c r="O19" s="18">
        <v>0</v>
      </c>
      <c r="P19" s="18">
        <v>0</v>
      </c>
      <c r="Q19" s="18">
        <v>0</v>
      </c>
      <c r="S19" s="151"/>
      <c r="T19" s="151"/>
      <c r="U19" s="151"/>
      <c r="V19" s="151"/>
      <c r="W19" s="151"/>
      <c r="X19" s="151"/>
      <c r="Y19" s="151"/>
      <c r="Z19" s="151"/>
      <c r="AA19" s="151"/>
      <c r="AB19" s="151"/>
      <c r="AC19" s="151"/>
      <c r="AD19" s="151"/>
    </row>
    <row r="20" spans="1:30" x14ac:dyDescent="0.3">
      <c r="A20" s="131"/>
      <c r="B20" s="9" t="s">
        <v>52</v>
      </c>
      <c r="C20" s="9" t="s">
        <v>53</v>
      </c>
      <c r="D20" s="9" t="s">
        <v>113</v>
      </c>
      <c r="E20" s="7"/>
      <c r="F20" s="18">
        <v>0</v>
      </c>
      <c r="G20" s="18">
        <v>3.5214128711999999</v>
      </c>
      <c r="H20" s="18">
        <v>0</v>
      </c>
      <c r="I20" s="18">
        <v>0</v>
      </c>
      <c r="J20" s="18">
        <v>0</v>
      </c>
      <c r="K20" s="18">
        <v>0</v>
      </c>
      <c r="L20" s="18">
        <v>0</v>
      </c>
      <c r="M20" s="18">
        <v>3.5214128711999999</v>
      </c>
      <c r="N20" s="18">
        <v>0</v>
      </c>
      <c r="O20" s="18">
        <v>0</v>
      </c>
      <c r="P20" s="18">
        <v>0</v>
      </c>
      <c r="Q20" s="18">
        <v>0</v>
      </c>
      <c r="S20" s="151"/>
      <c r="T20" s="151"/>
      <c r="U20" s="151"/>
      <c r="V20" s="151"/>
      <c r="W20" s="151"/>
      <c r="X20" s="151"/>
      <c r="Y20" s="151"/>
      <c r="Z20" s="151"/>
      <c r="AA20" s="151"/>
      <c r="AB20" s="151"/>
      <c r="AC20" s="151"/>
      <c r="AD20" s="151"/>
    </row>
    <row r="21" spans="1:30" x14ac:dyDescent="0.3">
      <c r="A21" s="131"/>
      <c r="B21" s="9" t="s">
        <v>13</v>
      </c>
      <c r="C21" s="9" t="s">
        <v>14</v>
      </c>
      <c r="D21" s="9" t="s">
        <v>109</v>
      </c>
      <c r="E21" s="7"/>
      <c r="F21" s="18">
        <v>17.757900699163265</v>
      </c>
      <c r="G21" s="18">
        <v>18.022708386671933</v>
      </c>
      <c r="H21" s="18">
        <v>18.601186452026706</v>
      </c>
      <c r="I21" s="18">
        <v>18.601186452026706</v>
      </c>
      <c r="J21" s="18">
        <v>18.601186452026706</v>
      </c>
      <c r="K21" s="18">
        <v>18.601186452026706</v>
      </c>
      <c r="L21" s="18">
        <v>18.601186452026706</v>
      </c>
      <c r="M21" s="18">
        <v>18.601186452026706</v>
      </c>
      <c r="N21" s="18">
        <v>18.601186452026706</v>
      </c>
      <c r="O21" s="18">
        <v>18.601186452026706</v>
      </c>
      <c r="P21" s="18">
        <v>18.601186452026706</v>
      </c>
      <c r="Q21" s="18">
        <v>18.601186452026706</v>
      </c>
      <c r="S21" s="151"/>
      <c r="T21" s="151"/>
      <c r="U21" s="151"/>
      <c r="V21" s="151"/>
      <c r="W21" s="151"/>
      <c r="X21" s="151"/>
      <c r="Y21" s="151"/>
      <c r="Z21" s="151"/>
      <c r="AA21" s="151"/>
      <c r="AB21" s="151"/>
      <c r="AC21" s="151"/>
      <c r="AD21" s="151"/>
    </row>
    <row r="22" spans="1:30" x14ac:dyDescent="0.3">
      <c r="A22" s="131"/>
      <c r="B22" s="9" t="s">
        <v>15</v>
      </c>
      <c r="C22" s="9" t="s">
        <v>16</v>
      </c>
      <c r="D22" s="9" t="s">
        <v>109</v>
      </c>
      <c r="E22" s="7"/>
      <c r="F22" s="18">
        <v>7.9951780070567846</v>
      </c>
      <c r="G22" s="18">
        <v>8.1004691914060025</v>
      </c>
      <c r="H22" s="18">
        <v>8.2071507754885484</v>
      </c>
      <c r="I22" s="18">
        <v>8.2071507754885484</v>
      </c>
      <c r="J22" s="18">
        <v>8.2071507754885484</v>
      </c>
      <c r="K22" s="18">
        <v>8.2071507754885484</v>
      </c>
      <c r="L22" s="18">
        <v>8.2071507754885467</v>
      </c>
      <c r="M22" s="18">
        <v>8.2071507754885467</v>
      </c>
      <c r="N22" s="18">
        <v>8.2071507754885467</v>
      </c>
      <c r="O22" s="18">
        <v>8.2071507754885467</v>
      </c>
      <c r="P22" s="18">
        <v>8.2071507754885467</v>
      </c>
      <c r="Q22" s="18">
        <v>8.2071507754885467</v>
      </c>
      <c r="S22" s="151"/>
      <c r="T22" s="151"/>
      <c r="U22" s="151"/>
      <c r="V22" s="151"/>
      <c r="W22" s="151"/>
      <c r="X22" s="151"/>
      <c r="Y22" s="151"/>
      <c r="Z22" s="151"/>
      <c r="AA22" s="151"/>
      <c r="AB22" s="151"/>
      <c r="AC22" s="151"/>
      <c r="AD22" s="151"/>
    </row>
    <row r="23" spans="1:30" x14ac:dyDescent="0.3">
      <c r="A23" s="131"/>
      <c r="B23" s="9" t="s">
        <v>21</v>
      </c>
      <c r="C23" s="9" t="s">
        <v>22</v>
      </c>
      <c r="D23" s="9" t="s">
        <v>109</v>
      </c>
      <c r="E23" s="7"/>
      <c r="F23" s="18">
        <v>0.86364874334163899</v>
      </c>
      <c r="G23" s="18">
        <v>0.87502243369878174</v>
      </c>
      <c r="H23" s="18">
        <v>0.8865462967331118</v>
      </c>
      <c r="I23" s="18">
        <v>0.8865462967331118</v>
      </c>
      <c r="J23" s="18">
        <v>0.8865462967331118</v>
      </c>
      <c r="K23" s="18">
        <v>0.8865462967331118</v>
      </c>
      <c r="L23" s="18">
        <v>0.8865462967331118</v>
      </c>
      <c r="M23" s="18">
        <v>0.8865462967331118</v>
      </c>
      <c r="N23" s="18">
        <v>0.8865462967331118</v>
      </c>
      <c r="O23" s="18">
        <v>0.8865462967331118</v>
      </c>
      <c r="P23" s="18">
        <v>0.8865462967331118</v>
      </c>
      <c r="Q23" s="18">
        <v>0.8865462967331118</v>
      </c>
      <c r="S23" s="151"/>
      <c r="T23" s="151"/>
      <c r="U23" s="151"/>
      <c r="V23" s="151"/>
      <c r="W23" s="151"/>
      <c r="X23" s="151"/>
      <c r="Y23" s="151"/>
      <c r="Z23" s="151"/>
      <c r="AA23" s="151"/>
      <c r="AB23" s="151"/>
      <c r="AC23" s="151"/>
      <c r="AD23" s="151"/>
    </row>
    <row r="24" spans="1:30" x14ac:dyDescent="0.3">
      <c r="A24" s="131"/>
      <c r="B24" s="9" t="s">
        <v>23</v>
      </c>
      <c r="C24" s="9" t="s">
        <v>24</v>
      </c>
      <c r="D24" s="9" t="s">
        <v>109</v>
      </c>
      <c r="E24" s="7"/>
      <c r="F24" s="18">
        <v>4.8175040000000002E-2</v>
      </c>
      <c r="G24" s="18">
        <v>4.8893440000000003E-2</v>
      </c>
      <c r="H24" s="18">
        <v>5.0462779999999999E-2</v>
      </c>
      <c r="I24" s="18">
        <v>5.0462779999999999E-2</v>
      </c>
      <c r="J24" s="18">
        <v>5.0462779999999999E-2</v>
      </c>
      <c r="K24" s="18">
        <v>0</v>
      </c>
      <c r="L24" s="18">
        <v>0</v>
      </c>
      <c r="M24" s="18">
        <v>0</v>
      </c>
      <c r="N24" s="18">
        <v>0</v>
      </c>
      <c r="O24" s="18">
        <v>0</v>
      </c>
      <c r="P24" s="18">
        <v>0</v>
      </c>
      <c r="Q24" s="18">
        <v>0</v>
      </c>
      <c r="S24" s="151"/>
      <c r="T24" s="151"/>
      <c r="U24" s="151"/>
      <c r="V24" s="151"/>
      <c r="W24" s="151"/>
      <c r="X24" s="151"/>
      <c r="Y24" s="151"/>
      <c r="Z24" s="151"/>
      <c r="AA24" s="151"/>
      <c r="AB24" s="151"/>
      <c r="AC24" s="151"/>
      <c r="AD24" s="151"/>
    </row>
    <row r="25" spans="1:30" customFormat="1" ht="6.75" customHeight="1" x14ac:dyDescent="0.3">
      <c r="B25" s="24"/>
      <c r="C25" s="15"/>
      <c r="D25" s="15"/>
      <c r="E25" s="72"/>
    </row>
    <row r="26" spans="1:30" ht="28.5" customHeight="1" x14ac:dyDescent="0.3">
      <c r="B26" s="164" t="s">
        <v>55</v>
      </c>
      <c r="C26" s="164"/>
      <c r="D26" s="164"/>
      <c r="E26" s="7"/>
      <c r="F26" s="92">
        <f t="shared" ref="F26:Q26" si="1">+SUM(F7:F24)</f>
        <v>268.24459176760627</v>
      </c>
      <c r="G26" s="92">
        <f t="shared" si="1"/>
        <v>275.54401802961621</v>
      </c>
      <c r="H26" s="92">
        <f t="shared" si="1"/>
        <v>284.57725587525442</v>
      </c>
      <c r="I26" s="92">
        <f t="shared" si="1"/>
        <v>289.00255940403565</v>
      </c>
      <c r="J26" s="92">
        <f t="shared" si="1"/>
        <v>1009.8427007068469</v>
      </c>
      <c r="K26" s="92">
        <f t="shared" si="1"/>
        <v>807.93437755725074</v>
      </c>
      <c r="L26" s="92">
        <f t="shared" si="1"/>
        <v>812.5788310214607</v>
      </c>
      <c r="M26" s="92">
        <f t="shared" si="1"/>
        <v>1013.5111666568015</v>
      </c>
      <c r="N26" s="92">
        <f t="shared" si="1"/>
        <v>801.01027720262891</v>
      </c>
      <c r="O26" s="92">
        <f t="shared" si="1"/>
        <v>805.68350048262892</v>
      </c>
      <c r="P26" s="92">
        <f t="shared" si="1"/>
        <v>1002.9333541257058</v>
      </c>
      <c r="Q26" s="92">
        <f t="shared" si="1"/>
        <v>801.01027720262891</v>
      </c>
    </row>
    <row r="27" spans="1:30" x14ac:dyDescent="0.3">
      <c r="B27" s="176" t="s">
        <v>179</v>
      </c>
      <c r="C27" s="176"/>
      <c r="D27" s="176"/>
      <c r="E27" s="7"/>
      <c r="F27" s="7"/>
      <c r="G27" s="7"/>
      <c r="H27" s="7"/>
      <c r="I27" s="7"/>
      <c r="J27" s="7"/>
      <c r="K27" s="7"/>
      <c r="L27" s="7"/>
      <c r="M27" s="7"/>
      <c r="N27" s="7"/>
      <c r="O27" s="7"/>
      <c r="P27" s="7"/>
      <c r="Q27" s="7"/>
    </row>
    <row r="28" spans="1:30" x14ac:dyDescent="0.3">
      <c r="B28" s="176"/>
      <c r="C28" s="176"/>
      <c r="D28" s="176"/>
      <c r="E28" s="7"/>
    </row>
    <row r="29" spans="1:30" ht="16.5" customHeight="1" x14ac:dyDescent="0.3">
      <c r="B29" s="176" t="s">
        <v>180</v>
      </c>
      <c r="C29" s="176"/>
      <c r="D29" s="176"/>
      <c r="E29" s="7"/>
    </row>
    <row r="30" spans="1:30" x14ac:dyDescent="0.3">
      <c r="B30" s="176"/>
      <c r="C30" s="176"/>
      <c r="D30" s="176"/>
      <c r="E30" s="7"/>
    </row>
    <row r="31" spans="1:30" x14ac:dyDescent="0.3">
      <c r="B31" s="115"/>
      <c r="C31" s="115"/>
      <c r="D31" s="115"/>
      <c r="E31" s="7"/>
    </row>
    <row r="32" spans="1:30" ht="25.5" customHeight="1" x14ac:dyDescent="0.3">
      <c r="B32" s="23" t="s">
        <v>162</v>
      </c>
      <c r="C32"/>
      <c r="D32"/>
      <c r="E32" s="7"/>
    </row>
    <row r="33" spans="1:30" ht="18" x14ac:dyDescent="0.3">
      <c r="B33" s="9" t="s">
        <v>178</v>
      </c>
      <c r="C33" s="9" t="s">
        <v>171</v>
      </c>
      <c r="D33" s="9" t="s">
        <v>163</v>
      </c>
      <c r="E33" s="7"/>
      <c r="F33" s="18">
        <v>0</v>
      </c>
      <c r="G33" s="18">
        <v>0</v>
      </c>
      <c r="H33" s="18">
        <v>0</v>
      </c>
      <c r="I33" s="18">
        <v>0</v>
      </c>
      <c r="J33" s="18">
        <v>6009.4449420000001</v>
      </c>
      <c r="K33" s="18">
        <v>0</v>
      </c>
      <c r="L33" s="18">
        <v>0</v>
      </c>
      <c r="M33" s="18">
        <v>0</v>
      </c>
      <c r="N33" s="18">
        <v>0</v>
      </c>
      <c r="O33" s="18">
        <v>0</v>
      </c>
      <c r="P33" s="18">
        <v>0</v>
      </c>
      <c r="Q33" s="18">
        <v>0</v>
      </c>
      <c r="S33" s="151"/>
      <c r="T33" s="151"/>
      <c r="U33" s="151"/>
      <c r="V33" s="151"/>
      <c r="W33" s="151"/>
      <c r="X33" s="151"/>
      <c r="Y33" s="151"/>
      <c r="Z33" s="151"/>
      <c r="AA33" s="151"/>
      <c r="AB33" s="151"/>
      <c r="AC33" s="151"/>
      <c r="AD33" s="151"/>
    </row>
    <row r="34" spans="1:30" customFormat="1" ht="6.75" customHeight="1" x14ac:dyDescent="0.3">
      <c r="B34" s="24"/>
      <c r="C34" s="15"/>
      <c r="D34" s="15"/>
      <c r="E34" s="72"/>
    </row>
    <row r="35" spans="1:30" ht="28.5" customHeight="1" x14ac:dyDescent="0.3">
      <c r="B35" s="164" t="s">
        <v>55</v>
      </c>
      <c r="C35" s="164"/>
      <c r="D35" s="164"/>
      <c r="E35" s="7"/>
      <c r="F35" s="92">
        <f t="shared" ref="F35:Q35" si="2">+SUM(F33:F33)</f>
        <v>0</v>
      </c>
      <c r="G35" s="92">
        <f t="shared" si="2"/>
        <v>0</v>
      </c>
      <c r="H35" s="92">
        <f t="shared" si="2"/>
        <v>0</v>
      </c>
      <c r="I35" s="92">
        <f t="shared" si="2"/>
        <v>0</v>
      </c>
      <c r="J35" s="92">
        <f t="shared" si="2"/>
        <v>6009.4449420000001</v>
      </c>
      <c r="K35" s="92">
        <f t="shared" si="2"/>
        <v>0</v>
      </c>
      <c r="L35" s="92">
        <f t="shared" si="2"/>
        <v>0</v>
      </c>
      <c r="M35" s="92">
        <f t="shared" si="2"/>
        <v>0</v>
      </c>
      <c r="N35" s="92">
        <f t="shared" si="2"/>
        <v>0</v>
      </c>
      <c r="O35" s="92">
        <f t="shared" si="2"/>
        <v>0</v>
      </c>
      <c r="P35" s="92">
        <f t="shared" si="2"/>
        <v>0</v>
      </c>
      <c r="Q35" s="92">
        <f t="shared" si="2"/>
        <v>0</v>
      </c>
    </row>
    <row r="36" spans="1:30" ht="26.25" customHeight="1" x14ac:dyDescent="0.3">
      <c r="B36" s="176" t="s">
        <v>182</v>
      </c>
      <c r="C36" s="176"/>
      <c r="D36" s="176"/>
      <c r="E36" s="7"/>
    </row>
    <row r="37" spans="1:30" ht="15" customHeight="1" x14ac:dyDescent="0.3">
      <c r="B37" s="176" t="s">
        <v>181</v>
      </c>
      <c r="C37" s="176"/>
      <c r="D37" s="176"/>
      <c r="E37" s="7"/>
    </row>
    <row r="38" spans="1:30" ht="15" customHeight="1" x14ac:dyDescent="0.3">
      <c r="B38" s="176"/>
      <c r="C38" s="176"/>
      <c r="D38" s="176"/>
      <c r="E38" s="135"/>
    </row>
    <row r="39" spans="1:30" x14ac:dyDescent="0.3">
      <c r="B39" s="1"/>
      <c r="C39" s="115"/>
      <c r="D39" s="115"/>
      <c r="E39" s="7"/>
    </row>
    <row r="40" spans="1:30" ht="30.75" customHeight="1" x14ac:dyDescent="0.3">
      <c r="B40" s="173" t="s">
        <v>118</v>
      </c>
      <c r="C40" s="173"/>
      <c r="D40" s="173"/>
      <c r="E40" s="7"/>
    </row>
    <row r="41" spans="1:30" x14ac:dyDescent="0.3">
      <c r="B41" s="174" t="s">
        <v>0</v>
      </c>
      <c r="C41" s="168" t="s">
        <v>1</v>
      </c>
      <c r="D41" s="168" t="s">
        <v>115</v>
      </c>
      <c r="E41" s="7"/>
      <c r="F41" s="6">
        <v>2022</v>
      </c>
      <c r="G41" s="6">
        <v>2022</v>
      </c>
      <c r="H41" s="6">
        <v>2022</v>
      </c>
      <c r="I41" s="6">
        <v>2022</v>
      </c>
      <c r="J41" s="6">
        <v>2022</v>
      </c>
      <c r="K41" s="6">
        <v>2022</v>
      </c>
      <c r="L41" s="6">
        <v>2022</v>
      </c>
      <c r="M41" s="6">
        <v>2022</v>
      </c>
      <c r="N41" s="6">
        <v>2022</v>
      </c>
      <c r="O41" s="6">
        <v>2022</v>
      </c>
      <c r="P41" s="6">
        <v>2022</v>
      </c>
      <c r="Q41" s="6">
        <v>2022</v>
      </c>
    </row>
    <row r="42" spans="1:30" x14ac:dyDescent="0.3">
      <c r="B42" s="175"/>
      <c r="C42" s="169"/>
      <c r="D42" s="169"/>
      <c r="E42" s="7"/>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7" t="s">
        <v>59</v>
      </c>
      <c r="B43" s="9" t="s">
        <v>27</v>
      </c>
      <c r="C43" s="9" t="s">
        <v>28</v>
      </c>
      <c r="D43" s="9" t="s">
        <v>112</v>
      </c>
      <c r="E43" s="7"/>
      <c r="F43" s="18">
        <v>0</v>
      </c>
      <c r="G43" s="18">
        <v>0</v>
      </c>
      <c r="H43" s="18">
        <v>0</v>
      </c>
      <c r="I43" s="18">
        <v>0</v>
      </c>
      <c r="J43" s="18">
        <v>0</v>
      </c>
      <c r="K43" s="18">
        <v>1.4257660471664431</v>
      </c>
      <c r="L43" s="18">
        <v>0</v>
      </c>
      <c r="M43" s="18">
        <v>0</v>
      </c>
      <c r="N43" s="18">
        <v>0</v>
      </c>
      <c r="O43" s="18">
        <v>0</v>
      </c>
      <c r="P43" s="18">
        <v>0</v>
      </c>
      <c r="Q43" s="18">
        <v>1.4257660471664431</v>
      </c>
      <c r="S43" s="151"/>
      <c r="T43" s="151"/>
      <c r="U43" s="151"/>
      <c r="V43" s="151"/>
      <c r="W43" s="151"/>
      <c r="X43" s="151"/>
      <c r="Y43" s="151"/>
      <c r="Z43" s="151"/>
      <c r="AA43" s="151"/>
      <c r="AB43" s="151"/>
      <c r="AC43" s="151"/>
      <c r="AD43" s="151"/>
    </row>
    <row r="44" spans="1:30" x14ac:dyDescent="0.3">
      <c r="A44" s="27" t="s">
        <v>59</v>
      </c>
      <c r="B44" s="9" t="s">
        <v>33</v>
      </c>
      <c r="C44" s="9" t="s">
        <v>34</v>
      </c>
      <c r="D44" s="9" t="s">
        <v>112</v>
      </c>
      <c r="E44" s="7"/>
      <c r="F44" s="18">
        <v>0</v>
      </c>
      <c r="G44" s="18">
        <v>0.98409061689473687</v>
      </c>
      <c r="H44" s="18">
        <v>0</v>
      </c>
      <c r="I44" s="18">
        <v>0</v>
      </c>
      <c r="J44" s="18">
        <v>0</v>
      </c>
      <c r="K44" s="18">
        <v>0</v>
      </c>
      <c r="L44" s="18">
        <v>0</v>
      </c>
      <c r="M44" s="18">
        <v>0.98409061689473687</v>
      </c>
      <c r="N44" s="18">
        <v>0</v>
      </c>
      <c r="O44" s="18">
        <v>0</v>
      </c>
      <c r="P44" s="18">
        <v>0</v>
      </c>
      <c r="Q44" s="18">
        <v>0</v>
      </c>
      <c r="S44" s="151"/>
      <c r="T44" s="151"/>
      <c r="U44" s="151"/>
      <c r="V44" s="151"/>
      <c r="W44" s="151"/>
      <c r="X44" s="151"/>
      <c r="Y44" s="151"/>
      <c r="Z44" s="151"/>
      <c r="AA44" s="151"/>
      <c r="AB44" s="151"/>
      <c r="AC44" s="151"/>
      <c r="AD44" s="151"/>
    </row>
    <row r="45" spans="1:30" x14ac:dyDescent="0.3">
      <c r="A45" s="27" t="s">
        <v>59</v>
      </c>
      <c r="B45" s="9" t="s">
        <v>29</v>
      </c>
      <c r="C45" s="9" t="s">
        <v>30</v>
      </c>
      <c r="D45" s="9" t="s">
        <v>112</v>
      </c>
      <c r="E45" s="7"/>
      <c r="F45" s="18">
        <v>0</v>
      </c>
      <c r="G45" s="18">
        <v>0</v>
      </c>
      <c r="H45" s="18">
        <v>0</v>
      </c>
      <c r="I45" s="18">
        <v>1.445942759999999</v>
      </c>
      <c r="J45" s="18">
        <v>0</v>
      </c>
      <c r="K45" s="18">
        <v>0</v>
      </c>
      <c r="L45" s="18">
        <v>0</v>
      </c>
      <c r="M45" s="18">
        <v>0</v>
      </c>
      <c r="N45" s="18">
        <v>0</v>
      </c>
      <c r="O45" s="18">
        <v>1.445942759999999</v>
      </c>
      <c r="P45" s="18">
        <v>0</v>
      </c>
      <c r="Q45" s="18">
        <v>0</v>
      </c>
      <c r="S45" s="151"/>
      <c r="T45" s="151"/>
      <c r="U45" s="151"/>
      <c r="V45" s="151"/>
      <c r="W45" s="151"/>
      <c r="X45" s="151"/>
      <c r="Y45" s="151"/>
      <c r="Z45" s="151"/>
      <c r="AA45" s="151"/>
      <c r="AB45" s="151"/>
      <c r="AC45" s="151"/>
      <c r="AD45" s="151"/>
    </row>
    <row r="46" spans="1:30" x14ac:dyDescent="0.3">
      <c r="A46" s="27" t="s">
        <v>59</v>
      </c>
      <c r="B46" s="9" t="s">
        <v>31</v>
      </c>
      <c r="C46" s="9" t="s">
        <v>32</v>
      </c>
      <c r="D46" s="9" t="s">
        <v>112</v>
      </c>
      <c r="E46" s="7"/>
      <c r="F46" s="18">
        <v>0</v>
      </c>
      <c r="G46" s="18">
        <v>2.4354049257142849</v>
      </c>
      <c r="H46" s="18">
        <v>0</v>
      </c>
      <c r="I46" s="18">
        <v>0</v>
      </c>
      <c r="J46" s="18">
        <v>0</v>
      </c>
      <c r="K46" s="18">
        <v>0</v>
      </c>
      <c r="L46" s="18">
        <v>0</v>
      </c>
      <c r="M46" s="18">
        <v>2.4354049257142849</v>
      </c>
      <c r="N46" s="18">
        <v>0</v>
      </c>
      <c r="O46" s="18">
        <v>0</v>
      </c>
      <c r="P46" s="18">
        <v>0</v>
      </c>
      <c r="Q46" s="18">
        <v>0</v>
      </c>
      <c r="S46" s="151"/>
      <c r="T46" s="151"/>
      <c r="U46" s="151"/>
      <c r="V46" s="151"/>
      <c r="W46" s="151"/>
      <c r="X46" s="151"/>
      <c r="Y46" s="151"/>
      <c r="Z46" s="151"/>
      <c r="AA46" s="151"/>
      <c r="AB46" s="151"/>
      <c r="AC46" s="151"/>
      <c r="AD46" s="151"/>
    </row>
    <row r="47" spans="1:30" x14ac:dyDescent="0.3">
      <c r="A47" s="27" t="s">
        <v>59</v>
      </c>
      <c r="B47" s="9" t="s">
        <v>37</v>
      </c>
      <c r="C47" s="9" t="s">
        <v>38</v>
      </c>
      <c r="D47" s="9" t="s">
        <v>112</v>
      </c>
      <c r="E47" s="7"/>
      <c r="F47" s="18">
        <v>0</v>
      </c>
      <c r="G47" s="18">
        <v>0</v>
      </c>
      <c r="H47" s="18">
        <v>0</v>
      </c>
      <c r="I47" s="18">
        <v>0</v>
      </c>
      <c r="J47" s="18">
        <v>0</v>
      </c>
      <c r="K47" s="18">
        <v>0</v>
      </c>
      <c r="L47" s="18">
        <v>0</v>
      </c>
      <c r="M47" s="18">
        <v>0</v>
      </c>
      <c r="N47" s="18">
        <v>0</v>
      </c>
      <c r="O47" s="18">
        <v>0.21794946084997552</v>
      </c>
      <c r="P47" s="18">
        <v>0</v>
      </c>
      <c r="Q47" s="18">
        <v>0</v>
      </c>
      <c r="S47" s="151"/>
      <c r="T47" s="151"/>
      <c r="U47" s="151"/>
      <c r="V47" s="151"/>
      <c r="W47" s="151"/>
      <c r="X47" s="151"/>
      <c r="Y47" s="151"/>
      <c r="Z47" s="151"/>
      <c r="AA47" s="151"/>
      <c r="AB47" s="151"/>
      <c r="AC47" s="151"/>
      <c r="AD47" s="151"/>
    </row>
    <row r="48" spans="1:30" x14ac:dyDescent="0.3">
      <c r="A48" s="27" t="s">
        <v>59</v>
      </c>
      <c r="B48" s="9" t="s">
        <v>35</v>
      </c>
      <c r="C48" s="9" t="s">
        <v>36</v>
      </c>
      <c r="D48" s="9" t="s">
        <v>112</v>
      </c>
      <c r="E48" s="7"/>
      <c r="F48" s="18">
        <v>0</v>
      </c>
      <c r="G48" s="18">
        <v>0</v>
      </c>
      <c r="H48" s="18">
        <v>0</v>
      </c>
      <c r="I48" s="18">
        <v>0</v>
      </c>
      <c r="J48" s="18">
        <v>0.2424831849999998</v>
      </c>
      <c r="K48" s="18">
        <v>0</v>
      </c>
      <c r="L48" s="18">
        <v>0</v>
      </c>
      <c r="M48" s="18">
        <v>0</v>
      </c>
      <c r="N48" s="18">
        <v>0</v>
      </c>
      <c r="O48" s="18">
        <v>0</v>
      </c>
      <c r="P48" s="18">
        <v>0.24248318499999977</v>
      </c>
      <c r="Q48" s="18">
        <v>0</v>
      </c>
      <c r="S48" s="151"/>
      <c r="T48" s="151"/>
      <c r="U48" s="151"/>
      <c r="V48" s="151"/>
      <c r="W48" s="151"/>
      <c r="X48" s="151"/>
      <c r="Y48" s="151"/>
      <c r="Z48" s="151"/>
      <c r="AA48" s="151"/>
      <c r="AB48" s="151"/>
      <c r="AC48" s="151"/>
      <c r="AD48" s="151"/>
    </row>
    <row r="49" spans="1:30" x14ac:dyDescent="0.3">
      <c r="A49" s="27" t="s">
        <v>59</v>
      </c>
      <c r="B49" s="9" t="s">
        <v>154</v>
      </c>
      <c r="C49" s="9" t="s">
        <v>155</v>
      </c>
      <c r="D49" s="9" t="s">
        <v>112</v>
      </c>
      <c r="E49" s="7"/>
      <c r="F49" s="18">
        <v>0</v>
      </c>
      <c r="G49" s="18">
        <v>0</v>
      </c>
      <c r="H49" s="18">
        <v>0</v>
      </c>
      <c r="I49" s="18">
        <v>0</v>
      </c>
      <c r="J49" s="18">
        <v>0</v>
      </c>
      <c r="K49" s="18">
        <v>0</v>
      </c>
      <c r="L49" s="18">
        <v>0</v>
      </c>
      <c r="M49" s="18">
        <v>0</v>
      </c>
      <c r="N49" s="18">
        <v>0</v>
      </c>
      <c r="O49" s="18">
        <v>0</v>
      </c>
      <c r="P49" s="18">
        <v>0</v>
      </c>
      <c r="Q49" s="18">
        <v>0</v>
      </c>
      <c r="S49" s="151"/>
      <c r="T49" s="151"/>
      <c r="U49" s="151"/>
      <c r="V49" s="151"/>
      <c r="W49" s="151"/>
      <c r="X49" s="151"/>
      <c r="Y49" s="151"/>
      <c r="Z49" s="151"/>
      <c r="AA49" s="151"/>
      <c r="AB49" s="151"/>
      <c r="AC49" s="151"/>
      <c r="AD49" s="151"/>
    </row>
    <row r="50" spans="1:30" x14ac:dyDescent="0.3">
      <c r="A50" s="27" t="s">
        <v>59</v>
      </c>
      <c r="B50" s="9" t="s">
        <v>39</v>
      </c>
      <c r="C50" s="9" t="s">
        <v>40</v>
      </c>
      <c r="D50" s="9" t="s">
        <v>112</v>
      </c>
      <c r="E50" s="7"/>
      <c r="F50" s="18">
        <v>0</v>
      </c>
      <c r="G50" s="18">
        <v>0</v>
      </c>
      <c r="H50" s="18">
        <v>0</v>
      </c>
      <c r="I50" s="18">
        <v>0.12026002000000001</v>
      </c>
      <c r="J50" s="18">
        <v>0</v>
      </c>
      <c r="K50" s="18">
        <v>0</v>
      </c>
      <c r="L50" s="18">
        <v>0</v>
      </c>
      <c r="M50" s="18">
        <v>0</v>
      </c>
      <c r="N50" s="18">
        <v>0</v>
      </c>
      <c r="O50" s="18">
        <v>0.12026002000000001</v>
      </c>
      <c r="P50" s="18">
        <v>0</v>
      </c>
      <c r="Q50" s="18">
        <v>0</v>
      </c>
      <c r="S50" s="151"/>
      <c r="T50" s="151"/>
      <c r="U50" s="151"/>
      <c r="V50" s="151"/>
      <c r="W50" s="151"/>
      <c r="X50" s="151"/>
      <c r="Y50" s="151"/>
      <c r="Z50" s="151"/>
      <c r="AA50" s="151"/>
      <c r="AB50" s="151"/>
      <c r="AC50" s="151"/>
      <c r="AD50" s="151"/>
    </row>
    <row r="51" spans="1:30" x14ac:dyDescent="0.3">
      <c r="A51" s="27" t="s">
        <v>59</v>
      </c>
      <c r="B51" s="9" t="s">
        <v>41</v>
      </c>
      <c r="C51" s="9" t="s">
        <v>42</v>
      </c>
      <c r="D51" s="9" t="s">
        <v>112</v>
      </c>
      <c r="E51" s="7"/>
      <c r="F51" s="18">
        <v>0</v>
      </c>
      <c r="G51" s="18">
        <v>0</v>
      </c>
      <c r="H51" s="18">
        <v>0</v>
      </c>
      <c r="I51" s="18">
        <v>0</v>
      </c>
      <c r="J51" s="18">
        <v>0</v>
      </c>
      <c r="K51" s="18">
        <v>0</v>
      </c>
      <c r="L51" s="18">
        <v>0</v>
      </c>
      <c r="M51" s="18">
        <v>0</v>
      </c>
      <c r="N51" s="18">
        <v>0</v>
      </c>
      <c r="O51" s="18">
        <v>0</v>
      </c>
      <c r="P51" s="18">
        <v>0</v>
      </c>
      <c r="Q51" s="18">
        <v>0</v>
      </c>
      <c r="S51" s="151"/>
      <c r="T51" s="151"/>
      <c r="U51" s="151"/>
      <c r="V51" s="151"/>
      <c r="W51" s="151"/>
      <c r="X51" s="151"/>
      <c r="Y51" s="151"/>
      <c r="Z51" s="151"/>
      <c r="AA51" s="151"/>
      <c r="AB51" s="151"/>
      <c r="AC51" s="151"/>
      <c r="AD51" s="151"/>
    </row>
    <row r="52" spans="1:30" x14ac:dyDescent="0.3">
      <c r="A52" s="27" t="s">
        <v>59</v>
      </c>
      <c r="B52" s="9" t="s">
        <v>45</v>
      </c>
      <c r="C52" s="9" t="s">
        <v>46</v>
      </c>
      <c r="D52" s="9" t="s">
        <v>112</v>
      </c>
      <c r="E52" s="7"/>
      <c r="F52" s="18">
        <v>0</v>
      </c>
      <c r="G52" s="18">
        <v>0</v>
      </c>
      <c r="H52" s="18">
        <v>0</v>
      </c>
      <c r="I52" s="18">
        <v>0</v>
      </c>
      <c r="J52" s="18">
        <v>0</v>
      </c>
      <c r="K52" s="18">
        <v>0</v>
      </c>
      <c r="L52" s="18">
        <v>0</v>
      </c>
      <c r="M52" s="18">
        <v>0</v>
      </c>
      <c r="N52" s="18">
        <v>0</v>
      </c>
      <c r="O52" s="18">
        <v>0</v>
      </c>
      <c r="P52" s="18">
        <v>0</v>
      </c>
      <c r="Q52" s="18">
        <v>0</v>
      </c>
      <c r="S52" s="151"/>
      <c r="T52" s="151"/>
      <c r="U52" s="151"/>
      <c r="V52" s="151"/>
      <c r="W52" s="151"/>
      <c r="X52" s="151"/>
      <c r="Y52" s="151"/>
      <c r="Z52" s="151"/>
      <c r="AA52" s="151"/>
      <c r="AB52" s="151"/>
      <c r="AC52" s="151"/>
      <c r="AD52" s="151"/>
    </row>
    <row r="53" spans="1:30" x14ac:dyDescent="0.3">
      <c r="A53" s="27" t="s">
        <v>59</v>
      </c>
      <c r="B53" s="9" t="s">
        <v>43</v>
      </c>
      <c r="C53" s="9" t="s">
        <v>44</v>
      </c>
      <c r="D53" s="9" t="s">
        <v>112</v>
      </c>
      <c r="E53" s="7"/>
      <c r="F53" s="18">
        <v>0</v>
      </c>
      <c r="G53" s="18">
        <v>6.9089360000000002E-2</v>
      </c>
      <c r="H53" s="18">
        <v>0</v>
      </c>
      <c r="I53" s="18">
        <v>0</v>
      </c>
      <c r="J53" s="18">
        <v>0</v>
      </c>
      <c r="K53" s="18">
        <v>0</v>
      </c>
      <c r="L53" s="18">
        <v>0</v>
      </c>
      <c r="M53" s="18">
        <v>0</v>
      </c>
      <c r="N53" s="18">
        <v>0</v>
      </c>
      <c r="O53" s="18">
        <v>0</v>
      </c>
      <c r="P53" s="18">
        <v>0</v>
      </c>
      <c r="Q53" s="18">
        <v>0</v>
      </c>
      <c r="S53" s="151"/>
      <c r="T53" s="151"/>
      <c r="U53" s="151"/>
      <c r="V53" s="151"/>
      <c r="W53" s="151"/>
      <c r="X53" s="151"/>
      <c r="Y53" s="151"/>
      <c r="Z53" s="151"/>
      <c r="AA53" s="151"/>
      <c r="AB53" s="151"/>
      <c r="AC53" s="151"/>
      <c r="AD53" s="151"/>
    </row>
    <row r="54" spans="1:30" x14ac:dyDescent="0.3">
      <c r="A54" s="27" t="s">
        <v>59</v>
      </c>
      <c r="B54" s="9" t="s">
        <v>48</v>
      </c>
      <c r="C54" s="9" t="s">
        <v>49</v>
      </c>
      <c r="D54" s="9" t="s">
        <v>112</v>
      </c>
      <c r="E54" s="7"/>
      <c r="F54" s="18">
        <v>0</v>
      </c>
      <c r="G54" s="18">
        <v>0</v>
      </c>
      <c r="H54" s="18">
        <v>0.89227885142857055</v>
      </c>
      <c r="I54" s="18">
        <v>0</v>
      </c>
      <c r="J54" s="18">
        <v>0</v>
      </c>
      <c r="K54" s="18">
        <v>0</v>
      </c>
      <c r="L54" s="18">
        <v>0</v>
      </c>
      <c r="M54" s="18">
        <v>0</v>
      </c>
      <c r="N54" s="18">
        <v>0.89227885142857055</v>
      </c>
      <c r="O54" s="18">
        <v>0</v>
      </c>
      <c r="P54" s="18">
        <v>0</v>
      </c>
      <c r="Q54" s="18">
        <v>0</v>
      </c>
      <c r="S54" s="151"/>
      <c r="T54" s="151"/>
      <c r="U54" s="151"/>
      <c r="V54" s="151"/>
      <c r="W54" s="151"/>
      <c r="X54" s="151"/>
      <c r="Y54" s="151"/>
      <c r="Z54" s="151"/>
      <c r="AA54" s="151"/>
      <c r="AB54" s="151"/>
      <c r="AC54" s="151"/>
      <c r="AD54" s="151"/>
    </row>
    <row r="55" spans="1:30" x14ac:dyDescent="0.3">
      <c r="A55" s="27" t="s">
        <v>59</v>
      </c>
      <c r="B55" s="9" t="s">
        <v>50</v>
      </c>
      <c r="C55" s="9" t="s">
        <v>51</v>
      </c>
      <c r="D55" s="9" t="s">
        <v>112</v>
      </c>
      <c r="E55" s="7"/>
      <c r="F55" s="18">
        <v>0</v>
      </c>
      <c r="G55" s="18">
        <v>0</v>
      </c>
      <c r="H55" s="18">
        <v>0</v>
      </c>
      <c r="I55" s="18">
        <v>0</v>
      </c>
      <c r="J55" s="18">
        <v>0</v>
      </c>
      <c r="K55" s="18">
        <v>0.21524922428571433</v>
      </c>
      <c r="L55" s="18">
        <v>0</v>
      </c>
      <c r="M55" s="18">
        <v>0</v>
      </c>
      <c r="N55" s="18">
        <v>0</v>
      </c>
      <c r="O55" s="18">
        <v>0</v>
      </c>
      <c r="P55" s="18">
        <v>0</v>
      </c>
      <c r="Q55" s="18">
        <v>0</v>
      </c>
      <c r="S55" s="151"/>
      <c r="T55" s="151"/>
      <c r="U55" s="151"/>
      <c r="V55" s="151"/>
      <c r="W55" s="151"/>
      <c r="X55" s="151"/>
      <c r="Y55" s="151"/>
      <c r="Z55" s="151"/>
      <c r="AA55" s="151"/>
      <c r="AB55" s="151"/>
      <c r="AC55" s="151"/>
      <c r="AD55" s="151"/>
    </row>
    <row r="56" spans="1:30" x14ac:dyDescent="0.3">
      <c r="A56" s="27" t="s">
        <v>59</v>
      </c>
      <c r="B56" s="9" t="s">
        <v>153</v>
      </c>
      <c r="C56" s="9" t="s">
        <v>152</v>
      </c>
      <c r="D56" s="9" t="s">
        <v>113</v>
      </c>
      <c r="E56" s="7"/>
      <c r="F56" s="18">
        <v>0</v>
      </c>
      <c r="G56" s="18">
        <v>0</v>
      </c>
      <c r="H56" s="18">
        <v>0</v>
      </c>
      <c r="I56" s="18">
        <v>0</v>
      </c>
      <c r="J56" s="18">
        <v>0</v>
      </c>
      <c r="K56" s="18">
        <v>0</v>
      </c>
      <c r="L56" s="18">
        <v>0</v>
      </c>
      <c r="M56" s="18">
        <v>0</v>
      </c>
      <c r="N56" s="18">
        <v>0</v>
      </c>
      <c r="O56" s="18">
        <v>0</v>
      </c>
      <c r="P56" s="18">
        <v>0</v>
      </c>
      <c r="Q56" s="18">
        <v>0</v>
      </c>
      <c r="S56" s="151"/>
      <c r="T56" s="151"/>
      <c r="U56" s="151"/>
      <c r="V56" s="151"/>
      <c r="W56" s="151"/>
      <c r="X56" s="151"/>
      <c r="Y56" s="151"/>
      <c r="Z56" s="151"/>
      <c r="AA56" s="151"/>
      <c r="AB56" s="151"/>
      <c r="AC56" s="151"/>
      <c r="AD56" s="151"/>
    </row>
    <row r="57" spans="1:30" customFormat="1" ht="6.75" customHeight="1" x14ac:dyDescent="0.3">
      <c r="B57" s="24"/>
      <c r="C57" s="15"/>
      <c r="D57" s="15"/>
      <c r="E57" s="72"/>
    </row>
    <row r="58" spans="1:30" ht="28.5" customHeight="1" x14ac:dyDescent="0.3">
      <c r="B58" s="164" t="s">
        <v>142</v>
      </c>
      <c r="C58" s="164"/>
      <c r="D58" s="164"/>
      <c r="E58" s="93"/>
      <c r="F58" s="92">
        <f t="shared" ref="F58:Q58" si="4">+SUM(F43:F56)</f>
        <v>0</v>
      </c>
      <c r="G58" s="92">
        <f t="shared" si="4"/>
        <v>3.4885849026090217</v>
      </c>
      <c r="H58" s="92">
        <f t="shared" si="4"/>
        <v>0.89227885142857055</v>
      </c>
      <c r="I58" s="92">
        <f t="shared" si="4"/>
        <v>1.5662027799999989</v>
      </c>
      <c r="J58" s="92">
        <f t="shared" si="4"/>
        <v>0.2424831849999998</v>
      </c>
      <c r="K58" s="92">
        <f t="shared" si="4"/>
        <v>1.6410152714521573</v>
      </c>
      <c r="L58" s="92">
        <f t="shared" si="4"/>
        <v>0</v>
      </c>
      <c r="M58" s="92">
        <f t="shared" si="4"/>
        <v>3.4194955426090217</v>
      </c>
      <c r="N58" s="92">
        <f t="shared" si="4"/>
        <v>0.89227885142857055</v>
      </c>
      <c r="O58" s="92">
        <f t="shared" si="4"/>
        <v>1.7841522408499744</v>
      </c>
      <c r="P58" s="92">
        <f t="shared" si="4"/>
        <v>0.24248318499999977</v>
      </c>
      <c r="Q58" s="92">
        <f t="shared" si="4"/>
        <v>1.4257660471664431</v>
      </c>
    </row>
    <row r="59" spans="1:30" x14ac:dyDescent="0.3">
      <c r="B59" s="4"/>
      <c r="C59" s="4"/>
      <c r="D59" s="4"/>
      <c r="E59" s="7"/>
    </row>
    <row r="60" spans="1:30" x14ac:dyDescent="0.3">
      <c r="B60" s="4"/>
      <c r="C60" s="4"/>
      <c r="D60" s="4"/>
      <c r="E60" s="7"/>
    </row>
    <row r="61" spans="1:30" ht="30.75" customHeight="1" x14ac:dyDescent="0.3">
      <c r="B61" s="173" t="s">
        <v>57</v>
      </c>
      <c r="C61" s="173"/>
      <c r="D61" s="173"/>
      <c r="E61" s="7"/>
    </row>
    <row r="62" spans="1:30" x14ac:dyDescent="0.3">
      <c r="B62" s="174" t="s">
        <v>0</v>
      </c>
      <c r="C62" s="168" t="s">
        <v>1</v>
      </c>
      <c r="D62" s="168" t="s">
        <v>115</v>
      </c>
      <c r="E62" s="7"/>
      <c r="F62" s="6">
        <v>2022</v>
      </c>
      <c r="G62" s="6">
        <v>2022</v>
      </c>
      <c r="H62" s="6">
        <v>2022</v>
      </c>
      <c r="I62" s="6">
        <v>2022</v>
      </c>
      <c r="J62" s="6">
        <v>2022</v>
      </c>
      <c r="K62" s="6">
        <v>2022</v>
      </c>
      <c r="L62" s="6">
        <v>2022</v>
      </c>
      <c r="M62" s="6">
        <v>2022</v>
      </c>
      <c r="N62" s="6">
        <v>2022</v>
      </c>
      <c r="O62" s="6">
        <v>2022</v>
      </c>
      <c r="P62" s="6">
        <v>2022</v>
      </c>
      <c r="Q62" s="6">
        <v>2022</v>
      </c>
    </row>
    <row r="63" spans="1:30" x14ac:dyDescent="0.3">
      <c r="B63" s="175"/>
      <c r="C63" s="169"/>
      <c r="D63" s="169"/>
      <c r="E63" s="7"/>
      <c r="F63" s="6">
        <v>1</v>
      </c>
      <c r="G63" s="6">
        <f>+F63+1</f>
        <v>2</v>
      </c>
      <c r="H63" s="6">
        <f t="shared" ref="H63" si="5">+G63+1</f>
        <v>3</v>
      </c>
      <c r="I63" s="6">
        <f t="shared" ref="I63" si="6">+H63+1</f>
        <v>4</v>
      </c>
      <c r="J63" s="6">
        <f t="shared" ref="J63" si="7">+I63+1</f>
        <v>5</v>
      </c>
      <c r="K63" s="6">
        <f t="shared" ref="K63" si="8">+J63+1</f>
        <v>6</v>
      </c>
      <c r="L63" s="6">
        <f t="shared" ref="L63" si="9">+K63+1</f>
        <v>7</v>
      </c>
      <c r="M63" s="6">
        <f t="shared" ref="M63" si="10">+L63+1</f>
        <v>8</v>
      </c>
      <c r="N63" s="6">
        <f t="shared" ref="N63" si="11">+M63+1</f>
        <v>9</v>
      </c>
      <c r="O63" s="6">
        <f t="shared" ref="O63" si="12">+N63+1</f>
        <v>10</v>
      </c>
      <c r="P63" s="6">
        <f t="shared" ref="P63" si="13">+O63+1</f>
        <v>11</v>
      </c>
      <c r="Q63" s="6">
        <f t="shared" ref="Q63" si="14">+P63+1</f>
        <v>12</v>
      </c>
    </row>
    <row r="64" spans="1:30" x14ac:dyDescent="0.3">
      <c r="A64" s="27" t="s">
        <v>60</v>
      </c>
      <c r="B64" s="9" t="s">
        <v>157</v>
      </c>
      <c r="C64" s="9" t="s">
        <v>158</v>
      </c>
      <c r="D64" s="9" t="s">
        <v>110</v>
      </c>
      <c r="E64" s="7"/>
      <c r="F64" s="18">
        <v>0</v>
      </c>
      <c r="G64" s="18">
        <v>3.2848801116783028</v>
      </c>
      <c r="H64" s="18">
        <v>3.2848801116783028</v>
      </c>
      <c r="I64" s="18">
        <v>3.2848801116783028</v>
      </c>
      <c r="J64" s="18">
        <v>3.2848801116783028</v>
      </c>
      <c r="K64" s="18">
        <v>3.2848801116783028</v>
      </c>
      <c r="L64" s="18">
        <v>3.2848801116783028</v>
      </c>
      <c r="M64" s="18">
        <v>3.2848801116783028</v>
      </c>
      <c r="N64" s="18">
        <v>3.2848801116783028</v>
      </c>
      <c r="O64" s="18">
        <v>3.2848801116783028</v>
      </c>
      <c r="P64" s="18">
        <v>3.2848801116783028</v>
      </c>
      <c r="Q64" s="18">
        <v>3.2848801116783028</v>
      </c>
      <c r="S64" s="151"/>
      <c r="T64" s="151"/>
      <c r="U64" s="151"/>
      <c r="V64" s="151"/>
      <c r="W64" s="151"/>
      <c r="X64" s="151"/>
      <c r="Y64" s="151"/>
      <c r="Z64" s="151"/>
      <c r="AA64" s="151"/>
      <c r="AB64" s="151"/>
      <c r="AC64" s="151"/>
      <c r="AD64" s="151"/>
    </row>
    <row r="65" spans="2:17" customFormat="1" ht="6.75" customHeight="1" x14ac:dyDescent="0.3">
      <c r="B65" s="24"/>
      <c r="C65" s="15"/>
      <c r="D65" s="15"/>
      <c r="E65" s="25"/>
    </row>
    <row r="66" spans="2:17" ht="28.5" customHeight="1" x14ac:dyDescent="0.3">
      <c r="B66" s="164" t="s">
        <v>143</v>
      </c>
      <c r="C66" s="164"/>
      <c r="D66" s="164"/>
      <c r="E66" s="3"/>
      <c r="F66" s="92">
        <f t="shared" ref="F66:Q66" si="15">+SUM(F64:F64)</f>
        <v>0</v>
      </c>
      <c r="G66" s="92">
        <f t="shared" si="15"/>
        <v>3.2848801116783028</v>
      </c>
      <c r="H66" s="92">
        <f t="shared" si="15"/>
        <v>3.2848801116783028</v>
      </c>
      <c r="I66" s="92">
        <f t="shared" si="15"/>
        <v>3.2848801116783028</v>
      </c>
      <c r="J66" s="92">
        <f t="shared" si="15"/>
        <v>3.2848801116783028</v>
      </c>
      <c r="K66" s="92">
        <f t="shared" si="15"/>
        <v>3.2848801116783028</v>
      </c>
      <c r="L66" s="92">
        <f t="shared" si="15"/>
        <v>3.2848801116783028</v>
      </c>
      <c r="M66" s="92">
        <f t="shared" si="15"/>
        <v>3.2848801116783028</v>
      </c>
      <c r="N66" s="92">
        <f t="shared" si="15"/>
        <v>3.2848801116783028</v>
      </c>
      <c r="O66" s="92">
        <f t="shared" si="15"/>
        <v>3.2848801116783028</v>
      </c>
      <c r="P66" s="92">
        <f t="shared" si="15"/>
        <v>3.2848801116783028</v>
      </c>
      <c r="Q66" s="92">
        <f t="shared" si="15"/>
        <v>3.2848801116783028</v>
      </c>
    </row>
    <row r="67" spans="2:17" x14ac:dyDescent="0.3">
      <c r="B67" s="4"/>
      <c r="C67" s="4"/>
      <c r="D67" s="4"/>
    </row>
    <row r="68" spans="2:17" x14ac:dyDescent="0.3">
      <c r="B68" s="4"/>
      <c r="C68" s="4"/>
      <c r="D68" s="4"/>
    </row>
  </sheetData>
  <mergeCells count="21">
    <mergeCell ref="B66:D66"/>
    <mergeCell ref="B58:D58"/>
    <mergeCell ref="B26:D26"/>
    <mergeCell ref="B62:B63"/>
    <mergeCell ref="C62:C63"/>
    <mergeCell ref="B41:B42"/>
    <mergeCell ref="C41:C42"/>
    <mergeCell ref="B27:D28"/>
    <mergeCell ref="D62:D63"/>
    <mergeCell ref="B61:D61"/>
    <mergeCell ref="B1:E1"/>
    <mergeCell ref="D5:D6"/>
    <mergeCell ref="D41:D42"/>
    <mergeCell ref="B4:D4"/>
    <mergeCell ref="B40:D40"/>
    <mergeCell ref="B5:B6"/>
    <mergeCell ref="C5:C6"/>
    <mergeCell ref="B29:D30"/>
    <mergeCell ref="B35:D35"/>
    <mergeCell ref="B37:D38"/>
    <mergeCell ref="B36:D36"/>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7000000}"/>
    <hyperlink ref="C44" location="BIDF40!A1" display="BIDF40" xr:uid="{00000000-0004-0000-0100-000008000000}"/>
    <hyperlink ref="C53" location="BIDF22!A1" display="BIDF22" xr:uid="{00000000-0004-0000-0100-000009000000}"/>
    <hyperlink ref="C50" location="BIDO24!A1" display="BIDO24" xr:uid="{00000000-0004-0000-0100-00000A000000}"/>
    <hyperlink ref="C48" location="BIDN32!A1" display="BIDN32" xr:uid="{00000000-0004-0000-0100-00000B000000}"/>
    <hyperlink ref="C51" location="BIDS34!A1" display="BIDS34" xr:uid="{00000000-0004-0000-0100-00000C000000}"/>
    <hyperlink ref="C52" location="BIDS23!A1" display="BIDS23" xr:uid="{00000000-0004-0000-0100-00000D000000}"/>
    <hyperlink ref="C47" location="BIDY42!A1" display="BIDY42" xr:uid="{00000000-0004-0000-0100-00000E000000}"/>
    <hyperlink ref="C55" location="BIRJ22!A1" display="BIRJ22" xr:uid="{00000000-0004-0000-0100-00000F000000}"/>
    <hyperlink ref="C54" location="BIRS38!A1" display="BIRS38" xr:uid="{00000000-0004-0000-0100-000010000000}"/>
    <hyperlink ref="C21" location="FFFIRO24!A1" display="FFFIRO24" xr:uid="{00000000-0004-0000-0100-000011000000}"/>
    <hyperlink ref="C22" location="FFFIRF26!A1" display="FFFIRF26" xr:uid="{00000000-0004-0000-0100-000012000000}"/>
    <hyperlink ref="C24" location="FFFIRY22!A1" display="FFFIRY22" xr:uid="{00000000-0004-0000-0100-000013000000}"/>
    <hyperlink ref="C23" location="FFFIRE26!A1" display="FFFIRE26" xr:uid="{00000000-0004-0000-0100-000014000000}"/>
    <hyperlink ref="C9" location="GOBD23!A1" display="GOBD23" xr:uid="{00000000-0004-0000-0100-000015000000}"/>
    <hyperlink ref="C18" location="'PMY25'!A1" display="PMY25" xr:uid="{00000000-0004-0000-0100-000016000000}"/>
    <hyperlink ref="C64" location="BNAJ26!A1" display="BNAJ26" xr:uid="{00000000-0004-0000-0100-000017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8"/>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6"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30" ht="28.5" customHeight="1" x14ac:dyDescent="0.3">
      <c r="B1" s="157" t="s">
        <v>58</v>
      </c>
      <c r="C1" s="157"/>
      <c r="D1" s="157"/>
      <c r="E1" s="157"/>
    </row>
    <row r="2" spans="1:30" ht="17.25" x14ac:dyDescent="0.3">
      <c r="B2" s="5" t="s">
        <v>65</v>
      </c>
    </row>
    <row r="4" spans="1:30" ht="30.75" customHeight="1" x14ac:dyDescent="0.3">
      <c r="B4" s="173" t="s">
        <v>165</v>
      </c>
      <c r="C4" s="173"/>
      <c r="D4" s="173"/>
    </row>
    <row r="5" spans="1:30" ht="15.75" customHeight="1" x14ac:dyDescent="0.3">
      <c r="B5" s="178" t="s">
        <v>0</v>
      </c>
      <c r="C5" s="180" t="s">
        <v>1</v>
      </c>
      <c r="D5" s="168" t="s">
        <v>115</v>
      </c>
      <c r="F5" s="6">
        <v>2022</v>
      </c>
      <c r="G5" s="6">
        <v>2022</v>
      </c>
      <c r="H5" s="6">
        <v>2022</v>
      </c>
      <c r="I5" s="6">
        <v>2022</v>
      </c>
      <c r="J5" s="6">
        <v>2022</v>
      </c>
      <c r="K5" s="6">
        <v>2022</v>
      </c>
      <c r="L5" s="6">
        <v>2022</v>
      </c>
      <c r="M5" s="6">
        <v>2022</v>
      </c>
      <c r="N5" s="6">
        <v>2022</v>
      </c>
      <c r="O5" s="6">
        <v>2022</v>
      </c>
      <c r="P5" s="6">
        <v>2022</v>
      </c>
      <c r="Q5" s="6">
        <v>2022</v>
      </c>
      <c r="S5" s="150"/>
      <c r="T5" s="150"/>
      <c r="U5" s="150"/>
      <c r="V5" s="150"/>
      <c r="W5" s="150"/>
      <c r="X5" s="150"/>
      <c r="Y5" s="150"/>
      <c r="Z5" s="150"/>
      <c r="AA5" s="150"/>
      <c r="AB5" s="150"/>
      <c r="AC5" s="150"/>
      <c r="AD5" s="150"/>
    </row>
    <row r="6" spans="1:30" x14ac:dyDescent="0.3">
      <c r="B6" s="179"/>
      <c r="C6" s="181"/>
      <c r="D6" s="169"/>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31"/>
      <c r="B7" s="9" t="s">
        <v>3</v>
      </c>
      <c r="C7" s="9" t="s">
        <v>4</v>
      </c>
      <c r="D7" s="9" t="s">
        <v>109</v>
      </c>
      <c r="E7" s="96"/>
      <c r="F7" s="20">
        <v>206.41858394159064</v>
      </c>
      <c r="G7" s="20">
        <v>161.2645187043677</v>
      </c>
      <c r="H7" s="20">
        <v>219.3197454379401</v>
      </c>
      <c r="I7" s="20">
        <v>193.51742244524121</v>
      </c>
      <c r="J7" s="20">
        <v>199.96800319341594</v>
      </c>
      <c r="K7" s="20">
        <v>182.76645453161674</v>
      </c>
      <c r="L7" s="20">
        <v>177.74933617192528</v>
      </c>
      <c r="M7" s="20">
        <v>166.64000266117995</v>
      </c>
      <c r="N7" s="20">
        <v>150.51355079074318</v>
      </c>
      <c r="O7" s="20">
        <v>144.42133563968926</v>
      </c>
      <c r="P7" s="20">
        <v>129.01161496349411</v>
      </c>
      <c r="Q7" s="20">
        <v>122.20266861819859</v>
      </c>
      <c r="S7" s="151"/>
      <c r="T7" s="151"/>
      <c r="U7" s="151"/>
      <c r="V7" s="151"/>
      <c r="W7" s="151"/>
      <c r="X7" s="151"/>
      <c r="Y7" s="151"/>
      <c r="Z7" s="151"/>
      <c r="AA7" s="151"/>
      <c r="AB7" s="151"/>
      <c r="AC7" s="151"/>
      <c r="AD7" s="151"/>
    </row>
    <row r="8" spans="1:30" x14ac:dyDescent="0.3">
      <c r="A8" s="131"/>
      <c r="B8" s="9" t="s">
        <v>150</v>
      </c>
      <c r="C8" s="9" t="s">
        <v>151</v>
      </c>
      <c r="D8" s="9" t="s">
        <v>109</v>
      </c>
      <c r="E8" s="96"/>
      <c r="F8" s="20">
        <v>0.2854678476371823</v>
      </c>
      <c r="G8" s="20">
        <v>0.22061502557589197</v>
      </c>
      <c r="H8" s="20">
        <v>0.30119350773668802</v>
      </c>
      <c r="I8" s="20">
        <v>0.2536790238958736</v>
      </c>
      <c r="J8" s="20">
        <v>0.24965237272292323</v>
      </c>
      <c r="K8" s="20">
        <v>0.22951911685817136</v>
      </c>
      <c r="L8" s="20">
        <v>0.22468713545063093</v>
      </c>
      <c r="M8" s="20">
        <v>0.21220451681448477</v>
      </c>
      <c r="N8" s="20">
        <v>0.19327925630161794</v>
      </c>
      <c r="O8" s="20">
        <v>0.18723927954219238</v>
      </c>
      <c r="P8" s="20">
        <v>0.16911934926391567</v>
      </c>
      <c r="Q8" s="20">
        <v>0.1622740422699</v>
      </c>
      <c r="S8" s="151"/>
      <c r="T8" s="151"/>
      <c r="U8" s="151"/>
      <c r="V8" s="151"/>
      <c r="W8" s="151"/>
      <c r="X8" s="151"/>
      <c r="Y8" s="151"/>
      <c r="Z8" s="151"/>
      <c r="AA8" s="151"/>
      <c r="AB8" s="151"/>
      <c r="AC8" s="151"/>
      <c r="AD8" s="151"/>
    </row>
    <row r="9" spans="1:30" x14ac:dyDescent="0.3">
      <c r="A9" s="131"/>
      <c r="B9" s="9" t="s">
        <v>144</v>
      </c>
      <c r="C9" s="9" t="s">
        <v>145</v>
      </c>
      <c r="D9" s="9" t="s">
        <v>109</v>
      </c>
      <c r="E9" s="96"/>
      <c r="F9" s="20">
        <v>0.20030902621342736</v>
      </c>
      <c r="G9" s="20">
        <v>0.1548026557348848</v>
      </c>
      <c r="H9" s="20">
        <v>0.21134351464064541</v>
      </c>
      <c r="I9" s="20">
        <v>0.17800322757166662</v>
      </c>
      <c r="J9" s="20">
        <v>0.17517777951497346</v>
      </c>
      <c r="K9" s="20">
        <v>0.16105053923150786</v>
      </c>
      <c r="L9" s="20">
        <v>0.15766000156347615</v>
      </c>
      <c r="M9" s="20">
        <v>0.14890111258772742</v>
      </c>
      <c r="N9" s="20">
        <v>0.13562150672126974</v>
      </c>
      <c r="O9" s="20">
        <v>0.13138333463623009</v>
      </c>
      <c r="P9" s="20">
        <v>0.11866881838111103</v>
      </c>
      <c r="Q9" s="20">
        <v>0.11386555668473269</v>
      </c>
      <c r="S9" s="151"/>
      <c r="T9" s="151"/>
      <c r="U9" s="151"/>
      <c r="V9" s="151"/>
      <c r="W9" s="151"/>
      <c r="X9" s="151"/>
      <c r="Y9" s="151"/>
      <c r="Z9" s="151"/>
      <c r="AA9" s="151"/>
      <c r="AB9" s="151"/>
      <c r="AC9" s="151"/>
      <c r="AD9" s="151"/>
    </row>
    <row r="10" spans="1:30" x14ac:dyDescent="0.3">
      <c r="A10" s="131"/>
      <c r="B10" s="9" t="s">
        <v>5</v>
      </c>
      <c r="C10" s="9" t="s">
        <v>6</v>
      </c>
      <c r="D10" s="9" t="s">
        <v>109</v>
      </c>
      <c r="E10" s="96"/>
      <c r="F10" s="20">
        <v>114.90839568000001</v>
      </c>
      <c r="G10" s="20">
        <v>0</v>
      </c>
      <c r="H10" s="20">
        <v>0</v>
      </c>
      <c r="I10" s="20">
        <v>0</v>
      </c>
      <c r="J10" s="20">
        <v>0</v>
      </c>
      <c r="K10" s="20">
        <v>0</v>
      </c>
      <c r="L10" s="20">
        <v>114.90839568000001</v>
      </c>
      <c r="M10" s="20">
        <v>0</v>
      </c>
      <c r="N10" s="20">
        <v>0</v>
      </c>
      <c r="O10" s="20">
        <v>0</v>
      </c>
      <c r="P10" s="20">
        <v>0</v>
      </c>
      <c r="Q10" s="20">
        <v>0</v>
      </c>
      <c r="S10" s="151"/>
      <c r="T10" s="151"/>
      <c r="U10" s="151"/>
      <c r="V10" s="151"/>
      <c r="W10" s="151"/>
      <c r="X10" s="151"/>
      <c r="Y10" s="151"/>
      <c r="Z10" s="151"/>
      <c r="AA10" s="151"/>
      <c r="AB10" s="151"/>
      <c r="AC10" s="151"/>
      <c r="AD10" s="151"/>
    </row>
    <row r="11" spans="1:30" x14ac:dyDescent="0.3">
      <c r="A11" s="131"/>
      <c r="B11" s="9" t="s">
        <v>19</v>
      </c>
      <c r="C11" s="9" t="s">
        <v>20</v>
      </c>
      <c r="D11" s="9" t="s">
        <v>109</v>
      </c>
      <c r="E11" s="96"/>
      <c r="F11" s="20">
        <v>8.5821341400000009</v>
      </c>
      <c r="G11" s="20">
        <v>0</v>
      </c>
      <c r="H11" s="20">
        <v>0</v>
      </c>
      <c r="I11" s="20">
        <v>9.6485834100000005</v>
      </c>
      <c r="J11" s="20">
        <v>0</v>
      </c>
      <c r="K11" s="20">
        <v>0</v>
      </c>
      <c r="L11" s="20">
        <v>9.5301164800000002</v>
      </c>
      <c r="M11" s="20">
        <v>0</v>
      </c>
      <c r="N11" s="20">
        <v>0</v>
      </c>
      <c r="O11" s="20">
        <v>9.5140841299999988</v>
      </c>
      <c r="P11" s="20">
        <v>0</v>
      </c>
      <c r="Q11" s="20">
        <v>0</v>
      </c>
      <c r="S11" s="151"/>
      <c r="T11" s="151"/>
      <c r="U11" s="151"/>
      <c r="V11" s="151"/>
      <c r="W11" s="151"/>
      <c r="X11" s="151"/>
      <c r="Y11" s="151"/>
      <c r="Z11" s="151"/>
      <c r="AA11" s="151"/>
      <c r="AB11" s="151"/>
      <c r="AC11" s="151"/>
      <c r="AD11" s="151"/>
    </row>
    <row r="12" spans="1:30" x14ac:dyDescent="0.3">
      <c r="A12" s="131"/>
      <c r="B12" s="9" t="s">
        <v>17</v>
      </c>
      <c r="C12" s="9" t="s">
        <v>18</v>
      </c>
      <c r="D12" s="9" t="s">
        <v>109</v>
      </c>
      <c r="E12" s="96"/>
      <c r="F12" s="20">
        <v>0.51939165522698016</v>
      </c>
      <c r="G12" s="20">
        <v>0.4565976462884368</v>
      </c>
      <c r="H12" s="20">
        <v>0.39320657098156936</v>
      </c>
      <c r="I12" s="20">
        <v>0.32921275220032592</v>
      </c>
      <c r="J12" s="20">
        <v>0.26461045885883733</v>
      </c>
      <c r="K12" s="20">
        <v>0.19939390537816012</v>
      </c>
      <c r="L12" s="20">
        <v>0.13355725116813749</v>
      </c>
      <c r="M12" s="20">
        <v>6.7094600104334573E-2</v>
      </c>
      <c r="N12" s="20">
        <v>0</v>
      </c>
      <c r="O12" s="20">
        <v>0</v>
      </c>
      <c r="P12" s="20">
        <v>0</v>
      </c>
      <c r="Q12" s="20">
        <v>0</v>
      </c>
      <c r="S12" s="151"/>
      <c r="T12" s="151"/>
      <c r="U12" s="151"/>
      <c r="V12" s="151"/>
      <c r="W12" s="151"/>
      <c r="X12" s="151"/>
      <c r="Y12" s="151"/>
      <c r="Z12" s="151"/>
      <c r="AA12" s="151"/>
      <c r="AB12" s="151"/>
      <c r="AC12" s="151"/>
      <c r="AD12" s="151"/>
    </row>
    <row r="13" spans="1:30" x14ac:dyDescent="0.3">
      <c r="A13" s="131"/>
      <c r="B13" s="9" t="s">
        <v>7</v>
      </c>
      <c r="C13" s="9" t="s">
        <v>8</v>
      </c>
      <c r="D13" s="9" t="s">
        <v>109</v>
      </c>
      <c r="E13" s="96"/>
      <c r="F13" s="20">
        <v>0</v>
      </c>
      <c r="G13" s="20">
        <v>0</v>
      </c>
      <c r="H13" s="20">
        <v>560.57478065492808</v>
      </c>
      <c r="I13" s="20">
        <v>0</v>
      </c>
      <c r="J13" s="20">
        <v>0</v>
      </c>
      <c r="K13" s="20">
        <v>0</v>
      </c>
      <c r="L13" s="20">
        <v>0</v>
      </c>
      <c r="M13" s="20">
        <v>0</v>
      </c>
      <c r="N13" s="20">
        <v>0</v>
      </c>
      <c r="O13" s="20">
        <v>0</v>
      </c>
      <c r="P13" s="20">
        <v>0</v>
      </c>
      <c r="Q13" s="20">
        <v>0</v>
      </c>
      <c r="S13" s="151"/>
      <c r="T13" s="151"/>
      <c r="U13" s="151"/>
      <c r="V13" s="151"/>
      <c r="W13" s="151"/>
      <c r="X13" s="151"/>
      <c r="Y13" s="151"/>
      <c r="Z13" s="151"/>
      <c r="AA13" s="151"/>
      <c r="AB13" s="151"/>
      <c r="AC13" s="151"/>
      <c r="AD13" s="151"/>
    </row>
    <row r="14" spans="1:30" x14ac:dyDescent="0.3">
      <c r="A14" s="131"/>
      <c r="B14" s="9" t="s">
        <v>9</v>
      </c>
      <c r="C14" s="9" t="s">
        <v>10</v>
      </c>
      <c r="D14" s="9" t="s">
        <v>109</v>
      </c>
      <c r="E14" s="96"/>
      <c r="F14" s="20">
        <v>56.857561740000001</v>
      </c>
      <c r="G14" s="20">
        <v>0</v>
      </c>
      <c r="H14" s="20">
        <v>55.532482982905172</v>
      </c>
      <c r="I14" s="20">
        <v>0</v>
      </c>
      <c r="J14" s="20">
        <v>0</v>
      </c>
      <c r="K14" s="20">
        <v>0</v>
      </c>
      <c r="L14" s="20">
        <v>0</v>
      </c>
      <c r="M14" s="20">
        <v>0</v>
      </c>
      <c r="N14" s="20">
        <v>0</v>
      </c>
      <c r="O14" s="20">
        <v>0</v>
      </c>
      <c r="P14" s="20">
        <v>0</v>
      </c>
      <c r="Q14" s="20">
        <v>0</v>
      </c>
      <c r="S14" s="151"/>
      <c r="T14" s="151"/>
      <c r="U14" s="151"/>
      <c r="V14" s="151"/>
      <c r="W14" s="151"/>
      <c r="X14" s="151"/>
      <c r="Y14" s="151"/>
      <c r="Z14" s="151"/>
      <c r="AA14" s="151"/>
      <c r="AB14" s="151"/>
      <c r="AC14" s="151"/>
      <c r="AD14" s="151"/>
    </row>
    <row r="15" spans="1:30" x14ac:dyDescent="0.3">
      <c r="A15" s="131"/>
      <c r="B15" s="9" t="s">
        <v>11</v>
      </c>
      <c r="C15" s="9" t="s">
        <v>12</v>
      </c>
      <c r="D15" s="9" t="s">
        <v>109</v>
      </c>
      <c r="E15" s="96"/>
      <c r="F15" s="20">
        <v>0</v>
      </c>
      <c r="G15" s="20">
        <v>0</v>
      </c>
      <c r="H15" s="20">
        <v>330.77112925419169</v>
      </c>
      <c r="I15" s="20">
        <v>0</v>
      </c>
      <c r="J15" s="20">
        <v>0</v>
      </c>
      <c r="K15" s="20">
        <v>0</v>
      </c>
      <c r="L15" s="20">
        <v>0</v>
      </c>
      <c r="M15" s="20">
        <v>0</v>
      </c>
      <c r="N15" s="20">
        <v>0</v>
      </c>
      <c r="O15" s="20">
        <v>0</v>
      </c>
      <c r="P15" s="20">
        <v>0</v>
      </c>
      <c r="Q15" s="20">
        <v>0</v>
      </c>
      <c r="S15" s="151"/>
      <c r="T15" s="151"/>
      <c r="U15" s="151"/>
      <c r="V15" s="151"/>
      <c r="W15" s="151"/>
      <c r="X15" s="151"/>
      <c r="Y15" s="151"/>
      <c r="Z15" s="151"/>
      <c r="AA15" s="151"/>
      <c r="AB15" s="151"/>
      <c r="AC15" s="151"/>
      <c r="AD15" s="151"/>
    </row>
    <row r="16" spans="1:30" x14ac:dyDescent="0.3">
      <c r="A16" s="131"/>
      <c r="B16" s="9" t="s">
        <v>172</v>
      </c>
      <c r="C16" s="9" t="s">
        <v>173</v>
      </c>
      <c r="D16" s="9" t="s">
        <v>113</v>
      </c>
      <c r="E16" s="96"/>
      <c r="F16" s="20">
        <v>0</v>
      </c>
      <c r="G16" s="20">
        <v>0</v>
      </c>
      <c r="H16" s="20">
        <v>0</v>
      </c>
      <c r="I16" s="20">
        <v>0</v>
      </c>
      <c r="J16" s="20">
        <v>0</v>
      </c>
      <c r="K16" s="20">
        <v>70.462671232876716</v>
      </c>
      <c r="L16" s="20">
        <v>0</v>
      </c>
      <c r="M16" s="20">
        <v>0</v>
      </c>
      <c r="N16" s="20">
        <v>0</v>
      </c>
      <c r="O16" s="20">
        <v>0</v>
      </c>
      <c r="P16" s="20">
        <v>0</v>
      </c>
      <c r="Q16" s="20">
        <v>70.849828767123284</v>
      </c>
      <c r="S16" s="151"/>
      <c r="T16" s="151"/>
      <c r="U16" s="151"/>
      <c r="V16" s="151"/>
      <c r="W16" s="151"/>
      <c r="X16" s="151"/>
      <c r="Y16" s="151"/>
      <c r="Z16" s="151"/>
      <c r="AA16" s="151"/>
      <c r="AB16" s="151"/>
      <c r="AC16" s="151"/>
      <c r="AD16" s="151"/>
    </row>
    <row r="17" spans="1:30" x14ac:dyDescent="0.3">
      <c r="A17" s="131"/>
      <c r="B17" s="9" t="s">
        <v>176</v>
      </c>
      <c r="C17" s="9" t="s">
        <v>177</v>
      </c>
      <c r="D17" s="9" t="s">
        <v>113</v>
      </c>
      <c r="E17" s="96"/>
      <c r="F17" s="20">
        <v>0</v>
      </c>
      <c r="G17" s="20">
        <v>0</v>
      </c>
      <c r="H17" s="20">
        <v>0</v>
      </c>
      <c r="I17" s="20">
        <v>0</v>
      </c>
      <c r="J17" s="20">
        <v>0</v>
      </c>
      <c r="K17" s="20">
        <v>327.67022278980579</v>
      </c>
      <c r="L17" s="20">
        <v>0</v>
      </c>
      <c r="M17" s="20">
        <v>0</v>
      </c>
      <c r="N17" s="20">
        <v>341.46563055886077</v>
      </c>
      <c r="O17" s="20">
        <v>0</v>
      </c>
      <c r="P17" s="20">
        <v>0</v>
      </c>
      <c r="Q17" s="20">
        <v>339.30994654666182</v>
      </c>
      <c r="S17" s="151"/>
      <c r="T17" s="151"/>
      <c r="U17" s="151"/>
      <c r="V17" s="151"/>
      <c r="W17" s="151"/>
      <c r="X17" s="151"/>
      <c r="Y17" s="151"/>
      <c r="Z17" s="151"/>
      <c r="AA17" s="151"/>
      <c r="AB17" s="151"/>
      <c r="AC17" s="151"/>
      <c r="AD17" s="151"/>
    </row>
    <row r="18" spans="1:30" x14ac:dyDescent="0.3">
      <c r="A18" s="131"/>
      <c r="B18" s="11" t="s">
        <v>159</v>
      </c>
      <c r="C18" s="9" t="s">
        <v>160</v>
      </c>
      <c r="D18" s="9" t="s">
        <v>113</v>
      </c>
      <c r="E18" s="96"/>
      <c r="F18" s="20">
        <v>0</v>
      </c>
      <c r="G18" s="20">
        <v>0</v>
      </c>
      <c r="H18" s="20">
        <v>0</v>
      </c>
      <c r="I18" s="20">
        <v>0</v>
      </c>
      <c r="J18" s="20">
        <v>966.77276643164396</v>
      </c>
      <c r="K18" s="20">
        <v>0</v>
      </c>
      <c r="L18" s="20">
        <v>0</v>
      </c>
      <c r="M18" s="20">
        <v>292.63293183107714</v>
      </c>
      <c r="N18" s="20">
        <v>0</v>
      </c>
      <c r="O18" s="20">
        <v>0</v>
      </c>
      <c r="P18" s="20">
        <v>269.71295261123834</v>
      </c>
      <c r="Q18" s="20">
        <v>0</v>
      </c>
      <c r="S18" s="151"/>
      <c r="T18" s="151"/>
      <c r="U18" s="151"/>
      <c r="V18" s="151"/>
      <c r="W18" s="151"/>
      <c r="X18" s="151"/>
      <c r="Y18" s="151"/>
      <c r="Z18" s="151"/>
      <c r="AA18" s="151"/>
      <c r="AB18" s="151"/>
      <c r="AC18" s="151"/>
      <c r="AD18" s="151"/>
    </row>
    <row r="19" spans="1:30" x14ac:dyDescent="0.3">
      <c r="A19" s="131"/>
      <c r="B19" s="11" t="s">
        <v>174</v>
      </c>
      <c r="C19" s="9" t="s">
        <v>175</v>
      </c>
      <c r="D19" s="9" t="s">
        <v>113</v>
      </c>
      <c r="E19" s="96"/>
      <c r="F19" s="20">
        <v>0</v>
      </c>
      <c r="G19" s="20">
        <v>0</v>
      </c>
      <c r="H19" s="20">
        <v>138.39196090419864</v>
      </c>
      <c r="I19" s="20">
        <v>0</v>
      </c>
      <c r="J19" s="20">
        <v>0</v>
      </c>
      <c r="K19" s="20">
        <v>159.55454309886079</v>
      </c>
      <c r="L19" s="20">
        <v>0</v>
      </c>
      <c r="M19" s="20">
        <v>0</v>
      </c>
      <c r="N19" s="20">
        <v>164.9581100618181</v>
      </c>
      <c r="O19" s="20">
        <v>0</v>
      </c>
      <c r="P19" s="20">
        <v>0</v>
      </c>
      <c r="Q19" s="20">
        <v>163.80950267760252</v>
      </c>
      <c r="S19" s="151"/>
      <c r="T19" s="151"/>
      <c r="U19" s="151"/>
      <c r="V19" s="151"/>
      <c r="W19" s="151"/>
      <c r="X19" s="151"/>
      <c r="Y19" s="151"/>
      <c r="Z19" s="151"/>
      <c r="AA19" s="151"/>
      <c r="AB19" s="151"/>
      <c r="AC19" s="151"/>
      <c r="AD19" s="151"/>
    </row>
    <row r="20" spans="1:30" x14ac:dyDescent="0.3">
      <c r="A20" s="131"/>
      <c r="B20" s="11" t="s">
        <v>52</v>
      </c>
      <c r="C20" s="9" t="s">
        <v>53</v>
      </c>
      <c r="D20" s="9" t="s">
        <v>113</v>
      </c>
      <c r="E20" s="96"/>
      <c r="F20" s="20">
        <v>0</v>
      </c>
      <c r="G20" s="20">
        <v>4.8535925462043368</v>
      </c>
      <c r="H20" s="20">
        <v>0</v>
      </c>
      <c r="I20" s="20">
        <v>0</v>
      </c>
      <c r="J20" s="20">
        <v>0</v>
      </c>
      <c r="K20" s="20">
        <v>0</v>
      </c>
      <c r="L20" s="20">
        <v>0</v>
      </c>
      <c r="M20" s="20">
        <v>4.6203711099049594</v>
      </c>
      <c r="N20" s="20">
        <v>0</v>
      </c>
      <c r="O20" s="20">
        <v>0</v>
      </c>
      <c r="P20" s="20">
        <v>0</v>
      </c>
      <c r="Q20" s="20">
        <v>0</v>
      </c>
      <c r="S20" s="151"/>
      <c r="T20" s="151"/>
      <c r="U20" s="151"/>
      <c r="V20" s="151"/>
      <c r="W20" s="151"/>
      <c r="X20" s="151"/>
      <c r="Y20" s="151"/>
      <c r="Z20" s="151"/>
      <c r="AA20" s="151"/>
      <c r="AB20" s="151"/>
      <c r="AC20" s="151"/>
      <c r="AD20" s="151"/>
    </row>
    <row r="21" spans="1:30" x14ac:dyDescent="0.3">
      <c r="A21" s="131"/>
      <c r="B21" s="9" t="s">
        <v>13</v>
      </c>
      <c r="C21" s="9" t="s">
        <v>14</v>
      </c>
      <c r="D21" s="9" t="s">
        <v>109</v>
      </c>
      <c r="E21" s="96"/>
      <c r="F21" s="20">
        <v>2.7585517599999996</v>
      </c>
      <c r="G21" s="20">
        <v>2.54750984</v>
      </c>
      <c r="H21" s="20">
        <v>2.3796291200000002</v>
      </c>
      <c r="I21" s="20">
        <v>2.9246697099999999</v>
      </c>
      <c r="J21" s="20">
        <v>2.7390247099999998</v>
      </c>
      <c r="K21" s="20">
        <v>2.7359813399999999</v>
      </c>
      <c r="L21" s="20">
        <v>2.6874681000000002</v>
      </c>
      <c r="M21" s="20">
        <v>2.67787</v>
      </c>
      <c r="N21" s="20">
        <v>2.57868963</v>
      </c>
      <c r="O21" s="20">
        <v>2.6276802699999999</v>
      </c>
      <c r="P21" s="20">
        <v>2.6066588300000002</v>
      </c>
      <c r="Q21" s="20">
        <v>2.4174658500000001</v>
      </c>
      <c r="S21" s="151"/>
      <c r="T21" s="151"/>
      <c r="U21" s="151"/>
      <c r="V21" s="151"/>
      <c r="W21" s="151"/>
      <c r="X21" s="151"/>
      <c r="Y21" s="151"/>
      <c r="Z21" s="151"/>
      <c r="AA21" s="151"/>
      <c r="AB21" s="151"/>
      <c r="AC21" s="151"/>
      <c r="AD21" s="151"/>
    </row>
    <row r="22" spans="1:30" x14ac:dyDescent="0.3">
      <c r="A22" s="131"/>
      <c r="B22" s="9" t="s">
        <v>15</v>
      </c>
      <c r="C22" s="9" t="s">
        <v>16</v>
      </c>
      <c r="D22" s="9" t="s">
        <v>109</v>
      </c>
      <c r="E22" s="96"/>
      <c r="F22" s="20">
        <v>1.8264539868917333</v>
      </c>
      <c r="G22" s="20">
        <v>1.7001534813000001</v>
      </c>
      <c r="H22" s="20">
        <v>1.574897526089178</v>
      </c>
      <c r="I22" s="20">
        <v>1.9310221604962217</v>
      </c>
      <c r="J22" s="20">
        <v>1.8284588116241596</v>
      </c>
      <c r="K22" s="20">
        <v>1.8477932369852583</v>
      </c>
      <c r="L22" s="20">
        <v>1.8375157757773235</v>
      </c>
      <c r="M22" s="20">
        <v>1.8550200624467177</v>
      </c>
      <c r="N22" s="20">
        <v>1.8112744517675545</v>
      </c>
      <c r="O22" s="20">
        <v>1.8731539340660388</v>
      </c>
      <c r="P22" s="20">
        <v>1.8876888711846453</v>
      </c>
      <c r="Q22" s="20">
        <v>1.780438268008673</v>
      </c>
      <c r="S22" s="151"/>
      <c r="T22" s="151"/>
      <c r="U22" s="151"/>
      <c r="V22" s="151"/>
      <c r="W22" s="151"/>
      <c r="X22" s="151"/>
      <c r="Y22" s="151"/>
      <c r="Z22" s="151"/>
      <c r="AA22" s="151"/>
      <c r="AB22" s="151"/>
      <c r="AC22" s="151"/>
      <c r="AD22" s="151"/>
    </row>
    <row r="23" spans="1:30" x14ac:dyDescent="0.3">
      <c r="A23" s="131"/>
      <c r="B23" s="9" t="s">
        <v>21</v>
      </c>
      <c r="C23" s="9" t="s">
        <v>22</v>
      </c>
      <c r="D23" s="9" t="s">
        <v>109</v>
      </c>
      <c r="E23" s="96"/>
      <c r="F23" s="20">
        <v>0.19899234723200002</v>
      </c>
      <c r="G23" s="20">
        <v>0.19180491519466669</v>
      </c>
      <c r="H23" s="20">
        <v>0.17759689425457781</v>
      </c>
      <c r="I23" s="20">
        <v>0.19244161944015556</v>
      </c>
      <c r="J23" s="20">
        <v>0.19280479776910747</v>
      </c>
      <c r="K23" s="20">
        <v>0.1948042549111817</v>
      </c>
      <c r="L23" s="20">
        <v>0.18423569560737321</v>
      </c>
      <c r="M23" s="20">
        <v>0.20482685710365411</v>
      </c>
      <c r="N23" s="20">
        <v>0.19995002714903934</v>
      </c>
      <c r="O23" s="20">
        <v>0.18878051341395924</v>
      </c>
      <c r="P23" s="20">
        <v>0.20772532681958472</v>
      </c>
      <c r="Q23" s="20">
        <v>0.19587003518766247</v>
      </c>
      <c r="S23" s="151"/>
      <c r="T23" s="151"/>
      <c r="U23" s="151"/>
      <c r="V23" s="151"/>
      <c r="W23" s="151"/>
      <c r="X23" s="151"/>
      <c r="Y23" s="151"/>
      <c r="Z23" s="151"/>
      <c r="AA23" s="151"/>
      <c r="AB23" s="151"/>
      <c r="AC23" s="151"/>
      <c r="AD23" s="151"/>
    </row>
    <row r="24" spans="1:30" x14ac:dyDescent="0.3">
      <c r="A24" s="131"/>
      <c r="B24" s="9" t="s">
        <v>23</v>
      </c>
      <c r="C24" s="9" t="s">
        <v>24</v>
      </c>
      <c r="D24" s="9" t="s">
        <v>109</v>
      </c>
      <c r="E24" s="96"/>
      <c r="F24" s="20">
        <v>1.1412100000000001E-3</v>
      </c>
      <c r="G24" s="20">
        <v>8.6866999999999999E-4</v>
      </c>
      <c r="H24" s="20">
        <v>6.7469000000000003E-4</v>
      </c>
      <c r="I24" s="20">
        <v>4.9797999999999997E-4</v>
      </c>
      <c r="J24" s="20">
        <v>2.4096E-4</v>
      </c>
      <c r="K24" s="20">
        <v>0</v>
      </c>
      <c r="L24" s="20">
        <v>0</v>
      </c>
      <c r="M24" s="20">
        <v>0</v>
      </c>
      <c r="N24" s="20">
        <v>0</v>
      </c>
      <c r="O24" s="20">
        <v>0</v>
      </c>
      <c r="P24" s="20">
        <v>0</v>
      </c>
      <c r="Q24" s="20">
        <v>0</v>
      </c>
      <c r="S24" s="151"/>
      <c r="T24" s="151"/>
      <c r="U24" s="151"/>
      <c r="V24" s="151"/>
      <c r="W24" s="151"/>
      <c r="X24" s="151"/>
      <c r="Y24" s="151"/>
      <c r="Z24" s="151"/>
      <c r="AA24" s="151"/>
      <c r="AB24" s="151"/>
      <c r="AC24" s="151"/>
      <c r="AD24" s="151"/>
    </row>
    <row r="25" spans="1:30" customFormat="1" ht="6.75" customHeight="1" x14ac:dyDescent="0.3">
      <c r="B25" s="24"/>
      <c r="C25" s="15"/>
      <c r="D25" s="15"/>
      <c r="E25" s="25"/>
    </row>
    <row r="26" spans="1:30" ht="28.5" customHeight="1" x14ac:dyDescent="0.3">
      <c r="B26" s="164" t="s">
        <v>146</v>
      </c>
      <c r="C26" s="164"/>
      <c r="D26" s="164"/>
      <c r="E26" s="3"/>
      <c r="F26" s="92">
        <f t="shared" ref="F26:Q26" si="1">+SUM(F7:F24)</f>
        <v>392.55698333479194</v>
      </c>
      <c r="G26" s="92">
        <f t="shared" si="1"/>
        <v>171.3904634846659</v>
      </c>
      <c r="H26" s="92">
        <f t="shared" si="1"/>
        <v>1309.6286410578664</v>
      </c>
      <c r="I26" s="92">
        <f t="shared" si="1"/>
        <v>208.97553232884545</v>
      </c>
      <c r="J26" s="92">
        <f t="shared" si="1"/>
        <v>1172.1907395155499</v>
      </c>
      <c r="K26" s="92">
        <f t="shared" si="1"/>
        <v>745.82243404652434</v>
      </c>
      <c r="L26" s="92">
        <f t="shared" si="1"/>
        <v>307.41297229149222</v>
      </c>
      <c r="M26" s="92">
        <f t="shared" si="1"/>
        <v>469.05922275121895</v>
      </c>
      <c r="N26" s="92">
        <f t="shared" si="1"/>
        <v>661.85610628336156</v>
      </c>
      <c r="O26" s="92">
        <f t="shared" si="1"/>
        <v>158.94365710134767</v>
      </c>
      <c r="P26" s="92">
        <f t="shared" si="1"/>
        <v>403.71442877038174</v>
      </c>
      <c r="Q26" s="92">
        <f t="shared" si="1"/>
        <v>700.84186036173719</v>
      </c>
    </row>
    <row r="27" spans="1:30" ht="16.5" customHeight="1" x14ac:dyDescent="0.3">
      <c r="B27" s="176" t="s">
        <v>161</v>
      </c>
      <c r="C27" s="176"/>
      <c r="D27" s="176"/>
      <c r="F27" s="7"/>
      <c r="G27" s="7"/>
      <c r="H27" s="7"/>
      <c r="I27" s="7"/>
      <c r="J27" s="7"/>
      <c r="K27" s="7"/>
      <c r="L27" s="7"/>
      <c r="M27" s="7"/>
      <c r="N27" s="7"/>
      <c r="O27" s="7"/>
      <c r="P27" s="7"/>
      <c r="Q27" s="7"/>
    </row>
    <row r="28" spans="1:30" x14ac:dyDescent="0.3">
      <c r="B28" s="176"/>
      <c r="C28" s="176"/>
      <c r="D28" s="176"/>
    </row>
    <row r="29" spans="1:30" x14ac:dyDescent="0.3">
      <c r="B29" s="115"/>
      <c r="C29" s="115"/>
      <c r="D29" s="115"/>
    </row>
    <row r="30" spans="1:30" x14ac:dyDescent="0.3">
      <c r="B30" s="115"/>
      <c r="C30" s="115"/>
      <c r="D30" s="115"/>
    </row>
    <row r="31" spans="1:30" x14ac:dyDescent="0.3">
      <c r="B31" s="115"/>
      <c r="C31" s="115"/>
      <c r="D31" s="115"/>
    </row>
    <row r="32" spans="1:30" ht="25.5" customHeight="1" x14ac:dyDescent="0.3">
      <c r="B32" s="23" t="s">
        <v>162</v>
      </c>
      <c r="C32"/>
      <c r="D32"/>
    </row>
    <row r="33" spans="1:30" x14ac:dyDescent="0.3">
      <c r="A33" s="99"/>
      <c r="B33" s="9" t="s">
        <v>164</v>
      </c>
      <c r="C33" s="9" t="s">
        <v>171</v>
      </c>
      <c r="D33" s="9" t="s">
        <v>163</v>
      </c>
      <c r="F33" s="20">
        <v>0</v>
      </c>
      <c r="G33" s="20">
        <v>0</v>
      </c>
      <c r="H33" s="20">
        <v>642.79001074774669</v>
      </c>
      <c r="I33" s="20">
        <v>0</v>
      </c>
      <c r="J33" s="20">
        <v>766.3626434577767</v>
      </c>
      <c r="K33" s="20">
        <v>0</v>
      </c>
      <c r="L33" s="20">
        <v>0</v>
      </c>
      <c r="M33" s="20">
        <v>0</v>
      </c>
      <c r="N33" s="20">
        <v>0</v>
      </c>
      <c r="O33" s="20">
        <v>0</v>
      </c>
      <c r="P33" s="20">
        <v>0</v>
      </c>
      <c r="Q33" s="20">
        <v>0</v>
      </c>
      <c r="S33" s="151"/>
      <c r="T33" s="151"/>
      <c r="U33" s="151"/>
      <c r="V33" s="151"/>
      <c r="W33" s="151"/>
      <c r="X33" s="151"/>
      <c r="Y33" s="151"/>
      <c r="Z33" s="151"/>
      <c r="AA33" s="151"/>
      <c r="AB33" s="151"/>
      <c r="AC33" s="151"/>
      <c r="AD33" s="151"/>
    </row>
    <row r="34" spans="1:30" customFormat="1" ht="6.75" customHeight="1" x14ac:dyDescent="0.3">
      <c r="B34" s="24"/>
      <c r="C34" s="15"/>
      <c r="D34" s="15"/>
      <c r="E34" s="25"/>
    </row>
    <row r="35" spans="1:30" ht="28.5" customHeight="1" x14ac:dyDescent="0.3">
      <c r="B35" s="164" t="s">
        <v>146</v>
      </c>
      <c r="C35" s="164"/>
      <c r="D35" s="164"/>
      <c r="E35" s="3"/>
      <c r="F35" s="92">
        <f t="shared" ref="F35:Q35" si="2">+SUM(F33:F33)</f>
        <v>0</v>
      </c>
      <c r="G35" s="92">
        <f t="shared" si="2"/>
        <v>0</v>
      </c>
      <c r="H35" s="92">
        <f t="shared" si="2"/>
        <v>642.79001074774669</v>
      </c>
      <c r="I35" s="92">
        <f t="shared" si="2"/>
        <v>0</v>
      </c>
      <c r="J35" s="92">
        <f t="shared" si="2"/>
        <v>766.3626434577767</v>
      </c>
      <c r="K35" s="92">
        <f t="shared" si="2"/>
        <v>0</v>
      </c>
      <c r="L35" s="92">
        <f t="shared" si="2"/>
        <v>0</v>
      </c>
      <c r="M35" s="92">
        <f t="shared" si="2"/>
        <v>0</v>
      </c>
      <c r="N35" s="92">
        <f t="shared" si="2"/>
        <v>0</v>
      </c>
      <c r="O35" s="92">
        <f t="shared" si="2"/>
        <v>0</v>
      </c>
      <c r="P35" s="92">
        <f t="shared" si="2"/>
        <v>0</v>
      </c>
      <c r="Q35" s="92">
        <f t="shared" si="2"/>
        <v>0</v>
      </c>
    </row>
    <row r="36" spans="1:30" x14ac:dyDescent="0.3">
      <c r="B36" s="115"/>
      <c r="C36" s="115"/>
      <c r="D36" s="115"/>
    </row>
    <row r="37" spans="1:30" x14ac:dyDescent="0.3">
      <c r="B37" s="115"/>
      <c r="C37" s="115"/>
      <c r="D37" s="115"/>
    </row>
    <row r="38" spans="1:30" x14ac:dyDescent="0.3">
      <c r="B38" s="115"/>
      <c r="C38" s="115"/>
      <c r="D38" s="115"/>
    </row>
    <row r="39" spans="1:30" x14ac:dyDescent="0.3">
      <c r="B39" s="115"/>
      <c r="C39" s="115"/>
      <c r="D39" s="115"/>
    </row>
    <row r="40" spans="1:30" ht="30.75" customHeight="1" x14ac:dyDescent="0.3">
      <c r="B40" s="177" t="s">
        <v>118</v>
      </c>
      <c r="C40" s="177"/>
      <c r="D40" s="177"/>
    </row>
    <row r="41" spans="1:30" x14ac:dyDescent="0.3">
      <c r="B41" s="174" t="s">
        <v>0</v>
      </c>
      <c r="C41" s="168" t="s">
        <v>1</v>
      </c>
      <c r="D41" s="168" t="s">
        <v>115</v>
      </c>
      <c r="F41" s="6">
        <v>2022</v>
      </c>
      <c r="G41" s="6">
        <v>2022</v>
      </c>
      <c r="H41" s="6">
        <v>2022</v>
      </c>
      <c r="I41" s="6">
        <v>2022</v>
      </c>
      <c r="J41" s="6">
        <v>2022</v>
      </c>
      <c r="K41" s="6">
        <v>2022</v>
      </c>
      <c r="L41" s="6">
        <v>2022</v>
      </c>
      <c r="M41" s="6">
        <v>2022</v>
      </c>
      <c r="N41" s="6">
        <v>2022</v>
      </c>
      <c r="O41" s="6">
        <v>2022</v>
      </c>
      <c r="P41" s="6">
        <v>2022</v>
      </c>
      <c r="Q41" s="6">
        <v>2022</v>
      </c>
    </row>
    <row r="42" spans="1:30" x14ac:dyDescent="0.3">
      <c r="B42" s="175"/>
      <c r="C42" s="169"/>
      <c r="D42" s="169"/>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7" t="s">
        <v>59</v>
      </c>
      <c r="B43" s="9" t="s">
        <v>27</v>
      </c>
      <c r="C43" s="9" t="s">
        <v>28</v>
      </c>
      <c r="D43" s="9" t="s">
        <v>112</v>
      </c>
      <c r="E43" s="96"/>
      <c r="F43" s="20">
        <v>0</v>
      </c>
      <c r="G43" s="20">
        <v>0</v>
      </c>
      <c r="H43" s="20">
        <v>0</v>
      </c>
      <c r="I43" s="20">
        <v>0</v>
      </c>
      <c r="J43" s="20">
        <v>0</v>
      </c>
      <c r="K43" s="20">
        <v>0.33271520228342161</v>
      </c>
      <c r="L43" s="20">
        <v>0</v>
      </c>
      <c r="M43" s="20">
        <v>0</v>
      </c>
      <c r="N43" s="20">
        <v>0</v>
      </c>
      <c r="O43" s="20">
        <v>0</v>
      </c>
      <c r="P43" s="20">
        <v>0</v>
      </c>
      <c r="Q43" s="20">
        <v>0.51732729627888108</v>
      </c>
      <c r="S43" s="151"/>
      <c r="T43" s="151"/>
      <c r="U43" s="151"/>
      <c r="V43" s="151"/>
      <c r="W43" s="151"/>
      <c r="X43" s="151"/>
      <c r="Y43" s="151"/>
      <c r="Z43" s="151"/>
      <c r="AA43" s="151"/>
      <c r="AB43" s="151"/>
      <c r="AC43" s="151"/>
      <c r="AD43" s="151"/>
    </row>
    <row r="44" spans="1:30" x14ac:dyDescent="0.3">
      <c r="A44" s="27" t="s">
        <v>59</v>
      </c>
      <c r="B44" s="9" t="s">
        <v>33</v>
      </c>
      <c r="C44" s="9" t="s">
        <v>34</v>
      </c>
      <c r="D44" s="9" t="s">
        <v>112</v>
      </c>
      <c r="E44" s="96"/>
      <c r="F44" s="20">
        <v>0</v>
      </c>
      <c r="G44" s="20">
        <v>0.21834759000000001</v>
      </c>
      <c r="H44" s="20">
        <v>0</v>
      </c>
      <c r="I44" s="20">
        <v>0</v>
      </c>
      <c r="J44" s="20">
        <v>0</v>
      </c>
      <c r="K44" s="20">
        <v>0</v>
      </c>
      <c r="L44" s="20">
        <v>0</v>
      </c>
      <c r="M44" s="20">
        <v>0.32775555897174058</v>
      </c>
      <c r="N44" s="20">
        <v>0</v>
      </c>
      <c r="O44" s="20">
        <v>0</v>
      </c>
      <c r="P44" s="20">
        <v>0</v>
      </c>
      <c r="Q44" s="20">
        <v>0</v>
      </c>
      <c r="S44" s="151"/>
      <c r="T44" s="151"/>
      <c r="U44" s="151"/>
      <c r="V44" s="151"/>
      <c r="W44" s="151"/>
      <c r="X44" s="151"/>
      <c r="Y44" s="151"/>
      <c r="Z44" s="151"/>
      <c r="AA44" s="151"/>
      <c r="AB44" s="151"/>
      <c r="AC44" s="151"/>
      <c r="AD44" s="151"/>
    </row>
    <row r="45" spans="1:30" x14ac:dyDescent="0.3">
      <c r="A45" s="27" t="s">
        <v>59</v>
      </c>
      <c r="B45" s="9" t="s">
        <v>29</v>
      </c>
      <c r="C45" s="9" t="s">
        <v>30</v>
      </c>
      <c r="D45" s="9" t="s">
        <v>112</v>
      </c>
      <c r="E45" s="96"/>
      <c r="F45" s="20">
        <v>0</v>
      </c>
      <c r="G45" s="20">
        <v>0</v>
      </c>
      <c r="H45" s="20">
        <v>0</v>
      </c>
      <c r="I45" s="20">
        <v>0.36425636</v>
      </c>
      <c r="J45" s="20">
        <v>0</v>
      </c>
      <c r="K45" s="20">
        <v>0</v>
      </c>
      <c r="L45" s="20">
        <v>0</v>
      </c>
      <c r="M45" s="20">
        <v>0</v>
      </c>
      <c r="N45" s="20">
        <v>0</v>
      </c>
      <c r="O45" s="20">
        <v>0.48791576000000003</v>
      </c>
      <c r="P45" s="20">
        <v>0</v>
      </c>
      <c r="Q45" s="20">
        <v>0</v>
      </c>
      <c r="S45" s="151"/>
      <c r="T45" s="151"/>
      <c r="U45" s="151"/>
      <c r="V45" s="151"/>
      <c r="W45" s="151"/>
      <c r="X45" s="151"/>
      <c r="Y45" s="151"/>
      <c r="Z45" s="151"/>
      <c r="AA45" s="151"/>
      <c r="AB45" s="151"/>
      <c r="AC45" s="151"/>
      <c r="AD45" s="151"/>
    </row>
    <row r="46" spans="1:30" x14ac:dyDescent="0.3">
      <c r="A46" s="27" t="s">
        <v>59</v>
      </c>
      <c r="B46" s="9" t="s">
        <v>31</v>
      </c>
      <c r="C46" s="9" t="s">
        <v>32</v>
      </c>
      <c r="D46" s="9" t="s">
        <v>112</v>
      </c>
      <c r="E46" s="96"/>
      <c r="F46" s="20">
        <v>0</v>
      </c>
      <c r="G46" s="20">
        <v>0.11668459000000003</v>
      </c>
      <c r="H46" s="20">
        <v>0</v>
      </c>
      <c r="I46" s="20">
        <v>0</v>
      </c>
      <c r="J46" s="20">
        <v>0</v>
      </c>
      <c r="K46" s="20">
        <v>0</v>
      </c>
      <c r="L46" s="20">
        <v>0</v>
      </c>
      <c r="M46" s="20">
        <v>0.16175359005790657</v>
      </c>
      <c r="N46" s="20">
        <v>0</v>
      </c>
      <c r="O46" s="20">
        <v>0</v>
      </c>
      <c r="P46" s="20">
        <v>0</v>
      </c>
      <c r="Q46" s="20">
        <v>0</v>
      </c>
      <c r="S46" s="151"/>
      <c r="T46" s="151"/>
      <c r="U46" s="151"/>
      <c r="V46" s="151"/>
      <c r="W46" s="151"/>
      <c r="X46" s="151"/>
      <c r="Y46" s="151"/>
      <c r="Z46" s="151"/>
      <c r="AA46" s="151"/>
      <c r="AB46" s="151"/>
      <c r="AC46" s="151"/>
      <c r="AD46" s="151"/>
    </row>
    <row r="47" spans="1:30" x14ac:dyDescent="0.3">
      <c r="A47" s="27" t="s">
        <v>59</v>
      </c>
      <c r="B47" s="9" t="s">
        <v>37</v>
      </c>
      <c r="C47" s="9" t="s">
        <v>38</v>
      </c>
      <c r="D47" s="9" t="s">
        <v>112</v>
      </c>
      <c r="E47" s="96"/>
      <c r="F47" s="20">
        <v>0</v>
      </c>
      <c r="G47" s="20">
        <v>0</v>
      </c>
      <c r="H47" s="20">
        <v>0</v>
      </c>
      <c r="I47" s="20">
        <v>5.7275002793237606E-2</v>
      </c>
      <c r="J47" s="20">
        <v>0</v>
      </c>
      <c r="K47" s="20">
        <v>0</v>
      </c>
      <c r="L47" s="20">
        <v>0</v>
      </c>
      <c r="M47" s="20">
        <v>0</v>
      </c>
      <c r="N47" s="20">
        <v>0</v>
      </c>
      <c r="O47" s="20">
        <v>9.5236151807902181E-2</v>
      </c>
      <c r="P47" s="20">
        <v>0</v>
      </c>
      <c r="Q47" s="20">
        <v>0</v>
      </c>
      <c r="S47" s="151"/>
      <c r="T47" s="151"/>
      <c r="U47" s="151"/>
      <c r="V47" s="151"/>
      <c r="W47" s="151"/>
      <c r="X47" s="151"/>
      <c r="Y47" s="151"/>
      <c r="Z47" s="151"/>
      <c r="AA47" s="151"/>
      <c r="AB47" s="151"/>
      <c r="AC47" s="151"/>
      <c r="AD47" s="151"/>
    </row>
    <row r="48" spans="1:30" x14ac:dyDescent="0.3">
      <c r="A48" s="27" t="s">
        <v>59</v>
      </c>
      <c r="B48" s="9" t="s">
        <v>35</v>
      </c>
      <c r="C48" s="9" t="s">
        <v>36</v>
      </c>
      <c r="D48" s="9" t="s">
        <v>112</v>
      </c>
      <c r="E48" s="96"/>
      <c r="F48" s="20">
        <v>0</v>
      </c>
      <c r="G48" s="20">
        <v>0</v>
      </c>
      <c r="H48" s="20">
        <v>0</v>
      </c>
      <c r="I48" s="20">
        <v>0</v>
      </c>
      <c r="J48" s="20">
        <v>6.0126396287597229E-2</v>
      </c>
      <c r="K48" s="20">
        <v>0</v>
      </c>
      <c r="L48" s="20">
        <v>0</v>
      </c>
      <c r="M48" s="20">
        <v>0</v>
      </c>
      <c r="N48" s="20">
        <v>0</v>
      </c>
      <c r="O48" s="20">
        <v>0</v>
      </c>
      <c r="P48" s="20">
        <v>8.1143709389658814E-2</v>
      </c>
      <c r="Q48" s="20">
        <v>0</v>
      </c>
      <c r="S48" s="151"/>
      <c r="T48" s="151"/>
      <c r="U48" s="151"/>
      <c r="V48" s="151"/>
      <c r="W48" s="151"/>
      <c r="X48" s="151"/>
      <c r="Y48" s="151"/>
      <c r="Z48" s="151"/>
      <c r="AA48" s="151"/>
      <c r="AB48" s="151"/>
      <c r="AC48" s="151"/>
      <c r="AD48" s="151"/>
    </row>
    <row r="49" spans="1:30" x14ac:dyDescent="0.3">
      <c r="A49" s="27" t="s">
        <v>59</v>
      </c>
      <c r="B49" s="9" t="s">
        <v>154</v>
      </c>
      <c r="C49" s="9" t="s">
        <v>155</v>
      </c>
      <c r="D49" s="9" t="s">
        <v>112</v>
      </c>
      <c r="E49" s="96"/>
      <c r="F49" s="20">
        <v>0</v>
      </c>
      <c r="G49" s="20">
        <v>0</v>
      </c>
      <c r="H49" s="20">
        <v>0</v>
      </c>
      <c r="I49" s="20">
        <v>0</v>
      </c>
      <c r="J49" s="20">
        <v>2.8055641444032397E-2</v>
      </c>
      <c r="K49" s="20">
        <v>0</v>
      </c>
      <c r="L49" s="20">
        <v>0</v>
      </c>
      <c r="M49" s="20">
        <v>0</v>
      </c>
      <c r="N49" s="20">
        <v>0</v>
      </c>
      <c r="O49" s="20">
        <v>0</v>
      </c>
      <c r="P49" s="20">
        <v>5.2130476712328767E-2</v>
      </c>
      <c r="Q49" s="20">
        <v>0</v>
      </c>
      <c r="S49" s="151"/>
      <c r="T49" s="151"/>
      <c r="U49" s="151"/>
      <c r="V49" s="151"/>
      <c r="W49" s="151"/>
      <c r="X49" s="151"/>
      <c r="Y49" s="151"/>
      <c r="Z49" s="151"/>
      <c r="AA49" s="151"/>
      <c r="AB49" s="151"/>
      <c r="AC49" s="151"/>
      <c r="AD49" s="151"/>
    </row>
    <row r="50" spans="1:30" x14ac:dyDescent="0.3">
      <c r="A50" s="27" t="s">
        <v>59</v>
      </c>
      <c r="B50" s="9" t="s">
        <v>39</v>
      </c>
      <c r="C50" s="9" t="s">
        <v>40</v>
      </c>
      <c r="D50" s="9" t="s">
        <v>112</v>
      </c>
      <c r="E50" s="96"/>
      <c r="F50" s="20">
        <v>0</v>
      </c>
      <c r="G50" s="20">
        <v>0</v>
      </c>
      <c r="H50" s="20">
        <v>0</v>
      </c>
      <c r="I50" s="20">
        <v>1.9752471496364429E-2</v>
      </c>
      <c r="J50" s="20">
        <v>0</v>
      </c>
      <c r="K50" s="20">
        <v>0</v>
      </c>
      <c r="L50" s="20">
        <v>0</v>
      </c>
      <c r="M50" s="20">
        <v>0</v>
      </c>
      <c r="N50" s="20">
        <v>0</v>
      </c>
      <c r="O50" s="20">
        <v>1.6550833119062525E-2</v>
      </c>
      <c r="P50" s="20">
        <v>0</v>
      </c>
      <c r="Q50" s="20">
        <v>0</v>
      </c>
      <c r="S50" s="151"/>
      <c r="T50" s="151"/>
      <c r="U50" s="151"/>
      <c r="V50" s="151"/>
      <c r="W50" s="151"/>
      <c r="X50" s="151"/>
      <c r="Y50" s="151"/>
      <c r="Z50" s="151"/>
      <c r="AA50" s="151"/>
      <c r="AB50" s="151"/>
      <c r="AC50" s="151"/>
      <c r="AD50" s="151"/>
    </row>
    <row r="51" spans="1:30" x14ac:dyDescent="0.3">
      <c r="A51" s="27" t="s">
        <v>59</v>
      </c>
      <c r="B51" s="9" t="s">
        <v>41</v>
      </c>
      <c r="C51" s="9" t="s">
        <v>42</v>
      </c>
      <c r="D51" s="9" t="s">
        <v>112</v>
      </c>
      <c r="E51" s="96"/>
      <c r="F51" s="20">
        <v>0</v>
      </c>
      <c r="G51" s="20">
        <v>0</v>
      </c>
      <c r="H51" s="20">
        <v>0</v>
      </c>
      <c r="I51" s="20">
        <v>0</v>
      </c>
      <c r="J51" s="20">
        <v>0</v>
      </c>
      <c r="K51" s="20">
        <v>0</v>
      </c>
      <c r="L51" s="20">
        <v>0</v>
      </c>
      <c r="M51" s="20">
        <v>0</v>
      </c>
      <c r="N51" s="20">
        <v>0</v>
      </c>
      <c r="O51" s="20">
        <v>0</v>
      </c>
      <c r="P51" s="20">
        <v>0</v>
      </c>
      <c r="Q51" s="20">
        <v>0</v>
      </c>
      <c r="S51" s="151"/>
      <c r="T51" s="151"/>
      <c r="U51" s="151"/>
      <c r="V51" s="151"/>
      <c r="W51" s="151"/>
      <c r="X51" s="151"/>
      <c r="Y51" s="151"/>
      <c r="Z51" s="151"/>
      <c r="AA51" s="151"/>
      <c r="AB51" s="151"/>
      <c r="AC51" s="151"/>
      <c r="AD51" s="151"/>
    </row>
    <row r="52" spans="1:30" x14ac:dyDescent="0.3">
      <c r="A52" s="27" t="s">
        <v>59</v>
      </c>
      <c r="B52" s="9" t="s">
        <v>45</v>
      </c>
      <c r="C52" s="9" t="s">
        <v>46</v>
      </c>
      <c r="D52" s="9" t="s">
        <v>112</v>
      </c>
      <c r="E52" s="96"/>
      <c r="F52" s="20">
        <v>0</v>
      </c>
      <c r="G52" s="20">
        <v>0</v>
      </c>
      <c r="H52" s="20">
        <v>0</v>
      </c>
      <c r="I52" s="20">
        <v>0</v>
      </c>
      <c r="J52" s="20">
        <v>0</v>
      </c>
      <c r="K52" s="20">
        <v>0</v>
      </c>
      <c r="L52" s="20">
        <v>0</v>
      </c>
      <c r="M52" s="20">
        <v>0</v>
      </c>
      <c r="N52" s="20">
        <v>0</v>
      </c>
      <c r="O52" s="20">
        <v>0</v>
      </c>
      <c r="P52" s="20">
        <v>0</v>
      </c>
      <c r="Q52" s="20">
        <v>0</v>
      </c>
      <c r="S52" s="151"/>
      <c r="T52" s="151"/>
      <c r="U52" s="151"/>
      <c r="V52" s="151"/>
      <c r="W52" s="151"/>
      <c r="X52" s="151"/>
      <c r="Y52" s="151"/>
      <c r="Z52" s="151"/>
      <c r="AA52" s="151"/>
      <c r="AB52" s="151"/>
      <c r="AC52" s="151"/>
      <c r="AD52" s="151"/>
    </row>
    <row r="53" spans="1:30" x14ac:dyDescent="0.3">
      <c r="A53" s="27" t="s">
        <v>59</v>
      </c>
      <c r="B53" s="9" t="s">
        <v>43</v>
      </c>
      <c r="C53" s="9" t="s">
        <v>44</v>
      </c>
      <c r="D53" s="9" t="s">
        <v>112</v>
      </c>
      <c r="E53" s="96"/>
      <c r="F53" s="20">
        <v>0</v>
      </c>
      <c r="G53" s="20">
        <v>1.9120900000000006E-3</v>
      </c>
      <c r="H53" s="20">
        <v>0</v>
      </c>
      <c r="I53" s="20">
        <v>0</v>
      </c>
      <c r="J53" s="20">
        <v>0</v>
      </c>
      <c r="K53" s="20">
        <v>0</v>
      </c>
      <c r="L53" s="20">
        <v>0</v>
      </c>
      <c r="M53" s="20">
        <v>0</v>
      </c>
      <c r="N53" s="20">
        <v>0</v>
      </c>
      <c r="O53" s="20">
        <v>0</v>
      </c>
      <c r="P53" s="20">
        <v>0</v>
      </c>
      <c r="Q53" s="20">
        <v>0</v>
      </c>
      <c r="S53" s="151"/>
      <c r="T53" s="151"/>
      <c r="U53" s="151"/>
      <c r="V53" s="151"/>
      <c r="W53" s="151"/>
      <c r="X53" s="151"/>
      <c r="Y53" s="151"/>
      <c r="Z53" s="151"/>
      <c r="AA53" s="151"/>
      <c r="AB53" s="151"/>
      <c r="AC53" s="151"/>
      <c r="AD53" s="151"/>
    </row>
    <row r="54" spans="1:30" x14ac:dyDescent="0.3">
      <c r="A54" s="27" t="s">
        <v>59</v>
      </c>
      <c r="B54" s="9" t="s">
        <v>48</v>
      </c>
      <c r="C54" s="9" t="s">
        <v>49</v>
      </c>
      <c r="D54" s="9" t="s">
        <v>112</v>
      </c>
      <c r="E54" s="96"/>
      <c r="F54" s="20">
        <v>0</v>
      </c>
      <c r="G54" s="20">
        <v>0</v>
      </c>
      <c r="H54" s="20">
        <v>0.23745252727421123</v>
      </c>
      <c r="I54" s="20">
        <v>0</v>
      </c>
      <c r="J54" s="20">
        <v>0</v>
      </c>
      <c r="K54" s="20">
        <v>0</v>
      </c>
      <c r="L54" s="20">
        <v>0</v>
      </c>
      <c r="M54" s="20">
        <v>0</v>
      </c>
      <c r="N54" s="20">
        <v>0.39182970832591929</v>
      </c>
      <c r="O54" s="20">
        <v>0</v>
      </c>
      <c r="P54" s="20">
        <v>0</v>
      </c>
      <c r="Q54" s="20">
        <v>0</v>
      </c>
      <c r="S54" s="151"/>
      <c r="T54" s="151"/>
      <c r="U54" s="151"/>
      <c r="V54" s="151"/>
      <c r="W54" s="151"/>
      <c r="X54" s="151"/>
      <c r="Y54" s="151"/>
      <c r="Z54" s="151"/>
      <c r="AA54" s="151"/>
      <c r="AB54" s="151"/>
      <c r="AC54" s="151"/>
      <c r="AD54" s="151"/>
    </row>
    <row r="55" spans="1:30" x14ac:dyDescent="0.3">
      <c r="A55" s="27" t="s">
        <v>59</v>
      </c>
      <c r="B55" s="9" t="s">
        <v>50</v>
      </c>
      <c r="C55" s="9" t="s">
        <v>51</v>
      </c>
      <c r="D55" s="9" t="s">
        <v>112</v>
      </c>
      <c r="E55" s="96"/>
      <c r="F55" s="20">
        <v>0</v>
      </c>
      <c r="G55" s="20">
        <v>0</v>
      </c>
      <c r="H55" s="20">
        <v>0</v>
      </c>
      <c r="I55" s="20">
        <v>0</v>
      </c>
      <c r="J55" s="20">
        <v>0</v>
      </c>
      <c r="K55" s="20">
        <v>1.4759235938122204E-3</v>
      </c>
      <c r="L55" s="20">
        <v>0</v>
      </c>
      <c r="M55" s="20">
        <v>0</v>
      </c>
      <c r="N55" s="20">
        <v>0</v>
      </c>
      <c r="O55" s="20">
        <v>0</v>
      </c>
      <c r="P55" s="20">
        <v>0</v>
      </c>
      <c r="Q55" s="20">
        <v>0</v>
      </c>
      <c r="S55" s="151"/>
      <c r="T55" s="151"/>
      <c r="U55" s="151"/>
      <c r="V55" s="151"/>
      <c r="W55" s="151"/>
      <c r="X55" s="151"/>
      <c r="Y55" s="151"/>
      <c r="Z55" s="151"/>
      <c r="AA55" s="151"/>
      <c r="AB55" s="151"/>
      <c r="AC55" s="151"/>
      <c r="AD55" s="151"/>
    </row>
    <row r="56" spans="1:30" x14ac:dyDescent="0.3">
      <c r="A56" s="27" t="s">
        <v>59</v>
      </c>
      <c r="B56" s="9" t="s">
        <v>153</v>
      </c>
      <c r="C56" s="9" t="s">
        <v>152</v>
      </c>
      <c r="D56" s="9" t="s">
        <v>113</v>
      </c>
      <c r="E56" s="96"/>
      <c r="F56" s="20">
        <v>0</v>
      </c>
      <c r="G56" s="20">
        <v>0</v>
      </c>
      <c r="H56" s="20">
        <v>11.261649999999999</v>
      </c>
      <c r="I56" s="20">
        <v>0</v>
      </c>
      <c r="J56" s="20">
        <v>0</v>
      </c>
      <c r="K56" s="20">
        <v>0</v>
      </c>
      <c r="L56" s="20">
        <v>0</v>
      </c>
      <c r="M56" s="20">
        <v>0</v>
      </c>
      <c r="N56" s="20">
        <v>11.261649999999999</v>
      </c>
      <c r="O56" s="20">
        <v>0</v>
      </c>
      <c r="P56" s="20">
        <v>0</v>
      </c>
      <c r="Q56" s="20">
        <v>0</v>
      </c>
      <c r="S56" s="151"/>
      <c r="T56" s="151"/>
      <c r="U56" s="151"/>
      <c r="V56" s="151"/>
      <c r="W56" s="151"/>
      <c r="X56" s="151"/>
      <c r="Y56" s="151"/>
      <c r="Z56" s="151"/>
      <c r="AA56" s="151"/>
      <c r="AB56" s="151"/>
      <c r="AC56" s="151"/>
      <c r="AD56" s="151"/>
    </row>
    <row r="57" spans="1:30" customFormat="1" ht="6.75" customHeight="1" x14ac:dyDescent="0.3">
      <c r="B57" s="24"/>
      <c r="C57" s="15"/>
      <c r="D57" s="15"/>
      <c r="E57" s="25"/>
    </row>
    <row r="58" spans="1:30" ht="28.5" customHeight="1" x14ac:dyDescent="0.3">
      <c r="B58" s="164" t="s">
        <v>147</v>
      </c>
      <c r="C58" s="164"/>
      <c r="D58" s="164"/>
      <c r="E58" s="3"/>
      <c r="F58" s="92">
        <f t="shared" ref="F58:Q58" si="4">+SUM(F43:F56)</f>
        <v>0</v>
      </c>
      <c r="G58" s="92">
        <f t="shared" si="4"/>
        <v>0.33694426999999999</v>
      </c>
      <c r="H58" s="92">
        <f t="shared" si="4"/>
        <v>11.499102527274211</v>
      </c>
      <c r="I58" s="92">
        <f t="shared" si="4"/>
        <v>0.44128383428960205</v>
      </c>
      <c r="J58" s="92">
        <f t="shared" si="4"/>
        <v>8.8182037731629623E-2</v>
      </c>
      <c r="K58" s="92">
        <f t="shared" si="4"/>
        <v>0.33419112587723382</v>
      </c>
      <c r="L58" s="92">
        <f t="shared" si="4"/>
        <v>0</v>
      </c>
      <c r="M58" s="92">
        <f t="shared" si="4"/>
        <v>0.48950914902964715</v>
      </c>
      <c r="N58" s="92">
        <f t="shared" si="4"/>
        <v>11.65347970832592</v>
      </c>
      <c r="O58" s="92">
        <f t="shared" si="4"/>
        <v>0.59970274492696474</v>
      </c>
      <c r="P58" s="92">
        <f t="shared" si="4"/>
        <v>0.13327418610198757</v>
      </c>
      <c r="Q58" s="92">
        <f t="shared" si="4"/>
        <v>0.51732729627888108</v>
      </c>
    </row>
    <row r="59" spans="1:30" x14ac:dyDescent="0.3">
      <c r="B59" s="4"/>
      <c r="C59" s="4"/>
      <c r="D59" s="4"/>
      <c r="F59" s="17"/>
      <c r="G59" s="17"/>
      <c r="H59" s="17"/>
      <c r="I59" s="17"/>
      <c r="J59" s="17"/>
      <c r="K59" s="17"/>
      <c r="L59" s="17"/>
      <c r="M59" s="17"/>
      <c r="N59" s="17"/>
      <c r="O59" s="17"/>
      <c r="P59" s="17"/>
      <c r="Q59" s="17"/>
    </row>
    <row r="60" spans="1:30" x14ac:dyDescent="0.3">
      <c r="B60" s="4"/>
      <c r="C60" s="4"/>
      <c r="D60" s="4"/>
      <c r="F60" s="17"/>
      <c r="G60" s="17"/>
      <c r="H60" s="17"/>
      <c r="I60" s="17"/>
      <c r="J60" s="17"/>
      <c r="K60" s="17"/>
      <c r="L60" s="17"/>
      <c r="M60" s="17"/>
      <c r="N60" s="17"/>
      <c r="O60" s="17"/>
      <c r="P60" s="17"/>
      <c r="Q60" s="17"/>
    </row>
    <row r="61" spans="1:30" ht="30.75" customHeight="1" x14ac:dyDescent="0.3">
      <c r="B61" s="177" t="s">
        <v>57</v>
      </c>
      <c r="C61" s="177"/>
      <c r="D61" s="177"/>
      <c r="F61" s="17"/>
      <c r="G61" s="17"/>
      <c r="H61" s="17"/>
      <c r="I61" s="17"/>
      <c r="J61" s="17"/>
      <c r="K61" s="17"/>
      <c r="L61" s="17"/>
      <c r="M61" s="17"/>
      <c r="N61" s="17"/>
      <c r="O61" s="17"/>
      <c r="P61" s="17"/>
      <c r="Q61" s="17"/>
    </row>
    <row r="62" spans="1:30" x14ac:dyDescent="0.3">
      <c r="B62" s="174" t="s">
        <v>0</v>
      </c>
      <c r="C62" s="168" t="s">
        <v>1</v>
      </c>
      <c r="D62" s="168" t="s">
        <v>115</v>
      </c>
      <c r="F62" s="6">
        <v>2022</v>
      </c>
      <c r="G62" s="6">
        <v>2022</v>
      </c>
      <c r="H62" s="6">
        <v>2022</v>
      </c>
      <c r="I62" s="6">
        <v>2022</v>
      </c>
      <c r="J62" s="6">
        <v>2022</v>
      </c>
      <c r="K62" s="6">
        <v>2022</v>
      </c>
      <c r="L62" s="6">
        <v>2022</v>
      </c>
      <c r="M62" s="6">
        <v>2022</v>
      </c>
      <c r="N62" s="6">
        <v>2022</v>
      </c>
      <c r="O62" s="6">
        <v>2022</v>
      </c>
      <c r="P62" s="6">
        <v>2022</v>
      </c>
      <c r="Q62" s="6">
        <v>2022</v>
      </c>
    </row>
    <row r="63" spans="1:30" x14ac:dyDescent="0.3">
      <c r="B63" s="175"/>
      <c r="C63" s="169"/>
      <c r="D63" s="169"/>
      <c r="F63" s="6">
        <v>1</v>
      </c>
      <c r="G63" s="6">
        <f>+F63+1</f>
        <v>2</v>
      </c>
      <c r="H63" s="6">
        <f t="shared" ref="H63:Q63" si="5">+G63+1</f>
        <v>3</v>
      </c>
      <c r="I63" s="6">
        <f t="shared" si="5"/>
        <v>4</v>
      </c>
      <c r="J63" s="6">
        <f t="shared" si="5"/>
        <v>5</v>
      </c>
      <c r="K63" s="6">
        <f t="shared" si="5"/>
        <v>6</v>
      </c>
      <c r="L63" s="6">
        <f t="shared" si="5"/>
        <v>7</v>
      </c>
      <c r="M63" s="6">
        <f t="shared" si="5"/>
        <v>8</v>
      </c>
      <c r="N63" s="6">
        <f t="shared" si="5"/>
        <v>9</v>
      </c>
      <c r="O63" s="6">
        <f t="shared" si="5"/>
        <v>10</v>
      </c>
      <c r="P63" s="6">
        <f t="shared" si="5"/>
        <v>11</v>
      </c>
      <c r="Q63" s="6">
        <f t="shared" si="5"/>
        <v>12</v>
      </c>
    </row>
    <row r="64" spans="1:30" x14ac:dyDescent="0.3">
      <c r="A64" s="27" t="s">
        <v>60</v>
      </c>
      <c r="B64" s="9" t="s">
        <v>157</v>
      </c>
      <c r="C64" s="9" t="s">
        <v>158</v>
      </c>
      <c r="D64" s="9" t="s">
        <v>60</v>
      </c>
      <c r="E64" s="7"/>
      <c r="F64" s="20">
        <v>0.72897339464641786</v>
      </c>
      <c r="G64" s="20">
        <v>0.80187073411105969</v>
      </c>
      <c r="H64" s="20">
        <v>0.66777562818227421</v>
      </c>
      <c r="I64" s="20">
        <v>0.72537352603088001</v>
      </c>
      <c r="J64" s="20">
        <v>0.688474872721617</v>
      </c>
      <c r="K64" s="20">
        <v>0.69747454426046185</v>
      </c>
      <c r="L64" s="20">
        <v>0.66147585810508303</v>
      </c>
      <c r="M64" s="20">
        <v>0.66957556249004324</v>
      </c>
      <c r="N64" s="20">
        <v>0.6556260716048341</v>
      </c>
      <c r="O64" s="20">
        <v>0.62097733618028217</v>
      </c>
      <c r="P64" s="20">
        <v>0.62772708983441561</v>
      </c>
      <c r="Q64" s="20">
        <v>0.59397832156374819</v>
      </c>
      <c r="S64" s="151"/>
      <c r="T64" s="151"/>
      <c r="U64" s="151"/>
      <c r="V64" s="151"/>
      <c r="W64" s="151"/>
      <c r="X64" s="151"/>
      <c r="Y64" s="151"/>
      <c r="Z64" s="151"/>
      <c r="AA64" s="151"/>
      <c r="AB64" s="151"/>
      <c r="AC64" s="151"/>
      <c r="AD64" s="151"/>
    </row>
    <row r="65" spans="2:17" customFormat="1" ht="6.75" customHeight="1" x14ac:dyDescent="0.3">
      <c r="B65" s="24"/>
      <c r="C65" s="15"/>
      <c r="D65" s="15"/>
      <c r="E65" s="25"/>
    </row>
    <row r="66" spans="2:17" ht="28.5" customHeight="1" x14ac:dyDescent="0.3">
      <c r="B66" s="164" t="s">
        <v>148</v>
      </c>
      <c r="C66" s="164"/>
      <c r="D66" s="164"/>
      <c r="E66" s="3"/>
      <c r="F66" s="92">
        <f t="shared" ref="F66:Q66" si="6">+SUM(F64:F64)</f>
        <v>0.72897339464641786</v>
      </c>
      <c r="G66" s="92">
        <f t="shared" si="6"/>
        <v>0.80187073411105969</v>
      </c>
      <c r="H66" s="92">
        <f t="shared" si="6"/>
        <v>0.66777562818227421</v>
      </c>
      <c r="I66" s="92">
        <f t="shared" si="6"/>
        <v>0.72537352603088001</v>
      </c>
      <c r="J66" s="92">
        <f t="shared" si="6"/>
        <v>0.688474872721617</v>
      </c>
      <c r="K66" s="92">
        <f t="shared" si="6"/>
        <v>0.69747454426046185</v>
      </c>
      <c r="L66" s="92">
        <f t="shared" si="6"/>
        <v>0.66147585810508303</v>
      </c>
      <c r="M66" s="92">
        <f t="shared" si="6"/>
        <v>0.66957556249004324</v>
      </c>
      <c r="N66" s="92">
        <f t="shared" si="6"/>
        <v>0.6556260716048341</v>
      </c>
      <c r="O66" s="92">
        <f t="shared" si="6"/>
        <v>0.62097733618028217</v>
      </c>
      <c r="P66" s="92">
        <f t="shared" si="6"/>
        <v>0.62772708983441561</v>
      </c>
      <c r="Q66" s="92">
        <f t="shared" si="6"/>
        <v>0.59397832156374819</v>
      </c>
    </row>
    <row r="67" spans="2:17" x14ac:dyDescent="0.3">
      <c r="B67" s="4"/>
      <c r="C67" s="4"/>
      <c r="D67" s="4"/>
      <c r="F67" s="17"/>
      <c r="G67" s="17"/>
      <c r="H67" s="17"/>
      <c r="I67" s="17"/>
      <c r="J67" s="17"/>
      <c r="K67" s="17"/>
      <c r="L67" s="17"/>
      <c r="M67" s="17"/>
      <c r="N67" s="17"/>
      <c r="O67" s="17"/>
      <c r="P67" s="17"/>
      <c r="Q67" s="17"/>
    </row>
    <row r="68" spans="2:17" x14ac:dyDescent="0.3">
      <c r="B68" s="4"/>
      <c r="C68" s="4"/>
      <c r="D68" s="4"/>
      <c r="F68" s="17"/>
      <c r="G68" s="17"/>
      <c r="H68" s="17"/>
      <c r="I68" s="17"/>
      <c r="J68" s="17"/>
      <c r="K68" s="17"/>
      <c r="L68" s="17"/>
      <c r="M68" s="17"/>
      <c r="N68" s="17"/>
      <c r="O68" s="17"/>
      <c r="P68" s="17"/>
      <c r="Q68" s="17"/>
    </row>
  </sheetData>
  <sortState xmlns:xlrd2="http://schemas.microsoft.com/office/spreadsheetml/2017/richdata2" ref="A33:Q33">
    <sortCondition ref="A33"/>
  </sortState>
  <mergeCells count="18">
    <mergeCell ref="B1:E1"/>
    <mergeCell ref="B5:B6"/>
    <mergeCell ref="C5:C6"/>
    <mergeCell ref="B4:D4"/>
    <mergeCell ref="B61:D61"/>
    <mergeCell ref="B35:D35"/>
    <mergeCell ref="D5:D6"/>
    <mergeCell ref="B26:D26"/>
    <mergeCell ref="B66:D66"/>
    <mergeCell ref="B27:D28"/>
    <mergeCell ref="B41:B42"/>
    <mergeCell ref="C41:C42"/>
    <mergeCell ref="B62:B63"/>
    <mergeCell ref="C62:C63"/>
    <mergeCell ref="D41:D42"/>
    <mergeCell ref="D62:D63"/>
    <mergeCell ref="B40:D40"/>
    <mergeCell ref="B58:D58"/>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7000000}"/>
    <hyperlink ref="C44" location="BIDF40!A1" display="BIDF40" xr:uid="{00000000-0004-0000-0200-000008000000}"/>
    <hyperlink ref="C53" location="BIDF22!A1" display="BIDF22" xr:uid="{00000000-0004-0000-0200-000009000000}"/>
    <hyperlink ref="C50" location="BIDO24!A1" display="BIDO24" xr:uid="{00000000-0004-0000-0200-00000A000000}"/>
    <hyperlink ref="C48" location="BIDN32!A1" display="BIDN32" xr:uid="{00000000-0004-0000-0200-00000B000000}"/>
    <hyperlink ref="C51" location="BIDS34!A1" display="BIDS34" xr:uid="{00000000-0004-0000-0200-00000C000000}"/>
    <hyperlink ref="C52" location="BIDS23!A1" display="BIDS23" xr:uid="{00000000-0004-0000-0200-00000D000000}"/>
    <hyperlink ref="C47" location="BIDY42!A1" display="BIDY42" xr:uid="{00000000-0004-0000-0200-00000E000000}"/>
    <hyperlink ref="C55" location="BIRJ22!A1" display="BIRJ22" xr:uid="{00000000-0004-0000-0200-00000F000000}"/>
    <hyperlink ref="C54" location="BIRS38!A1" display="BIRS38" xr:uid="{00000000-0004-0000-0200-000010000000}"/>
    <hyperlink ref="C21" location="FFFIRO24!A1" display="FFFIRO24" xr:uid="{00000000-0004-0000-0200-000011000000}"/>
    <hyperlink ref="C22" location="FFFIRF26!A1" display="FFFIRF26" xr:uid="{00000000-0004-0000-0200-000012000000}"/>
    <hyperlink ref="C24" location="FFFIRY22!A1" display="FFFIRY22" xr:uid="{00000000-0004-0000-0200-000013000000}"/>
    <hyperlink ref="C23" location="FFFIRE26!A1" display="FFFIRE26" xr:uid="{00000000-0004-0000-0200-000014000000}"/>
    <hyperlink ref="C9" location="GOBD23!A1" display="GOBD23" xr:uid="{00000000-0004-0000-0200-000015000000}"/>
    <hyperlink ref="C18" location="'PMY25'!A1" display="PMY25" xr:uid="{00000000-0004-0000-0200-000016000000}"/>
    <hyperlink ref="C64" location="BNAJ26!A1" display="BNAJ26" xr:uid="{00000000-0004-0000-0200-000017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7">
        <v>1</v>
      </c>
    </row>
    <row r="25" spans="11:11" x14ac:dyDescent="0.25">
      <c r="K25" s="87">
        <v>1</v>
      </c>
    </row>
    <row r="44" spans="11:11" x14ac:dyDescent="0.25">
      <c r="K44" s="87">
        <v>1</v>
      </c>
    </row>
    <row r="64" spans="11:11" x14ac:dyDescent="0.25">
      <c r="K64" s="87">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3" t="s">
        <v>106</v>
      </c>
      <c r="H2" s="183" t="s">
        <v>107</v>
      </c>
      <c r="I2" s="183"/>
      <c r="J2" s="183"/>
      <c r="K2" s="183" t="s">
        <v>108</v>
      </c>
      <c r="L2" s="183"/>
      <c r="M2" s="183"/>
      <c r="N2" s="183" t="s">
        <v>105</v>
      </c>
      <c r="O2" s="183"/>
      <c r="P2" s="183"/>
      <c r="Q2" s="183" t="s">
        <v>107</v>
      </c>
      <c r="R2" s="183"/>
      <c r="S2" s="183"/>
      <c r="T2" s="183" t="s">
        <v>108</v>
      </c>
      <c r="U2" s="183"/>
      <c r="V2" s="183"/>
      <c r="W2" s="183" t="s">
        <v>105</v>
      </c>
      <c r="X2" s="183"/>
      <c r="Y2" s="183"/>
      <c r="AB2" s="183" t="s">
        <v>114</v>
      </c>
      <c r="AC2" s="81" t="s">
        <v>109</v>
      </c>
      <c r="AD2" s="81" t="s">
        <v>109</v>
      </c>
      <c r="AE2" s="81" t="s">
        <v>109</v>
      </c>
      <c r="AF2" s="81" t="s">
        <v>110</v>
      </c>
      <c r="AG2" s="81" t="s">
        <v>110</v>
      </c>
      <c r="AH2" s="81" t="s">
        <v>110</v>
      </c>
      <c r="AI2" s="81" t="s">
        <v>111</v>
      </c>
      <c r="AJ2" s="81" t="s">
        <v>111</v>
      </c>
      <c r="AK2" s="81" t="s">
        <v>111</v>
      </c>
      <c r="AL2" s="81" t="s">
        <v>112</v>
      </c>
      <c r="AM2" s="81" t="s">
        <v>112</v>
      </c>
      <c r="AN2" s="81" t="s">
        <v>112</v>
      </c>
      <c r="AO2" s="81" t="s">
        <v>113</v>
      </c>
      <c r="AP2" s="81" t="s">
        <v>113</v>
      </c>
      <c r="AQ2" s="81" t="s">
        <v>113</v>
      </c>
      <c r="AR2" s="183" t="s">
        <v>105</v>
      </c>
      <c r="AS2" s="183"/>
      <c r="AT2" s="183"/>
    </row>
    <row r="3" spans="1:74" ht="27" customHeight="1" x14ac:dyDescent="0.25">
      <c r="A3" s="77" t="s">
        <v>104</v>
      </c>
      <c r="B3" s="78" t="s">
        <v>2</v>
      </c>
      <c r="C3" s="78" t="s">
        <v>119</v>
      </c>
      <c r="D3" s="78" t="s">
        <v>60</v>
      </c>
      <c r="G3" s="183"/>
      <c r="H3" s="78" t="s">
        <v>2</v>
      </c>
      <c r="I3" s="78" t="s">
        <v>119</v>
      </c>
      <c r="J3" s="78" t="s">
        <v>60</v>
      </c>
      <c r="K3" s="78" t="s">
        <v>2</v>
      </c>
      <c r="L3" s="78" t="s">
        <v>119</v>
      </c>
      <c r="M3" s="78" t="s">
        <v>60</v>
      </c>
      <c r="N3" s="78" t="s">
        <v>2</v>
      </c>
      <c r="O3" s="78" t="s">
        <v>119</v>
      </c>
      <c r="P3" s="78" t="s">
        <v>60</v>
      </c>
      <c r="Q3" s="78" t="s">
        <v>2</v>
      </c>
      <c r="R3" s="78" t="s">
        <v>119</v>
      </c>
      <c r="S3" s="78" t="s">
        <v>60</v>
      </c>
      <c r="T3" s="78" t="s">
        <v>2</v>
      </c>
      <c r="U3" s="78" t="s">
        <v>119</v>
      </c>
      <c r="V3" s="78" t="s">
        <v>60</v>
      </c>
      <c r="W3" s="78" t="s">
        <v>2</v>
      </c>
      <c r="X3" s="78" t="s">
        <v>119</v>
      </c>
      <c r="Y3" s="78" t="s">
        <v>60</v>
      </c>
      <c r="AB3" s="183"/>
      <c r="AC3" s="78" t="s">
        <v>2</v>
      </c>
      <c r="AD3" s="78" t="s">
        <v>119</v>
      </c>
      <c r="AE3" s="78" t="s">
        <v>60</v>
      </c>
      <c r="AF3" s="78" t="s">
        <v>2</v>
      </c>
      <c r="AG3" s="78" t="s">
        <v>119</v>
      </c>
      <c r="AH3" s="78" t="s">
        <v>60</v>
      </c>
      <c r="AI3" s="78" t="s">
        <v>2</v>
      </c>
      <c r="AJ3" s="78" t="s">
        <v>119</v>
      </c>
      <c r="AK3" s="78" t="s">
        <v>60</v>
      </c>
      <c r="AL3" s="78" t="s">
        <v>2</v>
      </c>
      <c r="AM3" s="78" t="s">
        <v>119</v>
      </c>
      <c r="AN3" s="78" t="s">
        <v>60</v>
      </c>
      <c r="AO3" s="78" t="s">
        <v>2</v>
      </c>
      <c r="AP3" s="78" t="s">
        <v>119</v>
      </c>
      <c r="AQ3" s="78" t="s">
        <v>60</v>
      </c>
      <c r="AR3" s="78" t="s">
        <v>2</v>
      </c>
      <c r="AS3" s="78" t="s">
        <v>119</v>
      </c>
      <c r="AT3" s="78" t="s">
        <v>60</v>
      </c>
      <c r="AW3" s="77" t="s">
        <v>120</v>
      </c>
      <c r="AX3" s="78" t="s">
        <v>2</v>
      </c>
      <c r="AY3" s="78" t="s">
        <v>119</v>
      </c>
      <c r="AZ3" s="78" t="s">
        <v>60</v>
      </c>
      <c r="BA3" s="80" t="s">
        <v>122</v>
      </c>
      <c r="BD3" s="77" t="s">
        <v>123</v>
      </c>
      <c r="BE3" s="78" t="s">
        <v>126</v>
      </c>
      <c r="BF3" s="78" t="s">
        <v>127</v>
      </c>
      <c r="BG3" s="78" t="s">
        <v>128</v>
      </c>
      <c r="BH3" s="78" t="s">
        <v>124</v>
      </c>
      <c r="BI3" s="78" t="s">
        <v>125</v>
      </c>
      <c r="BJ3" s="80" t="s">
        <v>129</v>
      </c>
      <c r="BK3" s="80" t="s">
        <v>122</v>
      </c>
      <c r="BT3" s="182" t="s">
        <v>141</v>
      </c>
      <c r="BU3" s="182"/>
      <c r="BV3" s="182"/>
    </row>
    <row r="4" spans="1:74" ht="16.5" x14ac:dyDescent="0.25">
      <c r="A4" s="84">
        <v>2022</v>
      </c>
      <c r="B4" s="118">
        <v>14874.265951360238</v>
      </c>
      <c r="C4" s="118">
        <v>41.687737737379834</v>
      </c>
      <c r="D4" s="118">
        <v>44.272984168192444</v>
      </c>
      <c r="E4" s="55"/>
      <c r="F4" s="55"/>
      <c r="G4" s="84">
        <v>2022</v>
      </c>
      <c r="H4" s="118">
        <v>8171.8729100324563</v>
      </c>
      <c r="I4" s="118">
        <v>15.594740857543758</v>
      </c>
      <c r="J4" s="118">
        <v>36.133681228461327</v>
      </c>
      <c r="K4" s="118">
        <v>6702.3930413277822</v>
      </c>
      <c r="L4" s="118">
        <v>26.092996879836075</v>
      </c>
      <c r="M4" s="118">
        <v>8.1393029397311167</v>
      </c>
      <c r="N4" s="119">
        <v>14874.265951360238</v>
      </c>
      <c r="O4" s="119">
        <v>41.687737737379834</v>
      </c>
      <c r="P4" s="119">
        <v>44.272984168192444</v>
      </c>
      <c r="Q4" s="120">
        <v>0.54939671892078457</v>
      </c>
      <c r="R4" s="120">
        <v>0.37408460386567194</v>
      </c>
      <c r="S4" s="120">
        <v>0.81615644184250102</v>
      </c>
      <c r="T4" s="120">
        <v>0.45060328107921555</v>
      </c>
      <c r="U4" s="120">
        <v>0.62591539613432801</v>
      </c>
      <c r="V4" s="120">
        <v>0.18384355815749892</v>
      </c>
      <c r="W4" s="120">
        <v>1</v>
      </c>
      <c r="X4" s="120">
        <v>1</v>
      </c>
      <c r="Y4" s="120">
        <v>1</v>
      </c>
      <c r="Z4" s="85">
        <v>0</v>
      </c>
      <c r="AB4" s="84">
        <v>2022</v>
      </c>
      <c r="AC4" s="121">
        <v>10946.388863680741</v>
      </c>
      <c r="AD4" s="121">
        <v>0</v>
      </c>
      <c r="AE4" s="121">
        <v>0</v>
      </c>
      <c r="AF4" s="121">
        <v>0</v>
      </c>
      <c r="AG4" s="121">
        <v>0</v>
      </c>
      <c r="AH4" s="121">
        <v>44.272984168192444</v>
      </c>
      <c r="AI4" s="121">
        <v>0</v>
      </c>
      <c r="AJ4" s="121">
        <v>0</v>
      </c>
      <c r="AK4" s="121">
        <v>0</v>
      </c>
      <c r="AL4" s="121">
        <v>0</v>
      </c>
      <c r="AM4" s="121">
        <v>19.164437737379835</v>
      </c>
      <c r="AN4" s="121">
        <v>0</v>
      </c>
      <c r="AO4" s="121">
        <v>3927.8770876795083</v>
      </c>
      <c r="AP4" s="121">
        <v>22.523299999999999</v>
      </c>
      <c r="AQ4" s="121">
        <v>0</v>
      </c>
      <c r="AR4" s="122">
        <v>14874.265951360248</v>
      </c>
      <c r="AS4" s="122">
        <v>41.687737737379834</v>
      </c>
      <c r="AT4" s="122">
        <v>44.272984168192444</v>
      </c>
      <c r="AU4" s="55"/>
      <c r="AV4" s="55"/>
      <c r="AW4" s="80" t="s">
        <v>66</v>
      </c>
      <c r="AX4" s="125">
        <v>0.22376278490972151</v>
      </c>
      <c r="AY4" s="125">
        <v>0.6276836380708728</v>
      </c>
      <c r="AZ4" s="125">
        <v>0.14855357701940569</v>
      </c>
      <c r="BA4" s="125">
        <v>1</v>
      </c>
      <c r="BD4" s="80" t="s">
        <v>66</v>
      </c>
      <c r="BE4" s="125">
        <v>0.15927985992869656</v>
      </c>
      <c r="BF4" s="125">
        <v>0.14855357701940569</v>
      </c>
      <c r="BG4" s="125">
        <v>0.46969239221279302</v>
      </c>
      <c r="BH4" s="125">
        <v>5.6470874711302292E-2</v>
      </c>
      <c r="BI4" s="125">
        <v>0.15799124585807972</v>
      </c>
      <c r="BJ4" s="125">
        <v>8.0120502697226675E-3</v>
      </c>
      <c r="BK4" s="125">
        <v>0.99999999999999989</v>
      </c>
      <c r="BL4" s="83"/>
      <c r="BT4" s="86" t="s">
        <v>131</v>
      </c>
    </row>
    <row r="5" spans="1:74" ht="16.5" x14ac:dyDescent="0.25">
      <c r="A5" s="84">
        <v>2023</v>
      </c>
      <c r="B5" s="118">
        <v>17233.729833496611</v>
      </c>
      <c r="C5" s="118">
        <v>128.74079980200537</v>
      </c>
      <c r="D5" s="118">
        <v>45.576586590594097</v>
      </c>
      <c r="E5" s="55"/>
      <c r="F5" s="55"/>
      <c r="G5" s="84">
        <v>2023</v>
      </c>
      <c r="H5" s="118">
        <v>13669.640433683449</v>
      </c>
      <c r="I5" s="118">
        <v>97.455113839819973</v>
      </c>
      <c r="J5" s="118">
        <v>39.418561340139632</v>
      </c>
      <c r="K5" s="118">
        <v>3564.0893998131628</v>
      </c>
      <c r="L5" s="118">
        <v>31.285685962185383</v>
      </c>
      <c r="M5" s="118">
        <v>6.1580252504544672</v>
      </c>
      <c r="N5" s="119">
        <v>17233.729833496611</v>
      </c>
      <c r="O5" s="119">
        <v>128.74079980200537</v>
      </c>
      <c r="P5" s="119">
        <v>45.576586590594097</v>
      </c>
      <c r="Q5" s="120">
        <v>0.79319105995930361</v>
      </c>
      <c r="R5" s="120">
        <v>0.75698701569121318</v>
      </c>
      <c r="S5" s="120">
        <v>0.86488621217356954</v>
      </c>
      <c r="T5" s="120">
        <v>0.2068089400406965</v>
      </c>
      <c r="U5" s="120">
        <v>0.24301298430878671</v>
      </c>
      <c r="V5" s="120">
        <v>0.13511378782643046</v>
      </c>
      <c r="W5" s="120">
        <v>1</v>
      </c>
      <c r="X5" s="120">
        <v>0.99999999999999989</v>
      </c>
      <c r="Y5" s="120">
        <v>1</v>
      </c>
      <c r="Z5" s="85">
        <v>0</v>
      </c>
      <c r="AB5" s="84">
        <v>2023</v>
      </c>
      <c r="AC5" s="121">
        <v>11290.803205997994</v>
      </c>
      <c r="AD5" s="121">
        <v>0</v>
      </c>
      <c r="AE5" s="121">
        <v>0</v>
      </c>
      <c r="AF5" s="121">
        <v>0</v>
      </c>
      <c r="AG5" s="121">
        <v>0</v>
      </c>
      <c r="AH5" s="121">
        <v>45.576586590594097</v>
      </c>
      <c r="AI5" s="121">
        <v>0</v>
      </c>
      <c r="AJ5" s="121">
        <v>0</v>
      </c>
      <c r="AK5" s="121">
        <v>0</v>
      </c>
      <c r="AL5" s="121">
        <v>0</v>
      </c>
      <c r="AM5" s="121">
        <v>21.882519032774582</v>
      </c>
      <c r="AN5" s="121">
        <v>0</v>
      </c>
      <c r="AO5" s="121">
        <v>5942.9266274986421</v>
      </c>
      <c r="AP5" s="121">
        <v>106.85828076923077</v>
      </c>
      <c r="AQ5" s="121">
        <v>0</v>
      </c>
      <c r="AR5" s="122">
        <v>17233.729833496636</v>
      </c>
      <c r="AS5" s="122">
        <v>128.74079980200537</v>
      </c>
      <c r="AT5" s="122">
        <v>45.576586590594097</v>
      </c>
      <c r="AU5" s="55"/>
      <c r="AV5" s="55"/>
      <c r="AW5" s="80" t="s">
        <v>121</v>
      </c>
      <c r="AX5" s="123">
        <v>252.47444382073621</v>
      </c>
      <c r="AY5" s="123">
        <v>708.22356577863138</v>
      </c>
      <c r="AZ5" s="123">
        <v>167.61492198395447</v>
      </c>
      <c r="BA5" s="124">
        <v>1128.3129315833221</v>
      </c>
      <c r="BD5" s="80" t="s">
        <v>121</v>
      </c>
      <c r="BE5" s="127">
        <v>179.71752569832853</v>
      </c>
      <c r="BF5" s="127">
        <v>167.61492198395447</v>
      </c>
      <c r="BG5" s="127">
        <v>529.96</v>
      </c>
      <c r="BH5" s="127">
        <v>63.716818194583979</v>
      </c>
      <c r="BI5" s="127">
        <v>178.26356577863132</v>
      </c>
      <c r="BJ5" s="127">
        <v>9.0400999278237286</v>
      </c>
      <c r="BK5" s="126">
        <v>1128.3129315833221</v>
      </c>
      <c r="BL5" s="82"/>
      <c r="BT5" s="86" t="s">
        <v>132</v>
      </c>
    </row>
    <row r="6" spans="1:74" x14ac:dyDescent="0.25">
      <c r="A6" s="84">
        <v>2024</v>
      </c>
      <c r="B6" s="118">
        <v>4923.1733496106444</v>
      </c>
      <c r="C6" s="118">
        <v>128.10267510357264</v>
      </c>
      <c r="D6" s="118">
        <v>43.618708047318449</v>
      </c>
      <c r="E6" s="55"/>
      <c r="F6" s="55"/>
      <c r="G6" s="84">
        <v>2024</v>
      </c>
      <c r="H6" s="118">
        <v>3348.72631162164</v>
      </c>
      <c r="I6" s="118">
        <v>97.108440699819965</v>
      </c>
      <c r="J6" s="118">
        <v>39.418561340139632</v>
      </c>
      <c r="K6" s="118">
        <v>1574.447037989004</v>
      </c>
      <c r="L6" s="118">
        <v>30.994234403752671</v>
      </c>
      <c r="M6" s="118">
        <v>4.2001467071788134</v>
      </c>
      <c r="N6" s="119">
        <v>4923.1733496106444</v>
      </c>
      <c r="O6" s="119">
        <v>128.10267510357264</v>
      </c>
      <c r="P6" s="119">
        <v>43.618708047318449</v>
      </c>
      <c r="Q6" s="120">
        <v>0.68019670928030151</v>
      </c>
      <c r="R6" s="120">
        <v>0.75805162242948132</v>
      </c>
      <c r="S6" s="120">
        <v>0.90370767738873847</v>
      </c>
      <c r="T6" s="120">
        <v>0.31980329071969832</v>
      </c>
      <c r="U6" s="120">
        <v>0.24194837757051865</v>
      </c>
      <c r="V6" s="120">
        <v>9.629232261126143E-2</v>
      </c>
      <c r="W6" s="120">
        <v>0.99999999999999978</v>
      </c>
      <c r="X6" s="120">
        <v>1</v>
      </c>
      <c r="Y6" s="120">
        <v>0.99999999999999989</v>
      </c>
      <c r="Z6" s="85">
        <v>0</v>
      </c>
      <c r="AB6" s="84">
        <v>2024</v>
      </c>
      <c r="AC6" s="121">
        <v>359.40854976168771</v>
      </c>
      <c r="AD6" s="121">
        <v>0</v>
      </c>
      <c r="AE6" s="121">
        <v>0</v>
      </c>
      <c r="AF6" s="121">
        <v>0</v>
      </c>
      <c r="AG6" s="121">
        <v>0</v>
      </c>
      <c r="AH6" s="121">
        <v>43.618708047318449</v>
      </c>
      <c r="AI6" s="121">
        <v>0</v>
      </c>
      <c r="AJ6" s="121">
        <v>0</v>
      </c>
      <c r="AK6" s="121">
        <v>0</v>
      </c>
      <c r="AL6" s="121">
        <v>0</v>
      </c>
      <c r="AM6" s="121">
        <v>21.95780202664956</v>
      </c>
      <c r="AN6" s="121">
        <v>0</v>
      </c>
      <c r="AO6" s="121">
        <v>4563.764799848951</v>
      </c>
      <c r="AP6" s="121">
        <v>106.14487307692309</v>
      </c>
      <c r="AQ6" s="121">
        <v>0</v>
      </c>
      <c r="AR6" s="122">
        <v>4923.173349610639</v>
      </c>
      <c r="AS6" s="122">
        <v>128.10267510357266</v>
      </c>
      <c r="AT6" s="122">
        <v>43.618708047318449</v>
      </c>
      <c r="AU6" s="55"/>
      <c r="AV6" s="55"/>
      <c r="AW6" s="55"/>
      <c r="BA6" s="55"/>
      <c r="BD6" s="55"/>
      <c r="BT6" s="86" t="s">
        <v>133</v>
      </c>
    </row>
    <row r="7" spans="1:74" x14ac:dyDescent="0.25">
      <c r="A7" s="84">
        <v>2025</v>
      </c>
      <c r="B7" s="118">
        <v>1693.1171042089045</v>
      </c>
      <c r="C7" s="118">
        <v>122.61866888037522</v>
      </c>
      <c r="D7" s="118">
        <v>41.634730456580144</v>
      </c>
      <c r="E7" s="55"/>
      <c r="F7" s="55"/>
      <c r="G7" s="84">
        <v>2025</v>
      </c>
      <c r="H7" s="118">
        <v>800.59481828748017</v>
      </c>
      <c r="I7" s="118">
        <v>97.089120989819975</v>
      </c>
      <c r="J7" s="118">
        <v>39.418561340139632</v>
      </c>
      <c r="K7" s="118">
        <v>892.52228592142444</v>
      </c>
      <c r="L7" s="118">
        <v>25.529547890555257</v>
      </c>
      <c r="M7" s="118">
        <v>2.2161691164405091</v>
      </c>
      <c r="N7" s="119">
        <v>1693.1171042089045</v>
      </c>
      <c r="O7" s="119">
        <v>122.61866888037522</v>
      </c>
      <c r="P7" s="119">
        <v>41.634730456580144</v>
      </c>
      <c r="Q7" s="120">
        <v>0.4728525961360196</v>
      </c>
      <c r="R7" s="120">
        <v>0.79179721877863918</v>
      </c>
      <c r="S7" s="120">
        <v>0.94677114293434184</v>
      </c>
      <c r="T7" s="120">
        <v>0.5271474038639804</v>
      </c>
      <c r="U7" s="120">
        <v>0.20820278122136091</v>
      </c>
      <c r="V7" s="120">
        <v>5.3228857065658164E-2</v>
      </c>
      <c r="W7" s="120">
        <v>1</v>
      </c>
      <c r="X7" s="120">
        <v>1</v>
      </c>
      <c r="Y7" s="120">
        <v>1</v>
      </c>
      <c r="Z7" s="85">
        <v>0</v>
      </c>
      <c r="AB7" s="84">
        <v>2025</v>
      </c>
      <c r="AC7" s="121">
        <v>149.26143226797231</v>
      </c>
      <c r="AD7" s="121">
        <v>0</v>
      </c>
      <c r="AE7" s="121">
        <v>0</v>
      </c>
      <c r="AF7" s="121">
        <v>0</v>
      </c>
      <c r="AG7" s="121">
        <v>0</v>
      </c>
      <c r="AH7" s="121">
        <v>41.634730456580144</v>
      </c>
      <c r="AI7" s="121">
        <v>0</v>
      </c>
      <c r="AJ7" s="121">
        <v>0</v>
      </c>
      <c r="AK7" s="121">
        <v>0</v>
      </c>
      <c r="AL7" s="121">
        <v>0</v>
      </c>
      <c r="AM7" s="121">
        <v>21.16190349575983</v>
      </c>
      <c r="AN7" s="121">
        <v>0</v>
      </c>
      <c r="AO7" s="121">
        <v>1543.8556719409326</v>
      </c>
      <c r="AP7" s="121">
        <v>101.45676538461539</v>
      </c>
      <c r="AQ7" s="121">
        <v>0</v>
      </c>
      <c r="AR7" s="122">
        <v>1693.1171042089049</v>
      </c>
      <c r="AS7" s="122">
        <v>122.61866888037522</v>
      </c>
      <c r="AT7" s="122">
        <v>41.634730456580144</v>
      </c>
      <c r="AU7" s="55"/>
      <c r="AV7" s="55"/>
      <c r="AW7" s="55"/>
      <c r="BD7" s="55"/>
      <c r="BK7" s="55"/>
      <c r="BT7" s="86" t="s">
        <v>134</v>
      </c>
    </row>
    <row r="8" spans="1:74" x14ac:dyDescent="0.25">
      <c r="A8" s="84">
        <v>2026</v>
      </c>
      <c r="B8" s="118">
        <v>1156.9130895037072</v>
      </c>
      <c r="C8" s="118">
        <v>112.14150926658921</v>
      </c>
      <c r="D8" s="118">
        <v>23.376196838572081</v>
      </c>
      <c r="E8" s="55"/>
      <c r="F8" s="55"/>
      <c r="G8" s="84">
        <v>2026</v>
      </c>
      <c r="H8" s="118">
        <v>549.42773306104368</v>
      </c>
      <c r="I8" s="118">
        <v>92.2183111383914</v>
      </c>
      <c r="J8" s="118">
        <v>22.994160781748118</v>
      </c>
      <c r="K8" s="118">
        <v>607.48535644266349</v>
      </c>
      <c r="L8" s="118">
        <v>19.923198128197811</v>
      </c>
      <c r="M8" s="118">
        <v>0.38203605682396208</v>
      </c>
      <c r="N8" s="119">
        <v>1156.9130895037072</v>
      </c>
      <c r="O8" s="119">
        <v>112.14150926658921</v>
      </c>
      <c r="P8" s="119">
        <v>23.376196838572081</v>
      </c>
      <c r="Q8" s="120">
        <v>0.47490839030677517</v>
      </c>
      <c r="R8" s="120">
        <v>0.82233877305115233</v>
      </c>
      <c r="S8" s="120">
        <v>0.9836570482588689</v>
      </c>
      <c r="T8" s="120">
        <v>0.52509160969322488</v>
      </c>
      <c r="U8" s="120">
        <v>0.17766122694884767</v>
      </c>
      <c r="V8" s="120">
        <v>1.6342951741130977E-2</v>
      </c>
      <c r="W8" s="120">
        <v>1</v>
      </c>
      <c r="X8" s="120">
        <v>1</v>
      </c>
      <c r="Y8" s="120">
        <v>0.99999999999999989</v>
      </c>
      <c r="Z8" s="85">
        <v>0</v>
      </c>
      <c r="AB8" s="84">
        <v>2026</v>
      </c>
      <c r="AC8" s="121">
        <v>39.625157710985064</v>
      </c>
      <c r="AD8" s="121">
        <v>0</v>
      </c>
      <c r="AE8" s="121">
        <v>0</v>
      </c>
      <c r="AF8" s="121">
        <v>0</v>
      </c>
      <c r="AG8" s="121">
        <v>0</v>
      </c>
      <c r="AH8" s="121">
        <v>23.376196838572081</v>
      </c>
      <c r="AI8" s="121">
        <v>0</v>
      </c>
      <c r="AJ8" s="121">
        <v>0</v>
      </c>
      <c r="AK8" s="121">
        <v>0</v>
      </c>
      <c r="AL8" s="121">
        <v>0</v>
      </c>
      <c r="AM8" s="121">
        <v>15.372851574281503</v>
      </c>
      <c r="AN8" s="121">
        <v>0</v>
      </c>
      <c r="AO8" s="121">
        <v>1117.287931792722</v>
      </c>
      <c r="AP8" s="121">
        <v>96.768657692307713</v>
      </c>
      <c r="AQ8" s="121">
        <v>0</v>
      </c>
      <c r="AR8" s="122">
        <v>1156.9130895037072</v>
      </c>
      <c r="AS8" s="122">
        <v>112.14150926658921</v>
      </c>
      <c r="AT8" s="122">
        <v>23.376196838572081</v>
      </c>
      <c r="AU8" s="55"/>
      <c r="AV8" s="55"/>
      <c r="AW8" s="55"/>
      <c r="BD8" s="55"/>
      <c r="BT8" s="86" t="s">
        <v>135</v>
      </c>
    </row>
    <row r="9" spans="1:74" x14ac:dyDescent="0.25">
      <c r="A9" s="84">
        <v>2027</v>
      </c>
      <c r="B9" s="118">
        <v>920.29163035274166</v>
      </c>
      <c r="C9" s="118">
        <v>106.9941300436855</v>
      </c>
      <c r="D9" s="118">
        <v>0</v>
      </c>
      <c r="E9" s="55"/>
      <c r="F9" s="55"/>
      <c r="G9" s="84">
        <v>2027</v>
      </c>
      <c r="H9" s="118">
        <v>512.7307152333334</v>
      </c>
      <c r="I9" s="118">
        <v>92.2183111383914</v>
      </c>
      <c r="J9" s="118">
        <v>0</v>
      </c>
      <c r="K9" s="118">
        <v>407.56091511940826</v>
      </c>
      <c r="L9" s="118">
        <v>14.775818905294102</v>
      </c>
      <c r="M9" s="118">
        <v>0</v>
      </c>
      <c r="N9" s="119">
        <v>920.29163035274166</v>
      </c>
      <c r="O9" s="119">
        <v>106.9941300436855</v>
      </c>
      <c r="P9" s="119">
        <v>0</v>
      </c>
      <c r="Q9" s="120">
        <v>0.55713938747525837</v>
      </c>
      <c r="R9" s="120">
        <v>0.86190065848228159</v>
      </c>
      <c r="S9" s="120" t="s">
        <v>214</v>
      </c>
      <c r="T9" s="120">
        <v>0.44286061252474163</v>
      </c>
      <c r="U9" s="120">
        <v>0.13809934151771844</v>
      </c>
      <c r="V9" s="120" t="s">
        <v>214</v>
      </c>
      <c r="W9" s="120">
        <v>1</v>
      </c>
      <c r="X9" s="120">
        <v>1</v>
      </c>
      <c r="Y9" s="120">
        <v>0</v>
      </c>
      <c r="Z9" s="85">
        <v>0</v>
      </c>
      <c r="AB9" s="84">
        <v>2027</v>
      </c>
      <c r="AC9" s="121">
        <v>0</v>
      </c>
      <c r="AD9" s="121">
        <v>0</v>
      </c>
      <c r="AE9" s="121">
        <v>0</v>
      </c>
      <c r="AF9" s="121">
        <v>0</v>
      </c>
      <c r="AG9" s="121">
        <v>0</v>
      </c>
      <c r="AH9" s="121">
        <v>0</v>
      </c>
      <c r="AI9" s="121">
        <v>0</v>
      </c>
      <c r="AJ9" s="121">
        <v>0</v>
      </c>
      <c r="AK9" s="121">
        <v>0</v>
      </c>
      <c r="AL9" s="121">
        <v>0</v>
      </c>
      <c r="AM9" s="121">
        <v>14.913580043685489</v>
      </c>
      <c r="AN9" s="121">
        <v>0</v>
      </c>
      <c r="AO9" s="121">
        <v>920.29163035274166</v>
      </c>
      <c r="AP9" s="121">
        <v>92.080550000000017</v>
      </c>
      <c r="AQ9" s="121">
        <v>0</v>
      </c>
      <c r="AR9" s="122">
        <v>920.29163035274166</v>
      </c>
      <c r="AS9" s="122">
        <v>106.9941300436855</v>
      </c>
      <c r="AT9" s="122">
        <v>0</v>
      </c>
      <c r="AU9" s="55"/>
      <c r="AV9" s="55"/>
      <c r="AW9" s="55"/>
      <c r="BD9" s="55"/>
      <c r="BT9" s="86" t="s">
        <v>136</v>
      </c>
    </row>
    <row r="10" spans="1:74" x14ac:dyDescent="0.25">
      <c r="A10" s="84">
        <v>2028</v>
      </c>
      <c r="B10" s="118">
        <v>774.88169238746673</v>
      </c>
      <c r="C10" s="118">
        <v>101.88388217074029</v>
      </c>
      <c r="D10" s="118">
        <v>0</v>
      </c>
      <c r="E10" s="55"/>
      <c r="F10" s="55"/>
      <c r="G10" s="84">
        <v>2028</v>
      </c>
      <c r="H10" s="118">
        <v>512.7307152333334</v>
      </c>
      <c r="I10" s="118">
        <v>92.2183111383914</v>
      </c>
      <c r="J10" s="118">
        <v>0</v>
      </c>
      <c r="K10" s="118">
        <v>262.15097715413327</v>
      </c>
      <c r="L10" s="118">
        <v>9.6655710323488861</v>
      </c>
      <c r="M10" s="118">
        <v>0</v>
      </c>
      <c r="N10" s="119">
        <v>774.88169238746673</v>
      </c>
      <c r="O10" s="119">
        <v>101.88388217074029</v>
      </c>
      <c r="P10" s="119">
        <v>0</v>
      </c>
      <c r="Q10" s="120">
        <v>0.66168902978411182</v>
      </c>
      <c r="R10" s="120">
        <v>0.90513150042564128</v>
      </c>
      <c r="S10" s="120" t="s">
        <v>214</v>
      </c>
      <c r="T10" s="120">
        <v>0.33831097021588818</v>
      </c>
      <c r="U10" s="120">
        <v>9.4868499574358681E-2</v>
      </c>
      <c r="V10" s="120" t="s">
        <v>214</v>
      </c>
      <c r="W10" s="120">
        <v>1</v>
      </c>
      <c r="X10" s="120">
        <v>1</v>
      </c>
      <c r="Y10" s="120">
        <v>0</v>
      </c>
      <c r="Z10" s="85">
        <v>0</v>
      </c>
      <c r="AB10" s="84">
        <v>2028</v>
      </c>
      <c r="AC10" s="121">
        <v>0</v>
      </c>
      <c r="AD10" s="121">
        <v>0</v>
      </c>
      <c r="AE10" s="121">
        <v>0</v>
      </c>
      <c r="AF10" s="121">
        <v>0</v>
      </c>
      <c r="AG10" s="121">
        <v>0</v>
      </c>
      <c r="AH10" s="121">
        <v>0</v>
      </c>
      <c r="AI10" s="121">
        <v>0</v>
      </c>
      <c r="AJ10" s="121">
        <v>0</v>
      </c>
      <c r="AK10" s="121">
        <v>0</v>
      </c>
      <c r="AL10" s="121">
        <v>0</v>
      </c>
      <c r="AM10" s="121">
        <v>14.491439863047967</v>
      </c>
      <c r="AN10" s="121">
        <v>0</v>
      </c>
      <c r="AO10" s="121">
        <v>774.88169238746673</v>
      </c>
      <c r="AP10" s="121">
        <v>87.39244230769232</v>
      </c>
      <c r="AQ10" s="121">
        <v>0</v>
      </c>
      <c r="AR10" s="122">
        <v>774.88169238746673</v>
      </c>
      <c r="AS10" s="122">
        <v>101.88388217074029</v>
      </c>
      <c r="AT10" s="122">
        <v>0</v>
      </c>
      <c r="AU10" s="55"/>
      <c r="AV10" s="55"/>
      <c r="AW10" s="55"/>
      <c r="BD10" s="55"/>
      <c r="BT10" s="86" t="s">
        <v>149</v>
      </c>
    </row>
    <row r="11" spans="1:74" x14ac:dyDescent="0.25">
      <c r="A11" s="84">
        <v>2029</v>
      </c>
      <c r="B11" s="118">
        <v>659.27895787500165</v>
      </c>
      <c r="C11" s="118">
        <v>55.986309185927965</v>
      </c>
      <c r="D11" s="118">
        <v>0</v>
      </c>
      <c r="E11" s="55"/>
      <c r="F11" s="55"/>
      <c r="G11" s="84">
        <v>2029</v>
      </c>
      <c r="H11" s="118">
        <v>512.7307152333334</v>
      </c>
      <c r="I11" s="118">
        <v>51.452157292237558</v>
      </c>
      <c r="J11" s="118">
        <v>0</v>
      </c>
      <c r="K11" s="118">
        <v>146.54824264166825</v>
      </c>
      <c r="L11" s="118">
        <v>4.5341518936904048</v>
      </c>
      <c r="M11" s="118">
        <v>0</v>
      </c>
      <c r="N11" s="119">
        <v>659.27895787500165</v>
      </c>
      <c r="O11" s="119">
        <v>55.986309185927965</v>
      </c>
      <c r="P11" s="119">
        <v>0</v>
      </c>
      <c r="Q11" s="120">
        <v>0.77771436371331359</v>
      </c>
      <c r="R11" s="120">
        <v>0.91901320234143857</v>
      </c>
      <c r="S11" s="120" t="s">
        <v>214</v>
      </c>
      <c r="T11" s="120">
        <v>0.22228563628668638</v>
      </c>
      <c r="U11" s="120">
        <v>8.0986797658561385E-2</v>
      </c>
      <c r="V11" s="120" t="s">
        <v>214</v>
      </c>
      <c r="W11" s="120">
        <v>1</v>
      </c>
      <c r="X11" s="120">
        <v>1</v>
      </c>
      <c r="Y11" s="120">
        <v>0</v>
      </c>
      <c r="Z11" s="85">
        <v>0</v>
      </c>
      <c r="AB11" s="84">
        <v>2029</v>
      </c>
      <c r="AC11" s="121">
        <v>0</v>
      </c>
      <c r="AD11" s="121">
        <v>0</v>
      </c>
      <c r="AE11" s="121">
        <v>0</v>
      </c>
      <c r="AF11" s="121">
        <v>0</v>
      </c>
      <c r="AG11" s="121">
        <v>0</v>
      </c>
      <c r="AH11" s="121">
        <v>0</v>
      </c>
      <c r="AI11" s="121">
        <v>0</v>
      </c>
      <c r="AJ11" s="121">
        <v>0</v>
      </c>
      <c r="AK11" s="121">
        <v>0</v>
      </c>
      <c r="AL11" s="121">
        <v>0</v>
      </c>
      <c r="AM11" s="121">
        <v>14.048128416697182</v>
      </c>
      <c r="AN11" s="121">
        <v>0</v>
      </c>
      <c r="AO11" s="121">
        <v>659.27895787500165</v>
      </c>
      <c r="AP11" s="121">
        <v>41.938180769230776</v>
      </c>
      <c r="AQ11" s="121">
        <v>0</v>
      </c>
      <c r="AR11" s="122">
        <v>659.27895787500165</v>
      </c>
      <c r="AS11" s="122">
        <v>55.986309185927958</v>
      </c>
      <c r="AT11" s="122">
        <v>0</v>
      </c>
      <c r="AU11" s="55"/>
      <c r="AV11" s="55"/>
      <c r="AW11" s="55"/>
      <c r="BD11" s="55"/>
      <c r="BT11" s="86" t="s">
        <v>137</v>
      </c>
    </row>
    <row r="12" spans="1:74" x14ac:dyDescent="0.25">
      <c r="A12" s="84" t="s">
        <v>170</v>
      </c>
      <c r="B12" s="119">
        <v>55.888328174088954</v>
      </c>
      <c r="C12" s="119">
        <v>6.0511798909047094</v>
      </c>
      <c r="D12" s="119">
        <v>0</v>
      </c>
      <c r="E12" s="55"/>
      <c r="F12" s="55"/>
      <c r="G12" s="84" t="s">
        <v>170</v>
      </c>
      <c r="H12" s="119">
        <v>51.273071523333343</v>
      </c>
      <c r="I12" s="119">
        <v>5.1505229672169026</v>
      </c>
      <c r="J12" s="119">
        <v>0</v>
      </c>
      <c r="K12" s="119">
        <v>4.6152566507556081</v>
      </c>
      <c r="L12" s="119">
        <v>0.90065692368780492</v>
      </c>
      <c r="M12" s="119">
        <v>0</v>
      </c>
      <c r="N12" s="119">
        <v>55.888328174088954</v>
      </c>
      <c r="O12" s="119">
        <v>6.0511798909047094</v>
      </c>
      <c r="P12" s="119">
        <v>0</v>
      </c>
      <c r="Q12" s="120">
        <v>0.93307901252580006</v>
      </c>
      <c r="R12" s="120">
        <v>0.89267803237192023</v>
      </c>
      <c r="S12" s="120" t="s">
        <v>214</v>
      </c>
      <c r="T12" s="120">
        <v>6.6920987474199875E-2</v>
      </c>
      <c r="U12" s="120">
        <v>0.10732196762807975</v>
      </c>
      <c r="V12" s="120" t="s">
        <v>214</v>
      </c>
      <c r="W12" s="120">
        <v>0.99999999999999989</v>
      </c>
      <c r="X12" s="120">
        <v>1</v>
      </c>
      <c r="Y12" s="120">
        <v>0</v>
      </c>
      <c r="Z12" s="85">
        <v>0</v>
      </c>
      <c r="AB12" s="84" t="s">
        <v>170</v>
      </c>
      <c r="AC12" s="119">
        <v>0</v>
      </c>
      <c r="AD12" s="119">
        <v>0</v>
      </c>
      <c r="AE12" s="119">
        <v>0</v>
      </c>
      <c r="AF12" s="119">
        <v>0</v>
      </c>
      <c r="AG12" s="119">
        <v>0</v>
      </c>
      <c r="AH12" s="119">
        <v>0</v>
      </c>
      <c r="AI12" s="119">
        <v>0</v>
      </c>
      <c r="AJ12" s="119">
        <v>0</v>
      </c>
      <c r="AK12" s="119">
        <v>0</v>
      </c>
      <c r="AL12" s="119">
        <v>0</v>
      </c>
      <c r="AM12" s="119">
        <v>6.0511798909047085</v>
      </c>
      <c r="AN12" s="119">
        <v>0</v>
      </c>
      <c r="AO12" s="119">
        <v>55.888328174088954</v>
      </c>
      <c r="AP12" s="119">
        <v>0</v>
      </c>
      <c r="AQ12" s="119">
        <v>0</v>
      </c>
      <c r="AR12" s="119">
        <v>55.888328174088954</v>
      </c>
      <c r="AS12" s="119">
        <v>6.0511798909047085</v>
      </c>
      <c r="AT12" s="119">
        <v>0</v>
      </c>
      <c r="AU12" s="55"/>
      <c r="AV12" s="55"/>
      <c r="AW12" s="55"/>
      <c r="BD12" s="55"/>
      <c r="BT12" s="86" t="s">
        <v>138</v>
      </c>
    </row>
    <row r="13" spans="1:74" x14ac:dyDescent="0.25">
      <c r="E13" s="55"/>
      <c r="F13" s="55"/>
      <c r="AU13" s="55"/>
      <c r="AV13" s="55"/>
      <c r="AW13" s="55"/>
      <c r="BD13" s="55"/>
      <c r="BT13" s="86" t="s">
        <v>140</v>
      </c>
    </row>
    <row r="14" spans="1:74" x14ac:dyDescent="0.25">
      <c r="E14" s="55"/>
      <c r="F14" s="55"/>
      <c r="AU14" s="55"/>
      <c r="AV14" s="55"/>
      <c r="AW14" s="55"/>
      <c r="BD14" s="55"/>
      <c r="BT14" s="86" t="s">
        <v>139</v>
      </c>
    </row>
    <row r="15" spans="1:74" x14ac:dyDescent="0.25">
      <c r="A15" s="79"/>
      <c r="B15" s="136"/>
      <c r="C15" s="136"/>
      <c r="D15" s="136"/>
      <c r="E15" s="55"/>
      <c r="F15" s="55"/>
      <c r="G15" s="79"/>
      <c r="H15" s="136"/>
      <c r="I15" s="136"/>
      <c r="J15" s="136"/>
      <c r="K15" s="136"/>
      <c r="L15" s="136"/>
      <c r="M15" s="136"/>
      <c r="N15" s="137"/>
      <c r="O15" s="137"/>
      <c r="P15" s="137"/>
      <c r="Q15" s="138"/>
      <c r="R15" s="138"/>
      <c r="S15" s="138"/>
      <c r="T15" s="138"/>
      <c r="U15" s="138"/>
      <c r="V15" s="138"/>
      <c r="W15" s="138"/>
      <c r="X15" s="138"/>
      <c r="Y15" s="138"/>
      <c r="Z15" s="85"/>
      <c r="AB15" s="79"/>
      <c r="AC15" s="139"/>
      <c r="AD15" s="139"/>
      <c r="AE15" s="139"/>
      <c r="AF15" s="139"/>
      <c r="AG15" s="139"/>
      <c r="AH15" s="139"/>
      <c r="AI15" s="139"/>
      <c r="AJ15" s="139"/>
      <c r="AK15" s="139"/>
      <c r="AL15" s="139"/>
      <c r="AM15" s="139"/>
      <c r="AN15" s="139"/>
      <c r="AO15" s="139"/>
      <c r="AP15" s="139"/>
      <c r="AQ15" s="139"/>
      <c r="AR15" s="140"/>
      <c r="AS15" s="140"/>
      <c r="AT15" s="140"/>
      <c r="AU15" s="55"/>
      <c r="AV15" s="55"/>
      <c r="AW15" s="55"/>
      <c r="BD15" s="55"/>
    </row>
    <row r="16" spans="1:74" x14ac:dyDescent="0.25">
      <c r="A16" s="79"/>
      <c r="B16" s="136"/>
      <c r="C16" s="136"/>
      <c r="D16" s="136"/>
      <c r="E16" s="55"/>
      <c r="F16" s="55"/>
      <c r="G16" s="79"/>
      <c r="H16" s="136"/>
      <c r="I16" s="136"/>
      <c r="J16" s="136"/>
      <c r="K16" s="136"/>
      <c r="L16" s="136"/>
      <c r="M16" s="136"/>
      <c r="N16" s="137"/>
      <c r="O16" s="137"/>
      <c r="P16" s="137"/>
      <c r="Q16" s="138"/>
      <c r="R16" s="138"/>
      <c r="S16" s="138"/>
      <c r="T16" s="138"/>
      <c r="U16" s="138"/>
      <c r="V16" s="138"/>
      <c r="W16" s="138"/>
      <c r="X16" s="138"/>
      <c r="Y16" s="138"/>
      <c r="Z16" s="85"/>
      <c r="AB16" s="79"/>
      <c r="AC16" s="139"/>
      <c r="AD16" s="139"/>
      <c r="AE16" s="139"/>
      <c r="AF16" s="139"/>
      <c r="AG16" s="139"/>
      <c r="AH16" s="139"/>
      <c r="AI16" s="139"/>
      <c r="AJ16" s="139"/>
      <c r="AK16" s="139"/>
      <c r="AL16" s="139"/>
      <c r="AM16" s="139"/>
      <c r="AN16" s="139"/>
      <c r="AO16" s="139"/>
      <c r="AP16" s="139"/>
      <c r="AQ16" s="139"/>
      <c r="AR16" s="140"/>
      <c r="AS16" s="140"/>
      <c r="AT16" s="140"/>
      <c r="AU16" s="55"/>
      <c r="AV16" s="55"/>
      <c r="AW16" s="55"/>
      <c r="BD16" s="55"/>
    </row>
    <row r="17" spans="1:56" x14ac:dyDescent="0.25">
      <c r="A17" s="79"/>
      <c r="B17" s="136"/>
      <c r="C17" s="136"/>
      <c r="D17" s="136"/>
      <c r="E17" s="55"/>
      <c r="F17" s="55"/>
      <c r="G17" s="79"/>
      <c r="H17" s="136"/>
      <c r="I17" s="136"/>
      <c r="J17" s="136"/>
      <c r="K17" s="136"/>
      <c r="L17" s="136"/>
      <c r="M17" s="136"/>
      <c r="N17" s="137"/>
      <c r="O17" s="137"/>
      <c r="P17" s="137"/>
      <c r="Q17" s="138"/>
      <c r="R17" s="138"/>
      <c r="S17" s="138"/>
      <c r="T17" s="138"/>
      <c r="U17" s="138"/>
      <c r="V17" s="138"/>
      <c r="W17" s="138"/>
      <c r="X17" s="138"/>
      <c r="Y17" s="138"/>
      <c r="Z17" s="85"/>
      <c r="AB17" s="79"/>
      <c r="AC17" s="139"/>
      <c r="AD17" s="139"/>
      <c r="AE17" s="139"/>
      <c r="AF17" s="139"/>
      <c r="AG17" s="139"/>
      <c r="AH17" s="139"/>
      <c r="AI17" s="139"/>
      <c r="AJ17" s="139"/>
      <c r="AK17" s="139"/>
      <c r="AL17" s="139"/>
      <c r="AM17" s="139"/>
      <c r="AN17" s="139"/>
      <c r="AO17" s="139"/>
      <c r="AP17" s="139"/>
      <c r="AQ17" s="139"/>
      <c r="AR17" s="140"/>
      <c r="AS17" s="140"/>
      <c r="AT17" s="140"/>
      <c r="AU17" s="55"/>
      <c r="AV17" s="55"/>
      <c r="AW17" s="55"/>
      <c r="BD17" s="55"/>
    </row>
    <row r="18" spans="1:56" x14ac:dyDescent="0.25">
      <c r="A18" s="79"/>
      <c r="B18" s="136"/>
      <c r="C18" s="136"/>
      <c r="D18" s="136"/>
      <c r="E18" s="55"/>
      <c r="F18" s="55"/>
      <c r="G18" s="79"/>
      <c r="H18" s="136"/>
      <c r="I18" s="136"/>
      <c r="J18" s="136"/>
      <c r="K18" s="136"/>
      <c r="L18" s="136"/>
      <c r="M18" s="136"/>
      <c r="N18" s="137"/>
      <c r="O18" s="137"/>
      <c r="P18" s="137"/>
      <c r="Q18" s="138"/>
      <c r="R18" s="138"/>
      <c r="S18" s="138"/>
      <c r="T18" s="138"/>
      <c r="U18" s="138"/>
      <c r="V18" s="138"/>
      <c r="W18" s="138"/>
      <c r="X18" s="138"/>
      <c r="Y18" s="138"/>
      <c r="Z18" s="85"/>
      <c r="AB18" s="79"/>
      <c r="AC18" s="139"/>
      <c r="AD18" s="139"/>
      <c r="AE18" s="139"/>
      <c r="AF18" s="139"/>
      <c r="AG18" s="139"/>
      <c r="AH18" s="139"/>
      <c r="AI18" s="139"/>
      <c r="AJ18" s="139"/>
      <c r="AK18" s="139"/>
      <c r="AL18" s="139"/>
      <c r="AM18" s="139"/>
      <c r="AN18" s="139"/>
      <c r="AO18" s="139"/>
      <c r="AP18" s="139"/>
      <c r="AQ18" s="139"/>
      <c r="AR18" s="140"/>
      <c r="AS18" s="140"/>
      <c r="AT18" s="140"/>
      <c r="AU18" s="55"/>
      <c r="AV18" s="55"/>
      <c r="AW18" s="55"/>
      <c r="BD18" s="55"/>
    </row>
    <row r="19" spans="1:56" x14ac:dyDescent="0.25">
      <c r="A19" s="79"/>
      <c r="B19" s="136"/>
      <c r="C19" s="136"/>
      <c r="D19" s="136"/>
      <c r="E19" s="55"/>
      <c r="F19" s="55"/>
      <c r="G19" s="79"/>
      <c r="H19" s="136"/>
      <c r="I19" s="136"/>
      <c r="J19" s="136"/>
      <c r="K19" s="136"/>
      <c r="L19" s="136"/>
      <c r="M19" s="136"/>
      <c r="N19" s="137"/>
      <c r="O19" s="137"/>
      <c r="P19" s="137"/>
      <c r="Q19" s="138"/>
      <c r="R19" s="138"/>
      <c r="S19" s="138"/>
      <c r="T19" s="138"/>
      <c r="U19" s="138"/>
      <c r="V19" s="138"/>
      <c r="W19" s="138"/>
      <c r="X19" s="138"/>
      <c r="Y19" s="138"/>
      <c r="Z19" s="85"/>
      <c r="AB19" s="79"/>
      <c r="AC19" s="139"/>
      <c r="AD19" s="139"/>
      <c r="AE19" s="139"/>
      <c r="AF19" s="139"/>
      <c r="AG19" s="139"/>
      <c r="AH19" s="139"/>
      <c r="AI19" s="139"/>
      <c r="AJ19" s="139"/>
      <c r="AK19" s="139"/>
      <c r="AL19" s="139"/>
      <c r="AM19" s="139"/>
      <c r="AN19" s="139"/>
      <c r="AO19" s="139"/>
      <c r="AP19" s="139"/>
      <c r="AQ19" s="139"/>
      <c r="AR19" s="140"/>
      <c r="AS19" s="140"/>
      <c r="AT19" s="140"/>
      <c r="AU19" s="55"/>
      <c r="AV19" s="55"/>
      <c r="AW19" s="55"/>
      <c r="BD19" s="55"/>
    </row>
    <row r="20" spans="1:56" x14ac:dyDescent="0.25">
      <c r="A20" s="79"/>
      <c r="B20" s="136"/>
      <c r="C20" s="136"/>
      <c r="D20" s="136"/>
      <c r="E20" s="55"/>
      <c r="F20" s="55"/>
      <c r="G20" s="79"/>
      <c r="H20" s="136"/>
      <c r="I20" s="136"/>
      <c r="J20" s="136"/>
      <c r="K20" s="136"/>
      <c r="L20" s="136"/>
      <c r="M20" s="136"/>
      <c r="N20" s="137"/>
      <c r="O20" s="137"/>
      <c r="P20" s="137"/>
      <c r="Q20" s="138"/>
      <c r="R20" s="138"/>
      <c r="S20" s="138"/>
      <c r="T20" s="138"/>
      <c r="U20" s="138"/>
      <c r="V20" s="138"/>
      <c r="W20" s="138"/>
      <c r="X20" s="138"/>
      <c r="Y20" s="138"/>
      <c r="Z20" s="85"/>
      <c r="AB20" s="79"/>
      <c r="AC20" s="139"/>
      <c r="AD20" s="139"/>
      <c r="AE20" s="139"/>
      <c r="AF20" s="139"/>
      <c r="AG20" s="139"/>
      <c r="AH20" s="139"/>
      <c r="AI20" s="139"/>
      <c r="AJ20" s="139"/>
      <c r="AK20" s="139"/>
      <c r="AL20" s="139"/>
      <c r="AM20" s="139"/>
      <c r="AN20" s="139"/>
      <c r="AO20" s="139"/>
      <c r="AP20" s="139"/>
      <c r="AQ20" s="139"/>
      <c r="AR20" s="140"/>
      <c r="AS20" s="140"/>
      <c r="AT20" s="140"/>
      <c r="AU20" s="55"/>
      <c r="AV20" s="55"/>
      <c r="AW20" s="55"/>
      <c r="BD20" s="55"/>
    </row>
    <row r="21" spans="1:56" x14ac:dyDescent="0.25">
      <c r="A21" s="79"/>
      <c r="B21" s="136"/>
      <c r="C21" s="136"/>
      <c r="D21" s="136"/>
      <c r="E21" s="55"/>
      <c r="F21" s="55"/>
      <c r="G21" s="79"/>
      <c r="H21" s="136"/>
      <c r="I21" s="136"/>
      <c r="J21" s="136"/>
      <c r="K21" s="136"/>
      <c r="L21" s="136"/>
      <c r="M21" s="136"/>
      <c r="N21" s="137"/>
      <c r="O21" s="137"/>
      <c r="P21" s="137"/>
      <c r="Q21" s="138"/>
      <c r="R21" s="138"/>
      <c r="S21" s="138"/>
      <c r="T21" s="138"/>
      <c r="U21" s="138"/>
      <c r="V21" s="138"/>
      <c r="W21" s="138"/>
      <c r="X21" s="138"/>
      <c r="Y21" s="138"/>
      <c r="Z21" s="85"/>
      <c r="AB21" s="79"/>
      <c r="AC21" s="139"/>
      <c r="AD21" s="139"/>
      <c r="AE21" s="139"/>
      <c r="AF21" s="139"/>
      <c r="AG21" s="139"/>
      <c r="AH21" s="139"/>
      <c r="AI21" s="139"/>
      <c r="AJ21" s="139"/>
      <c r="AK21" s="139"/>
      <c r="AL21" s="139"/>
      <c r="AM21" s="139"/>
      <c r="AN21" s="139"/>
      <c r="AO21" s="139"/>
      <c r="AP21" s="139"/>
      <c r="AQ21" s="139"/>
      <c r="AR21" s="140"/>
      <c r="AS21" s="140"/>
      <c r="AT21" s="140"/>
      <c r="AU21" s="55"/>
      <c r="AV21" s="55"/>
      <c r="AW21" s="55"/>
      <c r="BD21" s="55"/>
    </row>
    <row r="22" spans="1:56" x14ac:dyDescent="0.25">
      <c r="A22" s="79"/>
      <c r="B22" s="136"/>
      <c r="C22" s="136"/>
      <c r="D22" s="136"/>
      <c r="E22" s="55"/>
      <c r="F22" s="55"/>
      <c r="G22" s="79"/>
      <c r="H22" s="136"/>
      <c r="I22" s="136"/>
      <c r="J22" s="136"/>
      <c r="K22" s="136"/>
      <c r="L22" s="136"/>
      <c r="M22" s="136"/>
      <c r="N22" s="137"/>
      <c r="O22" s="137"/>
      <c r="P22" s="137"/>
      <c r="Q22" s="138"/>
      <c r="R22" s="138"/>
      <c r="S22" s="138"/>
      <c r="T22" s="138"/>
      <c r="U22" s="138"/>
      <c r="V22" s="138"/>
      <c r="W22" s="138"/>
      <c r="X22" s="138"/>
      <c r="Y22" s="138"/>
      <c r="Z22" s="85"/>
      <c r="AB22" s="79"/>
      <c r="AC22" s="139"/>
      <c r="AD22" s="139"/>
      <c r="AE22" s="139"/>
      <c r="AF22" s="139"/>
      <c r="AG22" s="139"/>
      <c r="AH22" s="139"/>
      <c r="AI22" s="139"/>
      <c r="AJ22" s="139"/>
      <c r="AK22" s="139"/>
      <c r="AL22" s="139"/>
      <c r="AM22" s="139"/>
      <c r="AN22" s="139"/>
      <c r="AO22" s="139"/>
      <c r="AP22" s="139"/>
      <c r="AQ22" s="139"/>
      <c r="AR22" s="140"/>
      <c r="AS22" s="140"/>
      <c r="AT22" s="140"/>
      <c r="AU22" s="55"/>
      <c r="AV22" s="55"/>
      <c r="AW22" s="55"/>
      <c r="BD22" s="55"/>
    </row>
    <row r="23" spans="1:56" x14ac:dyDescent="0.25">
      <c r="A23" s="79"/>
      <c r="B23" s="136"/>
      <c r="C23" s="136"/>
      <c r="D23" s="136"/>
      <c r="E23" s="55"/>
      <c r="F23" s="55"/>
      <c r="G23" s="79"/>
      <c r="H23" s="136"/>
      <c r="I23" s="136"/>
      <c r="J23" s="136"/>
      <c r="K23" s="136"/>
      <c r="L23" s="136"/>
      <c r="M23" s="136"/>
      <c r="N23" s="137"/>
      <c r="O23" s="137"/>
      <c r="P23" s="137"/>
      <c r="Q23" s="138"/>
      <c r="R23" s="138"/>
      <c r="S23" s="138"/>
      <c r="T23" s="138"/>
      <c r="U23" s="138"/>
      <c r="V23" s="138"/>
      <c r="W23" s="138"/>
      <c r="X23" s="138"/>
      <c r="Y23" s="138"/>
      <c r="Z23" s="85"/>
      <c r="AB23" s="79"/>
      <c r="AC23" s="139"/>
      <c r="AD23" s="139"/>
      <c r="AE23" s="139"/>
      <c r="AF23" s="139"/>
      <c r="AG23" s="139"/>
      <c r="AH23" s="139"/>
      <c r="AI23" s="139"/>
      <c r="AJ23" s="139"/>
      <c r="AK23" s="139"/>
      <c r="AL23" s="139"/>
      <c r="AM23" s="139"/>
      <c r="AN23" s="139"/>
      <c r="AO23" s="139"/>
      <c r="AP23" s="139"/>
      <c r="AQ23" s="139"/>
      <c r="AR23" s="140"/>
      <c r="AS23" s="140"/>
      <c r="AT23" s="140"/>
      <c r="AU23" s="55"/>
      <c r="AV23" s="55"/>
      <c r="AW23" s="55"/>
      <c r="BD23" s="55"/>
    </row>
    <row r="24" spans="1:56" x14ac:dyDescent="0.25">
      <c r="A24" s="79"/>
      <c r="B24" s="136"/>
      <c r="C24" s="136"/>
      <c r="D24" s="136"/>
      <c r="E24" s="55"/>
      <c r="F24" s="55"/>
      <c r="G24" s="79"/>
      <c r="H24" s="136"/>
      <c r="I24" s="136"/>
      <c r="J24" s="136"/>
      <c r="K24" s="136"/>
      <c r="L24" s="136"/>
      <c r="M24" s="136"/>
      <c r="N24" s="137"/>
      <c r="O24" s="137"/>
      <c r="P24" s="137"/>
      <c r="Q24" s="138"/>
      <c r="R24" s="138"/>
      <c r="S24" s="138"/>
      <c r="T24" s="138"/>
      <c r="U24" s="138"/>
      <c r="V24" s="138"/>
      <c r="W24" s="138"/>
      <c r="X24" s="138"/>
      <c r="Y24" s="138"/>
      <c r="Z24" s="85"/>
      <c r="AB24" s="79"/>
      <c r="AC24" s="139"/>
      <c r="AD24" s="139"/>
      <c r="AE24" s="139"/>
      <c r="AF24" s="139"/>
      <c r="AG24" s="139"/>
      <c r="AH24" s="139"/>
      <c r="AI24" s="139"/>
      <c r="AJ24" s="139"/>
      <c r="AK24" s="139"/>
      <c r="AL24" s="139"/>
      <c r="AM24" s="139"/>
      <c r="AN24" s="139"/>
      <c r="AO24" s="139"/>
      <c r="AP24" s="139"/>
      <c r="AQ24" s="139"/>
      <c r="AR24" s="140"/>
      <c r="AS24" s="140"/>
      <c r="AT24" s="140"/>
      <c r="AU24" s="55"/>
      <c r="AV24" s="55"/>
      <c r="AW24" s="55"/>
      <c r="BD24" s="55"/>
    </row>
    <row r="25" spans="1:56" x14ac:dyDescent="0.25">
      <c r="A25" s="79"/>
      <c r="B25" s="136"/>
      <c r="C25" s="136"/>
      <c r="D25" s="136"/>
      <c r="E25" s="55"/>
      <c r="F25" s="55"/>
      <c r="G25" s="79"/>
      <c r="H25" s="136"/>
      <c r="I25" s="136"/>
      <c r="J25" s="136"/>
      <c r="K25" s="136"/>
      <c r="L25" s="136"/>
      <c r="M25" s="136"/>
      <c r="N25" s="137"/>
      <c r="O25" s="137"/>
      <c r="P25" s="137"/>
      <c r="Q25" s="138"/>
      <c r="R25" s="138"/>
      <c r="S25" s="138"/>
      <c r="T25" s="138"/>
      <c r="U25" s="138"/>
      <c r="V25" s="138"/>
      <c r="W25" s="138"/>
      <c r="X25" s="138"/>
      <c r="Y25" s="138"/>
      <c r="Z25" s="85"/>
      <c r="AB25" s="79"/>
      <c r="AC25" s="139"/>
      <c r="AD25" s="139"/>
      <c r="AE25" s="139"/>
      <c r="AF25" s="139"/>
      <c r="AG25" s="139"/>
      <c r="AH25" s="139"/>
      <c r="AI25" s="139"/>
      <c r="AJ25" s="139"/>
      <c r="AK25" s="139"/>
      <c r="AL25" s="139"/>
      <c r="AM25" s="139"/>
      <c r="AN25" s="139"/>
      <c r="AO25" s="139"/>
      <c r="AP25" s="139"/>
      <c r="AQ25" s="139"/>
      <c r="AR25" s="140"/>
      <c r="AS25" s="140"/>
      <c r="AT25" s="140"/>
      <c r="AU25" s="55"/>
      <c r="AV25" s="55"/>
      <c r="AW25" s="55"/>
      <c r="BD25" s="55"/>
    </row>
    <row r="26" spans="1:56" x14ac:dyDescent="0.25">
      <c r="A26" s="79"/>
      <c r="B26" s="136"/>
      <c r="C26" s="136"/>
      <c r="D26" s="136"/>
      <c r="E26" s="55"/>
      <c r="F26" s="55"/>
      <c r="G26" s="79"/>
      <c r="H26" s="136"/>
      <c r="I26" s="136"/>
      <c r="J26" s="136"/>
      <c r="K26" s="136"/>
      <c r="L26" s="136"/>
      <c r="M26" s="136"/>
      <c r="N26" s="137"/>
      <c r="O26" s="137"/>
      <c r="P26" s="137"/>
      <c r="Q26" s="138"/>
      <c r="R26" s="138"/>
      <c r="S26" s="138"/>
      <c r="T26" s="138"/>
      <c r="U26" s="138"/>
      <c r="V26" s="138"/>
      <c r="W26" s="138"/>
      <c r="X26" s="138"/>
      <c r="Y26" s="138"/>
      <c r="Z26" s="85"/>
      <c r="AB26" s="79"/>
      <c r="AC26" s="139"/>
      <c r="AD26" s="139"/>
      <c r="AE26" s="139"/>
      <c r="AF26" s="139"/>
      <c r="AG26" s="139"/>
      <c r="AH26" s="139"/>
      <c r="AI26" s="139"/>
      <c r="AJ26" s="139"/>
      <c r="AK26" s="139"/>
      <c r="AL26" s="139"/>
      <c r="AM26" s="139"/>
      <c r="AN26" s="139"/>
      <c r="AO26" s="139"/>
      <c r="AP26" s="139"/>
      <c r="AQ26" s="139"/>
      <c r="AR26" s="140"/>
      <c r="AS26" s="140"/>
      <c r="AT26" s="140"/>
      <c r="AU26" s="55"/>
      <c r="AV26" s="55"/>
      <c r="AW26" s="55"/>
      <c r="BD26" s="55"/>
    </row>
    <row r="27" spans="1:56" x14ac:dyDescent="0.25">
      <c r="A27" s="79"/>
      <c r="B27" s="136"/>
      <c r="C27" s="136"/>
      <c r="D27" s="136"/>
      <c r="E27" s="55"/>
      <c r="F27" s="55"/>
      <c r="G27" s="79"/>
      <c r="H27" s="136"/>
      <c r="I27" s="136"/>
      <c r="J27" s="136"/>
      <c r="K27" s="136"/>
      <c r="L27" s="136"/>
      <c r="M27" s="136"/>
      <c r="N27" s="137"/>
      <c r="O27" s="137"/>
      <c r="P27" s="137"/>
      <c r="Q27" s="138"/>
      <c r="R27" s="138"/>
      <c r="S27" s="138"/>
      <c r="T27" s="138"/>
      <c r="U27" s="138"/>
      <c r="V27" s="138"/>
      <c r="W27" s="138"/>
      <c r="X27" s="138"/>
      <c r="Y27" s="138"/>
      <c r="Z27" s="85"/>
      <c r="AB27" s="79"/>
      <c r="AC27" s="139"/>
      <c r="AD27" s="139"/>
      <c r="AE27" s="139"/>
      <c r="AF27" s="139"/>
      <c r="AG27" s="139"/>
      <c r="AH27" s="139"/>
      <c r="AI27" s="139"/>
      <c r="AJ27" s="139"/>
      <c r="AK27" s="139"/>
      <c r="AL27" s="139"/>
      <c r="AM27" s="139"/>
      <c r="AN27" s="139"/>
      <c r="AO27" s="139"/>
      <c r="AP27" s="139"/>
      <c r="AQ27" s="139"/>
      <c r="AR27" s="140"/>
      <c r="AS27" s="140"/>
      <c r="AT27" s="140"/>
      <c r="AU27" s="55"/>
      <c r="AV27" s="55"/>
      <c r="AW27" s="55"/>
      <c r="BD27" s="55"/>
    </row>
    <row r="28" spans="1:56" x14ac:dyDescent="0.25">
      <c r="A28" s="79"/>
      <c r="B28" s="136"/>
      <c r="C28" s="136"/>
      <c r="D28" s="136"/>
      <c r="E28" s="55"/>
      <c r="F28" s="55"/>
      <c r="G28" s="79"/>
      <c r="H28" s="136"/>
      <c r="I28" s="136"/>
      <c r="J28" s="136"/>
      <c r="K28" s="136"/>
      <c r="L28" s="136"/>
      <c r="M28" s="136"/>
      <c r="N28" s="137"/>
      <c r="O28" s="137"/>
      <c r="P28" s="137"/>
      <c r="Q28" s="138"/>
      <c r="R28" s="138"/>
      <c r="S28" s="138"/>
      <c r="T28" s="138"/>
      <c r="U28" s="138"/>
      <c r="V28" s="138"/>
      <c r="W28" s="138"/>
      <c r="X28" s="138"/>
      <c r="Y28" s="138"/>
      <c r="Z28" s="85"/>
      <c r="AB28" s="79"/>
      <c r="AC28" s="139"/>
      <c r="AD28" s="139"/>
      <c r="AE28" s="139"/>
      <c r="AF28" s="139"/>
      <c r="AG28" s="139"/>
      <c r="AH28" s="139"/>
      <c r="AI28" s="139"/>
      <c r="AJ28" s="139"/>
      <c r="AK28" s="139"/>
      <c r="AL28" s="139"/>
      <c r="AM28" s="139"/>
      <c r="AN28" s="139"/>
      <c r="AO28" s="139"/>
      <c r="AP28" s="139"/>
      <c r="AQ28" s="139"/>
      <c r="AR28" s="140"/>
      <c r="AS28" s="140"/>
      <c r="AT28" s="140"/>
      <c r="AU28" s="55"/>
      <c r="AV28" s="55"/>
    </row>
    <row r="29" spans="1:56" x14ac:dyDescent="0.25">
      <c r="A29" s="79"/>
      <c r="B29" s="136"/>
      <c r="C29" s="136"/>
      <c r="D29" s="136"/>
      <c r="E29" s="55"/>
      <c r="F29" s="55"/>
      <c r="G29" s="79"/>
      <c r="H29" s="136"/>
      <c r="I29" s="136"/>
      <c r="J29" s="136"/>
      <c r="K29" s="136"/>
      <c r="L29" s="136"/>
      <c r="M29" s="136"/>
      <c r="N29" s="137"/>
      <c r="O29" s="137"/>
      <c r="P29" s="137"/>
      <c r="Q29" s="138"/>
      <c r="R29" s="138"/>
      <c r="S29" s="138"/>
      <c r="T29" s="138"/>
      <c r="U29" s="138"/>
      <c r="V29" s="138"/>
      <c r="W29" s="138"/>
      <c r="X29" s="138"/>
      <c r="Y29" s="138"/>
      <c r="Z29" s="85"/>
      <c r="AB29" s="79"/>
      <c r="AC29" s="139"/>
      <c r="AD29" s="139"/>
      <c r="AE29" s="139"/>
      <c r="AF29" s="139"/>
      <c r="AG29" s="139"/>
      <c r="AH29" s="139"/>
      <c r="AI29" s="139"/>
      <c r="AJ29" s="139"/>
      <c r="AK29" s="139"/>
      <c r="AL29" s="139"/>
      <c r="AM29" s="139"/>
      <c r="AN29" s="139"/>
      <c r="AO29" s="139"/>
      <c r="AP29" s="139"/>
      <c r="AQ29" s="139"/>
      <c r="AR29" s="140"/>
      <c r="AS29" s="140"/>
      <c r="AT29" s="140"/>
      <c r="AU29" s="55"/>
      <c r="AV29" s="55"/>
    </row>
    <row r="30" spans="1:56" x14ac:dyDescent="0.25">
      <c r="A30" s="79"/>
      <c r="B30" s="76"/>
      <c r="C30" s="76"/>
      <c r="D30" s="76"/>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3" width="19.5703125" customWidth="1"/>
    <col min="5" max="6" width="15.5703125" bestFit="1" customWidth="1"/>
  </cols>
  <sheetData>
    <row r="1" spans="1:15" ht="24.75" customHeight="1" x14ac:dyDescent="0.25">
      <c r="A1" s="12"/>
      <c r="B1" s="90"/>
      <c r="C1" s="80">
        <v>2022</v>
      </c>
      <c r="D1" s="12"/>
      <c r="E1" s="53"/>
      <c r="F1" s="53"/>
      <c r="G1" s="12"/>
      <c r="H1" s="12"/>
      <c r="I1" s="12"/>
      <c r="J1" s="12"/>
      <c r="K1" s="12"/>
    </row>
    <row r="2" spans="1:15" ht="21" customHeight="1" x14ac:dyDescent="0.25">
      <c r="A2" s="12"/>
      <c r="B2" s="12"/>
      <c r="C2" s="43" t="s">
        <v>78</v>
      </c>
      <c r="D2" s="12"/>
      <c r="E2" s="53"/>
      <c r="F2" s="56"/>
      <c r="G2" s="12"/>
      <c r="H2" s="12"/>
      <c r="I2" s="12"/>
      <c r="J2" s="12"/>
      <c r="K2" s="12"/>
    </row>
    <row r="3" spans="1:15" ht="57" customHeight="1" x14ac:dyDescent="0.25">
      <c r="A3" s="183" t="s">
        <v>79</v>
      </c>
      <c r="B3" s="43" t="s">
        <v>80</v>
      </c>
      <c r="C3" s="113">
        <v>16564.347517561982</v>
      </c>
      <c r="D3" s="184" t="s">
        <v>156</v>
      </c>
      <c r="E3" s="184"/>
      <c r="F3" s="184"/>
      <c r="G3" s="184"/>
      <c r="H3" s="184"/>
      <c r="I3" s="184"/>
      <c r="J3" s="184"/>
      <c r="K3" s="184"/>
      <c r="L3" s="54"/>
      <c r="M3" s="55"/>
      <c r="N3" s="55"/>
      <c r="O3" s="55"/>
    </row>
    <row r="4" spans="1:15" ht="57" customHeight="1" x14ac:dyDescent="0.25">
      <c r="A4" s="183"/>
      <c r="B4" s="43" t="s">
        <v>81</v>
      </c>
      <c r="C4" s="113">
        <v>236433.16892660997</v>
      </c>
      <c r="D4" s="184"/>
      <c r="E4" s="184"/>
      <c r="F4" s="184"/>
      <c r="G4" s="184"/>
      <c r="H4" s="184"/>
      <c r="I4" s="184"/>
      <c r="J4" s="184"/>
      <c r="K4" s="184"/>
      <c r="L4" s="54"/>
      <c r="M4" s="55"/>
      <c r="N4" s="55"/>
      <c r="O4" s="55"/>
    </row>
    <row r="5" spans="1:15" ht="57" customHeight="1" x14ac:dyDescent="0.25">
      <c r="A5" s="183"/>
      <c r="B5" s="43" t="s">
        <v>82</v>
      </c>
      <c r="C5" s="114">
        <f>+C3/C4</f>
        <v>7.0059322017984871E-2</v>
      </c>
      <c r="D5" s="184"/>
      <c r="E5" s="184"/>
      <c r="F5" s="184"/>
      <c r="G5" s="184"/>
      <c r="H5" s="184"/>
      <c r="I5" s="184"/>
      <c r="J5" s="184"/>
      <c r="K5" s="184"/>
      <c r="L5" s="54"/>
      <c r="M5" s="55"/>
      <c r="N5" s="55"/>
      <c r="O5" s="55"/>
    </row>
    <row r="6" spans="1:15" ht="57" customHeight="1" x14ac:dyDescent="0.25">
      <c r="A6" s="183" t="s">
        <v>83</v>
      </c>
      <c r="B6" s="43" t="s">
        <v>84</v>
      </c>
      <c r="C6" s="113">
        <v>27446.183778285231</v>
      </c>
      <c r="D6" s="184" t="s">
        <v>189</v>
      </c>
      <c r="E6" s="184"/>
      <c r="F6" s="184"/>
      <c r="G6" s="184"/>
      <c r="H6" s="184"/>
      <c r="I6" s="184"/>
      <c r="J6" s="184"/>
      <c r="K6" s="184"/>
      <c r="L6" s="54"/>
      <c r="M6" s="55"/>
      <c r="N6" s="55"/>
      <c r="O6" s="55"/>
    </row>
    <row r="7" spans="1:15" ht="57" customHeight="1" x14ac:dyDescent="0.25">
      <c r="A7" s="183"/>
      <c r="B7" s="43" t="s">
        <v>85</v>
      </c>
      <c r="C7" s="113">
        <v>140530.68</v>
      </c>
      <c r="D7" s="184"/>
      <c r="E7" s="184"/>
      <c r="F7" s="184"/>
      <c r="G7" s="184"/>
      <c r="H7" s="184"/>
      <c r="I7" s="184"/>
      <c r="J7" s="184"/>
      <c r="K7" s="184"/>
      <c r="L7" s="54"/>
      <c r="M7" s="55"/>
      <c r="N7" s="55"/>
      <c r="O7" s="55"/>
    </row>
    <row r="8" spans="1:15" ht="57" customHeight="1" x14ac:dyDescent="0.25">
      <c r="A8" s="183"/>
      <c r="B8" s="43" t="s">
        <v>86</v>
      </c>
      <c r="C8" s="114">
        <f>+C6/C7</f>
        <v>0.19530385662607788</v>
      </c>
      <c r="D8" s="184"/>
      <c r="E8" s="184"/>
      <c r="F8" s="184"/>
      <c r="G8" s="184"/>
      <c r="H8" s="184"/>
      <c r="I8" s="184"/>
      <c r="J8" s="184"/>
      <c r="K8" s="184"/>
      <c r="L8" s="54"/>
      <c r="M8" s="55"/>
      <c r="N8" s="55"/>
      <c r="O8" s="55"/>
    </row>
    <row r="9" spans="1:15" ht="57" customHeight="1" x14ac:dyDescent="0.25">
      <c r="A9" s="183"/>
      <c r="B9" s="43" t="s">
        <v>87</v>
      </c>
      <c r="C9" s="113">
        <v>8244.4878567370106</v>
      </c>
      <c r="D9" s="184" t="s">
        <v>190</v>
      </c>
      <c r="E9" s="184"/>
      <c r="F9" s="184"/>
      <c r="G9" s="184"/>
      <c r="H9" s="184"/>
      <c r="I9" s="184"/>
      <c r="J9" s="184"/>
      <c r="K9" s="184"/>
      <c r="L9" s="54"/>
      <c r="M9" s="55"/>
      <c r="N9" s="55"/>
      <c r="O9" s="55"/>
    </row>
    <row r="10" spans="1:15" ht="57" customHeight="1" x14ac:dyDescent="0.25">
      <c r="A10" s="183"/>
      <c r="B10" s="43" t="s">
        <v>88</v>
      </c>
      <c r="C10" s="113">
        <v>284115.49489961</v>
      </c>
      <c r="D10" s="184"/>
      <c r="E10" s="184"/>
      <c r="F10" s="184"/>
      <c r="G10" s="184"/>
      <c r="H10" s="184"/>
      <c r="I10" s="184"/>
      <c r="J10" s="184"/>
      <c r="K10" s="184"/>
      <c r="L10" s="54"/>
      <c r="M10" s="55"/>
      <c r="N10" s="55"/>
      <c r="O10" s="55"/>
    </row>
    <row r="11" spans="1:15" ht="57" customHeight="1" x14ac:dyDescent="0.25">
      <c r="A11" s="183"/>
      <c r="B11" s="43" t="s">
        <v>89</v>
      </c>
      <c r="C11" s="114">
        <f>+C9/C10</f>
        <v>2.901808597116513E-2</v>
      </c>
      <c r="D11" s="184"/>
      <c r="E11" s="184"/>
      <c r="F11" s="184"/>
      <c r="G11" s="184"/>
      <c r="H11" s="184"/>
      <c r="I11" s="184"/>
      <c r="J11" s="184"/>
      <c r="K11" s="184"/>
      <c r="L11" s="54"/>
      <c r="M11" s="55"/>
      <c r="N11" s="55"/>
      <c r="O11" s="55"/>
    </row>
    <row r="12" spans="1:15" ht="57" customHeight="1" x14ac:dyDescent="0.25">
      <c r="A12" s="183"/>
      <c r="B12" s="43" t="s">
        <v>90</v>
      </c>
      <c r="C12" s="113">
        <v>99.453981600000006</v>
      </c>
      <c r="D12" s="184" t="s">
        <v>191</v>
      </c>
      <c r="E12" s="184"/>
      <c r="F12" s="184"/>
      <c r="G12" s="184"/>
      <c r="H12" s="184"/>
      <c r="I12" s="184"/>
      <c r="J12" s="184"/>
      <c r="K12" s="184"/>
      <c r="L12" s="54"/>
      <c r="M12" s="55"/>
      <c r="N12" s="55"/>
      <c r="O12" s="55"/>
    </row>
    <row r="13" spans="1:15" ht="57" customHeight="1" x14ac:dyDescent="0.25">
      <c r="A13" s="183"/>
      <c r="B13" s="43" t="s">
        <v>91</v>
      </c>
      <c r="C13" s="113">
        <v>284115.49489961</v>
      </c>
      <c r="D13" s="184"/>
      <c r="E13" s="184"/>
      <c r="F13" s="184"/>
      <c r="G13" s="184"/>
      <c r="H13" s="184"/>
      <c r="I13" s="184"/>
      <c r="J13" s="184"/>
      <c r="K13" s="184"/>
      <c r="L13" s="54"/>
      <c r="M13" s="55"/>
      <c r="N13" s="55"/>
      <c r="O13" s="55"/>
    </row>
    <row r="14" spans="1:15" ht="57" customHeight="1" x14ac:dyDescent="0.25">
      <c r="A14" s="183"/>
      <c r="B14" s="43" t="s">
        <v>92</v>
      </c>
      <c r="C14" s="130">
        <f>+C12/C13</f>
        <v>3.5004772138577412E-4</v>
      </c>
      <c r="D14" s="184"/>
      <c r="E14" s="184"/>
      <c r="F14" s="184"/>
      <c r="G14" s="184"/>
      <c r="H14" s="184"/>
      <c r="I14" s="184"/>
      <c r="J14" s="184"/>
      <c r="K14" s="184"/>
      <c r="L14" s="54"/>
      <c r="M14" s="55"/>
      <c r="N14" s="55"/>
      <c r="O14" s="55"/>
    </row>
    <row r="15" spans="1:15" ht="57" customHeight="1" x14ac:dyDescent="0.25">
      <c r="A15" s="183"/>
      <c r="B15" s="43" t="s">
        <v>93</v>
      </c>
      <c r="C15" s="113">
        <v>13365.751319581184</v>
      </c>
      <c r="D15" s="184" t="s">
        <v>192</v>
      </c>
      <c r="E15" s="184"/>
      <c r="F15" s="184"/>
      <c r="G15" s="184"/>
      <c r="H15" s="184"/>
      <c r="I15" s="184"/>
      <c r="J15" s="184"/>
      <c r="K15" s="184"/>
      <c r="L15" s="54"/>
      <c r="M15" s="55"/>
      <c r="N15" s="55"/>
      <c r="O15" s="55"/>
    </row>
    <row r="16" spans="1:15" ht="57" customHeight="1" x14ac:dyDescent="0.25">
      <c r="A16" s="183"/>
      <c r="B16" s="43" t="s">
        <v>94</v>
      </c>
      <c r="C16" s="113">
        <v>127526.88116712001</v>
      </c>
      <c r="D16" s="184"/>
      <c r="E16" s="184"/>
      <c r="F16" s="184"/>
      <c r="G16" s="184"/>
      <c r="H16" s="184"/>
      <c r="I16" s="184"/>
      <c r="J16" s="184"/>
      <c r="K16" s="184"/>
      <c r="L16" s="54"/>
      <c r="M16" s="55"/>
      <c r="N16" s="55"/>
      <c r="O16" s="55"/>
    </row>
    <row r="17" spans="1:15" ht="57" customHeight="1" x14ac:dyDescent="0.25">
      <c r="A17" s="183"/>
      <c r="B17" s="43" t="s">
        <v>95</v>
      </c>
      <c r="C17" s="114">
        <f>+C15/C16</f>
        <v>0.10480732530473935</v>
      </c>
      <c r="D17" s="184"/>
      <c r="E17" s="184"/>
      <c r="F17" s="184"/>
      <c r="G17" s="184"/>
      <c r="H17" s="184"/>
      <c r="I17" s="184"/>
      <c r="J17" s="184"/>
      <c r="K17" s="184"/>
      <c r="L17" s="54"/>
      <c r="M17" s="55"/>
      <c r="N17" s="55"/>
      <c r="O17" s="55"/>
    </row>
  </sheetData>
  <mergeCells count="7">
    <mergeCell ref="A3:A5"/>
    <mergeCell ref="D3:K5"/>
    <mergeCell ref="A6:A17"/>
    <mergeCell ref="D6:K8"/>
    <mergeCell ref="D9:K11"/>
    <mergeCell ref="D12:K14"/>
    <mergeCell ref="D15:K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FE892-FC1F-45CE-B7C8-528D08EFF601}">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6" t="s">
        <v>226</v>
      </c>
      <c r="C2" s="186"/>
      <c r="D2" s="186"/>
      <c r="E2" s="186"/>
      <c r="F2" s="186"/>
      <c r="G2" s="186"/>
      <c r="H2" s="186"/>
      <c r="I2" s="186"/>
      <c r="J2" s="186"/>
      <c r="K2" s="186"/>
      <c r="L2" s="186"/>
      <c r="M2" s="186"/>
      <c r="N2" s="186"/>
      <c r="O2" s="186"/>
      <c r="P2" s="186"/>
      <c r="Q2" s="186"/>
      <c r="R2" s="186"/>
      <c r="S2" s="186"/>
      <c r="T2" s="186"/>
      <c r="U2" s="186"/>
    </row>
    <row r="3" spans="2:21" ht="15.75" x14ac:dyDescent="0.25">
      <c r="B3" s="187" t="s">
        <v>227</v>
      </c>
    </row>
    <row r="4" spans="2:21" ht="9" customHeight="1" thickBot="1" x14ac:dyDescent="0.3">
      <c r="B4" s="188"/>
    </row>
    <row r="5" spans="2:21" x14ac:dyDescent="0.25">
      <c r="B5" s="189" t="s">
        <v>228</v>
      </c>
      <c r="C5" s="190" t="s">
        <v>229</v>
      </c>
      <c r="D5" s="191" t="s">
        <v>230</v>
      </c>
      <c r="E5" s="190" t="s">
        <v>231</v>
      </c>
      <c r="F5" s="190" t="s">
        <v>232</v>
      </c>
      <c r="G5" s="190" t="s">
        <v>233</v>
      </c>
      <c r="H5" s="191" t="s">
        <v>234</v>
      </c>
      <c r="I5" s="191" t="s">
        <v>235</v>
      </c>
      <c r="J5" s="191" t="s">
        <v>236</v>
      </c>
      <c r="K5" s="191"/>
      <c r="L5" s="191"/>
      <c r="M5" s="192"/>
      <c r="N5" s="193"/>
    </row>
    <row r="6" spans="2:21" ht="15" customHeight="1" x14ac:dyDescent="0.25">
      <c r="B6" s="194"/>
      <c r="C6" s="195"/>
      <c r="D6" s="196"/>
      <c r="E6" s="195"/>
      <c r="F6" s="195"/>
      <c r="G6" s="195"/>
      <c r="H6" s="197"/>
      <c r="I6" s="196"/>
      <c r="J6" s="198" t="s">
        <v>237</v>
      </c>
      <c r="K6" s="198" t="s">
        <v>238</v>
      </c>
      <c r="L6" s="198" t="s">
        <v>239</v>
      </c>
      <c r="M6" s="198" t="s">
        <v>240</v>
      </c>
      <c r="N6" s="199" t="s">
        <v>241</v>
      </c>
    </row>
    <row r="7" spans="2:21" x14ac:dyDescent="0.25">
      <c r="B7" s="194"/>
      <c r="C7" s="195"/>
      <c r="D7" s="200"/>
      <c r="E7" s="195"/>
      <c r="F7" s="195"/>
      <c r="G7" s="195"/>
      <c r="H7" s="201"/>
      <c r="I7" s="200"/>
      <c r="J7" s="200"/>
      <c r="K7" s="200"/>
      <c r="L7" s="200"/>
      <c r="M7" s="200"/>
      <c r="N7" s="202"/>
    </row>
    <row r="8" spans="2:21" x14ac:dyDescent="0.25">
      <c r="B8" s="203" t="s">
        <v>242</v>
      </c>
      <c r="C8" s="204"/>
      <c r="D8" s="205"/>
      <c r="E8" s="206"/>
      <c r="F8" s="206"/>
      <c r="G8" s="207"/>
      <c r="H8" s="207"/>
      <c r="I8" s="207"/>
      <c r="J8" s="206"/>
      <c r="K8" s="206"/>
      <c r="L8" s="206"/>
      <c r="M8" s="206"/>
      <c r="N8" s="208"/>
    </row>
    <row r="9" spans="2:21" ht="15.75" thickBot="1" x14ac:dyDescent="0.3">
      <c r="B9" s="209"/>
      <c r="C9" s="210"/>
      <c r="D9" s="211"/>
      <c r="E9" s="212"/>
      <c r="F9" s="213"/>
      <c r="G9" s="213"/>
      <c r="H9" s="213"/>
      <c r="I9" s="213"/>
      <c r="J9" s="212"/>
      <c r="K9" s="212"/>
      <c r="L9" s="212"/>
      <c r="M9" s="214"/>
      <c r="N9" s="215"/>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5" customWidth="1"/>
    <col min="2" max="29" width="16.140625" style="17" customWidth="1"/>
    <col min="30" max="34" width="16.42578125" style="17" customWidth="1"/>
    <col min="35" max="16384" width="11.42578125" style="17"/>
  </cols>
  <sheetData>
    <row r="1" spans="1:34" ht="30.75" customHeight="1" x14ac:dyDescent="0.3">
      <c r="A1" s="185" t="s">
        <v>130</v>
      </c>
      <c r="B1" s="185"/>
      <c r="C1" s="185"/>
      <c r="D1" s="185"/>
      <c r="E1" s="185"/>
      <c r="F1" s="185"/>
      <c r="G1" s="185"/>
      <c r="H1" s="185"/>
    </row>
    <row r="2" spans="1:34" ht="20.25" customHeight="1" x14ac:dyDescent="0.3">
      <c r="A2" s="5" t="s">
        <v>103</v>
      </c>
      <c r="B2" s="69"/>
      <c r="C2" s="70"/>
      <c r="D2" s="69"/>
      <c r="E2" s="70"/>
      <c r="F2" s="69"/>
      <c r="G2" s="69"/>
      <c r="H2" s="69"/>
    </row>
    <row r="3" spans="1:34" x14ac:dyDescent="0.3">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row>
    <row r="4" spans="1:34" ht="30" customHeight="1" x14ac:dyDescent="0.3">
      <c r="A4" s="60"/>
      <c r="B4" s="61">
        <v>41729</v>
      </c>
      <c r="C4" s="61">
        <v>41820</v>
      </c>
      <c r="D4" s="61">
        <v>41912</v>
      </c>
      <c r="E4" s="61">
        <v>42004</v>
      </c>
      <c r="F4" s="61">
        <v>42094</v>
      </c>
      <c r="G4" s="61">
        <v>42185</v>
      </c>
      <c r="H4" s="61">
        <v>42277</v>
      </c>
      <c r="I4" s="61">
        <v>42369</v>
      </c>
      <c r="J4" s="61">
        <v>42460</v>
      </c>
      <c r="K4" s="61">
        <v>42551</v>
      </c>
      <c r="L4" s="61">
        <v>42643</v>
      </c>
      <c r="M4" s="61">
        <v>42735</v>
      </c>
      <c r="N4" s="61">
        <v>42825</v>
      </c>
      <c r="O4" s="61">
        <v>42916</v>
      </c>
      <c r="P4" s="61">
        <v>43008</v>
      </c>
      <c r="Q4" s="61">
        <v>43100</v>
      </c>
      <c r="R4" s="61">
        <v>43190</v>
      </c>
      <c r="S4" s="61">
        <v>43281</v>
      </c>
      <c r="T4" s="61">
        <v>43373</v>
      </c>
      <c r="U4" s="61">
        <v>43465</v>
      </c>
      <c r="V4" s="61">
        <v>43555</v>
      </c>
      <c r="W4" s="61">
        <v>43646</v>
      </c>
      <c r="X4" s="61">
        <v>43738</v>
      </c>
      <c r="Y4" s="61">
        <v>43830</v>
      </c>
      <c r="Z4" s="61">
        <v>43921</v>
      </c>
      <c r="AA4" s="61">
        <v>44012</v>
      </c>
      <c r="AB4" s="61">
        <v>44104</v>
      </c>
      <c r="AC4" s="61">
        <v>44196</v>
      </c>
      <c r="AD4" s="61">
        <v>44286</v>
      </c>
      <c r="AE4" s="61">
        <v>44377</v>
      </c>
      <c r="AF4" s="61">
        <v>44469</v>
      </c>
      <c r="AG4" s="61">
        <v>44561</v>
      </c>
      <c r="AH4" s="61">
        <v>44651</v>
      </c>
    </row>
    <row r="5" spans="1:34" ht="52.5" customHeight="1" x14ac:dyDescent="0.3">
      <c r="A5" s="59" t="s">
        <v>96</v>
      </c>
      <c r="B5" s="62">
        <v>8781.7199999999993</v>
      </c>
      <c r="C5" s="62">
        <v>8719.68</v>
      </c>
      <c r="D5" s="62">
        <v>8671.31</v>
      </c>
      <c r="E5" s="62">
        <v>9251.6200000000008</v>
      </c>
      <c r="F5" s="62">
        <v>8711.33</v>
      </c>
      <c r="G5" s="62">
        <v>8883.2999999999993</v>
      </c>
      <c r="H5" s="62">
        <v>8777.94</v>
      </c>
      <c r="I5" s="62">
        <v>14590.026342765899</v>
      </c>
      <c r="J5" s="62">
        <v>15552.766008292954</v>
      </c>
      <c r="K5" s="62">
        <v>23183.662216917499</v>
      </c>
      <c r="L5" s="62">
        <v>24968.595473778529</v>
      </c>
      <c r="M5" s="62">
        <v>26143.372847835599</v>
      </c>
      <c r="N5" s="62">
        <v>26357.580883104267</v>
      </c>
      <c r="O5" s="62">
        <v>32363.693825003349</v>
      </c>
      <c r="P5" s="62">
        <v>32739.973955860674</v>
      </c>
      <c r="Q5" s="62">
        <v>33066.920518488216</v>
      </c>
      <c r="R5" s="62">
        <v>35523.531142391745</v>
      </c>
      <c r="S5" s="62">
        <v>42512.097230935367</v>
      </c>
      <c r="T5" s="62">
        <v>49897.666266168861</v>
      </c>
      <c r="U5" s="62">
        <v>48061.669901665373</v>
      </c>
      <c r="V5" s="62">
        <v>54971.132794337202</v>
      </c>
      <c r="W5" s="62">
        <v>57477.574093920899</v>
      </c>
      <c r="X5" s="62">
        <v>70107.671098561274</v>
      </c>
      <c r="Y5" s="62">
        <v>73073.385231942695</v>
      </c>
      <c r="Z5" s="62">
        <v>76873.589091758549</v>
      </c>
      <c r="AA5" s="62">
        <v>81321.301084087594</v>
      </c>
      <c r="AB5" s="62">
        <v>87659.723356733972</v>
      </c>
      <c r="AC5" s="62">
        <v>98086.703607309493</v>
      </c>
      <c r="AD5" s="62">
        <v>105498.39985939959</v>
      </c>
      <c r="AE5" s="62">
        <v>104307.6114064088</v>
      </c>
      <c r="AF5" s="62">
        <v>109501.85230045371</v>
      </c>
      <c r="AG5" s="62">
        <v>118375.03408370932</v>
      </c>
      <c r="AH5" s="62">
        <f>+'Servicios Deuda Anual'!$F$49*'Servicios Deuda Anual'!$C$62</f>
        <v>125218.25101459341</v>
      </c>
    </row>
    <row r="6" spans="1:34" ht="52.5" customHeight="1" x14ac:dyDescent="0.3">
      <c r="A6" s="59" t="s">
        <v>97</v>
      </c>
      <c r="B6" s="62">
        <v>814.06924421000008</v>
      </c>
      <c r="C6" s="62">
        <v>1334.7686670200001</v>
      </c>
      <c r="D6" s="62">
        <v>1606.3620389600001</v>
      </c>
      <c r="E6" s="62">
        <v>2059.9873684600002</v>
      </c>
      <c r="F6" s="62">
        <v>1532.2292152100001</v>
      </c>
      <c r="G6" s="62">
        <v>2787.2709622900002</v>
      </c>
      <c r="H6" s="62">
        <v>3436.8373112600002</v>
      </c>
      <c r="I6" s="62">
        <v>4751.3450329800007</v>
      </c>
      <c r="J6" s="62">
        <v>1748.5210195500001</v>
      </c>
      <c r="K6" s="71">
        <v>1979.8916584900003</v>
      </c>
      <c r="L6" s="71">
        <v>2005.6820979800002</v>
      </c>
      <c r="M6" s="71">
        <v>2713.09112757</v>
      </c>
      <c r="N6" s="71">
        <v>1455.4634681099999</v>
      </c>
      <c r="O6" s="71">
        <v>2358.1514273500002</v>
      </c>
      <c r="P6" s="71">
        <v>2403.9927246800003</v>
      </c>
      <c r="Q6" s="71">
        <v>3051.1866099200001</v>
      </c>
      <c r="R6" s="71">
        <v>2887.47474384</v>
      </c>
      <c r="S6" s="71">
        <v>2566.0700995500001</v>
      </c>
      <c r="T6" s="71">
        <v>2260.5505495299999</v>
      </c>
      <c r="U6" s="71">
        <v>5907.5229735200001</v>
      </c>
      <c r="V6" s="71">
        <v>2465.16920291</v>
      </c>
      <c r="W6" s="62">
        <v>4329.9503111499998</v>
      </c>
      <c r="X6" s="62">
        <v>4646.9381585399997</v>
      </c>
      <c r="Y6" s="62">
        <v>9439.5116885000007</v>
      </c>
      <c r="Z6" s="62">
        <v>3694.6763252000001</v>
      </c>
      <c r="AA6" s="62">
        <v>6793.2007236199997</v>
      </c>
      <c r="AB6" s="62">
        <v>7216.9493976200001</v>
      </c>
      <c r="AC6" s="62">
        <v>15771.225058290001</v>
      </c>
      <c r="AD6" s="62">
        <v>4714.8373600100003</v>
      </c>
      <c r="AE6" s="62">
        <v>8017.0700839199999</v>
      </c>
      <c r="AF6" s="62">
        <v>12560.355571530001</v>
      </c>
      <c r="AG6" s="62">
        <v>26355.928719810003</v>
      </c>
      <c r="AH6" s="134">
        <v>7068.6826936500001</v>
      </c>
    </row>
    <row r="7" spans="1:34" ht="52.5" customHeight="1" x14ac:dyDescent="0.3">
      <c r="A7" s="59" t="s">
        <v>98</v>
      </c>
      <c r="B7" s="89">
        <f>+SUM(B5:B6)</f>
        <v>9595.7892442100001</v>
      </c>
      <c r="C7" s="89">
        <f t="shared" ref="C7:AH7" si="0">+SUM(C5:C6)</f>
        <v>10054.44866702</v>
      </c>
      <c r="D7" s="89">
        <f t="shared" si="0"/>
        <v>10277.67203896</v>
      </c>
      <c r="E7" s="89">
        <f t="shared" si="0"/>
        <v>11311.607368460001</v>
      </c>
      <c r="F7" s="89">
        <f t="shared" si="0"/>
        <v>10243.55921521</v>
      </c>
      <c r="G7" s="89">
        <f t="shared" si="0"/>
        <v>11670.570962289999</v>
      </c>
      <c r="H7" s="89">
        <f t="shared" si="0"/>
        <v>12214.777311260001</v>
      </c>
      <c r="I7" s="89">
        <f t="shared" si="0"/>
        <v>19341.371375745901</v>
      </c>
      <c r="J7" s="89">
        <f t="shared" si="0"/>
        <v>17301.287027842955</v>
      </c>
      <c r="K7" s="89">
        <f t="shared" si="0"/>
        <v>25163.553875407499</v>
      </c>
      <c r="L7" s="89">
        <f t="shared" si="0"/>
        <v>26974.277571758528</v>
      </c>
      <c r="M7" s="89">
        <f t="shared" si="0"/>
        <v>28856.463975405597</v>
      </c>
      <c r="N7" s="89">
        <f t="shared" si="0"/>
        <v>27813.044351214266</v>
      </c>
      <c r="O7" s="89">
        <f t="shared" si="0"/>
        <v>34721.845252353349</v>
      </c>
      <c r="P7" s="89">
        <f t="shared" si="0"/>
        <v>35143.966680540674</v>
      </c>
      <c r="Q7" s="89">
        <f t="shared" si="0"/>
        <v>36118.107128408214</v>
      </c>
      <c r="R7" s="89">
        <f t="shared" si="0"/>
        <v>38411.005886231746</v>
      </c>
      <c r="S7" s="89">
        <f t="shared" si="0"/>
        <v>45078.167330485368</v>
      </c>
      <c r="T7" s="89">
        <f t="shared" si="0"/>
        <v>52158.216815698863</v>
      </c>
      <c r="U7" s="89">
        <f t="shared" si="0"/>
        <v>53969.19287518537</v>
      </c>
      <c r="V7" s="89">
        <f t="shared" si="0"/>
        <v>57436.301997247203</v>
      </c>
      <c r="W7" s="89">
        <f t="shared" si="0"/>
        <v>61807.524405070901</v>
      </c>
      <c r="X7" s="89">
        <f t="shared" si="0"/>
        <v>74754.60925710127</v>
      </c>
      <c r="Y7" s="89">
        <f t="shared" si="0"/>
        <v>82512.896920442698</v>
      </c>
      <c r="Z7" s="89">
        <f t="shared" si="0"/>
        <v>80568.265416958544</v>
      </c>
      <c r="AA7" s="89">
        <f t="shared" si="0"/>
        <v>88114.501807707595</v>
      </c>
      <c r="AB7" s="89">
        <f t="shared" si="0"/>
        <v>94876.672754353975</v>
      </c>
      <c r="AC7" s="89">
        <f t="shared" si="0"/>
        <v>113857.92866559949</v>
      </c>
      <c r="AD7" s="89">
        <f t="shared" si="0"/>
        <v>110213.2372194096</v>
      </c>
      <c r="AE7" s="89">
        <f t="shared" si="0"/>
        <v>112324.6814903288</v>
      </c>
      <c r="AF7" s="89">
        <f t="shared" si="0"/>
        <v>122062.20787198372</v>
      </c>
      <c r="AG7" s="89">
        <f t="shared" si="0"/>
        <v>144730.96280351933</v>
      </c>
      <c r="AH7" s="89">
        <f t="shared" si="0"/>
        <v>132286.93370824342</v>
      </c>
    </row>
    <row r="8" spans="1:34" ht="52.5" customHeight="1" x14ac:dyDescent="0.3">
      <c r="A8" s="59" t="s">
        <v>186</v>
      </c>
      <c r="B8" s="94">
        <v>14.588159643188392</v>
      </c>
      <c r="C8" s="94">
        <v>13.578879580856533</v>
      </c>
      <c r="D8" s="94">
        <v>12.711675045163696</v>
      </c>
      <c r="E8" s="94">
        <v>12.15251479364969</v>
      </c>
      <c r="F8" s="94">
        <v>11.49012113549661</v>
      </c>
      <c r="G8" s="94">
        <v>10.910075906434914</v>
      </c>
      <c r="H8" s="94">
        <v>10.311574649001749</v>
      </c>
      <c r="I8" s="94">
        <v>9.4675701375472681</v>
      </c>
      <c r="J8" s="94">
        <v>8.5517655346196175</v>
      </c>
      <c r="K8" s="94">
        <v>7.5835685768029535</v>
      </c>
      <c r="L8" s="94">
        <v>7.5597800396929644</v>
      </c>
      <c r="M8" s="94">
        <v>7.0685051166690362</v>
      </c>
      <c r="N8" s="94">
        <v>6.6399181745464277</v>
      </c>
      <c r="O8" s="94">
        <v>6.2850163176154377</v>
      </c>
      <c r="P8" s="94">
        <v>5.9542276074520561</v>
      </c>
      <c r="Q8" s="94">
        <v>5.6717523177492826</v>
      </c>
      <c r="R8" s="94">
        <v>5.2119550071759475</v>
      </c>
      <c r="S8" s="94">
        <v>4.7253092463673552</v>
      </c>
      <c r="T8" s="94">
        <v>4.1346267622743618</v>
      </c>
      <c r="U8" s="94">
        <v>3.6897894188753924</v>
      </c>
      <c r="V8" s="94">
        <v>3.323475151292111</v>
      </c>
      <c r="W8" s="94">
        <v>3.030563552467838</v>
      </c>
      <c r="X8" s="94">
        <v>2.6898854402474242</v>
      </c>
      <c r="Y8" s="94">
        <v>2.3991710665975332</v>
      </c>
      <c r="Z8" s="94">
        <v>2.2158204970699487</v>
      </c>
      <c r="AA8" s="94">
        <v>2.1213832392147367</v>
      </c>
      <c r="AB8" s="94">
        <v>1.9714263464627031</v>
      </c>
      <c r="AC8" s="94">
        <v>1.7637778693051773</v>
      </c>
      <c r="AD8" s="94">
        <v>1.5756689073874786</v>
      </c>
      <c r="AE8" s="94">
        <v>1.3977100150996244</v>
      </c>
      <c r="AF8" s="94">
        <v>1.2773399266025383</v>
      </c>
      <c r="AG8" s="94">
        <v>1.1615620622093548</v>
      </c>
      <c r="AH8" s="94">
        <v>1</v>
      </c>
    </row>
    <row r="9" spans="1:34" ht="52.5" customHeight="1" x14ac:dyDescent="0.3">
      <c r="A9" s="59" t="s">
        <v>187</v>
      </c>
      <c r="B9" s="63">
        <f>+B7*B8</f>
        <v>139984.90539692558</v>
      </c>
      <c r="C9" s="63">
        <f t="shared" ref="C9:AH9" si="1">+C7*C8</f>
        <v>136528.14770136809</v>
      </c>
      <c r="D9" s="63">
        <f t="shared" si="1"/>
        <v>130646.42718002452</v>
      </c>
      <c r="E9" s="63">
        <f t="shared" si="1"/>
        <v>137464.47588516702</v>
      </c>
      <c r="F9" s="63">
        <f t="shared" si="1"/>
        <v>117699.73624139548</v>
      </c>
      <c r="G9" s="63">
        <f t="shared" si="1"/>
        <v>127326.81507001905</v>
      </c>
      <c r="H9" s="63">
        <f t="shared" si="1"/>
        <v>125953.58806599036</v>
      </c>
      <c r="I9" s="63">
        <f t="shared" si="1"/>
        <v>183115.7900562234</v>
      </c>
      <c r="J9" s="63">
        <f t="shared" si="1"/>
        <v>147956.55010926886</v>
      </c>
      <c r="K9" s="63">
        <f t="shared" si="1"/>
        <v>190829.53645022848</v>
      </c>
      <c r="L9" s="63">
        <f t="shared" si="1"/>
        <v>203919.60517211774</v>
      </c>
      <c r="M9" s="63">
        <f t="shared" si="1"/>
        <v>203972.06325913017</v>
      </c>
      <c r="N9" s="63">
        <f t="shared" si="1"/>
        <v>184676.33867709347</v>
      </c>
      <c r="O9" s="63">
        <f t="shared" si="1"/>
        <v>218227.36398875891</v>
      </c>
      <c r="P9" s="63">
        <f t="shared" si="1"/>
        <v>209255.17664465049</v>
      </c>
      <c r="Q9" s="63">
        <f t="shared" si="1"/>
        <v>204852.95781826618</v>
      </c>
      <c r="R9" s="63">
        <f t="shared" si="1"/>
        <v>200196.43445941035</v>
      </c>
      <c r="S9" s="63">
        <f t="shared" si="1"/>
        <v>213008.28089603735</v>
      </c>
      <c r="T9" s="63">
        <f t="shared" si="1"/>
        <v>215654.75911869717</v>
      </c>
      <c r="U9" s="63">
        <f t="shared" si="1"/>
        <v>199134.95681610418</v>
      </c>
      <c r="V9" s="63">
        <f t="shared" si="1"/>
        <v>190888.12246996054</v>
      </c>
      <c r="W9" s="63">
        <f t="shared" si="1"/>
        <v>187311.63073027428</v>
      </c>
      <c r="X9" s="63">
        <f t="shared" si="1"/>
        <v>201081.33503206202</v>
      </c>
      <c r="Y9" s="63">
        <f t="shared" si="1"/>
        <v>197962.55491267081</v>
      </c>
      <c r="Z9" s="63">
        <f t="shared" si="1"/>
        <v>178524.81392426864</v>
      </c>
      <c r="AA9" s="63">
        <f t="shared" si="1"/>
        <v>186924.6272666275</v>
      </c>
      <c r="AB9" s="63">
        <f t="shared" si="1"/>
        <v>187042.37233265355</v>
      </c>
      <c r="AC9" s="63">
        <f t="shared" si="1"/>
        <v>200820.09482531194</v>
      </c>
      <c r="AD9" s="63">
        <f t="shared" si="1"/>
        <v>173659.57106914409</v>
      </c>
      <c r="AE9" s="63">
        <f t="shared" si="1"/>
        <v>156997.33226190798</v>
      </c>
      <c r="AF9" s="63">
        <f t="shared" si="1"/>
        <v>155914.93164414345</v>
      </c>
      <c r="AG9" s="63">
        <f t="shared" si="1"/>
        <v>168113.99561960134</v>
      </c>
      <c r="AH9" s="63">
        <f t="shared" si="1"/>
        <v>132286.93370824342</v>
      </c>
    </row>
    <row r="10" spans="1:34" ht="52.5" customHeight="1" x14ac:dyDescent="0.3">
      <c r="A10" s="59" t="s">
        <v>99</v>
      </c>
      <c r="B10" s="64">
        <v>8.0098000000000003</v>
      </c>
      <c r="C10" s="64">
        <v>8.1326999999999998</v>
      </c>
      <c r="D10" s="64">
        <v>8.4642999999999997</v>
      </c>
      <c r="E10" s="64">
        <v>8.5519999999999996</v>
      </c>
      <c r="F10" s="64">
        <v>8.8196999999999992</v>
      </c>
      <c r="G10" s="64">
        <v>9.0864999999999991</v>
      </c>
      <c r="H10" s="64">
        <v>9.4192</v>
      </c>
      <c r="I10" s="64">
        <v>13.005000000000001</v>
      </c>
      <c r="J10" s="64">
        <v>14.5817</v>
      </c>
      <c r="K10" s="64">
        <v>14.92</v>
      </c>
      <c r="L10" s="64">
        <v>15.263299999999999</v>
      </c>
      <c r="M10" s="64">
        <v>15.850199999999999</v>
      </c>
      <c r="N10" s="64">
        <v>15.3818</v>
      </c>
      <c r="O10" s="64">
        <v>16.598500000000001</v>
      </c>
      <c r="P10" s="64">
        <v>17.318300000000001</v>
      </c>
      <c r="Q10" s="64">
        <v>18.7742</v>
      </c>
      <c r="R10" s="64">
        <v>20.1433</v>
      </c>
      <c r="S10" s="64">
        <v>28.861699999999999</v>
      </c>
      <c r="T10" s="64">
        <v>40.896700000000003</v>
      </c>
      <c r="U10" s="64">
        <v>37.808300000000003</v>
      </c>
      <c r="V10" s="64">
        <v>43.353299999999997</v>
      </c>
      <c r="W10" s="64">
        <v>42.448300000000003</v>
      </c>
      <c r="X10" s="64">
        <v>57.558300000000003</v>
      </c>
      <c r="Y10" s="64">
        <v>59.895000000000003</v>
      </c>
      <c r="Z10" s="64">
        <v>64.469700000000003</v>
      </c>
      <c r="AA10" s="64">
        <v>70.454999999999998</v>
      </c>
      <c r="AB10" s="64">
        <v>76.174999999999997</v>
      </c>
      <c r="AC10" s="64">
        <v>84.144999999999996</v>
      </c>
      <c r="AD10" s="64">
        <v>91.984999999999999</v>
      </c>
      <c r="AE10" s="64">
        <v>95.726699999999994</v>
      </c>
      <c r="AF10" s="64">
        <v>98.734999999999999</v>
      </c>
      <c r="AG10" s="64">
        <v>102.75</v>
      </c>
      <c r="AH10" s="64">
        <f>+'Servicios Deuda Anual'!$C$62</f>
        <v>110.9783</v>
      </c>
    </row>
    <row r="11" spans="1:34" ht="52.5" customHeight="1" x14ac:dyDescent="0.3">
      <c r="A11" s="59" t="s">
        <v>100</v>
      </c>
      <c r="B11" s="63">
        <f>+B7/B10</f>
        <v>1198.0060980561311</v>
      </c>
      <c r="C11" s="63">
        <f t="shared" ref="C11:AH11" si="2">+C7/C10</f>
        <v>1236.2989741438882</v>
      </c>
      <c r="D11" s="63">
        <f t="shared" si="2"/>
        <v>1214.2376852143709</v>
      </c>
      <c r="E11" s="63">
        <f t="shared" si="2"/>
        <v>1322.6856137114128</v>
      </c>
      <c r="F11" s="63">
        <f t="shared" si="2"/>
        <v>1161.440776354071</v>
      </c>
      <c r="G11" s="63">
        <f t="shared" si="2"/>
        <v>1284.3857329323723</v>
      </c>
      <c r="H11" s="63">
        <f t="shared" si="2"/>
        <v>1296.7956207809582</v>
      </c>
      <c r="I11" s="63">
        <f t="shared" si="2"/>
        <v>1487.2257882157555</v>
      </c>
      <c r="J11" s="63">
        <f t="shared" si="2"/>
        <v>1186.5068563914328</v>
      </c>
      <c r="K11" s="63">
        <f t="shared" si="2"/>
        <v>1686.5652731506366</v>
      </c>
      <c r="L11" s="63">
        <f t="shared" si="2"/>
        <v>1767.2638008660335</v>
      </c>
      <c r="M11" s="63">
        <f t="shared" si="2"/>
        <v>1820.5741236959532</v>
      </c>
      <c r="N11" s="63">
        <f t="shared" si="2"/>
        <v>1808.1787795455841</v>
      </c>
      <c r="O11" s="63">
        <f t="shared" si="2"/>
        <v>2091.8664489172725</v>
      </c>
      <c r="P11" s="63">
        <f t="shared" si="2"/>
        <v>2029.2965637817033</v>
      </c>
      <c r="Q11" s="63">
        <f t="shared" si="2"/>
        <v>1923.8160416107323</v>
      </c>
      <c r="R11" s="63">
        <f t="shared" si="2"/>
        <v>1906.8874457626976</v>
      </c>
      <c r="S11" s="63">
        <f t="shared" si="2"/>
        <v>1561.8680580314178</v>
      </c>
      <c r="T11" s="63">
        <f t="shared" si="2"/>
        <v>1275.3649271383476</v>
      </c>
      <c r="U11" s="63">
        <f t="shared" si="2"/>
        <v>1427.4429920198836</v>
      </c>
      <c r="V11" s="63">
        <f t="shared" si="2"/>
        <v>1324.8426762725608</v>
      </c>
      <c r="W11" s="63">
        <f t="shared" si="2"/>
        <v>1456.06595329073</v>
      </c>
      <c r="X11" s="63">
        <f t="shared" si="2"/>
        <v>1298.7633279145018</v>
      </c>
      <c r="Y11" s="63">
        <f t="shared" si="2"/>
        <v>1377.625793813218</v>
      </c>
      <c r="Z11" s="63">
        <f t="shared" si="2"/>
        <v>1249.7074659407217</v>
      </c>
      <c r="AA11" s="63">
        <f t="shared" si="2"/>
        <v>1250.6493763069705</v>
      </c>
      <c r="AB11" s="63">
        <f t="shared" si="2"/>
        <v>1245.5093239823298</v>
      </c>
      <c r="AC11" s="63">
        <f t="shared" si="2"/>
        <v>1353.1157961328599</v>
      </c>
      <c r="AD11" s="63">
        <f t="shared" si="2"/>
        <v>1198.165322817955</v>
      </c>
      <c r="AE11" s="63">
        <f t="shared" si="2"/>
        <v>1173.3892580683216</v>
      </c>
      <c r="AF11" s="63">
        <f t="shared" si="2"/>
        <v>1236.2607775559195</v>
      </c>
      <c r="AG11" s="63">
        <f t="shared" si="2"/>
        <v>1408.5738472361979</v>
      </c>
      <c r="AH11" s="63">
        <f t="shared" si="2"/>
        <v>1192.0072095918158</v>
      </c>
    </row>
    <row r="12" spans="1:34" ht="52.5" customHeight="1" x14ac:dyDescent="0.3">
      <c r="A12" s="59" t="s">
        <v>101</v>
      </c>
      <c r="B12" s="62">
        <v>314.46720625</v>
      </c>
      <c r="C12" s="62">
        <v>478.86095885000003</v>
      </c>
      <c r="D12" s="62">
        <v>474.58328738</v>
      </c>
      <c r="E12" s="62">
        <v>778.12609504</v>
      </c>
      <c r="F12" s="62">
        <v>718.73022808000007</v>
      </c>
      <c r="G12" s="62">
        <v>1298.8367923699998</v>
      </c>
      <c r="H12" s="62">
        <v>1625.11270541</v>
      </c>
      <c r="I12" s="62">
        <v>1674.58950392</v>
      </c>
      <c r="J12" s="62">
        <v>618.91159517999995</v>
      </c>
      <c r="K12" s="71">
        <v>722.13102017999995</v>
      </c>
      <c r="L12" s="62">
        <v>633.77258883000002</v>
      </c>
      <c r="M12" s="71">
        <v>935.87173382000003</v>
      </c>
      <c r="N12" s="62">
        <v>698.34998707</v>
      </c>
      <c r="O12" s="71">
        <v>879.25538699000003</v>
      </c>
      <c r="P12" s="62">
        <v>836.87532364999993</v>
      </c>
      <c r="Q12" s="71">
        <v>898.69213680999997</v>
      </c>
      <c r="R12" s="71">
        <v>1153.66550927</v>
      </c>
      <c r="S12" s="71">
        <v>1117.7619162000001</v>
      </c>
      <c r="T12" s="71">
        <v>973.22907361</v>
      </c>
      <c r="U12" s="71">
        <v>2081.8590620999998</v>
      </c>
      <c r="V12" s="71">
        <v>1166.28844142</v>
      </c>
      <c r="W12" s="62">
        <v>1994.24181458</v>
      </c>
      <c r="X12" s="62">
        <v>1582.17197738</v>
      </c>
      <c r="Y12" s="62">
        <v>3973.4916769800002</v>
      </c>
      <c r="Z12" s="62">
        <v>1829.54825347</v>
      </c>
      <c r="AA12" s="62">
        <v>1967.2654723000001</v>
      </c>
      <c r="AB12" s="62">
        <v>2306.01199004</v>
      </c>
      <c r="AC12" s="62">
        <v>4480.3689031499998</v>
      </c>
      <c r="AD12" s="62">
        <v>1986.7844765499999</v>
      </c>
      <c r="AE12" s="62">
        <v>3455.3547898900001</v>
      </c>
      <c r="AF12" s="62">
        <v>3173.6009410000001</v>
      </c>
      <c r="AG12" s="62">
        <v>5889.6617611599995</v>
      </c>
      <c r="AH12" s="134">
        <v>3272.58093147</v>
      </c>
    </row>
    <row r="13" spans="1:34" ht="52.5" customHeight="1" x14ac:dyDescent="0.3">
      <c r="A13" s="59" t="s">
        <v>188</v>
      </c>
      <c r="B13" s="89">
        <f>SUM(B7,B12)*B8</f>
        <v>144572.40320424802</v>
      </c>
      <c r="C13" s="89">
        <f t="shared" ref="C13:AH13" si="3">SUM(C7,C12)*C8</f>
        <v>143030.54299756573</v>
      </c>
      <c r="D13" s="89">
        <f t="shared" si="3"/>
        <v>136679.17571106463</v>
      </c>
      <c r="E13" s="89">
        <f t="shared" si="3"/>
        <v>146920.66476646546</v>
      </c>
      <c r="F13" s="89">
        <f t="shared" si="3"/>
        <v>125958.03362577778</v>
      </c>
      <c r="G13" s="89">
        <f t="shared" si="3"/>
        <v>141497.22306484618</v>
      </c>
      <c r="H13" s="89">
        <f t="shared" si="3"/>
        <v>142711.05904086676</v>
      </c>
      <c r="I13" s="89">
        <f t="shared" si="3"/>
        <v>198970.08363618649</v>
      </c>
      <c r="J13" s="89">
        <f t="shared" si="3"/>
        <v>153249.33695790565</v>
      </c>
      <c r="K13" s="89">
        <f t="shared" si="3"/>
        <v>196305.86656320019</v>
      </c>
      <c r="L13" s="89">
        <f t="shared" si="3"/>
        <v>208710.78653885931</v>
      </c>
      <c r="M13" s="89">
        <f t="shared" si="3"/>
        <v>210587.27739818278</v>
      </c>
      <c r="N13" s="89">
        <f t="shared" si="3"/>
        <v>189313.32544843381</v>
      </c>
      <c r="O13" s="89">
        <f t="shared" si="3"/>
        <v>223753.49844334234</v>
      </c>
      <c r="P13" s="89">
        <f t="shared" si="3"/>
        <v>214238.12280072266</v>
      </c>
      <c r="Q13" s="89">
        <f t="shared" si="3"/>
        <v>209950.11702816136</v>
      </c>
      <c r="R13" s="89">
        <f t="shared" si="3"/>
        <v>206209.28718705632</v>
      </c>
      <c r="S13" s="89">
        <f t="shared" si="3"/>
        <v>218290.05161389449</v>
      </c>
      <c r="T13" s="89">
        <f t="shared" si="3"/>
        <v>219678.69809226855</v>
      </c>
      <c r="U13" s="89">
        <f t="shared" si="3"/>
        <v>206816.57835503062</v>
      </c>
      <c r="V13" s="89">
        <f t="shared" si="3"/>
        <v>194764.25312425909</v>
      </c>
      <c r="W13" s="89">
        <f t="shared" si="3"/>
        <v>193355.30728834771</v>
      </c>
      <c r="X13" s="89">
        <f t="shared" si="3"/>
        <v>205337.19639798396</v>
      </c>
      <c r="Y13" s="89">
        <f t="shared" si="3"/>
        <v>207495.64117744737</v>
      </c>
      <c r="Z13" s="89">
        <f t="shared" si="3"/>
        <v>182578.76444468598</v>
      </c>
      <c r="AA13" s="89">
        <f t="shared" si="3"/>
        <v>191097.95126665061</v>
      </c>
      <c r="AB13" s="89">
        <f t="shared" si="3"/>
        <v>191588.5051250773</v>
      </c>
      <c r="AC13" s="89">
        <f t="shared" si="3"/>
        <v>208722.47034301102</v>
      </c>
      <c r="AD13" s="89">
        <f t="shared" si="3"/>
        <v>176790.08559452405</v>
      </c>
      <c r="AE13" s="89">
        <f t="shared" si="3"/>
        <v>161826.9162574597</v>
      </c>
      <c r="AF13" s="89">
        <f t="shared" si="3"/>
        <v>159968.69883718612</v>
      </c>
      <c r="AG13" s="89">
        <f t="shared" si="3"/>
        <v>174955.20328060995</v>
      </c>
      <c r="AH13" s="89">
        <f t="shared" si="3"/>
        <v>135559.51463971342</v>
      </c>
    </row>
    <row r="14" spans="1:34" ht="52.5" customHeight="1" x14ac:dyDescent="0.3">
      <c r="A14" s="59" t="s">
        <v>102</v>
      </c>
      <c r="B14" s="155">
        <v>7.2591190403288736E-2</v>
      </c>
      <c r="C14" s="155">
        <v>7.6060903278814096E-2</v>
      </c>
      <c r="D14" s="155">
        <v>7.7749565866389994E-2</v>
      </c>
      <c r="E14" s="155">
        <v>8.5571183709206716E-2</v>
      </c>
      <c r="F14" s="155">
        <v>6.1635656176719449E-2</v>
      </c>
      <c r="G14" s="155">
        <v>7.0222008200981109E-2</v>
      </c>
      <c r="H14" s="155">
        <v>7.3496506323127722E-2</v>
      </c>
      <c r="I14" s="155">
        <v>0.11637733438701836</v>
      </c>
      <c r="J14" s="155">
        <v>7.7755267567067438E-2</v>
      </c>
      <c r="K14" s="155">
        <v>0.11308978698358528</v>
      </c>
      <c r="L14" s="155">
        <v>0.12122752293775013</v>
      </c>
      <c r="M14" s="155">
        <v>0.12968642586162818</v>
      </c>
      <c r="N14" s="155">
        <v>9.8960236946928334E-2</v>
      </c>
      <c r="O14" s="155">
        <v>0.12354210456136036</v>
      </c>
      <c r="P14" s="155">
        <v>0.12504403423242744</v>
      </c>
      <c r="Q14" s="155">
        <v>0.12851007586106886</v>
      </c>
      <c r="R14" s="155">
        <v>9.8082755534520435E-2</v>
      </c>
      <c r="S14" s="155">
        <v>0.11510739602383153</v>
      </c>
      <c r="T14" s="155">
        <v>0.13318634883457836</v>
      </c>
      <c r="U14" s="155">
        <v>0.13781068808379218</v>
      </c>
      <c r="V14" s="155">
        <v>0.10167224208084931</v>
      </c>
      <c r="W14" s="155">
        <v>0.1094100658505409</v>
      </c>
      <c r="X14" s="155">
        <v>0.13232865739531025</v>
      </c>
      <c r="Y14" s="155">
        <v>0.14606217564092991</v>
      </c>
      <c r="Z14" s="156">
        <v>0.10888293191158835</v>
      </c>
      <c r="AA14" s="156">
        <v>0.11908119469992599</v>
      </c>
      <c r="AB14" s="156">
        <v>0.12821984246586438</v>
      </c>
      <c r="AC14" s="156">
        <v>0.1538718133043176</v>
      </c>
      <c r="AD14" s="156">
        <v>9.4514360083681484E-2</v>
      </c>
      <c r="AE14" s="156">
        <v>9.6325048247399986E-2</v>
      </c>
      <c r="AF14" s="156">
        <v>0.10467555221570191</v>
      </c>
      <c r="AG14" s="156">
        <v>0.12411534838086317</v>
      </c>
      <c r="AH14" s="156">
        <v>5.988407468734766E-2</v>
      </c>
    </row>
    <row r="15" spans="1:34" ht="21.75" customHeight="1" x14ac:dyDescent="0.3">
      <c r="B15" s="66"/>
      <c r="C15" s="66"/>
      <c r="D15" s="66"/>
      <c r="E15" s="66"/>
      <c r="F15" s="66"/>
      <c r="G15" s="66"/>
      <c r="H15" s="66"/>
      <c r="I15" s="66"/>
      <c r="J15" s="66"/>
      <c r="K15" s="66"/>
      <c r="L15" s="66"/>
      <c r="M15" s="66"/>
      <c r="N15" s="66"/>
      <c r="O15" s="66"/>
      <c r="P15" s="66"/>
      <c r="Q15" s="66"/>
      <c r="R15" s="66"/>
      <c r="S15" s="66"/>
      <c r="T15" s="66"/>
      <c r="U15" s="66"/>
      <c r="V15" s="66"/>
      <c r="W15" s="66"/>
      <c r="X15" s="66"/>
      <c r="Y15" s="66"/>
      <c r="AD15" s="91"/>
      <c r="AE15" s="91"/>
      <c r="AF15" s="91"/>
      <c r="AG15" s="91"/>
    </row>
    <row r="16" spans="1:34" x14ac:dyDescent="0.3">
      <c r="A16" s="67"/>
      <c r="B16" s="66"/>
      <c r="C16" s="66"/>
      <c r="D16" s="66"/>
      <c r="E16" s="66"/>
      <c r="F16" s="66"/>
      <c r="G16" s="66"/>
      <c r="H16" s="66"/>
      <c r="I16" s="66"/>
      <c r="J16" s="66"/>
      <c r="K16" s="66"/>
      <c r="L16" s="66"/>
      <c r="M16" s="66"/>
      <c r="N16" s="66"/>
      <c r="O16" s="66"/>
      <c r="P16" s="66"/>
      <c r="Q16" s="66"/>
      <c r="R16" s="66"/>
      <c r="S16" s="66"/>
      <c r="T16" s="66"/>
      <c r="U16" s="66"/>
      <c r="V16" s="66"/>
      <c r="W16" s="66"/>
      <c r="X16" s="66"/>
      <c r="Y16" s="66"/>
    </row>
    <row r="17" spans="1:25" x14ac:dyDescent="0.3">
      <c r="A17" s="68"/>
      <c r="B17" s="66"/>
      <c r="C17" s="66"/>
      <c r="D17" s="66"/>
      <c r="E17" s="66"/>
      <c r="F17" s="66"/>
      <c r="G17" s="66"/>
      <c r="H17" s="66"/>
      <c r="I17" s="66"/>
      <c r="J17" s="66"/>
      <c r="K17" s="66"/>
      <c r="L17" s="66"/>
      <c r="M17" s="66"/>
      <c r="N17" s="66"/>
      <c r="O17" s="66"/>
      <c r="P17" s="66"/>
      <c r="Q17" s="66"/>
      <c r="R17" s="66"/>
      <c r="S17" s="66"/>
      <c r="T17" s="66"/>
      <c r="U17" s="66"/>
      <c r="V17" s="66"/>
      <c r="W17" s="66"/>
      <c r="X17" s="66"/>
      <c r="Y17" s="66"/>
    </row>
    <row r="18" spans="1:25" x14ac:dyDescent="0.3">
      <c r="B18" s="66"/>
      <c r="C18" s="66"/>
      <c r="D18" s="66"/>
      <c r="E18" s="66"/>
      <c r="F18" s="66"/>
      <c r="G18" s="66"/>
      <c r="H18" s="66"/>
      <c r="I18" s="66"/>
      <c r="J18" s="66"/>
      <c r="K18" s="66"/>
      <c r="L18" s="66"/>
      <c r="M18" s="66"/>
      <c r="N18" s="66"/>
      <c r="O18" s="66"/>
      <c r="P18" s="66"/>
      <c r="Q18" s="66"/>
      <c r="R18" s="66"/>
      <c r="S18" s="66"/>
      <c r="T18" s="66"/>
      <c r="U18" s="66"/>
      <c r="V18" s="66"/>
      <c r="W18" s="66"/>
      <c r="X18" s="66"/>
      <c r="Y18" s="66"/>
    </row>
    <row r="19" spans="1:25" x14ac:dyDescent="0.3">
      <c r="A19" s="68"/>
      <c r="B19" s="66"/>
      <c r="C19" s="66"/>
      <c r="D19" s="66"/>
      <c r="E19" s="66"/>
      <c r="F19" s="66"/>
      <c r="G19" s="66"/>
      <c r="H19" s="66"/>
      <c r="I19" s="66"/>
      <c r="J19" s="66"/>
      <c r="K19" s="66"/>
      <c r="L19" s="66"/>
      <c r="M19" s="66"/>
      <c r="N19" s="66"/>
      <c r="O19" s="66"/>
      <c r="P19" s="66"/>
      <c r="Q19" s="66"/>
      <c r="R19" s="66"/>
      <c r="S19" s="66"/>
      <c r="T19" s="66"/>
      <c r="U19" s="66"/>
      <c r="V19" s="66"/>
      <c r="W19" s="66"/>
      <c r="X19" s="66"/>
      <c r="Y19" s="66"/>
    </row>
    <row r="20" spans="1:25" x14ac:dyDescent="0.3">
      <c r="B20" s="66"/>
      <c r="C20" s="66"/>
      <c r="D20" s="66"/>
      <c r="E20" s="66"/>
      <c r="F20" s="66"/>
      <c r="G20" s="66"/>
      <c r="H20" s="66"/>
      <c r="I20" s="66"/>
      <c r="J20" s="66"/>
      <c r="K20" s="66"/>
      <c r="L20" s="66"/>
      <c r="M20" s="66"/>
      <c r="N20" s="66"/>
      <c r="O20" s="66"/>
      <c r="P20" s="66"/>
      <c r="Q20" s="66"/>
      <c r="R20" s="66"/>
      <c r="S20" s="66"/>
      <c r="T20" s="66"/>
      <c r="U20" s="66"/>
      <c r="V20" s="66"/>
      <c r="W20" s="66"/>
      <c r="X20" s="66"/>
      <c r="Y20" s="66"/>
    </row>
    <row r="21" spans="1:25" x14ac:dyDescent="0.3">
      <c r="B21" s="66"/>
      <c r="C21" s="66"/>
      <c r="D21" s="66"/>
      <c r="E21" s="66"/>
      <c r="F21" s="66"/>
      <c r="G21" s="66"/>
      <c r="H21" s="66"/>
      <c r="I21" s="66"/>
      <c r="J21" s="66"/>
      <c r="K21" s="66"/>
      <c r="L21" s="66"/>
      <c r="M21" s="66"/>
      <c r="N21" s="66"/>
      <c r="O21" s="66"/>
      <c r="P21" s="66"/>
      <c r="Q21" s="66"/>
      <c r="R21" s="66"/>
      <c r="S21" s="66"/>
      <c r="T21" s="66"/>
      <c r="U21" s="66"/>
      <c r="V21" s="66"/>
      <c r="W21" s="66"/>
      <c r="X21" s="66"/>
      <c r="Y21" s="66"/>
    </row>
    <row r="22" spans="1:25" x14ac:dyDescent="0.3">
      <c r="B22" s="66"/>
      <c r="C22" s="66"/>
      <c r="D22" s="66"/>
      <c r="E22" s="66"/>
      <c r="F22" s="66"/>
      <c r="G22" s="66"/>
      <c r="H22" s="66"/>
      <c r="I22" s="66"/>
      <c r="J22" s="66"/>
      <c r="K22" s="66"/>
      <c r="L22" s="66"/>
      <c r="M22" s="66"/>
      <c r="N22" s="66"/>
      <c r="O22" s="66"/>
      <c r="P22" s="66"/>
      <c r="Q22" s="66"/>
      <c r="R22" s="66"/>
      <c r="S22" s="66"/>
      <c r="T22" s="66"/>
      <c r="U22" s="66"/>
      <c r="V22" s="66"/>
      <c r="W22" s="66"/>
      <c r="X22" s="66"/>
      <c r="Y22" s="66"/>
    </row>
    <row r="23" spans="1:25" x14ac:dyDescent="0.3">
      <c r="B23" s="66"/>
      <c r="C23" s="66"/>
      <c r="D23" s="66"/>
      <c r="E23" s="66"/>
      <c r="F23" s="66"/>
      <c r="G23" s="66"/>
      <c r="H23" s="66"/>
      <c r="I23" s="66"/>
      <c r="J23" s="66"/>
      <c r="K23" s="66"/>
      <c r="L23" s="66"/>
      <c r="M23" s="66"/>
      <c r="N23" s="66"/>
      <c r="O23" s="66"/>
      <c r="P23" s="66"/>
      <c r="Q23" s="66"/>
      <c r="R23" s="66"/>
      <c r="S23" s="66"/>
      <c r="T23" s="66"/>
      <c r="U23" s="66"/>
      <c r="V23" s="66"/>
      <c r="W23" s="66"/>
      <c r="X23" s="66"/>
      <c r="Y23" s="66"/>
    </row>
    <row r="24" spans="1:25" x14ac:dyDescent="0.3">
      <c r="B24" s="66"/>
      <c r="C24" s="66"/>
      <c r="D24" s="66"/>
      <c r="E24" s="66"/>
      <c r="F24" s="66"/>
      <c r="G24" s="66"/>
      <c r="H24" s="66"/>
      <c r="I24" s="66"/>
      <c r="J24" s="66"/>
      <c r="K24" s="66"/>
      <c r="L24" s="66"/>
      <c r="M24" s="66"/>
      <c r="N24" s="66"/>
      <c r="O24" s="66"/>
      <c r="P24" s="66"/>
      <c r="Q24" s="66"/>
      <c r="R24" s="66"/>
      <c r="S24" s="66"/>
      <c r="T24" s="66"/>
      <c r="U24" s="66"/>
      <c r="V24" s="66"/>
      <c r="W24" s="66"/>
      <c r="X24" s="66"/>
      <c r="Y24" s="66"/>
    </row>
    <row r="37" spans="2:34" x14ac:dyDescent="0.3">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row>
    <row r="38" spans="2:34" x14ac:dyDescent="0.3">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2:34" x14ac:dyDescent="0.3">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row>
    <row r="40" spans="2:34" x14ac:dyDescent="0.3">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row>
    <row r="42" spans="2:34" x14ac:dyDescent="0.3">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row>
    <row r="43" spans="2:34" x14ac:dyDescent="0.3">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032E-749B-4DB1-AE4A-18E297F6ABEF}">
  <dimension ref="A1:AH6"/>
  <sheetViews>
    <sheetView workbookViewId="0">
      <selection activeCell="H19" sqref="H19"/>
    </sheetView>
  </sheetViews>
  <sheetFormatPr baseColWidth="10" defaultRowHeight="15" x14ac:dyDescent="0.25"/>
  <sheetData>
    <row r="1" spans="1:34" x14ac:dyDescent="0.25">
      <c r="A1" t="s">
        <v>222</v>
      </c>
    </row>
    <row r="2" spans="1:34" x14ac:dyDescent="0.25">
      <c r="B2" s="61">
        <v>41729</v>
      </c>
      <c r="C2" s="61">
        <v>41820</v>
      </c>
      <c r="D2" s="61">
        <v>41912</v>
      </c>
      <c r="E2" s="61">
        <v>42004</v>
      </c>
      <c r="F2" s="61">
        <v>42094</v>
      </c>
      <c r="G2" s="61">
        <v>42185</v>
      </c>
      <c r="H2" s="61">
        <v>42277</v>
      </c>
      <c r="I2" s="61">
        <v>42369</v>
      </c>
      <c r="J2" s="61">
        <v>42460</v>
      </c>
      <c r="K2" s="61">
        <v>42551</v>
      </c>
      <c r="L2" s="61">
        <v>42643</v>
      </c>
      <c r="M2" s="61">
        <v>42735</v>
      </c>
      <c r="N2" s="61">
        <v>42825</v>
      </c>
      <c r="O2" s="61">
        <v>42916</v>
      </c>
      <c r="P2" s="61">
        <v>43008</v>
      </c>
      <c r="Q2" s="61">
        <v>43100</v>
      </c>
      <c r="R2" s="61">
        <v>43190</v>
      </c>
      <c r="S2" s="61">
        <v>43281</v>
      </c>
      <c r="T2" s="61">
        <v>43373</v>
      </c>
      <c r="U2" s="61">
        <v>43465</v>
      </c>
      <c r="V2" s="61">
        <v>43555</v>
      </c>
      <c r="W2" s="61">
        <v>43646</v>
      </c>
      <c r="X2" s="61">
        <v>43738</v>
      </c>
      <c r="Y2" s="61">
        <v>43830</v>
      </c>
      <c r="Z2" s="61">
        <v>43921</v>
      </c>
      <c r="AA2" s="61">
        <v>44012</v>
      </c>
      <c r="AB2" s="61">
        <v>44104</v>
      </c>
      <c r="AC2" s="61">
        <v>44196</v>
      </c>
      <c r="AD2" s="61">
        <v>44286</v>
      </c>
      <c r="AE2" s="61">
        <v>44377</v>
      </c>
      <c r="AF2" s="61">
        <v>44469</v>
      </c>
      <c r="AG2" s="61">
        <v>44561</v>
      </c>
      <c r="AH2" s="61">
        <v>44651</v>
      </c>
    </row>
    <row r="3" spans="1:34" x14ac:dyDescent="0.25">
      <c r="A3" t="s">
        <v>223</v>
      </c>
      <c r="B3" s="75">
        <f>+'Evolución Deuda Total'!B7</f>
        <v>9595.7892442100001</v>
      </c>
      <c r="C3" s="75">
        <f>+'Evolución Deuda Total'!C7</f>
        <v>10054.44866702</v>
      </c>
      <c r="D3" s="75">
        <f>+'Evolución Deuda Total'!D7</f>
        <v>10277.67203896</v>
      </c>
      <c r="E3" s="75">
        <f>+'Evolución Deuda Total'!E7</f>
        <v>11311.607368460001</v>
      </c>
      <c r="F3" s="75">
        <f>+'Evolución Deuda Total'!F7</f>
        <v>10243.55921521</v>
      </c>
      <c r="G3" s="75">
        <f>+'Evolución Deuda Total'!G7</f>
        <v>11670.570962289999</v>
      </c>
      <c r="H3" s="75">
        <f>+'Evolución Deuda Total'!H7</f>
        <v>12214.777311260001</v>
      </c>
      <c r="I3" s="75">
        <f>+'Evolución Deuda Total'!I7</f>
        <v>19341.371375745901</v>
      </c>
      <c r="J3" s="75">
        <f>+'Evolución Deuda Total'!J7</f>
        <v>17301.287027842955</v>
      </c>
      <c r="K3" s="75">
        <f>+'Evolución Deuda Total'!K7</f>
        <v>25163.553875407499</v>
      </c>
      <c r="L3" s="75">
        <f>+'Evolución Deuda Total'!L7</f>
        <v>26974.277571758528</v>
      </c>
      <c r="M3" s="75">
        <f>+'Evolución Deuda Total'!M7</f>
        <v>28856.463975405597</v>
      </c>
      <c r="N3" s="75">
        <f>+'Evolución Deuda Total'!N7</f>
        <v>27813.044351214266</v>
      </c>
      <c r="O3" s="75">
        <f>+'Evolución Deuda Total'!O7</f>
        <v>34721.845252353349</v>
      </c>
      <c r="P3" s="75">
        <f>+'Evolución Deuda Total'!P7</f>
        <v>35143.966680540674</v>
      </c>
      <c r="Q3" s="75">
        <f>+'Evolución Deuda Total'!Q7</f>
        <v>36118.107128408214</v>
      </c>
      <c r="R3" s="75">
        <f>+'Evolución Deuda Total'!R7</f>
        <v>38411.005886231746</v>
      </c>
      <c r="S3" s="75">
        <f>+'Evolución Deuda Total'!S7</f>
        <v>45078.167330485368</v>
      </c>
      <c r="T3" s="75">
        <f>+'Evolución Deuda Total'!T7</f>
        <v>52158.216815698863</v>
      </c>
      <c r="U3" s="75">
        <f>+'Evolución Deuda Total'!U7</f>
        <v>53969.19287518537</v>
      </c>
      <c r="V3" s="75">
        <f>+'Evolución Deuda Total'!V7</f>
        <v>57436.301997247203</v>
      </c>
      <c r="W3" s="75">
        <f>+'Evolución Deuda Total'!W7</f>
        <v>61807.524405070901</v>
      </c>
      <c r="X3" s="75">
        <f>+'Evolución Deuda Total'!X7</f>
        <v>74754.60925710127</v>
      </c>
      <c r="Y3" s="75">
        <f>+'Evolución Deuda Total'!Y7</f>
        <v>82512.896920442698</v>
      </c>
      <c r="Z3" s="75">
        <f>+'Evolución Deuda Total'!Z7</f>
        <v>80568.265416958544</v>
      </c>
      <c r="AA3" s="75">
        <f>+'Evolución Deuda Total'!AA7</f>
        <v>88114.501807707595</v>
      </c>
      <c r="AB3" s="75">
        <f>+'Evolución Deuda Total'!AB7</f>
        <v>94876.672754353975</v>
      </c>
      <c r="AC3" s="75">
        <f>+'Evolución Deuda Total'!AC7</f>
        <v>113857.92866559949</v>
      </c>
      <c r="AD3" s="75">
        <f>+'Evolución Deuda Total'!AD7</f>
        <v>110213.2372194096</v>
      </c>
      <c r="AE3" s="75">
        <f>+'Evolución Deuda Total'!AE7</f>
        <v>112324.6814903288</v>
      </c>
      <c r="AF3" s="75">
        <f>+'Evolución Deuda Total'!AF7</f>
        <v>122062.20787198372</v>
      </c>
      <c r="AG3" s="75">
        <f>+'Evolución Deuda Total'!AG7</f>
        <v>144730.96280351933</v>
      </c>
      <c r="AH3" s="75">
        <f>+'Evolución Deuda Total'!AH7</f>
        <v>132286.93370824342</v>
      </c>
    </row>
    <row r="4" spans="1:34" x14ac:dyDescent="0.25">
      <c r="A4" t="s">
        <v>224</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row>
    <row r="6" spans="1:34" x14ac:dyDescent="0.25">
      <c r="A6" t="s">
        <v>225</v>
      </c>
      <c r="B6" s="154">
        <f>+B3/B4</f>
        <v>7.2591190403288736E-2</v>
      </c>
      <c r="C6" s="154">
        <f t="shared" ref="C6:AH6" si="0">+C3/C4</f>
        <v>7.6060903278814096E-2</v>
      </c>
      <c r="D6" s="154">
        <f t="shared" si="0"/>
        <v>7.7749565866389994E-2</v>
      </c>
      <c r="E6" s="154">
        <f t="shared" si="0"/>
        <v>8.5571183709206716E-2</v>
      </c>
      <c r="F6" s="154">
        <f t="shared" si="0"/>
        <v>6.1635656176719449E-2</v>
      </c>
      <c r="G6" s="154">
        <f t="shared" si="0"/>
        <v>7.0222008200981109E-2</v>
      </c>
      <c r="H6" s="154">
        <f t="shared" si="0"/>
        <v>7.3496506323127722E-2</v>
      </c>
      <c r="I6" s="154">
        <f t="shared" si="0"/>
        <v>0.11637733438701836</v>
      </c>
      <c r="J6" s="154">
        <f t="shared" si="0"/>
        <v>7.7755267567067438E-2</v>
      </c>
      <c r="K6" s="154">
        <f t="shared" si="0"/>
        <v>0.11308978698358528</v>
      </c>
      <c r="L6" s="154">
        <f t="shared" si="0"/>
        <v>0.12122752293775013</v>
      </c>
      <c r="M6" s="154">
        <f t="shared" si="0"/>
        <v>0.12968642586162818</v>
      </c>
      <c r="N6" s="154">
        <f t="shared" si="0"/>
        <v>9.8960236946928334E-2</v>
      </c>
      <c r="O6" s="154">
        <f t="shared" si="0"/>
        <v>0.12354210456136036</v>
      </c>
      <c r="P6" s="154">
        <f t="shared" si="0"/>
        <v>0.12504403423242744</v>
      </c>
      <c r="Q6" s="154">
        <f t="shared" si="0"/>
        <v>0.12851007586106886</v>
      </c>
      <c r="R6" s="154">
        <f t="shared" si="0"/>
        <v>9.8082755534520435E-2</v>
      </c>
      <c r="S6" s="154">
        <f t="shared" si="0"/>
        <v>0.11510739602383153</v>
      </c>
      <c r="T6" s="154">
        <f t="shared" si="0"/>
        <v>0.13318634883457836</v>
      </c>
      <c r="U6" s="154">
        <f t="shared" si="0"/>
        <v>0.13781068808379218</v>
      </c>
      <c r="V6" s="154">
        <f t="shared" si="0"/>
        <v>0.10167224208084931</v>
      </c>
      <c r="W6" s="154">
        <f t="shared" si="0"/>
        <v>0.1094100658505409</v>
      </c>
      <c r="X6" s="154">
        <f t="shared" si="0"/>
        <v>0.13232865739531025</v>
      </c>
      <c r="Y6" s="154">
        <f t="shared" si="0"/>
        <v>0.14606217564092991</v>
      </c>
      <c r="Z6" s="154">
        <f t="shared" si="0"/>
        <v>0.10888293191158835</v>
      </c>
      <c r="AA6" s="154">
        <f t="shared" si="0"/>
        <v>0.11908119469992599</v>
      </c>
      <c r="AB6" s="154">
        <f t="shared" si="0"/>
        <v>0.12821984246586438</v>
      </c>
      <c r="AC6" s="154">
        <f t="shared" si="0"/>
        <v>0.1538718133043176</v>
      </c>
      <c r="AD6" s="154">
        <f t="shared" si="0"/>
        <v>9.4514360083681484E-2</v>
      </c>
      <c r="AE6" s="154">
        <f t="shared" si="0"/>
        <v>9.6325048247399986E-2</v>
      </c>
      <c r="AF6" s="154">
        <f t="shared" si="0"/>
        <v>0.10467555221570191</v>
      </c>
      <c r="AG6" s="154">
        <f t="shared" si="0"/>
        <v>0.12411534838086317</v>
      </c>
      <c r="AH6" s="154">
        <f t="shared" si="0"/>
        <v>5.988407468734766E-2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2021</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2023-11-06T13:02:08Z</dcterms:modified>
</cp:coreProperties>
</file>