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F5F6DFCB-C620-457E-B7A6-37C3999CA94D}" xr6:coauthVersionLast="47" xr6:coauthVersionMax="47" xr10:uidLastSave="{00000000-0000-0000-0000-000000000000}"/>
  <bookViews>
    <workbookView xWindow="-120" yWindow="-120" windowWidth="20640" windowHeight="11160" tabRatio="809"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2" sheetId="5" r:id="rId6"/>
    <sheet name="Avales" sheetId="12"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F3" i="10"/>
  <c r="F6" i="10" s="1"/>
  <c r="G3" i="10"/>
  <c r="H3" i="10"/>
  <c r="H6" i="10" s="1"/>
  <c r="I3" i="10"/>
  <c r="J3" i="10"/>
  <c r="J6" i="10" s="1"/>
  <c r="K3" i="10"/>
  <c r="L3" i="10"/>
  <c r="L6" i="10" s="1"/>
  <c r="M3" i="10"/>
  <c r="N3" i="10"/>
  <c r="N6" i="10" s="1"/>
  <c r="O3" i="10"/>
  <c r="P3" i="10"/>
  <c r="Q3" i="10"/>
  <c r="Q6" i="10" s="1"/>
  <c r="R3" i="10"/>
  <c r="S3" i="10"/>
  <c r="T3" i="10"/>
  <c r="U3" i="10"/>
  <c r="U6" i="10" s="1"/>
  <c r="V3" i="10"/>
  <c r="V6" i="10" s="1"/>
  <c r="W3" i="10"/>
  <c r="X3" i="10"/>
  <c r="Y3" i="10"/>
  <c r="Y6" i="10" s="1"/>
  <c r="Z3" i="10"/>
  <c r="Z6" i="10" s="1"/>
  <c r="AA3" i="10"/>
  <c r="AB3" i="10"/>
  <c r="AC3" i="10"/>
  <c r="AC6" i="10" s="1"/>
  <c r="AD3" i="10"/>
  <c r="AE3" i="10"/>
  <c r="AF3" i="10"/>
  <c r="AG3" i="10"/>
  <c r="AH3" i="10"/>
  <c r="AH6" i="10" s="1"/>
  <c r="AI3" i="10"/>
  <c r="AJ3" i="10"/>
  <c r="B3" i="10"/>
  <c r="B6" i="10" s="1"/>
  <c r="AD6" i="10"/>
  <c r="AJ6" i="10"/>
  <c r="AI6" i="10"/>
  <c r="AG6" i="10"/>
  <c r="AF6" i="10"/>
  <c r="AE6" i="10"/>
  <c r="AB6" i="10"/>
  <c r="AA6" i="10"/>
  <c r="X6" i="10"/>
  <c r="W6" i="10"/>
  <c r="T6" i="10"/>
  <c r="S6" i="10"/>
  <c r="R6" i="10"/>
  <c r="P6" i="10"/>
  <c r="O6" i="10"/>
  <c r="M6" i="10"/>
  <c r="K6" i="10"/>
  <c r="I6" i="10"/>
  <c r="G6" i="10"/>
  <c r="E6" i="10"/>
  <c r="D6" i="10"/>
  <c r="C6" i="10"/>
  <c r="AJ12" i="6"/>
  <c r="Q68" i="2" l="1"/>
  <c r="P68" i="2"/>
  <c r="O68" i="2"/>
  <c r="N68" i="2"/>
  <c r="M68" i="2"/>
  <c r="L68" i="2"/>
  <c r="K68" i="2"/>
  <c r="J68" i="2"/>
  <c r="I68" i="2"/>
  <c r="H68" i="2"/>
  <c r="G68" i="2"/>
  <c r="F68" i="2"/>
  <c r="Q60" i="2"/>
  <c r="P60" i="2"/>
  <c r="O60" i="2"/>
  <c r="N60" i="2"/>
  <c r="M60" i="2"/>
  <c r="L60" i="2"/>
  <c r="K60" i="2"/>
  <c r="J60" i="2"/>
  <c r="I60" i="2"/>
  <c r="H60" i="2"/>
  <c r="G60" i="2"/>
  <c r="F60" i="2"/>
  <c r="Q36" i="2"/>
  <c r="P36" i="2"/>
  <c r="O36" i="2"/>
  <c r="N36" i="2"/>
  <c r="M36" i="2"/>
  <c r="L36" i="2"/>
  <c r="K36" i="2"/>
  <c r="J36" i="2"/>
  <c r="I36" i="2"/>
  <c r="H36" i="2"/>
  <c r="G36" i="2"/>
  <c r="Q27" i="2"/>
  <c r="P27" i="2"/>
  <c r="O27" i="2"/>
  <c r="N27" i="2"/>
  <c r="M27" i="2"/>
  <c r="L27" i="2"/>
  <c r="K27" i="2"/>
  <c r="J27" i="2"/>
  <c r="I27" i="2"/>
  <c r="H27" i="2"/>
  <c r="G27" i="2"/>
  <c r="F27" i="2"/>
  <c r="AI12" i="6" l="1"/>
  <c r="F35" i="4" l="1"/>
  <c r="D89" i="4" l="1"/>
  <c r="D142" i="4" l="1"/>
  <c r="AG7" i="6" l="1"/>
  <c r="AG13" i="6" s="1"/>
  <c r="AF7" i="6"/>
  <c r="AF13" i="6" s="1"/>
  <c r="AE7" i="6"/>
  <c r="AE9" i="6" s="1"/>
  <c r="AD7" i="6"/>
  <c r="AD9" i="6" s="1"/>
  <c r="AC7" i="6"/>
  <c r="AC13" i="6" s="1"/>
  <c r="AB7" i="6"/>
  <c r="AB13" i="6" s="1"/>
  <c r="AA7" i="6"/>
  <c r="AA9" i="6" s="1"/>
  <c r="Z7" i="6"/>
  <c r="Z13" i="6" s="1"/>
  <c r="Y7" i="6"/>
  <c r="Y13" i="6" s="1"/>
  <c r="X7" i="6"/>
  <c r="X13" i="6" s="1"/>
  <c r="W7" i="6"/>
  <c r="W13" i="6" s="1"/>
  <c r="V7" i="6"/>
  <c r="V11" i="6" s="1"/>
  <c r="U7" i="6"/>
  <c r="U13" i="6" s="1"/>
  <c r="T7" i="6"/>
  <c r="T13" i="6" s="1"/>
  <c r="S7" i="6"/>
  <c r="S13" i="6" s="1"/>
  <c r="R7" i="6"/>
  <c r="R13" i="6" s="1"/>
  <c r="Q7" i="6"/>
  <c r="Q13" i="6" s="1"/>
  <c r="P7" i="6"/>
  <c r="P13" i="6" s="1"/>
  <c r="O7" i="6"/>
  <c r="O11" i="6" s="1"/>
  <c r="N7" i="6"/>
  <c r="N11" i="6" s="1"/>
  <c r="M7" i="6"/>
  <c r="M13" i="6" s="1"/>
  <c r="L7" i="6"/>
  <c r="L13" i="6" s="1"/>
  <c r="K7" i="6"/>
  <c r="K13" i="6" s="1"/>
  <c r="J7" i="6"/>
  <c r="J13" i="6" s="1"/>
  <c r="I7" i="6"/>
  <c r="I13" i="6" s="1"/>
  <c r="H7" i="6"/>
  <c r="H13" i="6" s="1"/>
  <c r="G7" i="6"/>
  <c r="G11" i="6" s="1"/>
  <c r="F7" i="6"/>
  <c r="F11" i="6" s="1"/>
  <c r="E7" i="6"/>
  <c r="E13" i="6" s="1"/>
  <c r="D7" i="6"/>
  <c r="D13" i="6" s="1"/>
  <c r="C7" i="6"/>
  <c r="C13" i="6" s="1"/>
  <c r="B7" i="6"/>
  <c r="B13" i="6" s="1"/>
  <c r="K9" i="6" l="1"/>
  <c r="AE13" i="6"/>
  <c r="F9" i="6"/>
  <c r="N9" i="6"/>
  <c r="B11" i="6"/>
  <c r="J11" i="6"/>
  <c r="R11" i="6"/>
  <c r="Z11" i="6"/>
  <c r="AD11" i="6"/>
  <c r="F13" i="6"/>
  <c r="N13" i="6"/>
  <c r="V13" i="6"/>
  <c r="AD13" i="6"/>
  <c r="C9" i="6"/>
  <c r="O9" i="6"/>
  <c r="W9" i="6"/>
  <c r="C11" i="6"/>
  <c r="K11" i="6"/>
  <c r="S11" i="6"/>
  <c r="AA11" i="6"/>
  <c r="AE11" i="6"/>
  <c r="G13" i="6"/>
  <c r="O13" i="6"/>
  <c r="AA13" i="6"/>
  <c r="D9" i="6"/>
  <c r="H9" i="6"/>
  <c r="L9" i="6"/>
  <c r="P9" i="6"/>
  <c r="T9" i="6"/>
  <c r="X9" i="6"/>
  <c r="AB9" i="6"/>
  <c r="AF9" i="6"/>
  <c r="D11" i="6"/>
  <c r="H11" i="6"/>
  <c r="L11" i="6"/>
  <c r="P11" i="6"/>
  <c r="T11" i="6"/>
  <c r="X11" i="6"/>
  <c r="AB11" i="6"/>
  <c r="AF11" i="6"/>
  <c r="B9" i="6"/>
  <c r="J9" i="6"/>
  <c r="R9" i="6"/>
  <c r="V9" i="6"/>
  <c r="Z9" i="6"/>
  <c r="G9" i="6"/>
  <c r="S9" i="6"/>
  <c r="W11" i="6"/>
  <c r="E9" i="6"/>
  <c r="I9" i="6"/>
  <c r="M9" i="6"/>
  <c r="Q9" i="6"/>
  <c r="U9" i="6"/>
  <c r="Y9" i="6"/>
  <c r="AC9" i="6"/>
  <c r="AG9" i="6"/>
  <c r="E11" i="6"/>
  <c r="I11" i="6"/>
  <c r="M11" i="6"/>
  <c r="Q11" i="6"/>
  <c r="U11" i="6"/>
  <c r="Y11" i="6"/>
  <c r="AC11" i="6"/>
  <c r="AG11" i="6"/>
  <c r="D164" i="4" l="1"/>
  <c r="D163" i="4"/>
  <c r="D143" i="4"/>
  <c r="D137" i="4"/>
  <c r="D135" i="4"/>
  <c r="D133" i="4"/>
  <c r="D132" i="4"/>
  <c r="D130" i="4"/>
  <c r="D129" i="4"/>
  <c r="D111" i="4"/>
  <c r="D110" i="4"/>
  <c r="D90" i="4"/>
  <c r="D76" i="4"/>
  <c r="D77" i="4"/>
  <c r="D79" i="4"/>
  <c r="D80" i="4"/>
  <c r="D82" i="4"/>
  <c r="D84" i="4"/>
  <c r="F36" i="2" l="1"/>
  <c r="D113" i="4"/>
  <c r="D166" i="4"/>
  <c r="C17" i="5" l="1"/>
  <c r="C14" i="5"/>
  <c r="C11" i="5"/>
  <c r="C8" i="5"/>
  <c r="C5" i="5"/>
  <c r="F36" i="3" l="1"/>
  <c r="AJ10" i="6" l="1"/>
  <c r="F24" i="4" l="1"/>
  <c r="F25" i="4"/>
  <c r="F45" i="4"/>
  <c r="F54" i="4"/>
  <c r="F47" i="4"/>
  <c r="F44" i="4"/>
  <c r="D162" i="4"/>
  <c r="D109" i="4"/>
  <c r="F41" i="4"/>
  <c r="D159" i="4"/>
  <c r="D106" i="4"/>
  <c r="D146" i="4"/>
  <c r="D93" i="4"/>
  <c r="D150" i="4"/>
  <c r="D97" i="4"/>
  <c r="D155" i="4"/>
  <c r="D102" i="4"/>
  <c r="D78" i="4"/>
  <c r="D131" i="4"/>
  <c r="D149" i="4"/>
  <c r="D96" i="4"/>
  <c r="F42" i="4"/>
  <c r="D160" i="4"/>
  <c r="D107" i="4"/>
  <c r="D151" i="4"/>
  <c r="D98" i="4"/>
  <c r="D136" i="4"/>
  <c r="D83" i="4"/>
  <c r="D85" i="4"/>
  <c r="D138" i="4"/>
  <c r="D154" i="4"/>
  <c r="D101" i="4"/>
  <c r="D128" i="4"/>
  <c r="D75" i="4"/>
  <c r="D140" i="4"/>
  <c r="D87" i="4"/>
  <c r="F48" i="4"/>
  <c r="D165" i="4"/>
  <c r="D112" i="4"/>
  <c r="D147" i="4"/>
  <c r="D94" i="4"/>
  <c r="D156" i="4"/>
  <c r="D103" i="4"/>
  <c r="F49" i="4"/>
  <c r="D167" i="4"/>
  <c r="D114" i="4"/>
  <c r="D148" i="4"/>
  <c r="D95" i="4"/>
  <c r="D152" i="4"/>
  <c r="D99" i="4"/>
  <c r="D157" i="4"/>
  <c r="D104" i="4"/>
  <c r="D134" i="4"/>
  <c r="D81" i="4"/>
  <c r="D139" i="4"/>
  <c r="D86" i="4"/>
  <c r="F40" i="4" l="1"/>
  <c r="F33" i="4"/>
  <c r="F39" i="4" l="1"/>
  <c r="F36" i="4"/>
  <c r="F32" i="4"/>
  <c r="F34" i="4"/>
  <c r="F29" i="4"/>
  <c r="F31" i="4"/>
  <c r="F30" i="4"/>
  <c r="F28" i="4"/>
  <c r="F19" i="4"/>
  <c r="F17" i="4"/>
  <c r="F18" i="4"/>
  <c r="F15" i="4"/>
  <c r="F14" i="4"/>
  <c r="F22" i="4"/>
  <c r="F21" i="4"/>
  <c r="F11" i="4"/>
  <c r="F12" i="4"/>
  <c r="F20" i="4"/>
  <c r="F13" i="4"/>
  <c r="F10" i="4"/>
  <c r="F23" i="4" l="1"/>
  <c r="F68" i="3"/>
  <c r="F8" i="4" l="1"/>
  <c r="G65" i="3" l="1"/>
  <c r="G43" i="3"/>
  <c r="G6" i="3"/>
  <c r="G65" i="2"/>
  <c r="H65" i="2" l="1"/>
  <c r="H43" i="3"/>
  <c r="H6" i="3"/>
  <c r="H65" i="3"/>
  <c r="G43" i="2"/>
  <c r="G6" i="2"/>
  <c r="G68" i="3" l="1"/>
  <c r="I43" i="3"/>
  <c r="J43" i="3" s="1"/>
  <c r="I65" i="2"/>
  <c r="J65" i="2" s="1"/>
  <c r="G36" i="3"/>
  <c r="I65" i="3"/>
  <c r="I6" i="3"/>
  <c r="H6" i="2"/>
  <c r="H43" i="2"/>
  <c r="H68" i="3" l="1"/>
  <c r="H36" i="3"/>
  <c r="J65" i="3"/>
  <c r="K43" i="3"/>
  <c r="J6" i="3"/>
  <c r="K65" i="2"/>
  <c r="I43" i="2"/>
  <c r="I6" i="2"/>
  <c r="I68" i="3" l="1"/>
  <c r="I36" i="3"/>
  <c r="K6" i="3"/>
  <c r="L43" i="3"/>
  <c r="K65" i="3"/>
  <c r="L65" i="2"/>
  <c r="J6" i="2"/>
  <c r="J43" i="2"/>
  <c r="J68" i="3" l="1"/>
  <c r="J36" i="3"/>
  <c r="L6" i="3"/>
  <c r="M43" i="3"/>
  <c r="L65" i="3"/>
  <c r="M65" i="2"/>
  <c r="K43" i="2"/>
  <c r="K6" i="2"/>
  <c r="K68" i="3" l="1"/>
  <c r="K36" i="3"/>
  <c r="N43" i="3"/>
  <c r="M65" i="3"/>
  <c r="M6" i="3"/>
  <c r="N65" i="2"/>
  <c r="L43" i="2"/>
  <c r="L6" i="2"/>
  <c r="L68" i="3" l="1"/>
  <c r="L36" i="3"/>
  <c r="O43" i="3"/>
  <c r="N65" i="3"/>
  <c r="N6" i="3"/>
  <c r="O65" i="2"/>
  <c r="M43" i="2"/>
  <c r="M6" i="2"/>
  <c r="M68" i="3" l="1"/>
  <c r="M36" i="3"/>
  <c r="O65" i="3"/>
  <c r="P43" i="3"/>
  <c r="O6" i="3"/>
  <c r="P65" i="2"/>
  <c r="N6" i="2"/>
  <c r="N43" i="2"/>
  <c r="N68" i="3" l="1"/>
  <c r="N36" i="3"/>
  <c r="Q43" i="3"/>
  <c r="P6" i="3"/>
  <c r="P65" i="3"/>
  <c r="Q65" i="2"/>
  <c r="O43" i="2"/>
  <c r="O6" i="2"/>
  <c r="O68" i="3" l="1"/>
  <c r="O36" i="3"/>
  <c r="Q6" i="3"/>
  <c r="Q65" i="3"/>
  <c r="P6" i="2"/>
  <c r="P43" i="2"/>
  <c r="P68" i="3" l="1"/>
  <c r="P36" i="3"/>
  <c r="Q6" i="2"/>
  <c r="Q43" i="2"/>
  <c r="Q68" i="3" l="1"/>
  <c r="Q36" i="3"/>
  <c r="F38" i="4" l="1"/>
  <c r="F37" i="4" l="1"/>
  <c r="F27" i="4" s="1"/>
  <c r="F26" i="4" s="1"/>
  <c r="P60" i="3" l="1"/>
  <c r="F60" i="3"/>
  <c r="J60" i="3"/>
  <c r="I60" i="3"/>
  <c r="G60" i="3"/>
  <c r="K60" i="3"/>
  <c r="L60" i="3"/>
  <c r="H60" i="3"/>
  <c r="O60" i="3" l="1"/>
  <c r="M60" i="3"/>
  <c r="N60" i="3"/>
  <c r="Q60" i="3"/>
  <c r="E14" i="5" l="1"/>
  <c r="D14" i="5"/>
  <c r="D5" i="5" l="1"/>
  <c r="E5" i="5"/>
  <c r="E8" i="5"/>
  <c r="E11" i="5"/>
  <c r="D11" i="5"/>
  <c r="D8" i="5"/>
  <c r="D17" i="5"/>
  <c r="E17" i="5"/>
  <c r="F16" i="4" l="1"/>
  <c r="F9" i="4" l="1"/>
  <c r="AH7" i="6" l="1"/>
  <c r="AH9" i="6" l="1"/>
  <c r="AH13" i="6"/>
  <c r="AH11" i="6"/>
  <c r="AI7" i="6" l="1"/>
  <c r="AI9" i="6" l="1"/>
  <c r="AI13" i="6"/>
  <c r="AI11" i="6"/>
  <c r="F46" i="4" l="1"/>
  <c r="F43" i="4" l="1"/>
  <c r="F51" i="4" s="1"/>
  <c r="G43" i="4" l="1"/>
  <c r="G23" i="4" l="1"/>
  <c r="G9" i="4"/>
  <c r="G26" i="4"/>
  <c r="AJ5" i="6"/>
  <c r="AJ7" i="6" s="1"/>
  <c r="AJ13" i="6" l="1"/>
  <c r="AJ11" i="6"/>
  <c r="AJ9" i="6"/>
  <c r="Q27" i="3" l="1"/>
  <c r="H27" i="3"/>
  <c r="F27" i="3"/>
  <c r="O27" i="3"/>
  <c r="L27" i="3"/>
  <c r="I27" i="3"/>
  <c r="G27" i="3"/>
  <c r="N27" i="3"/>
  <c r="J27" i="3"/>
  <c r="K27" i="3"/>
  <c r="P27" i="3"/>
  <c r="M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<sst xmlns="http://schemas.openxmlformats.org/spreadsheetml/2006/main" count="1044" uniqueCount="244">
  <si>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</si>
  <si>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</si>
  <si>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</si>
  <si>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</si>
  <si>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</si>
  <si>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</si>
  <si>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</si>
  <si>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</si>
  <si>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</si>
  <si>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</si>
  <si>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</si>
  <si>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</si>
  <si>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</si>
  <si>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</si>
  <si>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</si>
  <si>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</si>
  <si>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</si>
  <si>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</si>
  <si>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</si>
  <si>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</si>
  <si>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</si>
  <si>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 Ampliación</t>
  </si>
  <si>
    <t>FFFIRE26</t>
  </si>
  <si>
    <t>FFFIR Ley 8067</t>
  </si>
  <si>
    <t>FFFIRY22</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</si>
  <si>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</si>
  <si>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</si>
  <si>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</si>
  <si>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</si>
  <si>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</si>
  <si>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</si>
  <si>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</si>
  <si>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</si>
  <si>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</si>
  <si>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</si>
  <si>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</si>
  <si>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</si>
  <si>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</si>
  <si>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</si>
  <si>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</si>
  <si>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</si>
  <si>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</si>
  <si>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</si>
  <si>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</si>
  <si>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</si>
  <si>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</si>
  <si>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</si>
  <si>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</si>
  <si>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</si>
  <si>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</si>
  <si>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</si>
  <si>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</si>
  <si>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DE INTERESES</t>
  </si>
  <si>
    <t>PMG25</t>
  </si>
  <si>
    <t>TOTAL</t>
  </si>
  <si>
    <t>TOTAL AMORTIZACIONES EN PESOS</t>
  </si>
  <si>
    <t>PERFIL DE AMORTIZACIONES MENSUAL POR TIPO DE MONEDA</t>
  </si>
  <si>
    <t>DEUDA PÚBLICA EN UNIDADES DE VALOR ADQUISITIVO (UVA)</t>
  </si>
  <si>
    <t>PERFIL DE INTERESES MENSUAL POR TIPO DE MONEDA</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</si>
  <si>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</si>
  <si>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</si>
  <si>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</si>
  <si>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</si>
  <si>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</si>
  <si>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</si>
  <si>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</si>
  <si>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</si>
  <si>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</si>
  <si>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</si>
  <si>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</si>
  <si>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</si>
  <si>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</si>
  <si>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</si>
  <si>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</si>
  <si>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</si>
  <si>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</si>
  <si>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</si>
  <si>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</si>
  <si>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</si>
  <si>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</si>
  <si>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</si>
  <si>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</si>
  <si>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</si>
  <si>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</si>
  <si>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</si>
  <si>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</si>
  <si>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</si>
  <si>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</si>
  <si>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</si>
  <si>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</si>
  <si>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</si>
  <si>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</si>
  <si>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</si>
  <si>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</si>
  <si>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</si>
  <si>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</si>
  <si>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</si>
  <si>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</si>
  <si>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</si>
  <si>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</si>
  <si>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</si>
  <si>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</si>
  <si>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</si>
  <si>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</si>
  <si>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</si>
  <si>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</si>
  <si>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</si>
  <si>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</si>
  <si>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</si>
  <si>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</si>
  <si>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</si>
  <si>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</si>
  <si>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</si>
  <si>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</si>
  <si>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</si>
  <si>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</si>
  <si>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</si>
  <si>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</si>
  <si>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</si>
  <si>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</si>
  <si>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</si>
  <si>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</si>
  <si>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</si>
  <si>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</si>
  <si>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</si>
  <si>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</si>
  <si>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</si>
  <si>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</si>
  <si>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</si>
  <si>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</si>
  <si>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</si>
  <si>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</si>
  <si>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</si>
  <si>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</si>
  <si>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</si>
  <si>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</si>
  <si>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</si>
  <si>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</si>
  <si>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</si>
  <si>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</si>
  <si>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</si>
  <si>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</si>
  <si>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</si>
  <si>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</si>
  <si>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</si>
  <si>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</si>
  <si>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</si>
  <si>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</si>
  <si>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</si>
  <si>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</si>
  <si>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</si>
  <si>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</si>
  <si>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PMM29</t>
  </si>
  <si>
    <t>3er Trimestre</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</si>
  <si>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</si>
  <si>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</si>
  <si>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</si>
  <si>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</si>
  <si>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</si>
  <si>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</si>
  <si>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</si>
  <si>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</si>
  <si>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</si>
  <si>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</si>
  <si>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Tenedores de Letras</t>
  </si>
  <si>
    <t>Letras de Tesorería Serie I 2021</t>
  </si>
  <si>
    <r>
      <t xml:space="preserve">DEUDA PÚBLICA EN PESOS </t>
    </r>
    <r>
      <rPr>
        <b/>
        <vertAlign val="superscript"/>
        <sz val="12"/>
        <color theme="0"/>
        <rFont val="Arial Narrow"/>
        <family val="2"/>
      </rPr>
      <t>(1)</t>
    </r>
  </si>
  <si>
    <t>TOTAL DEUDA CONSOLIDADA + OPERACIONES NO CONSOLIDADAS</t>
  </si>
  <si>
    <r>
      <t xml:space="preserve">Moneda / Currency </t>
    </r>
    <r>
      <rPr>
        <b/>
        <vertAlign val="superscript"/>
        <sz val="11"/>
        <color theme="0"/>
        <rFont val="Arial Narrow"/>
        <family val="2"/>
      </rPr>
      <t>(1)</t>
    </r>
  </si>
  <si>
    <t>TGP</t>
  </si>
  <si>
    <r>
      <t xml:space="preserve">BONO MENDOZA 2029 </t>
    </r>
    <r>
      <rPr>
        <vertAlign val="superscript"/>
        <sz val="11"/>
        <rFont val="Arial Narrow"/>
        <family val="2"/>
      </rPr>
      <t>(2)</t>
    </r>
  </si>
  <si>
    <t>Promedio        2030-2044</t>
  </si>
  <si>
    <t>Prom Resto 2030-2044</t>
  </si>
  <si>
    <t>LTY22</t>
  </si>
  <si>
    <t>BONO MENDOZA 2024 - Inversión en Infraestructura Pública</t>
  </si>
  <si>
    <t>PMD24</t>
  </si>
  <si>
    <t>BONO MENDOZA 2023</t>
  </si>
  <si>
    <t>PMJ23</t>
  </si>
  <si>
    <t>Bono de Conversión ANSES</t>
  </si>
  <si>
    <t>PMM31</t>
  </si>
  <si>
    <r>
      <t xml:space="preserve">Letras de Tesorería Serie I 2021 </t>
    </r>
    <r>
      <rPr>
        <vertAlign val="superscript"/>
        <sz val="11"/>
        <rFont val="Arial Narrow"/>
        <family val="2"/>
      </rPr>
      <t>(3)</t>
    </r>
  </si>
  <si>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 para 2020 y 2021</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</si>
  <si>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</si>
  <si>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 xml:space="preserve">(2)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</si>
  <si>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</si>
  <si>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</si>
  <si>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</si>
  <si>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</si>
  <si>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</si>
  <si>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</si>
  <si>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4312 BID PLAN BELGRANO</t>
  </si>
  <si>
    <t>BIDJ37</t>
  </si>
  <si>
    <t xml:space="preserve"> (A) (IPC Septiembre 2022) /(IPC Periodo) </t>
  </si>
  <si>
    <t>(3) x (A) = Deuda TOTAL ADMINISTRACIÓN CENTRAL medida en PESOS de Septiembre de 2022</t>
  </si>
  <si>
    <t>(3+4) x (A)= Deuda TOTAL medida en PESOS de Septiembre de 2022</t>
  </si>
  <si>
    <t>Coparticipación Federal de Impuestos</t>
  </si>
  <si>
    <t>Mensual</t>
  </si>
  <si>
    <t>Automático</t>
  </si>
  <si>
    <t>CER + 0,1%</t>
  </si>
  <si>
    <t>Semestral</t>
  </si>
  <si>
    <t>10-y Bond/LIBOR 12M (mayor) + 3,70%</t>
  </si>
  <si>
    <t>Otras Transferencias Nacionales</t>
  </si>
  <si>
    <t>Badlar Públicos + 2%</t>
  </si>
  <si>
    <t>Trimestral</t>
  </si>
  <si>
    <t>15% / BADLAR Bancos Privados</t>
  </si>
  <si>
    <t>12% / BADLAR Bancos Privados</t>
  </si>
  <si>
    <t>BADLAR Bancos Privados + 3%</t>
  </si>
  <si>
    <t>UVA + 5%</t>
  </si>
  <si>
    <t xml:space="preserve">Tasa Base Libor 3 M + Margen BID </t>
  </si>
  <si>
    <t>Libor 6M + 1,35%</t>
  </si>
  <si>
    <t>Sin garantía</t>
  </si>
  <si>
    <t>CER + 4,25%</t>
  </si>
  <si>
    <t>BADLAR Bcos Priv</t>
  </si>
  <si>
    <t>BADLAR Bancos Privados + 4%</t>
  </si>
  <si>
    <t>BADLAR Bancos Privados + 8,5%</t>
  </si>
  <si>
    <t>BADLAR Bancos Privados</t>
  </si>
  <si>
    <t>BADLAR Bcos Privados + Int Compensatorios</t>
  </si>
  <si>
    <t>Días</t>
  </si>
  <si>
    <t>-</t>
  </si>
  <si>
    <r>
      <rPr>
        <vertAlign val="superscript"/>
        <sz val="9"/>
        <color theme="1"/>
        <rFont val="Arial Narrow"/>
        <family val="2"/>
      </rPr>
      <t>(3)</t>
    </r>
    <r>
      <rPr>
        <sz val="9"/>
        <color theme="1"/>
        <rFont val="Arial Narrow"/>
        <family val="2"/>
      </rPr>
      <t xml:space="preserve"> En el marco de la Emisión de los Títulos de Deuda 2023, que se emitieron el día 17 de diciembre de 2021, se suscribieron $387,9197 millones con "Letras de Tesorería Serie I 2021".</t>
    </r>
  </si>
  <si>
    <r>
      <t xml:space="preserve">Letras de Tesorería Serie I 2021 </t>
    </r>
    <r>
      <rPr>
        <vertAlign val="superscript"/>
        <sz val="11"/>
        <rFont val="Arial Narrow"/>
        <family val="2"/>
      </rPr>
      <t>(2)</t>
    </r>
  </si>
  <si>
    <r>
      <rPr>
        <vertAlign val="superscript"/>
        <sz val="9"/>
        <color theme="1"/>
        <rFont val="Arial Narrow"/>
        <family val="2"/>
      </rPr>
      <t>(2)</t>
    </r>
    <r>
      <rPr>
        <sz val="9"/>
        <color theme="1"/>
        <rFont val="Arial Narrow"/>
        <family val="2"/>
      </rPr>
      <t xml:space="preserve"> En el marco de la Emisión de los Títulos de Deuda 2023, que se emitieron el día 17 de diciembre de 2021, se suscribieron $387,9197 millones con "Letras de Tesorería Serie I 2021".</t>
    </r>
  </si>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</sst>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_ * #,##0.0_ ;_ * \-#,##0.0_ ;_ * &quot;-&quot;??_ ;_ @_ "/>
    <numFmt numFmtId="180" formatCode="#,##0.00_ ;[Red]\-#,##0.00\ "/>
    <numFmt numFmtId="181" formatCode="mmmm\-yy"/>
  </numFmts>
  <fonts count="44"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5">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5"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4" fillId="0" borderId="0" xfId="0" applyFont="1"/>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5" fillId="0" borderId="0" xfId="0" applyNumberFormat="1" applyFont="1" applyAlignment="1">
      <alignment vertical="center"/>
    </xf>
    <xf numFmtId="164" fontId="8" fillId="0" borderId="0" xfId="0" applyNumberFormat="1" applyFont="1" applyAlignment="1">
      <alignment horizontal="left" vertical="center" wrapText="1"/>
    </xf>
    <xf numFmtId="165" fontId="15"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6" fillId="0" borderId="0" xfId="0" applyFont="1" applyAlignment="1">
      <alignment horizontal="left"/>
    </xf>
    <xf numFmtId="170" fontId="12" fillId="0" borderId="2" xfId="0" applyNumberFormat="1" applyFont="1" applyBorder="1" applyAlignment="1">
      <alignment horizontal="center" vertical="center"/>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7" fillId="0" borderId="2" xfId="0" applyNumberFormat="1" applyFont="1" applyBorder="1" applyAlignment="1">
      <alignment horizontal="center" vertical="center" wrapText="1"/>
    </xf>
    <xf numFmtId="164" fontId="18" fillId="4" borderId="2"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10" fontId="17" fillId="0" borderId="2" xfId="2" applyNumberFormat="1" applyFont="1" applyFill="1" applyBorder="1" applyAlignment="1">
      <alignment horizontal="center" vertical="center" wrapText="1"/>
    </xf>
    <xf numFmtId="164" fontId="18" fillId="4" borderId="2" xfId="0" applyNumberFormat="1" applyFont="1" applyFill="1" applyBorder="1" applyAlignment="1">
      <alignment vertical="center" wrapText="1"/>
    </xf>
    <xf numFmtId="164" fontId="19"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6" fillId="0" borderId="0" xfId="1" applyFont="1" applyBorder="1" applyAlignment="1">
      <alignment horizontal="left"/>
    </xf>
    <xf numFmtId="166" fontId="1" fillId="0" borderId="0" xfId="1" applyFont="1" applyAlignment="1">
      <alignment vertical="center"/>
    </xf>
    <xf numFmtId="166" fontId="0" fillId="0" borderId="0" xfId="1" applyFont="1"/>
    <xf numFmtId="171" fontId="1" fillId="0" borderId="0" xfId="1" applyNumberFormat="1" applyFont="1" applyAlignment="1">
      <alignment vertical="center"/>
    </xf>
    <xf numFmtId="0" fontId="16" fillId="0" borderId="7" xfId="0" applyFont="1" applyBorder="1"/>
    <xf numFmtId="0" fontId="16" fillId="0" borderId="0" xfId="0" applyFont="1"/>
    <xf numFmtId="0" fontId="18" fillId="5" borderId="2" xfId="0" applyFont="1" applyFill="1" applyBorder="1" applyAlignment="1">
      <alignment horizontal="left" vertical="center" wrapText="1"/>
    </xf>
    <xf numFmtId="0" fontId="21" fillId="0" borderId="0" xfId="0" applyFont="1" applyAlignment="1">
      <alignment wrapText="1"/>
    </xf>
    <xf numFmtId="17" fontId="18" fillId="4" borderId="2" xfId="0" applyNumberFormat="1" applyFont="1" applyFill="1" applyBorder="1" applyAlignment="1">
      <alignment horizontal="center" vertical="center"/>
    </xf>
    <xf numFmtId="4" fontId="21" fillId="0" borderId="2" xfId="0" applyNumberFormat="1" applyFont="1" applyBorder="1" applyAlignment="1">
      <alignment horizontal="center" vertical="center"/>
    </xf>
    <xf numFmtId="4" fontId="21" fillId="6" borderId="2" xfId="0" applyNumberFormat="1" applyFont="1" applyFill="1" applyBorder="1" applyAlignment="1">
      <alignment horizontal="center" vertical="center"/>
    </xf>
    <xf numFmtId="172" fontId="21"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0" fillId="0" borderId="0" xfId="0" applyFont="1" applyAlignment="1">
      <alignment horizontal="left" vertical="center" wrapText="1"/>
    </xf>
    <xf numFmtId="171" fontId="20" fillId="0" borderId="0" xfId="1" applyNumberFormat="1" applyFont="1" applyAlignment="1">
      <alignment horizontal="left" vertical="center" wrapText="1"/>
    </xf>
    <xf numFmtId="4" fontId="21"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22" fillId="0" borderId="0" xfId="0" applyFont="1"/>
    <xf numFmtId="0" fontId="24" fillId="0" borderId="0" xfId="0" applyFont="1" applyAlignment="1">
      <alignment vertical="center"/>
    </xf>
    <xf numFmtId="0" fontId="13" fillId="0" borderId="0" xfId="0" applyFont="1"/>
    <xf numFmtId="174" fontId="16" fillId="0" borderId="0" xfId="0" applyNumberFormat="1" applyFont="1" applyAlignment="1">
      <alignment horizontal="left"/>
    </xf>
    <xf numFmtId="4" fontId="25"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1"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6" fillId="0" borderId="0" xfId="0" applyFont="1"/>
    <xf numFmtId="4" fontId="1" fillId="0" borderId="0" xfId="0" applyNumberFormat="1" applyFont="1"/>
    <xf numFmtId="168" fontId="1" fillId="0" borderId="0" xfId="2" applyNumberFormat="1" applyFont="1"/>
    <xf numFmtId="10" fontId="1" fillId="0" borderId="0" xfId="0" applyNumberFormat="1" applyFont="1"/>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5"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6" fillId="0" borderId="0" xfId="0" applyFont="1" applyAlignment="1">
      <alignment horizontal="left" vertical="center"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0" fillId="0" borderId="2" xfId="0" applyNumberFormat="1" applyFont="1" applyBorder="1" applyAlignment="1">
      <alignment horizontal="center" vertical="center"/>
    </xf>
    <xf numFmtId="173" fontId="31" fillId="0" borderId="2" xfId="0" applyNumberFormat="1" applyFont="1" applyBorder="1" applyAlignment="1">
      <alignment horizontal="center" vertical="center"/>
    </xf>
    <xf numFmtId="168" fontId="31" fillId="0" borderId="2" xfId="2" applyNumberFormat="1" applyFont="1" applyBorder="1" applyAlignment="1">
      <alignment horizontal="center" vertical="center"/>
    </xf>
    <xf numFmtId="173" fontId="30" fillId="0" borderId="2" xfId="0" applyNumberFormat="1" applyFont="1" applyBorder="1" applyAlignment="1">
      <alignment horizontal="center"/>
    </xf>
    <xf numFmtId="173" fontId="31" fillId="0" borderId="2" xfId="0" applyNumberFormat="1" applyFont="1" applyBorder="1" applyAlignment="1">
      <alignment horizontal="center"/>
    </xf>
    <xf numFmtId="4" fontId="30" fillId="0" borderId="2" xfId="0" applyNumberFormat="1" applyFont="1" applyBorder="1" applyAlignment="1">
      <alignment horizontal="center"/>
    </xf>
    <xf numFmtId="176" fontId="31" fillId="0" borderId="2" xfId="0" applyNumberFormat="1" applyFont="1" applyBorder="1" applyAlignment="1">
      <alignment horizontal="center"/>
    </xf>
    <xf numFmtId="168" fontId="31" fillId="0" borderId="2" xfId="2" applyNumberFormat="1" applyFont="1" applyBorder="1" applyAlignment="1">
      <alignment horizontal="center"/>
    </xf>
    <xf numFmtId="176" fontId="31" fillId="0" borderId="2" xfId="1" applyNumberFormat="1" applyFont="1" applyBorder="1" applyAlignment="1">
      <alignment horizontal="center"/>
    </xf>
    <xf numFmtId="175" fontId="31" fillId="0" borderId="2" xfId="1" applyNumberFormat="1" applyFont="1" applyBorder="1" applyAlignment="1">
      <alignment horizontal="center"/>
    </xf>
    <xf numFmtId="166" fontId="32" fillId="0" borderId="0" xfId="1" applyFont="1" applyBorder="1" applyAlignment="1">
      <alignment horizontal="left"/>
    </xf>
    <xf numFmtId="0" fontId="32" fillId="0" borderId="0" xfId="0" applyFont="1" applyAlignment="1">
      <alignment horizontal="left"/>
    </xf>
    <xf numFmtId="10" fontId="9" fillId="0" borderId="2" xfId="2" applyNumberFormat="1" applyFont="1" applyFill="1" applyBorder="1" applyAlignment="1">
      <alignment horizontal="center" vertical="center" wrapText="1"/>
    </xf>
    <xf numFmtId="0" fontId="30" fillId="0" borderId="0" xfId="0" applyFont="1" applyAlignment="1">
      <alignment horizontal="center" vertical="center"/>
    </xf>
    <xf numFmtId="10" fontId="9" fillId="0" borderId="0" xfId="2" applyNumberFormat="1" applyFont="1" applyFill="1" applyBorder="1" applyAlignment="1">
      <alignment horizontal="left" vertical="center" wrapText="1"/>
    </xf>
    <xf numFmtId="166" fontId="34" fillId="0" borderId="7" xfId="1" applyFont="1" applyBorder="1" applyAlignment="1">
      <alignment horizontal="center"/>
    </xf>
    <xf numFmtId="173" fontId="21" fillId="0" borderId="2" xfId="0" applyNumberFormat="1" applyFont="1" applyBorder="1" applyAlignment="1">
      <alignment horizontal="center" vertical="center"/>
    </xf>
    <xf numFmtId="179" fontId="4" fillId="0" borderId="0" xfId="0" applyNumberFormat="1" applyFont="1"/>
    <xf numFmtId="0" fontId="35" fillId="0" borderId="0" xfId="0" applyFont="1"/>
    <xf numFmtId="166" fontId="35" fillId="0" borderId="0" xfId="1" applyFont="1"/>
    <xf numFmtId="0" fontId="16" fillId="0" borderId="0" xfId="0" applyFont="1" applyAlignment="1">
      <alignment horizontal="center" vertical="center" wrapText="1"/>
    </xf>
    <xf numFmtId="173" fontId="30" fillId="0" borderId="0" xfId="0" applyNumberFormat="1" applyFont="1" applyAlignment="1">
      <alignment horizontal="center" vertical="center"/>
    </xf>
    <xf numFmtId="173" fontId="31" fillId="0" borderId="0" xfId="0" applyNumberFormat="1" applyFont="1" applyAlignment="1">
      <alignment horizontal="center" vertical="center"/>
    </xf>
    <xf numFmtId="168" fontId="31" fillId="0" borderId="0" xfId="2" applyNumberFormat="1" applyFont="1" applyBorder="1" applyAlignment="1">
      <alignment horizontal="center" vertical="center"/>
    </xf>
    <xf numFmtId="173" fontId="30" fillId="0" borderId="0" xfId="0" applyNumberFormat="1" applyFont="1" applyAlignment="1">
      <alignment horizontal="center"/>
    </xf>
    <xf numFmtId="173" fontId="31" fillId="0" borderId="0" xfId="0" applyNumberFormat="1" applyFont="1" applyAlignment="1">
      <alignment horizontal="center"/>
    </xf>
    <xf numFmtId="166" fontId="16" fillId="0" borderId="0" xfId="1" applyFont="1" applyFill="1" applyBorder="1" applyAlignment="1">
      <alignment horizontal="left"/>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5" fillId="0" borderId="0" xfId="0" applyNumberFormat="1" applyFont="1" applyAlignment="1">
      <alignment horizontal="center" vertical="center"/>
    </xf>
    <xf numFmtId="166" fontId="34" fillId="0" borderId="0" xfId="1" applyFont="1" applyFill="1" applyBorder="1" applyAlignment="1">
      <alignment horizontal="center"/>
    </xf>
    <xf numFmtId="166" fontId="32" fillId="0" borderId="0" xfId="1" applyFont="1" applyFill="1" applyBorder="1" applyAlignment="1">
      <alignment horizontal="left"/>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73" fontId="13" fillId="0" borderId="0" xfId="1" applyNumberFormat="1" applyFont="1" applyFill="1" applyBorder="1" applyAlignment="1">
      <alignment horizontal="center" vertical="center"/>
    </xf>
    <xf numFmtId="166" fontId="4" fillId="0" borderId="0" xfId="0" applyNumberFormat="1" applyFont="1"/>
    <xf numFmtId="171" fontId="4" fillId="0" borderId="0" xfId="0" applyNumberFormat="1" applyFont="1"/>
    <xf numFmtId="166" fontId="5" fillId="0" borderId="0" xfId="1" applyFont="1" applyBorder="1" applyAlignment="1">
      <alignment vertical="center"/>
    </xf>
    <xf numFmtId="0" fontId="16" fillId="0" borderId="0" xfId="0" applyFont="1" applyAlignment="1">
      <alignment vertical="center" wrapText="1"/>
    </xf>
    <xf numFmtId="164" fontId="10" fillId="0" borderId="0" xfId="0" applyNumberFormat="1" applyFont="1" applyAlignment="1">
      <alignment vertical="center"/>
    </xf>
    <xf numFmtId="168" fontId="0" fillId="0" borderId="0" xfId="2" applyNumberFormat="1" applyFont="1"/>
    <xf numFmtId="10" fontId="21" fillId="0" borderId="2" xfId="2" applyNumberFormat="1" applyFont="1" applyBorder="1" applyAlignment="1">
      <alignment horizontal="center" vertical="center"/>
    </xf>
    <xf numFmtId="10" fontId="21"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6" fillId="0" borderId="0" xfId="0" applyFont="1" applyAlignment="1">
      <alignment horizontal="left"/>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6"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3"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0" fillId="0" borderId="0" xfId="0" applyFont="1" applyAlignment="1">
      <alignment horizontal="left" vertical="center" wrapText="1"/>
    </xf>
    <xf numFmtId="164" fontId="36" fillId="0" borderId="0" xfId="0" applyNumberFormat="1" applyFont="1" applyAlignment="1">
      <alignment horizontal="left" vertical="center"/>
    </xf>
    <xf numFmtId="164" fontId="37" fillId="0" borderId="0" xfId="0" applyNumberFormat="1" applyFont="1" applyAlignment="1">
      <alignment vertical="center"/>
    </xf>
    <xf numFmtId="0" fontId="38" fillId="0" borderId="0" xfId="0" applyFont="1"/>
    <xf numFmtId="0" fontId="39" fillId="7" borderId="13" xfId="0" applyFont="1" applyFill="1" applyBorder="1" applyAlignment="1">
      <alignment horizontal="center" vertical="center"/>
    </xf>
    <xf numFmtId="0" fontId="40" fillId="7" borderId="14"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39" fillId="7" borderId="17" xfId="0" applyFont="1" applyFill="1" applyBorder="1" applyAlignment="1">
      <alignment horizontal="center" vertical="center"/>
    </xf>
    <xf numFmtId="0" fontId="40" fillId="7" borderId="2"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7" borderId="18"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42" fillId="0" borderId="17" xfId="0" applyFont="1" applyBorder="1"/>
    <xf numFmtId="180" fontId="42" fillId="0" borderId="2" xfId="0" applyNumberFormat="1" applyFont="1" applyBorder="1" applyAlignment="1">
      <alignment horizontal="right"/>
    </xf>
    <xf numFmtId="180" fontId="42" fillId="0" borderId="2" xfId="0" applyNumberFormat="1" applyFont="1" applyBorder="1"/>
    <xf numFmtId="0" fontId="43" fillId="0" borderId="2" xfId="0" applyFont="1" applyBorder="1" applyAlignment="1">
      <alignment horizontal="center"/>
    </xf>
    <xf numFmtId="181" fontId="43" fillId="0" borderId="2" xfId="0" applyNumberFormat="1" applyFont="1" applyBorder="1" applyAlignment="1">
      <alignment horizontal="center"/>
    </xf>
    <xf numFmtId="0" fontId="43" fillId="0" borderId="20" xfId="0" applyFont="1" applyBorder="1" applyAlignment="1">
      <alignment horizontal="center"/>
    </xf>
    <xf numFmtId="0" fontId="43" fillId="0" borderId="21" xfId="0" applyFont="1" applyBorder="1"/>
    <xf numFmtId="180" fontId="43" fillId="0" borderId="22" xfId="0" applyNumberFormat="1" applyFont="1" applyBorder="1"/>
    <xf numFmtId="4" fontId="43" fillId="0" borderId="22" xfId="0" applyNumberFormat="1" applyFont="1" applyBorder="1"/>
    <xf numFmtId="0" fontId="43" fillId="0" borderId="22" xfId="0" applyFont="1" applyBorder="1" applyAlignment="1">
      <alignment horizontal="center"/>
    </xf>
    <xf numFmtId="181" fontId="43" fillId="0" borderId="22" xfId="0" applyNumberFormat="1" applyFont="1" applyBorder="1" applyAlignment="1">
      <alignment horizontal="center"/>
    </xf>
    <xf numFmtId="1" fontId="43" fillId="0" borderId="22" xfId="0" applyNumberFormat="1" applyFont="1" applyBorder="1" applyAlignment="1">
      <alignment horizontal="center"/>
    </xf>
    <xf numFmtId="0" fontId="43"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9.4674307802948582E-2"/>
                  <c:y val="-0.2155866425992779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2390147428982376"/>
                  <c:y val="-0.1191181976200027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0.12019737539524136</c:v>
                </c:pt>
                <c:pt idx="1">
                  <c:v>0</c:v>
                </c:pt>
                <c:pt idx="2">
                  <c:v>0.5021890562918756</c:v>
                </c:pt>
                <c:pt idx="3">
                  <c:v>0.19640434878508914</c:v>
                </c:pt>
                <c:pt idx="4">
                  <c:v>0.17450306680522379</c:v>
                </c:pt>
                <c:pt idx="5">
                  <c:v>6.7061527225700784E-3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Graf'!$AB$4:$AB$4</c:f>
              <c:numCache>
                <c:formatCode>General</c:formatCode>
                <c:ptCount val="1"/>
                <c:pt idx="0">
                  <c:v>2022</c:v>
                </c:pt>
              </c:numCache>
            </c:numRef>
          </c:cat>
          <c:val>
            <c:numRef>
              <c:f>'Base Graf'!$AH$4:$AH$4</c:f>
              <c:numCache>
                <c:formatCode>#,##0.0</c:formatCode>
                <c:ptCount val="1"/>
                <c:pt idx="0">
                  <c:v>13.053123599940303</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Graf'!$AB$4:$AB$4</c:f>
              <c:numCache>
                <c:formatCode>General</c:formatCode>
                <c:ptCount val="1"/>
                <c:pt idx="0">
                  <c:v>2022</c:v>
                </c:pt>
              </c:numCache>
            </c:numRef>
          </c:cat>
          <c:val>
            <c:numRef>
              <c:f>'Base Graf'!$Z$4:$Z$4</c:f>
              <c:numCache>
                <c:formatCode>General</c:formatCode>
                <c:ptCount val="1"/>
                <c:pt idx="0">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250"/>
        <c:overlap val="100"/>
        <c:axId val="-279093216"/>
        <c:axId val="-274520160"/>
      </c:barChart>
      <c:catAx>
        <c:axId val="-2790932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4520160"/>
        <c:crosses val="autoZero"/>
        <c:auto val="1"/>
        <c:lblAlgn val="ctr"/>
        <c:lblOffset val="100"/>
        <c:noMultiLvlLbl val="0"/>
      </c:catAx>
      <c:valAx>
        <c:axId val="-274520160"/>
        <c:scaling>
          <c:orientation val="minMax"/>
          <c:max val="15"/>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79093216"/>
        <c:crosses val="autoZero"/>
        <c:crossBetween val="between"/>
        <c:majorUnit val="3"/>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Graf'!$AP$4:$AP$12</c:f>
              <c:numCache>
                <c:formatCode>#,##0.0</c:formatCode>
                <c:ptCount val="9"/>
                <c:pt idx="0">
                  <c:v>22.3667725</c:v>
                </c:pt>
                <c:pt idx="1">
                  <c:v>105.02461557692308</c:v>
                </c:pt>
                <c:pt idx="2">
                  <c:v>104.3234498076923</c:v>
                </c:pt>
                <c:pt idx="3">
                  <c:v>99.715789038461537</c:v>
                </c:pt>
                <c:pt idx="4">
                  <c:v>95.108128269230775</c:v>
                </c:pt>
                <c:pt idx="5">
                  <c:v>90.500467499999999</c:v>
                </c:pt>
                <c:pt idx="6">
                  <c:v>85.892806730769237</c:v>
                </c:pt>
                <c:pt idx="7">
                  <c:v>41.218530576923079</c:v>
                </c:pt>
                <c:pt idx="8">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Graf'!$AM$4:$AM$12</c:f>
              <c:numCache>
                <c:formatCode>#,##0.0</c:formatCode>
                <c:ptCount val="9"/>
                <c:pt idx="0">
                  <c:v>20.385346402617245</c:v>
                </c:pt>
                <c:pt idx="1">
                  <c:v>26.415374747830796</c:v>
                </c:pt>
                <c:pt idx="2">
                  <c:v>25.323938131975162</c:v>
                </c:pt>
                <c:pt idx="3">
                  <c:v>23.479634616276101</c:v>
                </c:pt>
                <c:pt idx="4">
                  <c:v>16.84162156106985</c:v>
                </c:pt>
                <c:pt idx="5">
                  <c:v>16.020434863898441</c:v>
                </c:pt>
                <c:pt idx="6">
                  <c:v>15.54218060549182</c:v>
                </c:pt>
                <c:pt idx="7">
                  <c:v>15.057960750691292</c:v>
                </c:pt>
                <c:pt idx="8">
                  <c:v>6.6489588770542536</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Graf'!$AJ$4:$AJ$12</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274522880"/>
        <c:axId val="-274519072"/>
      </c:barChart>
      <c:catAx>
        <c:axId val="-2745228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274519072"/>
        <c:crosses val="autoZero"/>
        <c:auto val="1"/>
        <c:lblAlgn val="ctr"/>
        <c:lblOffset val="100"/>
        <c:noMultiLvlLbl val="0"/>
      </c:catAx>
      <c:valAx>
        <c:axId val="-274519072"/>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74522880"/>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Sep-22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Sep-22</c:v>
          </c:tx>
          <c:spPr>
            <a:ln w="19050" cap="rnd">
              <a:solidFill>
                <a:srgbClr val="000099"/>
              </a:solidFill>
              <a:round/>
            </a:ln>
            <a:effectLst/>
          </c:spPr>
          <c:marker>
            <c:symbol val="none"/>
          </c:marker>
          <c:cat>
            <c:numRef>
              <c:f>'Evolución Deuda Total'!$B$4:$AJ$4</c:f>
              <c:numCache>
                <c:formatCode>mmm\-yy</c:formatCode>
                <c:ptCount val="35"/>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numCache>
            </c:numRef>
          </c:cat>
          <c:val>
            <c:numRef>
              <c:f>'Evolución Deuda Total'!$B$9:$AJ$9</c:f>
              <c:numCache>
                <c:formatCode>#,##0.00</c:formatCode>
                <c:ptCount val="35"/>
                <c:pt idx="0">
                  <c:v>203000.13330946484</c:v>
                </c:pt>
                <c:pt idx="1">
                  <c:v>197987.29088172616</c:v>
                </c:pt>
                <c:pt idx="2">
                  <c:v>189457.87089507681</c:v>
                </c:pt>
                <c:pt idx="3">
                  <c:v>199345.11403839896</c:v>
                </c:pt>
                <c:pt idx="4">
                  <c:v>170683.13244019868</c:v>
                </c:pt>
                <c:pt idx="5">
                  <c:v>184643.91114023011</c:v>
                </c:pt>
                <c:pt idx="6">
                  <c:v>182652.51596736099</c:v>
                </c:pt>
                <c:pt idx="7">
                  <c:v>265546.70081805642</c:v>
                </c:pt>
                <c:pt idx="8">
                  <c:v>214560.27213095324</c:v>
                </c:pt>
                <c:pt idx="9">
                  <c:v>276732.84650896769</c:v>
                </c:pt>
                <c:pt idx="10">
                  <c:v>295715.50530377746</c:v>
                </c:pt>
                <c:pt idx="11">
                  <c:v>295791.57778192428</c:v>
                </c:pt>
                <c:pt idx="12">
                  <c:v>267809.74180218444</c:v>
                </c:pt>
                <c:pt idx="13">
                  <c:v>316464.00628609571</c:v>
                </c:pt>
                <c:pt idx="14">
                  <c:v>303452.92325705721</c:v>
                </c:pt>
                <c:pt idx="15">
                  <c:v>297069.01346278674</c:v>
                </c:pt>
                <c:pt idx="16">
                  <c:v>290316.32209277037</c:v>
                </c:pt>
                <c:pt idx="17">
                  <c:v>308895.51480787859</c:v>
                </c:pt>
                <c:pt idx="18">
                  <c:v>312733.32453798642</c:v>
                </c:pt>
                <c:pt idx="19">
                  <c:v>288777.01253303484</c:v>
                </c:pt>
                <c:pt idx="20">
                  <c:v>276817.80545351922</c:v>
                </c:pt>
                <c:pt idx="21">
                  <c:v>271631.32982689457</c:v>
                </c:pt>
                <c:pt idx="22">
                  <c:v>291599.5671234011</c:v>
                </c:pt>
                <c:pt idx="23">
                  <c:v>287076.84534704854</c:v>
                </c:pt>
                <c:pt idx="24">
                  <c:v>258889.0632380273</c:v>
                </c:pt>
                <c:pt idx="25">
                  <c:v>271070.11392658908</c:v>
                </c:pt>
                <c:pt idx="26">
                  <c:v>271240.86279434769</c:v>
                </c:pt>
                <c:pt idx="27">
                  <c:v>291220.72772892722</c:v>
                </c:pt>
                <c:pt idx="28">
                  <c:v>251833.69576556489</c:v>
                </c:pt>
                <c:pt idx="29">
                  <c:v>227670.82842274525</c:v>
                </c:pt>
                <c:pt idx="30">
                  <c:v>226101.17725873285</c:v>
                </c:pt>
                <c:pt idx="31">
                  <c:v>243791.7390107075</c:v>
                </c:pt>
                <c:pt idx="32">
                  <c:v>191836.86342272972</c:v>
                </c:pt>
                <c:pt idx="33">
                  <c:v>181373.89631618882</c:v>
                </c:pt>
                <c:pt idx="34">
                  <c:v>166947.41691268218</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274503296"/>
        <c:axId val="-274522336"/>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Total'!$B$4:$AJ$4</c:f>
              <c:numCache>
                <c:formatCode>mmm\-yy</c:formatCode>
                <c:ptCount val="35"/>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numCache>
            </c:numRef>
          </c:cat>
          <c:val>
            <c:numRef>
              <c:f>'Evolución Deuda Total'!$B$11:$AJ$11</c:f>
              <c:numCache>
                <c:formatCode>#,##0.00</c:formatCode>
                <c:ptCount val="35"/>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274509280"/>
        <c:axId val="-274533760"/>
      </c:lineChart>
      <c:dateAx>
        <c:axId val="-274503296"/>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4522336"/>
        <c:crosses val="autoZero"/>
        <c:auto val="1"/>
        <c:lblOffset val="100"/>
        <c:baseTimeUnit val="months"/>
        <c:majorUnit val="3"/>
        <c:majorTimeUnit val="months"/>
      </c:dateAx>
      <c:valAx>
        <c:axId val="-274522336"/>
        <c:scaling>
          <c:orientation val="minMax"/>
          <c:max val="32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Sep-22</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4503296"/>
        <c:crosses val="autoZero"/>
        <c:crossBetween val="between"/>
        <c:majorUnit val="40000"/>
      </c:valAx>
      <c:valAx>
        <c:axId val="-2745337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4509280"/>
        <c:crosses val="max"/>
        <c:crossBetween val="between"/>
      </c:valAx>
      <c:dateAx>
        <c:axId val="-274509280"/>
        <c:scaling>
          <c:orientation val="minMax"/>
        </c:scaling>
        <c:delete val="1"/>
        <c:axPos val="b"/>
        <c:numFmt formatCode="mmm\-yy" sourceLinked="1"/>
        <c:majorTickMark val="out"/>
        <c:minorTickMark val="none"/>
        <c:tickLblPos val="nextTo"/>
        <c:crossAx val="-27453376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0.10506391585760518"/>
                  <c:y val="5.56581762267682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530510607695069"/>
                  <c:y val="-0.180748763203636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0.32330787690290058</c:v>
                </c:pt>
                <c:pt idx="1">
                  <c:v>0.67669212309709936</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Graf'!$B$4:$B$12</c:f>
              <c:numCache>
                <c:formatCode>#,##0.0</c:formatCode>
                <c:ptCount val="9"/>
                <c:pt idx="0">
                  <c:v>24648.909614240009</c:v>
                </c:pt>
                <c:pt idx="1">
                  <c:v>42923.178877662751</c:v>
                </c:pt>
                <c:pt idx="2">
                  <c:v>19577.140989367803</c:v>
                </c:pt>
                <c:pt idx="3">
                  <c:v>11142.806940807084</c:v>
                </c:pt>
                <c:pt idx="4">
                  <c:v>7331.205561097895</c:v>
                </c:pt>
                <c:pt idx="5">
                  <c:v>3066.5103975597785</c:v>
                </c:pt>
                <c:pt idx="6">
                  <c:v>876.92968465933654</c:v>
                </c:pt>
                <c:pt idx="7">
                  <c:v>718.11495547738389</c:v>
                </c:pt>
                <c:pt idx="8">
                  <c:v>57.382761718703932</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279664576"/>
        <c:axId val="-279674912"/>
      </c:barChart>
      <c:catAx>
        <c:axId val="-279664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79674912"/>
        <c:crosses val="autoZero"/>
        <c:auto val="1"/>
        <c:lblAlgn val="ctr"/>
        <c:lblOffset val="100"/>
        <c:noMultiLvlLbl val="0"/>
      </c:catAx>
      <c:valAx>
        <c:axId val="-279674912"/>
        <c:scaling>
          <c:orientation val="minMax"/>
        </c:scaling>
        <c:delete val="1"/>
        <c:axPos val="l"/>
        <c:numFmt formatCode="#,##0.0" sourceLinked="1"/>
        <c:majorTickMark val="none"/>
        <c:minorTickMark val="none"/>
        <c:tickLblPos val="nextTo"/>
        <c:crossAx val="-279664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Graf'!$C$4:$C$12</c:f>
              <c:numCache>
                <c:formatCode>#,##0.0</c:formatCode>
                <c:ptCount val="9"/>
                <c:pt idx="0">
                  <c:v>42.752118902617248</c:v>
                </c:pt>
                <c:pt idx="1">
                  <c:v>131.43999032475386</c:v>
                </c:pt>
                <c:pt idx="2">
                  <c:v>129.64738793966748</c:v>
                </c:pt>
                <c:pt idx="3">
                  <c:v>123.19542365473764</c:v>
                </c:pt>
                <c:pt idx="4">
                  <c:v>111.94974983030062</c:v>
                </c:pt>
                <c:pt idx="5">
                  <c:v>106.52090236389844</c:v>
                </c:pt>
                <c:pt idx="6">
                  <c:v>101.43498733626106</c:v>
                </c:pt>
                <c:pt idx="7">
                  <c:v>56.27649132761438</c:v>
                </c:pt>
                <c:pt idx="8">
                  <c:v>6.6489588770542545</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279673824"/>
        <c:axId val="-279673280"/>
      </c:barChart>
      <c:catAx>
        <c:axId val="-2796738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79673280"/>
        <c:crosses val="autoZero"/>
        <c:auto val="1"/>
        <c:lblAlgn val="ctr"/>
        <c:lblOffset val="100"/>
        <c:noMultiLvlLbl val="0"/>
      </c:catAx>
      <c:valAx>
        <c:axId val="-279673280"/>
        <c:scaling>
          <c:orientation val="minMax"/>
        </c:scaling>
        <c:delete val="1"/>
        <c:axPos val="l"/>
        <c:numFmt formatCode="#,##0.0" sourceLinked="1"/>
        <c:majorTickMark val="none"/>
        <c:minorTickMark val="none"/>
        <c:tickLblPos val="nextTo"/>
        <c:crossAx val="-279673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8972491909385113"/>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Graf'!$A$4:$A$4</c:f>
              <c:numCache>
                <c:formatCode>General</c:formatCode>
                <c:ptCount val="1"/>
                <c:pt idx="0">
                  <c:v>2022</c:v>
                </c:pt>
              </c:numCache>
            </c:numRef>
          </c:cat>
          <c:val>
            <c:numRef>
              <c:f>'Base Graf'!$D$4:$D$4</c:f>
              <c:numCache>
                <c:formatCode>#,##0.0</c:formatCode>
                <c:ptCount val="1"/>
                <c:pt idx="0">
                  <c:v>13.053123599940303</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250"/>
        <c:overlap val="-16"/>
        <c:axId val="-279672736"/>
        <c:axId val="-279672192"/>
      </c:barChart>
      <c:catAx>
        <c:axId val="-2796727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9672192"/>
        <c:crosses val="autoZero"/>
        <c:auto val="1"/>
        <c:lblAlgn val="ctr"/>
        <c:lblOffset val="100"/>
        <c:noMultiLvlLbl val="0"/>
      </c:catAx>
      <c:valAx>
        <c:axId val="-279672192"/>
        <c:scaling>
          <c:orientation val="minMax"/>
        </c:scaling>
        <c:delete val="1"/>
        <c:axPos val="l"/>
        <c:numFmt formatCode="#,##0.0" sourceLinked="1"/>
        <c:majorTickMark val="none"/>
        <c:minorTickMark val="none"/>
        <c:tickLblPos val="nextTo"/>
        <c:crossAx val="-279672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Graf'!$H$4:$H$12</c:f>
              <c:numCache>
                <c:formatCode>#,##0.0</c:formatCode>
                <c:ptCount val="9"/>
                <c:pt idx="0">
                  <c:v>9229.1010107575457</c:v>
                </c:pt>
                <c:pt idx="1">
                  <c:v>23629.909156211757</c:v>
                </c:pt>
                <c:pt idx="2">
                  <c:v>8387.2067982725312</c:v>
                </c:pt>
                <c:pt idx="3">
                  <c:v>5116.48796206719</c:v>
                </c:pt>
                <c:pt idx="4">
                  <c:v>4857.8221212362005</c:v>
                </c:pt>
                <c:pt idx="5">
                  <c:v>2307.3063471472224</c:v>
                </c:pt>
                <c:pt idx="6">
                  <c:v>512.73071516666664</c:v>
                </c:pt>
                <c:pt idx="7">
                  <c:v>512.73071516666664</c:v>
                </c:pt>
                <c:pt idx="8">
                  <c:v>51.273071516666661</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Graf'!$K$4:$K$12</c:f>
              <c:numCache>
                <c:formatCode>#,##0.0</c:formatCode>
                <c:ptCount val="9"/>
                <c:pt idx="0">
                  <c:v>15419.808603482465</c:v>
                </c:pt>
                <c:pt idx="1">
                  <c:v>19293.269721450994</c:v>
                </c:pt>
                <c:pt idx="2">
                  <c:v>11189.934191095272</c:v>
                </c:pt>
                <c:pt idx="3">
                  <c:v>6026.3189787398933</c:v>
                </c:pt>
                <c:pt idx="4">
                  <c:v>2473.3834398616941</c:v>
                </c:pt>
                <c:pt idx="5">
                  <c:v>759.20405041255594</c:v>
                </c:pt>
                <c:pt idx="6">
                  <c:v>364.19896949266996</c:v>
                </c:pt>
                <c:pt idx="7">
                  <c:v>205.38424031071725</c:v>
                </c:pt>
                <c:pt idx="8">
                  <c:v>6.1096902020372674</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279671648"/>
        <c:axId val="-279671104"/>
      </c:barChart>
      <c:catAx>
        <c:axId val="-279671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9671104"/>
        <c:crosses val="autoZero"/>
        <c:auto val="1"/>
        <c:lblAlgn val="ctr"/>
        <c:lblOffset val="100"/>
        <c:noMultiLvlLbl val="0"/>
      </c:catAx>
      <c:valAx>
        <c:axId val="-279671104"/>
        <c:scaling>
          <c:orientation val="minMax"/>
        </c:scaling>
        <c:delete val="1"/>
        <c:axPos val="l"/>
        <c:numFmt formatCode="#,##0.0" sourceLinked="1"/>
        <c:majorTickMark val="none"/>
        <c:minorTickMark val="none"/>
        <c:tickLblPos val="nextTo"/>
        <c:crossAx val="-27967164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Graf'!$I$4:$I$12</c:f>
              <c:numCache>
                <c:formatCode>#,##0.0</c:formatCode>
                <c:ptCount val="9"/>
                <c:pt idx="0">
                  <c:v>15.739499134650902</c:v>
                </c:pt>
                <c:pt idx="1">
                  <c:v>96.433918440542698</c:v>
                </c:pt>
                <c:pt idx="2">
                  <c:v>96.090626020542715</c:v>
                </c:pt>
                <c:pt idx="3">
                  <c:v>96.252063640126039</c:v>
                </c:pt>
                <c:pt idx="4">
                  <c:v>91.411711118280806</c:v>
                </c:pt>
                <c:pt idx="5">
                  <c:v>91.411711118280806</c:v>
                </c:pt>
                <c:pt idx="6">
                  <c:v>91.411711118280806</c:v>
                </c:pt>
                <c:pt idx="7">
                  <c:v>51.345095733665424</c:v>
                </c:pt>
                <c:pt idx="8">
                  <c:v>5.6019164752199169</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Graf'!$L$4:$L$12</c:f>
              <c:numCache>
                <c:formatCode>#,##0.0</c:formatCode>
                <c:ptCount val="9"/>
                <c:pt idx="0">
                  <c:v>27.012619767966346</c:v>
                </c:pt>
                <c:pt idx="1">
                  <c:v>35.006071884211167</c:v>
                </c:pt>
                <c:pt idx="2">
                  <c:v>33.55676191912476</c:v>
                </c:pt>
                <c:pt idx="3">
                  <c:v>26.943360014611603</c:v>
                </c:pt>
                <c:pt idx="4">
                  <c:v>20.538038712019819</c:v>
                </c:pt>
                <c:pt idx="5">
                  <c:v>15.109191245617644</c:v>
                </c:pt>
                <c:pt idx="6">
                  <c:v>10.023276217980257</c:v>
                </c:pt>
                <c:pt idx="7">
                  <c:v>4.9313955939489542</c:v>
                </c:pt>
                <c:pt idx="8">
                  <c:v>1.0470424018343381</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gapWidth val="50"/>
        <c:overlap val="100"/>
        <c:axId val="-278538800"/>
        <c:axId val="-278517584"/>
      </c:barChart>
      <c:catAx>
        <c:axId val="-2785388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78517584"/>
        <c:crosses val="autoZero"/>
        <c:auto val="1"/>
        <c:lblAlgn val="ctr"/>
        <c:lblOffset val="100"/>
        <c:noMultiLvlLbl val="0"/>
      </c:catAx>
      <c:valAx>
        <c:axId val="-278517584"/>
        <c:scaling>
          <c:orientation val="minMax"/>
        </c:scaling>
        <c:delete val="1"/>
        <c:axPos val="l"/>
        <c:numFmt formatCode="#,##0.0" sourceLinked="1"/>
        <c:majorTickMark val="none"/>
        <c:minorTickMark val="none"/>
        <c:tickLblPos val="nextTo"/>
        <c:crossAx val="-2785388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c:f>
              <c:numCache>
                <c:formatCode>General</c:formatCode>
                <c:ptCount val="1"/>
                <c:pt idx="0">
                  <c:v>2022</c:v>
                </c:pt>
              </c:numCache>
            </c:numRef>
          </c:cat>
          <c:val>
            <c:numRef>
              <c:f>'Base Graf'!$J$4</c:f>
              <c:numCache>
                <c:formatCode>#,##0.0</c:formatCode>
                <c:ptCount val="1"/>
                <c:pt idx="0">
                  <c:v>9.8546403350349081</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c:f>
              <c:numCache>
                <c:formatCode>General</c:formatCode>
                <c:ptCount val="1"/>
                <c:pt idx="0">
                  <c:v>2022</c:v>
                </c:pt>
              </c:numCache>
            </c:numRef>
          </c:cat>
          <c:val>
            <c:numRef>
              <c:f>'Base Graf'!$M$4</c:f>
              <c:numCache>
                <c:formatCode>#,##0.0</c:formatCode>
                <c:ptCount val="1"/>
                <c:pt idx="0">
                  <c:v>3.198483264905394</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c:f>
              <c:numCache>
                <c:formatCode>General</c:formatCode>
                <c:ptCount val="1"/>
                <c:pt idx="0">
                  <c:v>2022</c:v>
                </c:pt>
              </c:numCache>
            </c:numRef>
          </c:cat>
          <c:val>
            <c:numRef>
              <c:f>'Base Graf'!$Z$4</c:f>
              <c:numCache>
                <c:formatCode>General</c:formatCode>
                <c:ptCount val="1"/>
                <c:pt idx="0">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250"/>
        <c:overlap val="100"/>
        <c:axId val="-278535536"/>
        <c:axId val="-884803824"/>
      </c:barChart>
      <c:catAx>
        <c:axId val="-278535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84803824"/>
        <c:crosses val="autoZero"/>
        <c:auto val="1"/>
        <c:lblAlgn val="ctr"/>
        <c:lblOffset val="100"/>
        <c:noMultiLvlLbl val="0"/>
      </c:catAx>
      <c:valAx>
        <c:axId val="-884803824"/>
        <c:scaling>
          <c:orientation val="minMax"/>
          <c:min val="0"/>
        </c:scaling>
        <c:delete val="1"/>
        <c:axPos val="l"/>
        <c:numFmt formatCode="#,##0.0" sourceLinked="1"/>
        <c:majorTickMark val="out"/>
        <c:minorTickMark val="none"/>
        <c:tickLblPos val="nextTo"/>
        <c:crossAx val="-27853553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3392900120336944"/>
          <c:w val="0.88282793959007555"/>
          <c:h val="0.44724328118732443"/>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Graf'!$AC$4:$AC$12</c:f>
              <c:numCache>
                <c:formatCode>#,##0.0</c:formatCode>
                <c:ptCount val="9"/>
                <c:pt idx="0">
                  <c:v>11660.695079512328</c:v>
                </c:pt>
                <c:pt idx="1">
                  <c:v>12679.30750069</c:v>
                </c:pt>
                <c:pt idx="2">
                  <c:v>448.58327420378305</c:v>
                </c:pt>
                <c:pt idx="3">
                  <c:v>164.34841157655492</c:v>
                </c:pt>
                <c:pt idx="4">
                  <c:v>42.201624527832436</c:v>
                </c:pt>
                <c:pt idx="5">
                  <c:v>0</c:v>
                </c:pt>
                <c:pt idx="6">
                  <c:v>0</c:v>
                </c:pt>
                <c:pt idx="7">
                  <c:v>0</c:v>
                </c:pt>
                <c:pt idx="8">
                  <c:v>0</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Graf'!$AO$4:$AO$12</c:f>
              <c:numCache>
                <c:formatCode>#,##0.0</c:formatCode>
                <c:ptCount val="9"/>
                <c:pt idx="0">
                  <c:v>5820.8798139142182</c:v>
                </c:pt>
                <c:pt idx="1">
                  <c:v>13356.918854383013</c:v>
                </c:pt>
                <c:pt idx="2">
                  <c:v>6245.2577997405269</c:v>
                </c:pt>
                <c:pt idx="3">
                  <c:v>2204.6212992766764</c:v>
                </c:pt>
                <c:pt idx="4">
                  <c:v>1391.8826829036718</c:v>
                </c:pt>
                <c:pt idx="5">
                  <c:v>1118.1066747747725</c:v>
                </c:pt>
                <c:pt idx="6">
                  <c:v>876.92968465933654</c:v>
                </c:pt>
                <c:pt idx="7">
                  <c:v>718.11495547738389</c:v>
                </c:pt>
                <c:pt idx="8">
                  <c:v>57.382761718703932</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chemeClr val="accent4"/>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Graf'!$AF$4:$AF$12</c:f>
              <c:numCache>
                <c:formatCode>#,##0.0</c:formatCode>
                <c:ptCount val="9"/>
                <c:pt idx="0">
                  <c:v>7167.3347208134792</c:v>
                </c:pt>
                <c:pt idx="1">
                  <c:v>16886.952522589785</c:v>
                </c:pt>
                <c:pt idx="2">
                  <c:v>12883.299915423493</c:v>
                </c:pt>
                <c:pt idx="3">
                  <c:v>8773.8372299538496</c:v>
                </c:pt>
                <c:pt idx="4">
                  <c:v>5897.1212536663897</c:v>
                </c:pt>
                <c:pt idx="5">
                  <c:v>1948.4037227850056</c:v>
                </c:pt>
                <c:pt idx="6">
                  <c:v>0</c:v>
                </c:pt>
                <c:pt idx="7">
                  <c:v>0</c:v>
                </c:pt>
                <c:pt idx="8">
                  <c:v>0</c:v>
                </c:pt>
              </c:numCache>
            </c:numRef>
          </c:val>
          <c:extLst>
            <c:ext xmlns:c16="http://schemas.microsoft.com/office/drawing/2014/chart" uri="{C3380CC4-5D6E-409C-BE32-E72D297353CC}">
              <c16:uniqueId val="{00000004-6F62-46AE-9E5B-B2EE94C6F5A8}"/>
            </c:ext>
          </c:extLst>
        </c:ser>
        <c:ser>
          <c:idx val="2"/>
          <c:order val="3"/>
          <c:spPr>
            <a:solidFill>
              <a:schemeClr val="accent3"/>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884801648"/>
        <c:axId val="-884384832"/>
      </c:barChart>
      <c:catAx>
        <c:axId val="-884801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884384832"/>
        <c:crosses val="autoZero"/>
        <c:auto val="1"/>
        <c:lblAlgn val="ctr"/>
        <c:lblOffset val="100"/>
        <c:noMultiLvlLbl val="0"/>
      </c:catAx>
      <c:valAx>
        <c:axId val="-884384832"/>
        <c:scaling>
          <c:orientation val="minMax"/>
          <c:max val="35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884801648"/>
        <c:crosses val="autoZero"/>
        <c:crossBetween val="between"/>
        <c:majorUnit val="700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7247"/>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7248"/>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7249"/>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7250"/>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447675</xdr:colOff>
      <xdr:row>100</xdr:row>
      <xdr:rowOff>28595</xdr:rowOff>
    </xdr:from>
    <xdr:to>
      <xdr:col>65</xdr:col>
      <xdr:colOff>1104881</xdr:colOff>
      <xdr:row>101</xdr:row>
      <xdr:rowOff>114309</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1093350" y="1949769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24.648,9</a:t>
          </a:r>
        </a:p>
      </xdr:txBody>
    </xdr:sp>
    <xdr:clientData/>
  </xdr:twoCellAnchor>
  <xdr:twoCellAnchor>
    <xdr:from>
      <xdr:col>65</xdr:col>
      <xdr:colOff>990608</xdr:colOff>
      <xdr:row>97</xdr:row>
      <xdr:rowOff>38100</xdr:rowOff>
    </xdr:from>
    <xdr:to>
      <xdr:col>65</xdr:col>
      <xdr:colOff>1647814</xdr:colOff>
      <xdr:row>98</xdr:row>
      <xdr:rowOff>123845</xdr:rowOff>
    </xdr:to>
    <xdr:sp macro="" textlink="">
      <xdr:nvSpPr>
        <xdr:cNvPr id="17" name="CuadroTexto 81">
          <a:extLst>
            <a:ext uri="{FF2B5EF4-FFF2-40B4-BE49-F238E27FC236}">
              <a16:creationId xmlns:a16="http://schemas.microsoft.com/office/drawing/2014/main" id="{00000000-0008-0000-0400-000011000000}"/>
            </a:ext>
          </a:extLst>
        </xdr:cNvPr>
        <xdr:cNvSpPr txBox="1"/>
      </xdr:nvSpPr>
      <xdr:spPr>
        <a:xfrm>
          <a:off x="61636283" y="189357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42.923,2</a:t>
          </a:r>
        </a:p>
      </xdr:txBody>
    </xdr:sp>
    <xdr:clientData/>
  </xdr:twoCellAnchor>
  <xdr:twoCellAnchor>
    <xdr:from>
      <xdr:col>65</xdr:col>
      <xdr:colOff>1590691</xdr:colOff>
      <xdr:row>100</xdr:row>
      <xdr:rowOff>161940</xdr:rowOff>
    </xdr:from>
    <xdr:to>
      <xdr:col>65</xdr:col>
      <xdr:colOff>2228841</xdr:colOff>
      <xdr:row>102</xdr:row>
      <xdr:rowOff>57155</xdr:rowOff>
    </xdr:to>
    <xdr:sp macro="" textlink="">
      <xdr:nvSpPr>
        <xdr:cNvPr id="18" name="CuadroTexto 82">
          <a:extLst>
            <a:ext uri="{FF2B5EF4-FFF2-40B4-BE49-F238E27FC236}">
              <a16:creationId xmlns:a16="http://schemas.microsoft.com/office/drawing/2014/main" id="{00000000-0008-0000-0400-000012000000}"/>
            </a:ext>
          </a:extLst>
        </xdr:cNvPr>
        <xdr:cNvSpPr txBox="1"/>
      </xdr:nvSpPr>
      <xdr:spPr>
        <a:xfrm>
          <a:off x="62236366" y="1963104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19.577,1</a:t>
          </a:r>
        </a:p>
      </xdr:txBody>
    </xdr:sp>
    <xdr:clientData/>
  </xdr:twoCellAnchor>
  <xdr:twoCellAnchor>
    <xdr:from>
      <xdr:col>65</xdr:col>
      <xdr:colOff>2162158</xdr:colOff>
      <xdr:row>102</xdr:row>
      <xdr:rowOff>28579</xdr:rowOff>
    </xdr:from>
    <xdr:to>
      <xdr:col>65</xdr:col>
      <xdr:colOff>2771775</xdr:colOff>
      <xdr:row>103</xdr:row>
      <xdr:rowOff>114293</xdr:rowOff>
    </xdr:to>
    <xdr:sp macro="" textlink="">
      <xdr:nvSpPr>
        <xdr:cNvPr id="19" name="CuadroTexto 83">
          <a:extLst>
            <a:ext uri="{FF2B5EF4-FFF2-40B4-BE49-F238E27FC236}">
              <a16:creationId xmlns:a16="http://schemas.microsoft.com/office/drawing/2014/main" id="{00000000-0008-0000-0400-000013000000}"/>
            </a:ext>
          </a:extLst>
        </xdr:cNvPr>
        <xdr:cNvSpPr txBox="1"/>
      </xdr:nvSpPr>
      <xdr:spPr>
        <a:xfrm>
          <a:off x="62807833" y="19878679"/>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11.142,8</a:t>
          </a:r>
        </a:p>
      </xdr:txBody>
    </xdr:sp>
    <xdr:clientData/>
  </xdr:twoCellAnchor>
  <xdr:twoCellAnchor>
    <xdr:from>
      <xdr:col>65</xdr:col>
      <xdr:colOff>2781304</xdr:colOff>
      <xdr:row>102</xdr:row>
      <xdr:rowOff>133349</xdr:rowOff>
    </xdr:from>
    <xdr:to>
      <xdr:col>65</xdr:col>
      <xdr:colOff>3324225</xdr:colOff>
      <xdr:row>104</xdr:row>
      <xdr:rowOff>38106</xdr:rowOff>
    </xdr:to>
    <xdr:sp macro="" textlink="">
      <xdr:nvSpPr>
        <xdr:cNvPr id="20" name="CuadroTexto 84">
          <a:extLst>
            <a:ext uri="{FF2B5EF4-FFF2-40B4-BE49-F238E27FC236}">
              <a16:creationId xmlns:a16="http://schemas.microsoft.com/office/drawing/2014/main" id="{00000000-0008-0000-0400-000014000000}"/>
            </a:ext>
          </a:extLst>
        </xdr:cNvPr>
        <xdr:cNvSpPr txBox="1"/>
      </xdr:nvSpPr>
      <xdr:spPr>
        <a:xfrm>
          <a:off x="63426979" y="1998344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7.331,2</a:t>
          </a:r>
        </a:p>
      </xdr:txBody>
    </xdr:sp>
    <xdr:clientData/>
  </xdr:twoCellAnchor>
  <xdr:twoCellAnchor>
    <xdr:from>
      <xdr:col>65</xdr:col>
      <xdr:colOff>3362316</xdr:colOff>
      <xdr:row>102</xdr:row>
      <xdr:rowOff>152420</xdr:rowOff>
    </xdr:from>
    <xdr:to>
      <xdr:col>65</xdr:col>
      <xdr:colOff>3905250</xdr:colOff>
      <xdr:row>104</xdr:row>
      <xdr:rowOff>57177</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4007991" y="20002520"/>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3,066,5</a:t>
          </a:r>
        </a:p>
      </xdr:txBody>
    </xdr:sp>
    <xdr:clientData/>
  </xdr:twoCellAnchor>
  <xdr:twoCellAnchor>
    <xdr:from>
      <xdr:col>65</xdr:col>
      <xdr:colOff>504825</xdr:colOff>
      <xdr:row>102</xdr:row>
      <xdr:rowOff>29</xdr:rowOff>
    </xdr:from>
    <xdr:to>
      <xdr:col>65</xdr:col>
      <xdr:colOff>1162031</xdr:colOff>
      <xdr:row>103</xdr:row>
      <xdr:rowOff>85743</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1150500" y="1985012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62,6%</a:t>
          </a:r>
        </a:p>
      </xdr:txBody>
    </xdr:sp>
    <xdr:clientData/>
  </xdr:twoCellAnchor>
  <xdr:twoCellAnchor>
    <xdr:from>
      <xdr:col>65</xdr:col>
      <xdr:colOff>1085858</xdr:colOff>
      <xdr:row>99</xdr:row>
      <xdr:rowOff>28584</xdr:rowOff>
    </xdr:from>
    <xdr:to>
      <xdr:col>65</xdr:col>
      <xdr:colOff>1743064</xdr:colOff>
      <xdr:row>100</xdr:row>
      <xdr:rowOff>114329</xdr:rowOff>
    </xdr:to>
    <xdr:sp macro="" textlink="">
      <xdr:nvSpPr>
        <xdr:cNvPr id="23" name="CuadroTexto 81">
          <a:extLst>
            <a:ext uri="{FF2B5EF4-FFF2-40B4-BE49-F238E27FC236}">
              <a16:creationId xmlns:a16="http://schemas.microsoft.com/office/drawing/2014/main" id="{00000000-0008-0000-0400-000017000000}"/>
            </a:ext>
          </a:extLst>
        </xdr:cNvPr>
        <xdr:cNvSpPr txBox="1"/>
      </xdr:nvSpPr>
      <xdr:spPr>
        <a:xfrm>
          <a:off x="61731533" y="1930718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44,9%</a:t>
          </a:r>
        </a:p>
      </xdr:txBody>
    </xdr:sp>
    <xdr:clientData/>
  </xdr:twoCellAnchor>
  <xdr:twoCellAnchor>
    <xdr:from>
      <xdr:col>65</xdr:col>
      <xdr:colOff>1657366</xdr:colOff>
      <xdr:row>102</xdr:row>
      <xdr:rowOff>76224</xdr:rowOff>
    </xdr:from>
    <xdr:to>
      <xdr:col>65</xdr:col>
      <xdr:colOff>2295516</xdr:colOff>
      <xdr:row>103</xdr:row>
      <xdr:rowOff>161939</xdr:rowOff>
    </xdr:to>
    <xdr:sp macro="" textlink="">
      <xdr:nvSpPr>
        <xdr:cNvPr id="24" name="CuadroTexto 82">
          <a:extLst>
            <a:ext uri="{FF2B5EF4-FFF2-40B4-BE49-F238E27FC236}">
              <a16:creationId xmlns:a16="http://schemas.microsoft.com/office/drawing/2014/main" id="{00000000-0008-0000-0400-000018000000}"/>
            </a:ext>
          </a:extLst>
        </xdr:cNvPr>
        <xdr:cNvSpPr txBox="1"/>
      </xdr:nvSpPr>
      <xdr:spPr>
        <a:xfrm>
          <a:off x="62303041" y="1992632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57,2%</a:t>
          </a:r>
        </a:p>
      </xdr:txBody>
    </xdr:sp>
    <xdr:clientData/>
  </xdr:twoCellAnchor>
  <xdr:twoCellAnchor>
    <xdr:from>
      <xdr:col>65</xdr:col>
      <xdr:colOff>2238358</xdr:colOff>
      <xdr:row>103</xdr:row>
      <xdr:rowOff>57163</xdr:rowOff>
    </xdr:from>
    <xdr:to>
      <xdr:col>65</xdr:col>
      <xdr:colOff>2809865</xdr:colOff>
      <xdr:row>104</xdr:row>
      <xdr:rowOff>142877</xdr:rowOff>
    </xdr:to>
    <xdr:sp macro="" textlink="">
      <xdr:nvSpPr>
        <xdr:cNvPr id="25" name="CuadroTexto 83">
          <a:extLst>
            <a:ext uri="{FF2B5EF4-FFF2-40B4-BE49-F238E27FC236}">
              <a16:creationId xmlns:a16="http://schemas.microsoft.com/office/drawing/2014/main" id="{00000000-0008-0000-0400-000019000000}"/>
            </a:ext>
          </a:extLst>
        </xdr:cNvPr>
        <xdr:cNvSpPr txBox="1"/>
      </xdr:nvSpPr>
      <xdr:spPr>
        <a:xfrm>
          <a:off x="62884033" y="2009776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54,1%</a:t>
          </a:r>
        </a:p>
      </xdr:txBody>
    </xdr:sp>
    <xdr:clientData/>
  </xdr:twoCellAnchor>
  <xdr:twoCellAnchor>
    <xdr:from>
      <xdr:col>65</xdr:col>
      <xdr:colOff>2828929</xdr:colOff>
      <xdr:row>103</xdr:row>
      <xdr:rowOff>114308</xdr:rowOff>
    </xdr:from>
    <xdr:to>
      <xdr:col>65</xdr:col>
      <xdr:colOff>3390891</xdr:colOff>
      <xdr:row>105</xdr:row>
      <xdr:rowOff>19065</xdr:rowOff>
    </xdr:to>
    <xdr:sp macro="" textlink="">
      <xdr:nvSpPr>
        <xdr:cNvPr id="26" name="CuadroTexto 84">
          <a:extLst>
            <a:ext uri="{FF2B5EF4-FFF2-40B4-BE49-F238E27FC236}">
              <a16:creationId xmlns:a16="http://schemas.microsoft.com/office/drawing/2014/main" id="{00000000-0008-0000-0400-00001A000000}"/>
            </a:ext>
          </a:extLst>
        </xdr:cNvPr>
        <xdr:cNvSpPr txBox="1"/>
      </xdr:nvSpPr>
      <xdr:spPr>
        <a:xfrm>
          <a:off x="63474604" y="2015490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33,7%</a:t>
          </a:r>
        </a:p>
      </xdr:txBody>
    </xdr:sp>
    <xdr:clientData/>
  </xdr:twoCellAnchor>
  <xdr:twoCellAnchor>
    <xdr:from>
      <xdr:col>65</xdr:col>
      <xdr:colOff>3390891</xdr:colOff>
      <xdr:row>103</xdr:row>
      <xdr:rowOff>114320</xdr:rowOff>
    </xdr:from>
    <xdr:to>
      <xdr:col>65</xdr:col>
      <xdr:colOff>3952853</xdr:colOff>
      <xdr:row>105</xdr:row>
      <xdr:rowOff>19077</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4036566" y="2015492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24,8%</a:t>
          </a:r>
        </a:p>
      </xdr:txBody>
    </xdr:sp>
    <xdr:clientData/>
  </xdr:twoCellAnchor>
  <xdr:twoCellAnchor>
    <xdr:from>
      <xdr:col>65</xdr:col>
      <xdr:colOff>485775</xdr:colOff>
      <xdr:row>103</xdr:row>
      <xdr:rowOff>142904</xdr:rowOff>
    </xdr:from>
    <xdr:to>
      <xdr:col>65</xdr:col>
      <xdr:colOff>1142981</xdr:colOff>
      <xdr:row>105</xdr:row>
      <xdr:rowOff>38118</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1131450" y="2018350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37,4%</a:t>
          </a:r>
        </a:p>
      </xdr:txBody>
    </xdr:sp>
    <xdr:clientData/>
  </xdr:twoCellAnchor>
  <xdr:twoCellAnchor>
    <xdr:from>
      <xdr:col>65</xdr:col>
      <xdr:colOff>1076333</xdr:colOff>
      <xdr:row>102</xdr:row>
      <xdr:rowOff>152409</xdr:rowOff>
    </xdr:from>
    <xdr:to>
      <xdr:col>65</xdr:col>
      <xdr:colOff>1733539</xdr:colOff>
      <xdr:row>104</xdr:row>
      <xdr:rowOff>47654</xdr:rowOff>
    </xdr:to>
    <xdr:sp macro="" textlink="">
      <xdr:nvSpPr>
        <xdr:cNvPr id="29" name="CuadroTexto 81">
          <a:extLst>
            <a:ext uri="{FF2B5EF4-FFF2-40B4-BE49-F238E27FC236}">
              <a16:creationId xmlns:a16="http://schemas.microsoft.com/office/drawing/2014/main" id="{00000000-0008-0000-0400-00001D000000}"/>
            </a:ext>
          </a:extLst>
        </xdr:cNvPr>
        <xdr:cNvSpPr txBox="1"/>
      </xdr:nvSpPr>
      <xdr:spPr>
        <a:xfrm>
          <a:off x="61722008" y="2000250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55,1%</a:t>
          </a:r>
        </a:p>
      </xdr:txBody>
    </xdr:sp>
    <xdr:clientData/>
  </xdr:twoCellAnchor>
  <xdr:twoCellAnchor>
    <xdr:from>
      <xdr:col>65</xdr:col>
      <xdr:colOff>1647841</xdr:colOff>
      <xdr:row>103</xdr:row>
      <xdr:rowOff>171474</xdr:rowOff>
    </xdr:from>
    <xdr:to>
      <xdr:col>65</xdr:col>
      <xdr:colOff>2285991</xdr:colOff>
      <xdr:row>105</xdr:row>
      <xdr:rowOff>66689</xdr:rowOff>
    </xdr:to>
    <xdr:sp macro="" textlink="">
      <xdr:nvSpPr>
        <xdr:cNvPr id="30" name="CuadroTexto 82">
          <a:extLst>
            <a:ext uri="{FF2B5EF4-FFF2-40B4-BE49-F238E27FC236}">
              <a16:creationId xmlns:a16="http://schemas.microsoft.com/office/drawing/2014/main" id="{00000000-0008-0000-0400-00001E000000}"/>
            </a:ext>
          </a:extLst>
        </xdr:cNvPr>
        <xdr:cNvSpPr txBox="1"/>
      </xdr:nvSpPr>
      <xdr:spPr>
        <a:xfrm>
          <a:off x="62293516" y="2021207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42,8%</a:t>
          </a:r>
        </a:p>
      </xdr:txBody>
    </xdr:sp>
    <xdr:clientData/>
  </xdr:twoCellAnchor>
  <xdr:twoCellAnchor>
    <xdr:from>
      <xdr:col>65</xdr:col>
      <xdr:colOff>2247883</xdr:colOff>
      <xdr:row>104</xdr:row>
      <xdr:rowOff>28588</xdr:rowOff>
    </xdr:from>
    <xdr:to>
      <xdr:col>65</xdr:col>
      <xdr:colOff>2819390</xdr:colOff>
      <xdr:row>105</xdr:row>
      <xdr:rowOff>114302</xdr:rowOff>
    </xdr:to>
    <xdr:sp macro="" textlink="">
      <xdr:nvSpPr>
        <xdr:cNvPr id="31" name="CuadroTexto 83">
          <a:extLst>
            <a:ext uri="{FF2B5EF4-FFF2-40B4-BE49-F238E27FC236}">
              <a16:creationId xmlns:a16="http://schemas.microsoft.com/office/drawing/2014/main" id="{00000000-0008-0000-0400-00001F000000}"/>
            </a:ext>
          </a:extLst>
        </xdr:cNvPr>
        <xdr:cNvSpPr txBox="1"/>
      </xdr:nvSpPr>
      <xdr:spPr>
        <a:xfrm>
          <a:off x="62893558" y="2025968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45,9%</a:t>
          </a:r>
        </a:p>
      </xdr:txBody>
    </xdr:sp>
    <xdr:clientData/>
  </xdr:twoCellAnchor>
  <xdr:twoCellAnchor>
    <xdr:from>
      <xdr:col>65</xdr:col>
      <xdr:colOff>2828929</xdr:colOff>
      <xdr:row>104</xdr:row>
      <xdr:rowOff>47633</xdr:rowOff>
    </xdr:from>
    <xdr:to>
      <xdr:col>65</xdr:col>
      <xdr:colOff>3390891</xdr:colOff>
      <xdr:row>105</xdr:row>
      <xdr:rowOff>142890</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3474604" y="202787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66,3%</a:t>
          </a:r>
        </a:p>
      </xdr:txBody>
    </xdr:sp>
    <xdr:clientData/>
  </xdr:twoCellAnchor>
  <xdr:twoCellAnchor>
    <xdr:from>
      <xdr:col>65</xdr:col>
      <xdr:colOff>3381366</xdr:colOff>
      <xdr:row>104</xdr:row>
      <xdr:rowOff>66695</xdr:rowOff>
    </xdr:from>
    <xdr:to>
      <xdr:col>65</xdr:col>
      <xdr:colOff>3943328</xdr:colOff>
      <xdr:row>105</xdr:row>
      <xdr:rowOff>161952</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027041" y="2029779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75,2%</a:t>
          </a:r>
        </a:p>
      </xdr:txBody>
    </xdr:sp>
    <xdr:clientData/>
  </xdr:twoCellAnchor>
  <xdr:twoCellAnchor>
    <xdr:from>
      <xdr:col>65</xdr:col>
      <xdr:colOff>3971916</xdr:colOff>
      <xdr:row>102</xdr:row>
      <xdr:rowOff>19065</xdr:rowOff>
    </xdr:from>
    <xdr:to>
      <xdr:col>65</xdr:col>
      <xdr:colOff>4467225</xdr:colOff>
      <xdr:row>103</xdr:row>
      <xdr:rowOff>114322</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4617591" y="19869165"/>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876,9</a:t>
          </a:r>
        </a:p>
      </xdr:txBody>
    </xdr:sp>
    <xdr:clientData/>
  </xdr:twoCellAnchor>
  <xdr:twoCellAnchor>
    <xdr:from>
      <xdr:col>65</xdr:col>
      <xdr:colOff>3962391</xdr:colOff>
      <xdr:row>103</xdr:row>
      <xdr:rowOff>9540</xdr:rowOff>
    </xdr:from>
    <xdr:to>
      <xdr:col>65</xdr:col>
      <xdr:colOff>4524353</xdr:colOff>
      <xdr:row>104</xdr:row>
      <xdr:rowOff>104797</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4608066" y="200501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41,5%</a:t>
          </a:r>
        </a:p>
      </xdr:txBody>
    </xdr:sp>
    <xdr:clientData/>
  </xdr:twoCellAnchor>
  <xdr:twoCellAnchor>
    <xdr:from>
      <xdr:col>65</xdr:col>
      <xdr:colOff>3962391</xdr:colOff>
      <xdr:row>103</xdr:row>
      <xdr:rowOff>171465</xdr:rowOff>
    </xdr:from>
    <xdr:to>
      <xdr:col>65</xdr:col>
      <xdr:colOff>4524353</xdr:colOff>
      <xdr:row>105</xdr:row>
      <xdr:rowOff>76222</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4608066" y="202120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58,5%</a:t>
          </a:r>
        </a:p>
      </xdr:txBody>
    </xdr:sp>
    <xdr:clientData/>
  </xdr:twoCellAnchor>
  <xdr:twoCellAnchor>
    <xdr:from>
      <xdr:col>65</xdr:col>
      <xdr:colOff>4562466</xdr:colOff>
      <xdr:row>102</xdr:row>
      <xdr:rowOff>9540</xdr:rowOff>
    </xdr:from>
    <xdr:to>
      <xdr:col>65</xdr:col>
      <xdr:colOff>5019663</xdr:colOff>
      <xdr:row>103</xdr:row>
      <xdr:rowOff>104797</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208141" y="198596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718,1</a:t>
          </a:r>
        </a:p>
      </xdr:txBody>
    </xdr:sp>
    <xdr:clientData/>
  </xdr:twoCellAnchor>
  <xdr:twoCellAnchor>
    <xdr:from>
      <xdr:col>65</xdr:col>
      <xdr:colOff>4562466</xdr:colOff>
      <xdr:row>103</xdr:row>
      <xdr:rowOff>19065</xdr:rowOff>
    </xdr:from>
    <xdr:to>
      <xdr:col>65</xdr:col>
      <xdr:colOff>5124428</xdr:colOff>
      <xdr:row>104</xdr:row>
      <xdr:rowOff>114322</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208141" y="200596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28,6%</a:t>
          </a:r>
        </a:p>
      </xdr:txBody>
    </xdr:sp>
    <xdr:clientData/>
  </xdr:twoCellAnchor>
  <xdr:twoCellAnchor>
    <xdr:from>
      <xdr:col>65</xdr:col>
      <xdr:colOff>4552941</xdr:colOff>
      <xdr:row>103</xdr:row>
      <xdr:rowOff>180990</xdr:rowOff>
    </xdr:from>
    <xdr:to>
      <xdr:col>65</xdr:col>
      <xdr:colOff>5114903</xdr:colOff>
      <xdr:row>105</xdr:row>
      <xdr:rowOff>85747</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198616" y="202215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71,4%</a:t>
          </a:r>
        </a:p>
      </xdr:txBody>
    </xdr:sp>
    <xdr:clientData/>
  </xdr:twoCellAnchor>
  <xdr:twoCellAnchor>
    <xdr:from>
      <xdr:col>65</xdr:col>
      <xdr:colOff>5181591</xdr:colOff>
      <xdr:row>102</xdr:row>
      <xdr:rowOff>28590</xdr:rowOff>
    </xdr:from>
    <xdr:to>
      <xdr:col>65</xdr:col>
      <xdr:colOff>5638788</xdr:colOff>
      <xdr:row>103</xdr:row>
      <xdr:rowOff>123847</xdr:rowOff>
    </xdr:to>
    <xdr:sp macro="" textlink="">
      <xdr:nvSpPr>
        <xdr:cNvPr id="40" name="CuadroTexto 84">
          <a:extLst>
            <a:ext uri="{FF2B5EF4-FFF2-40B4-BE49-F238E27FC236}">
              <a16:creationId xmlns:a16="http://schemas.microsoft.com/office/drawing/2014/main" id="{00000000-0008-0000-0400-000028000000}"/>
            </a:ext>
          </a:extLst>
        </xdr:cNvPr>
        <xdr:cNvSpPr txBox="1"/>
      </xdr:nvSpPr>
      <xdr:spPr>
        <a:xfrm>
          <a:off x="65827266" y="1987869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57,4</a:t>
          </a:r>
        </a:p>
      </xdr:txBody>
    </xdr:sp>
    <xdr:clientData/>
  </xdr:twoCellAnchor>
  <xdr:twoCellAnchor>
    <xdr:from>
      <xdr:col>65</xdr:col>
      <xdr:colOff>5153016</xdr:colOff>
      <xdr:row>103</xdr:row>
      <xdr:rowOff>28590</xdr:rowOff>
    </xdr:from>
    <xdr:to>
      <xdr:col>65</xdr:col>
      <xdr:colOff>5714978</xdr:colOff>
      <xdr:row>104</xdr:row>
      <xdr:rowOff>123847</xdr:rowOff>
    </xdr:to>
    <xdr:sp macro="" textlink="">
      <xdr:nvSpPr>
        <xdr:cNvPr id="41" name="CuadroTexto 84">
          <a:extLst>
            <a:ext uri="{FF2B5EF4-FFF2-40B4-BE49-F238E27FC236}">
              <a16:creationId xmlns:a16="http://schemas.microsoft.com/office/drawing/2014/main" id="{00000000-0008-0000-0400-000029000000}"/>
            </a:ext>
          </a:extLst>
        </xdr:cNvPr>
        <xdr:cNvSpPr txBox="1"/>
      </xdr:nvSpPr>
      <xdr:spPr>
        <a:xfrm>
          <a:off x="65798691" y="200691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10,6%</a:t>
          </a:r>
        </a:p>
      </xdr:txBody>
    </xdr:sp>
    <xdr:clientData/>
  </xdr:twoCellAnchor>
  <xdr:twoCellAnchor>
    <xdr:from>
      <xdr:col>65</xdr:col>
      <xdr:colOff>5153016</xdr:colOff>
      <xdr:row>104</xdr:row>
      <xdr:rowOff>15</xdr:rowOff>
    </xdr:from>
    <xdr:to>
      <xdr:col>65</xdr:col>
      <xdr:colOff>5714978</xdr:colOff>
      <xdr:row>105</xdr:row>
      <xdr:rowOff>95272</xdr:rowOff>
    </xdr:to>
    <xdr:sp macro="" textlink="">
      <xdr:nvSpPr>
        <xdr:cNvPr id="42" name="CuadroTexto 84">
          <a:extLst>
            <a:ext uri="{FF2B5EF4-FFF2-40B4-BE49-F238E27FC236}">
              <a16:creationId xmlns:a16="http://schemas.microsoft.com/office/drawing/2014/main" id="{00000000-0008-0000-0400-00002A000000}"/>
            </a:ext>
          </a:extLst>
        </xdr:cNvPr>
        <xdr:cNvSpPr txBox="1"/>
      </xdr:nvSpPr>
      <xdr:spPr>
        <a:xfrm>
          <a:off x="65798691" y="202311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89,4%</a:t>
          </a:r>
        </a:p>
      </xdr:txBody>
    </xdr:sp>
    <xdr:clientData/>
  </xdr:twoCellAnchor>
  <xdr:twoCellAnchor>
    <xdr:from>
      <xdr:col>65</xdr:col>
      <xdr:colOff>714375</xdr:colOff>
      <xdr:row>153</xdr:row>
      <xdr:rowOff>180995</xdr:rowOff>
    </xdr:from>
    <xdr:to>
      <xdr:col>65</xdr:col>
      <xdr:colOff>1371581</xdr:colOff>
      <xdr:row>155</xdr:row>
      <xdr:rowOff>76209</xdr:rowOff>
    </xdr:to>
    <xdr:sp macro="" textlink="">
      <xdr:nvSpPr>
        <xdr:cNvPr id="43" name="CuadroTexto 79">
          <a:extLst>
            <a:ext uri="{FF2B5EF4-FFF2-40B4-BE49-F238E27FC236}">
              <a16:creationId xmlns:a16="http://schemas.microsoft.com/office/drawing/2014/main" id="{00000000-0008-0000-0400-00002B000000}"/>
            </a:ext>
          </a:extLst>
        </xdr:cNvPr>
        <xdr:cNvSpPr txBox="1"/>
      </xdr:nvSpPr>
      <xdr:spPr>
        <a:xfrm>
          <a:off x="61360050" y="2974659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24.648,9</a:t>
          </a:r>
        </a:p>
      </xdr:txBody>
    </xdr:sp>
    <xdr:clientData/>
  </xdr:twoCellAnchor>
  <xdr:twoCellAnchor>
    <xdr:from>
      <xdr:col>65</xdr:col>
      <xdr:colOff>1276358</xdr:colOff>
      <xdr:row>152</xdr:row>
      <xdr:rowOff>0</xdr:rowOff>
    </xdr:from>
    <xdr:to>
      <xdr:col>65</xdr:col>
      <xdr:colOff>1933564</xdr:colOff>
      <xdr:row>153</xdr:row>
      <xdr:rowOff>85745</xdr:rowOff>
    </xdr:to>
    <xdr:sp macro="" textlink="">
      <xdr:nvSpPr>
        <xdr:cNvPr id="44" name="CuadroTexto 81">
          <a:extLst>
            <a:ext uri="{FF2B5EF4-FFF2-40B4-BE49-F238E27FC236}">
              <a16:creationId xmlns:a16="http://schemas.microsoft.com/office/drawing/2014/main" id="{00000000-0008-0000-0400-00002C000000}"/>
            </a:ext>
          </a:extLst>
        </xdr:cNvPr>
        <xdr:cNvSpPr txBox="1"/>
      </xdr:nvSpPr>
      <xdr:spPr>
        <a:xfrm>
          <a:off x="61922033" y="293751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42.923,2</a:t>
          </a:r>
        </a:p>
      </xdr:txBody>
    </xdr:sp>
    <xdr:clientData/>
  </xdr:twoCellAnchor>
  <xdr:twoCellAnchor>
    <xdr:from>
      <xdr:col>65</xdr:col>
      <xdr:colOff>1809766</xdr:colOff>
      <xdr:row>155</xdr:row>
      <xdr:rowOff>19065</xdr:rowOff>
    </xdr:from>
    <xdr:to>
      <xdr:col>65</xdr:col>
      <xdr:colOff>2447916</xdr:colOff>
      <xdr:row>156</xdr:row>
      <xdr:rowOff>104780</xdr:rowOff>
    </xdr:to>
    <xdr:sp macro="" textlink="">
      <xdr:nvSpPr>
        <xdr:cNvPr id="45" name="CuadroTexto 82">
          <a:extLst>
            <a:ext uri="{FF2B5EF4-FFF2-40B4-BE49-F238E27FC236}">
              <a16:creationId xmlns:a16="http://schemas.microsoft.com/office/drawing/2014/main" id="{00000000-0008-0000-0400-00002D000000}"/>
            </a:ext>
          </a:extLst>
        </xdr:cNvPr>
        <xdr:cNvSpPr txBox="1"/>
      </xdr:nvSpPr>
      <xdr:spPr>
        <a:xfrm>
          <a:off x="62455441" y="2996566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19.577,1</a:t>
          </a:r>
        </a:p>
      </xdr:txBody>
    </xdr:sp>
    <xdr:clientData/>
  </xdr:twoCellAnchor>
  <xdr:twoCellAnchor>
    <xdr:from>
      <xdr:col>65</xdr:col>
      <xdr:colOff>2333608</xdr:colOff>
      <xdr:row>156</xdr:row>
      <xdr:rowOff>161929</xdr:rowOff>
    </xdr:from>
    <xdr:to>
      <xdr:col>65</xdr:col>
      <xdr:colOff>2943225</xdr:colOff>
      <xdr:row>158</xdr:row>
      <xdr:rowOff>57143</xdr:rowOff>
    </xdr:to>
    <xdr:sp macro="" textlink="">
      <xdr:nvSpPr>
        <xdr:cNvPr id="46" name="CuadroTexto 83">
          <a:extLst>
            <a:ext uri="{FF2B5EF4-FFF2-40B4-BE49-F238E27FC236}">
              <a16:creationId xmlns:a16="http://schemas.microsoft.com/office/drawing/2014/main" id="{00000000-0008-0000-0400-00002E000000}"/>
            </a:ext>
          </a:extLst>
        </xdr:cNvPr>
        <xdr:cNvSpPr txBox="1"/>
      </xdr:nvSpPr>
      <xdr:spPr>
        <a:xfrm>
          <a:off x="62979283" y="30299029"/>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11.142,8</a:t>
          </a:r>
        </a:p>
      </xdr:txBody>
    </xdr:sp>
    <xdr:clientData/>
  </xdr:twoCellAnchor>
  <xdr:twoCellAnchor>
    <xdr:from>
      <xdr:col>65</xdr:col>
      <xdr:colOff>2905129</xdr:colOff>
      <xdr:row>157</xdr:row>
      <xdr:rowOff>95249</xdr:rowOff>
    </xdr:from>
    <xdr:to>
      <xdr:col>65</xdr:col>
      <xdr:colOff>3448050</xdr:colOff>
      <xdr:row>159</xdr:row>
      <xdr:rowOff>6</xdr:rowOff>
    </xdr:to>
    <xdr:sp macro="" textlink="">
      <xdr:nvSpPr>
        <xdr:cNvPr id="47" name="CuadroTexto 84">
          <a:extLst>
            <a:ext uri="{FF2B5EF4-FFF2-40B4-BE49-F238E27FC236}">
              <a16:creationId xmlns:a16="http://schemas.microsoft.com/office/drawing/2014/main" id="{00000000-0008-0000-0400-00002F000000}"/>
            </a:ext>
          </a:extLst>
        </xdr:cNvPr>
        <xdr:cNvSpPr txBox="1"/>
      </xdr:nvSpPr>
      <xdr:spPr>
        <a:xfrm>
          <a:off x="63550804" y="3042284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7.331,2</a:t>
          </a:r>
        </a:p>
      </xdr:txBody>
    </xdr:sp>
    <xdr:clientData/>
  </xdr:twoCellAnchor>
  <xdr:twoCellAnchor>
    <xdr:from>
      <xdr:col>65</xdr:col>
      <xdr:colOff>3476616</xdr:colOff>
      <xdr:row>158</xdr:row>
      <xdr:rowOff>76220</xdr:rowOff>
    </xdr:from>
    <xdr:to>
      <xdr:col>65</xdr:col>
      <xdr:colOff>4019550</xdr:colOff>
      <xdr:row>159</xdr:row>
      <xdr:rowOff>171477</xdr:rowOff>
    </xdr:to>
    <xdr:sp macro="" textlink="">
      <xdr:nvSpPr>
        <xdr:cNvPr id="48" name="CuadroTexto 84">
          <a:extLst>
            <a:ext uri="{FF2B5EF4-FFF2-40B4-BE49-F238E27FC236}">
              <a16:creationId xmlns:a16="http://schemas.microsoft.com/office/drawing/2014/main" id="{00000000-0008-0000-0400-000030000000}"/>
            </a:ext>
          </a:extLst>
        </xdr:cNvPr>
        <xdr:cNvSpPr txBox="1"/>
      </xdr:nvSpPr>
      <xdr:spPr>
        <a:xfrm>
          <a:off x="64122291" y="30594320"/>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3,066,5</a:t>
          </a:r>
        </a:p>
      </xdr:txBody>
    </xdr:sp>
    <xdr:clientData/>
  </xdr:twoCellAnchor>
  <xdr:twoCellAnchor>
    <xdr:from>
      <xdr:col>65</xdr:col>
      <xdr:colOff>4057641</xdr:colOff>
      <xdr:row>158</xdr:row>
      <xdr:rowOff>161940</xdr:rowOff>
    </xdr:from>
    <xdr:to>
      <xdr:col>65</xdr:col>
      <xdr:colOff>4552950</xdr:colOff>
      <xdr:row>160</xdr:row>
      <xdr:rowOff>66697</xdr:rowOff>
    </xdr:to>
    <xdr:sp macro="" textlink="">
      <xdr:nvSpPr>
        <xdr:cNvPr id="49" name="CuadroTexto 84">
          <a:extLst>
            <a:ext uri="{FF2B5EF4-FFF2-40B4-BE49-F238E27FC236}">
              <a16:creationId xmlns:a16="http://schemas.microsoft.com/office/drawing/2014/main" id="{00000000-0008-0000-0400-000031000000}"/>
            </a:ext>
          </a:extLst>
        </xdr:cNvPr>
        <xdr:cNvSpPr txBox="1"/>
      </xdr:nvSpPr>
      <xdr:spPr>
        <a:xfrm>
          <a:off x="64703316" y="3068004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876,9</a:t>
          </a:r>
        </a:p>
      </xdr:txBody>
    </xdr:sp>
    <xdr:clientData/>
  </xdr:twoCellAnchor>
  <xdr:twoCellAnchor>
    <xdr:from>
      <xdr:col>65</xdr:col>
      <xdr:colOff>4600566</xdr:colOff>
      <xdr:row>158</xdr:row>
      <xdr:rowOff>152415</xdr:rowOff>
    </xdr:from>
    <xdr:to>
      <xdr:col>65</xdr:col>
      <xdr:colOff>5057763</xdr:colOff>
      <xdr:row>160</xdr:row>
      <xdr:rowOff>57172</xdr:rowOff>
    </xdr:to>
    <xdr:sp macro="" textlink="">
      <xdr:nvSpPr>
        <xdr:cNvPr id="50" name="CuadroTexto 84">
          <a:extLst>
            <a:ext uri="{FF2B5EF4-FFF2-40B4-BE49-F238E27FC236}">
              <a16:creationId xmlns:a16="http://schemas.microsoft.com/office/drawing/2014/main" id="{00000000-0008-0000-0400-000032000000}"/>
            </a:ext>
          </a:extLst>
        </xdr:cNvPr>
        <xdr:cNvSpPr txBox="1"/>
      </xdr:nvSpPr>
      <xdr:spPr>
        <a:xfrm>
          <a:off x="65246241" y="306705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718,1</a:t>
          </a:r>
        </a:p>
      </xdr:txBody>
    </xdr:sp>
    <xdr:clientData/>
  </xdr:twoCellAnchor>
  <xdr:twoCellAnchor>
    <xdr:from>
      <xdr:col>65</xdr:col>
      <xdr:colOff>5172066</xdr:colOff>
      <xdr:row>158</xdr:row>
      <xdr:rowOff>171465</xdr:rowOff>
    </xdr:from>
    <xdr:to>
      <xdr:col>65</xdr:col>
      <xdr:colOff>5629263</xdr:colOff>
      <xdr:row>160</xdr:row>
      <xdr:rowOff>76222</xdr:rowOff>
    </xdr:to>
    <xdr:sp macro="" textlink="">
      <xdr:nvSpPr>
        <xdr:cNvPr id="51" name="CuadroTexto 84">
          <a:extLst>
            <a:ext uri="{FF2B5EF4-FFF2-40B4-BE49-F238E27FC236}">
              <a16:creationId xmlns:a16="http://schemas.microsoft.com/office/drawing/2014/main" id="{00000000-0008-0000-0400-000033000000}"/>
            </a:ext>
          </a:extLst>
        </xdr:cNvPr>
        <xdr:cNvSpPr txBox="1"/>
      </xdr:nvSpPr>
      <xdr:spPr>
        <a:xfrm>
          <a:off x="65817741" y="306895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57,4</a:t>
          </a:r>
        </a:p>
      </xdr:txBody>
    </xdr:sp>
    <xdr:clientData/>
  </xdr:twoCellAnchor>
  <xdr:twoCellAnchor>
    <xdr:from>
      <xdr:col>65</xdr:col>
      <xdr:colOff>2876550</xdr:colOff>
      <xdr:row>133</xdr:row>
      <xdr:rowOff>66675</xdr:rowOff>
    </xdr:from>
    <xdr:to>
      <xdr:col>65</xdr:col>
      <xdr:colOff>3533756</xdr:colOff>
      <xdr:row>134</xdr:row>
      <xdr:rowOff>152420</xdr:rowOff>
    </xdr:to>
    <xdr:sp macro="" textlink="">
      <xdr:nvSpPr>
        <xdr:cNvPr id="52" name="CuadroTexto 81">
          <a:extLst>
            <a:ext uri="{FF2B5EF4-FFF2-40B4-BE49-F238E27FC236}">
              <a16:creationId xmlns:a16="http://schemas.microsoft.com/office/drawing/2014/main" id="{00000000-0008-0000-0400-000034000000}"/>
            </a:ext>
          </a:extLst>
        </xdr:cNvPr>
        <xdr:cNvSpPr txBox="1"/>
      </xdr:nvSpPr>
      <xdr:spPr>
        <a:xfrm>
          <a:off x="63522225" y="258222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twoCellAnchor>
    <xdr:from>
      <xdr:col>65</xdr:col>
      <xdr:colOff>2857500</xdr:colOff>
      <xdr:row>134</xdr:row>
      <xdr:rowOff>171459</xdr:rowOff>
    </xdr:from>
    <xdr:to>
      <xdr:col>65</xdr:col>
      <xdr:colOff>3514706</xdr:colOff>
      <xdr:row>136</xdr:row>
      <xdr:rowOff>66704</xdr:rowOff>
    </xdr:to>
    <xdr:sp macro="" textlink="">
      <xdr:nvSpPr>
        <xdr:cNvPr id="53" name="CuadroTexto 81">
          <a:extLst>
            <a:ext uri="{FF2B5EF4-FFF2-40B4-BE49-F238E27FC236}">
              <a16:creationId xmlns:a16="http://schemas.microsoft.com/office/drawing/2014/main" id="{00000000-0008-0000-0400-000035000000}"/>
            </a:ext>
          </a:extLst>
        </xdr:cNvPr>
        <xdr:cNvSpPr txBox="1"/>
      </xdr:nvSpPr>
      <xdr:spPr>
        <a:xfrm>
          <a:off x="63503175" y="2611755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24,5%</a:t>
          </a:r>
        </a:p>
      </xdr:txBody>
    </xdr:sp>
    <xdr:clientData/>
  </xdr:twoCellAnchor>
  <xdr:twoCellAnchor>
    <xdr:from>
      <xdr:col>65</xdr:col>
      <xdr:colOff>2847975</xdr:colOff>
      <xdr:row>138</xdr:row>
      <xdr:rowOff>123834</xdr:rowOff>
    </xdr:from>
    <xdr:to>
      <xdr:col>65</xdr:col>
      <xdr:colOff>3505181</xdr:colOff>
      <xdr:row>140</xdr:row>
      <xdr:rowOff>19079</xdr:rowOff>
    </xdr:to>
    <xdr:sp macro="" textlink="">
      <xdr:nvSpPr>
        <xdr:cNvPr id="54" name="CuadroTexto 81">
          <a:extLst>
            <a:ext uri="{FF2B5EF4-FFF2-40B4-BE49-F238E27FC236}">
              <a16:creationId xmlns:a16="http://schemas.microsoft.com/office/drawing/2014/main" id="{00000000-0008-0000-0400-000036000000}"/>
            </a:ext>
          </a:extLst>
        </xdr:cNvPr>
        <xdr:cNvSpPr txBox="1"/>
      </xdr:nvSpPr>
      <xdr:spPr>
        <a:xfrm>
          <a:off x="63493650" y="2683193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75,5%</a:t>
          </a:r>
        </a:p>
      </xdr:txBody>
    </xdr:sp>
    <xdr:clientData/>
  </xdr:twoCellAnchor>
  <xdr:twoCellAnchor>
    <xdr:from>
      <xdr:col>65</xdr:col>
      <xdr:colOff>2971800</xdr:colOff>
      <xdr:row>190</xdr:row>
      <xdr:rowOff>47625</xdr:rowOff>
    </xdr:from>
    <xdr:to>
      <xdr:col>65</xdr:col>
      <xdr:colOff>3629006</xdr:colOff>
      <xdr:row>191</xdr:row>
      <xdr:rowOff>133370</xdr:rowOff>
    </xdr:to>
    <xdr:sp macro="" textlink="">
      <xdr:nvSpPr>
        <xdr:cNvPr id="55" name="CuadroTexto 81">
          <a:extLst>
            <a:ext uri="{FF2B5EF4-FFF2-40B4-BE49-F238E27FC236}">
              <a16:creationId xmlns:a16="http://schemas.microsoft.com/office/drawing/2014/main" id="{00000000-0008-0000-0400-000037000000}"/>
            </a:ext>
          </a:extLst>
        </xdr:cNvPr>
        <xdr:cNvSpPr txBox="1"/>
      </xdr:nvSpPr>
      <xdr:spPr>
        <a:xfrm>
          <a:off x="63617475" y="366617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twoCellAnchor>
    <xdr:from>
      <xdr:col>65</xdr:col>
      <xdr:colOff>504825</xdr:colOff>
      <xdr:row>119</xdr:row>
      <xdr:rowOff>95270</xdr:rowOff>
    </xdr:from>
    <xdr:to>
      <xdr:col>65</xdr:col>
      <xdr:colOff>1162031</xdr:colOff>
      <xdr:row>120</xdr:row>
      <xdr:rowOff>180984</xdr:rowOff>
    </xdr:to>
    <xdr:sp macro="" textlink="">
      <xdr:nvSpPr>
        <xdr:cNvPr id="56" name="CuadroTexto 79">
          <a:extLst>
            <a:ext uri="{FF2B5EF4-FFF2-40B4-BE49-F238E27FC236}">
              <a16:creationId xmlns:a16="http://schemas.microsoft.com/office/drawing/2014/main" id="{00000000-0008-0000-0400-000038000000}"/>
            </a:ext>
          </a:extLst>
        </xdr:cNvPr>
        <xdr:cNvSpPr txBox="1"/>
      </xdr:nvSpPr>
      <xdr:spPr>
        <a:xfrm>
          <a:off x="61150500" y="231838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42,8</a:t>
          </a:r>
        </a:p>
      </xdr:txBody>
    </xdr:sp>
    <xdr:clientData/>
  </xdr:twoCellAnchor>
  <xdr:twoCellAnchor>
    <xdr:from>
      <xdr:col>65</xdr:col>
      <xdr:colOff>1066808</xdr:colOff>
      <xdr:row>115</xdr:row>
      <xdr:rowOff>66675</xdr:rowOff>
    </xdr:from>
    <xdr:to>
      <xdr:col>65</xdr:col>
      <xdr:colOff>1724014</xdr:colOff>
      <xdr:row>116</xdr:row>
      <xdr:rowOff>152420</xdr:rowOff>
    </xdr:to>
    <xdr:sp macro="" textlink="">
      <xdr:nvSpPr>
        <xdr:cNvPr id="57" name="CuadroTexto 81">
          <a:extLst>
            <a:ext uri="{FF2B5EF4-FFF2-40B4-BE49-F238E27FC236}">
              <a16:creationId xmlns:a16="http://schemas.microsoft.com/office/drawing/2014/main" id="{00000000-0008-0000-0400-000039000000}"/>
            </a:ext>
          </a:extLst>
        </xdr:cNvPr>
        <xdr:cNvSpPr txBox="1"/>
      </xdr:nvSpPr>
      <xdr:spPr>
        <a:xfrm>
          <a:off x="61712483" y="223932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131,4</a:t>
          </a:r>
        </a:p>
      </xdr:txBody>
    </xdr:sp>
    <xdr:clientData/>
  </xdr:twoCellAnchor>
  <xdr:twoCellAnchor>
    <xdr:from>
      <xdr:col>65</xdr:col>
      <xdr:colOff>1638316</xdr:colOff>
      <xdr:row>115</xdr:row>
      <xdr:rowOff>66690</xdr:rowOff>
    </xdr:from>
    <xdr:to>
      <xdr:col>65</xdr:col>
      <xdr:colOff>2276466</xdr:colOff>
      <xdr:row>116</xdr:row>
      <xdr:rowOff>152405</xdr:rowOff>
    </xdr:to>
    <xdr:sp macro="" textlink="">
      <xdr:nvSpPr>
        <xdr:cNvPr id="58" name="CuadroTexto 82">
          <a:extLst>
            <a:ext uri="{FF2B5EF4-FFF2-40B4-BE49-F238E27FC236}">
              <a16:creationId xmlns:a16="http://schemas.microsoft.com/office/drawing/2014/main" id="{00000000-0008-0000-0400-00003A000000}"/>
            </a:ext>
          </a:extLst>
        </xdr:cNvPr>
        <xdr:cNvSpPr txBox="1"/>
      </xdr:nvSpPr>
      <xdr:spPr>
        <a:xfrm>
          <a:off x="62283991" y="2239329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129,6</a:t>
          </a:r>
        </a:p>
      </xdr:txBody>
    </xdr:sp>
    <xdr:clientData/>
  </xdr:twoCellAnchor>
  <xdr:twoCellAnchor>
    <xdr:from>
      <xdr:col>65</xdr:col>
      <xdr:colOff>2209783</xdr:colOff>
      <xdr:row>115</xdr:row>
      <xdr:rowOff>142879</xdr:rowOff>
    </xdr:from>
    <xdr:to>
      <xdr:col>65</xdr:col>
      <xdr:colOff>2771774</xdr:colOff>
      <xdr:row>117</xdr:row>
      <xdr:rowOff>38093</xdr:rowOff>
    </xdr:to>
    <xdr:sp macro="" textlink="">
      <xdr:nvSpPr>
        <xdr:cNvPr id="59" name="CuadroTexto 83">
          <a:extLst>
            <a:ext uri="{FF2B5EF4-FFF2-40B4-BE49-F238E27FC236}">
              <a16:creationId xmlns:a16="http://schemas.microsoft.com/office/drawing/2014/main" id="{00000000-0008-0000-0400-00003B000000}"/>
            </a:ext>
          </a:extLst>
        </xdr:cNvPr>
        <xdr:cNvSpPr txBox="1"/>
      </xdr:nvSpPr>
      <xdr:spPr>
        <a:xfrm>
          <a:off x="62855458" y="22469479"/>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123,2</a:t>
          </a:r>
        </a:p>
      </xdr:txBody>
    </xdr:sp>
    <xdr:clientData/>
  </xdr:twoCellAnchor>
  <xdr:twoCellAnchor>
    <xdr:from>
      <xdr:col>65</xdr:col>
      <xdr:colOff>2809879</xdr:colOff>
      <xdr:row>116</xdr:row>
      <xdr:rowOff>38099</xdr:rowOff>
    </xdr:from>
    <xdr:to>
      <xdr:col>65</xdr:col>
      <xdr:colOff>3352800</xdr:colOff>
      <xdr:row>117</xdr:row>
      <xdr:rowOff>133356</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3455554" y="2255519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3381366</xdr:colOff>
      <xdr:row>116</xdr:row>
      <xdr:rowOff>95270</xdr:rowOff>
    </xdr:from>
    <xdr:to>
      <xdr:col>65</xdr:col>
      <xdr:colOff>3924300</xdr:colOff>
      <xdr:row>118</xdr:row>
      <xdr:rowOff>27</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4027041" y="22612370"/>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106,5</a:t>
          </a:r>
        </a:p>
      </xdr:txBody>
    </xdr:sp>
    <xdr:clientData/>
  </xdr:twoCellAnchor>
  <xdr:twoCellAnchor>
    <xdr:from>
      <xdr:col>65</xdr:col>
      <xdr:colOff>466725</xdr:colOff>
      <xdr:row>120</xdr:row>
      <xdr:rowOff>133379</xdr:rowOff>
    </xdr:from>
    <xdr:to>
      <xdr:col>65</xdr:col>
      <xdr:colOff>1123931</xdr:colOff>
      <xdr:row>122</xdr:row>
      <xdr:rowOff>28593</xdr:rowOff>
    </xdr:to>
    <xdr:sp macro="" textlink="">
      <xdr:nvSpPr>
        <xdr:cNvPr id="62" name="CuadroTexto 79">
          <a:extLst>
            <a:ext uri="{FF2B5EF4-FFF2-40B4-BE49-F238E27FC236}">
              <a16:creationId xmlns:a16="http://schemas.microsoft.com/office/drawing/2014/main" id="{00000000-0008-0000-0400-00003E000000}"/>
            </a:ext>
          </a:extLst>
        </xdr:cNvPr>
        <xdr:cNvSpPr txBox="1"/>
      </xdr:nvSpPr>
      <xdr:spPr>
        <a:xfrm>
          <a:off x="61112400" y="2341247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63,2%</a:t>
          </a:r>
        </a:p>
      </xdr:txBody>
    </xdr:sp>
    <xdr:clientData/>
  </xdr:twoCellAnchor>
  <xdr:twoCellAnchor>
    <xdr:from>
      <xdr:col>65</xdr:col>
      <xdr:colOff>1047758</xdr:colOff>
      <xdr:row>116</xdr:row>
      <xdr:rowOff>123834</xdr:rowOff>
    </xdr:from>
    <xdr:to>
      <xdr:col>65</xdr:col>
      <xdr:colOff>1704964</xdr:colOff>
      <xdr:row>118</xdr:row>
      <xdr:rowOff>19079</xdr:rowOff>
    </xdr:to>
    <xdr:sp macro="" textlink="">
      <xdr:nvSpPr>
        <xdr:cNvPr id="63" name="CuadroTexto 81">
          <a:extLst>
            <a:ext uri="{FF2B5EF4-FFF2-40B4-BE49-F238E27FC236}">
              <a16:creationId xmlns:a16="http://schemas.microsoft.com/office/drawing/2014/main" id="{00000000-0008-0000-0400-00003F000000}"/>
            </a:ext>
          </a:extLst>
        </xdr:cNvPr>
        <xdr:cNvSpPr txBox="1"/>
      </xdr:nvSpPr>
      <xdr:spPr>
        <a:xfrm>
          <a:off x="61693433" y="2264093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26,6%</a:t>
          </a:r>
        </a:p>
      </xdr:txBody>
    </xdr:sp>
    <xdr:clientData/>
  </xdr:twoCellAnchor>
  <xdr:twoCellAnchor>
    <xdr:from>
      <xdr:col>65</xdr:col>
      <xdr:colOff>1638316</xdr:colOff>
      <xdr:row>116</xdr:row>
      <xdr:rowOff>123849</xdr:rowOff>
    </xdr:from>
    <xdr:to>
      <xdr:col>65</xdr:col>
      <xdr:colOff>2276466</xdr:colOff>
      <xdr:row>118</xdr:row>
      <xdr:rowOff>19064</xdr:rowOff>
    </xdr:to>
    <xdr:sp macro="" textlink="">
      <xdr:nvSpPr>
        <xdr:cNvPr id="64" name="CuadroTexto 82">
          <a:extLst>
            <a:ext uri="{FF2B5EF4-FFF2-40B4-BE49-F238E27FC236}">
              <a16:creationId xmlns:a16="http://schemas.microsoft.com/office/drawing/2014/main" id="{00000000-0008-0000-0400-000040000000}"/>
            </a:ext>
          </a:extLst>
        </xdr:cNvPr>
        <xdr:cNvSpPr txBox="1"/>
      </xdr:nvSpPr>
      <xdr:spPr>
        <a:xfrm>
          <a:off x="62283991" y="2264094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25,9%</a:t>
          </a:r>
        </a:p>
      </xdr:txBody>
    </xdr:sp>
    <xdr:clientData/>
  </xdr:twoCellAnchor>
  <xdr:twoCellAnchor>
    <xdr:from>
      <xdr:col>65</xdr:col>
      <xdr:colOff>2228833</xdr:colOff>
      <xdr:row>116</xdr:row>
      <xdr:rowOff>152413</xdr:rowOff>
    </xdr:from>
    <xdr:to>
      <xdr:col>65</xdr:col>
      <xdr:colOff>2800340</xdr:colOff>
      <xdr:row>118</xdr:row>
      <xdr:rowOff>47627</xdr:rowOff>
    </xdr:to>
    <xdr:sp macro="" textlink="">
      <xdr:nvSpPr>
        <xdr:cNvPr id="65" name="CuadroTexto 83">
          <a:extLst>
            <a:ext uri="{FF2B5EF4-FFF2-40B4-BE49-F238E27FC236}">
              <a16:creationId xmlns:a16="http://schemas.microsoft.com/office/drawing/2014/main" id="{00000000-0008-0000-0400-000041000000}"/>
            </a:ext>
          </a:extLst>
        </xdr:cNvPr>
        <xdr:cNvSpPr txBox="1"/>
      </xdr:nvSpPr>
      <xdr:spPr>
        <a:xfrm>
          <a:off x="62874508" y="2266951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21,9%</a:t>
          </a:r>
        </a:p>
      </xdr:txBody>
    </xdr:sp>
    <xdr:clientData/>
  </xdr:twoCellAnchor>
  <xdr:twoCellAnchor>
    <xdr:from>
      <xdr:col>65</xdr:col>
      <xdr:colOff>2790829</xdr:colOff>
      <xdr:row>117</xdr:row>
      <xdr:rowOff>47633</xdr:rowOff>
    </xdr:from>
    <xdr:to>
      <xdr:col>65</xdr:col>
      <xdr:colOff>3352791</xdr:colOff>
      <xdr:row>118</xdr:row>
      <xdr:rowOff>142890</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3436504" y="227552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18,3%</a:t>
          </a:r>
        </a:p>
      </xdr:txBody>
    </xdr:sp>
    <xdr:clientData/>
  </xdr:twoCellAnchor>
  <xdr:twoCellAnchor>
    <xdr:from>
      <xdr:col>65</xdr:col>
      <xdr:colOff>3381366</xdr:colOff>
      <xdr:row>117</xdr:row>
      <xdr:rowOff>76220</xdr:rowOff>
    </xdr:from>
    <xdr:to>
      <xdr:col>65</xdr:col>
      <xdr:colOff>3943328</xdr:colOff>
      <xdr:row>118</xdr:row>
      <xdr:rowOff>171477</xdr:rowOff>
    </xdr:to>
    <xdr:sp macro="" textlink="">
      <xdr:nvSpPr>
        <xdr:cNvPr id="67" name="CuadroTexto 84">
          <a:extLst>
            <a:ext uri="{FF2B5EF4-FFF2-40B4-BE49-F238E27FC236}">
              <a16:creationId xmlns:a16="http://schemas.microsoft.com/office/drawing/2014/main" id="{00000000-0008-0000-0400-000043000000}"/>
            </a:ext>
          </a:extLst>
        </xdr:cNvPr>
        <xdr:cNvSpPr txBox="1"/>
      </xdr:nvSpPr>
      <xdr:spPr>
        <a:xfrm>
          <a:off x="64027041" y="2278382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14,2%</a:t>
          </a:r>
        </a:p>
      </xdr:txBody>
    </xdr:sp>
    <xdr:clientData/>
  </xdr:twoCellAnchor>
  <xdr:twoCellAnchor>
    <xdr:from>
      <xdr:col>65</xdr:col>
      <xdr:colOff>466725</xdr:colOff>
      <xdr:row>121</xdr:row>
      <xdr:rowOff>133379</xdr:rowOff>
    </xdr:from>
    <xdr:to>
      <xdr:col>65</xdr:col>
      <xdr:colOff>1123931</xdr:colOff>
      <xdr:row>123</xdr:row>
      <xdr:rowOff>28593</xdr:rowOff>
    </xdr:to>
    <xdr:sp macro="" textlink="">
      <xdr:nvSpPr>
        <xdr:cNvPr id="68" name="CuadroTexto 79">
          <a:extLst>
            <a:ext uri="{FF2B5EF4-FFF2-40B4-BE49-F238E27FC236}">
              <a16:creationId xmlns:a16="http://schemas.microsoft.com/office/drawing/2014/main" id="{00000000-0008-0000-0400-000044000000}"/>
            </a:ext>
          </a:extLst>
        </xdr:cNvPr>
        <xdr:cNvSpPr txBox="1"/>
      </xdr:nvSpPr>
      <xdr:spPr>
        <a:xfrm>
          <a:off x="61112400" y="2360297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36,8%</a:t>
          </a:r>
        </a:p>
      </xdr:txBody>
    </xdr:sp>
    <xdr:clientData/>
  </xdr:twoCellAnchor>
  <xdr:twoCellAnchor>
    <xdr:from>
      <xdr:col>65</xdr:col>
      <xdr:colOff>1057283</xdr:colOff>
      <xdr:row>119</xdr:row>
      <xdr:rowOff>152409</xdr:rowOff>
    </xdr:from>
    <xdr:to>
      <xdr:col>65</xdr:col>
      <xdr:colOff>1714489</xdr:colOff>
      <xdr:row>121</xdr:row>
      <xdr:rowOff>47654</xdr:rowOff>
    </xdr:to>
    <xdr:sp macro="" textlink="">
      <xdr:nvSpPr>
        <xdr:cNvPr id="69" name="CuadroTexto 81">
          <a:extLst>
            <a:ext uri="{FF2B5EF4-FFF2-40B4-BE49-F238E27FC236}">
              <a16:creationId xmlns:a16="http://schemas.microsoft.com/office/drawing/2014/main" id="{00000000-0008-0000-0400-000045000000}"/>
            </a:ext>
          </a:extLst>
        </xdr:cNvPr>
        <xdr:cNvSpPr txBox="1"/>
      </xdr:nvSpPr>
      <xdr:spPr>
        <a:xfrm>
          <a:off x="61702958" y="2324100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73,4%</a:t>
          </a:r>
        </a:p>
      </xdr:txBody>
    </xdr:sp>
    <xdr:clientData/>
  </xdr:twoCellAnchor>
  <xdr:twoCellAnchor>
    <xdr:from>
      <xdr:col>65</xdr:col>
      <xdr:colOff>1619266</xdr:colOff>
      <xdr:row>119</xdr:row>
      <xdr:rowOff>152424</xdr:rowOff>
    </xdr:from>
    <xdr:to>
      <xdr:col>65</xdr:col>
      <xdr:colOff>2257416</xdr:colOff>
      <xdr:row>121</xdr:row>
      <xdr:rowOff>47639</xdr:rowOff>
    </xdr:to>
    <xdr:sp macro="" textlink="">
      <xdr:nvSpPr>
        <xdr:cNvPr id="70" name="CuadroTexto 82">
          <a:extLst>
            <a:ext uri="{FF2B5EF4-FFF2-40B4-BE49-F238E27FC236}">
              <a16:creationId xmlns:a16="http://schemas.microsoft.com/office/drawing/2014/main" id="{00000000-0008-0000-0400-000046000000}"/>
            </a:ext>
          </a:extLst>
        </xdr:cNvPr>
        <xdr:cNvSpPr txBox="1"/>
      </xdr:nvSpPr>
      <xdr:spPr>
        <a:xfrm>
          <a:off x="62264941" y="2324102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74,1%</a:t>
          </a:r>
        </a:p>
      </xdr:txBody>
    </xdr:sp>
    <xdr:clientData/>
  </xdr:twoCellAnchor>
  <xdr:twoCellAnchor>
    <xdr:from>
      <xdr:col>65</xdr:col>
      <xdr:colOff>2209783</xdr:colOff>
      <xdr:row>119</xdr:row>
      <xdr:rowOff>152413</xdr:rowOff>
    </xdr:from>
    <xdr:to>
      <xdr:col>65</xdr:col>
      <xdr:colOff>2781290</xdr:colOff>
      <xdr:row>121</xdr:row>
      <xdr:rowOff>47627</xdr:rowOff>
    </xdr:to>
    <xdr:sp macro="" textlink="">
      <xdr:nvSpPr>
        <xdr:cNvPr id="71" name="CuadroTexto 83">
          <a:extLst>
            <a:ext uri="{FF2B5EF4-FFF2-40B4-BE49-F238E27FC236}">
              <a16:creationId xmlns:a16="http://schemas.microsoft.com/office/drawing/2014/main" id="{00000000-0008-0000-0400-000047000000}"/>
            </a:ext>
          </a:extLst>
        </xdr:cNvPr>
        <xdr:cNvSpPr txBox="1"/>
      </xdr:nvSpPr>
      <xdr:spPr>
        <a:xfrm>
          <a:off x="62855458" y="2324101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78,1%</a:t>
          </a:r>
        </a:p>
      </xdr:txBody>
    </xdr:sp>
    <xdr:clientData/>
  </xdr:twoCellAnchor>
  <xdr:twoCellAnchor>
    <xdr:from>
      <xdr:col>65</xdr:col>
      <xdr:colOff>2781304</xdr:colOff>
      <xdr:row>119</xdr:row>
      <xdr:rowOff>161933</xdr:rowOff>
    </xdr:from>
    <xdr:to>
      <xdr:col>65</xdr:col>
      <xdr:colOff>3343266</xdr:colOff>
      <xdr:row>121</xdr:row>
      <xdr:rowOff>66690</xdr:rowOff>
    </xdr:to>
    <xdr:sp macro="" textlink="">
      <xdr:nvSpPr>
        <xdr:cNvPr id="72" name="CuadroTexto 84">
          <a:extLst>
            <a:ext uri="{FF2B5EF4-FFF2-40B4-BE49-F238E27FC236}">
              <a16:creationId xmlns:a16="http://schemas.microsoft.com/office/drawing/2014/main" id="{00000000-0008-0000-0400-000048000000}"/>
            </a:ext>
          </a:extLst>
        </xdr:cNvPr>
        <xdr:cNvSpPr txBox="1"/>
      </xdr:nvSpPr>
      <xdr:spPr>
        <a:xfrm>
          <a:off x="63426979" y="232505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81,7%</a:t>
          </a:r>
        </a:p>
      </xdr:txBody>
    </xdr:sp>
    <xdr:clientData/>
  </xdr:twoCellAnchor>
  <xdr:twoCellAnchor>
    <xdr:from>
      <xdr:col>65</xdr:col>
      <xdr:colOff>3362316</xdr:colOff>
      <xdr:row>119</xdr:row>
      <xdr:rowOff>161945</xdr:rowOff>
    </xdr:from>
    <xdr:to>
      <xdr:col>65</xdr:col>
      <xdr:colOff>3924278</xdr:colOff>
      <xdr:row>121</xdr:row>
      <xdr:rowOff>66702</xdr:rowOff>
    </xdr:to>
    <xdr:sp macro="" textlink="">
      <xdr:nvSpPr>
        <xdr:cNvPr id="73" name="CuadroTexto 84">
          <a:extLst>
            <a:ext uri="{FF2B5EF4-FFF2-40B4-BE49-F238E27FC236}">
              <a16:creationId xmlns:a16="http://schemas.microsoft.com/office/drawing/2014/main" id="{00000000-0008-0000-0400-000049000000}"/>
            </a:ext>
          </a:extLst>
        </xdr:cNvPr>
        <xdr:cNvSpPr txBox="1"/>
      </xdr:nvSpPr>
      <xdr:spPr>
        <a:xfrm>
          <a:off x="64007991" y="2325054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85,8%</a:t>
          </a:r>
        </a:p>
      </xdr:txBody>
    </xdr:sp>
    <xdr:clientData/>
  </xdr:twoCellAnchor>
  <xdr:twoCellAnchor>
    <xdr:from>
      <xdr:col>65</xdr:col>
      <xdr:colOff>3952866</xdr:colOff>
      <xdr:row>116</xdr:row>
      <xdr:rowOff>142890</xdr:rowOff>
    </xdr:from>
    <xdr:to>
      <xdr:col>65</xdr:col>
      <xdr:colOff>4448175</xdr:colOff>
      <xdr:row>118</xdr:row>
      <xdr:rowOff>47647</xdr:rowOff>
    </xdr:to>
    <xdr:sp macro="" textlink="">
      <xdr:nvSpPr>
        <xdr:cNvPr id="74" name="CuadroTexto 84">
          <a:extLst>
            <a:ext uri="{FF2B5EF4-FFF2-40B4-BE49-F238E27FC236}">
              <a16:creationId xmlns:a16="http://schemas.microsoft.com/office/drawing/2014/main" id="{00000000-0008-0000-0400-00004A000000}"/>
            </a:ext>
          </a:extLst>
        </xdr:cNvPr>
        <xdr:cNvSpPr txBox="1"/>
      </xdr:nvSpPr>
      <xdr:spPr>
        <a:xfrm>
          <a:off x="64598541" y="226599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101,4</a:t>
          </a:r>
        </a:p>
      </xdr:txBody>
    </xdr:sp>
    <xdr:clientData/>
  </xdr:twoCellAnchor>
  <xdr:twoCellAnchor>
    <xdr:from>
      <xdr:col>65</xdr:col>
      <xdr:colOff>3981441</xdr:colOff>
      <xdr:row>117</xdr:row>
      <xdr:rowOff>104790</xdr:rowOff>
    </xdr:from>
    <xdr:to>
      <xdr:col>65</xdr:col>
      <xdr:colOff>4543403</xdr:colOff>
      <xdr:row>119</xdr:row>
      <xdr:rowOff>9547</xdr:rowOff>
    </xdr:to>
    <xdr:sp macro="" textlink="">
      <xdr:nvSpPr>
        <xdr:cNvPr id="75" name="CuadroTexto 84">
          <a:extLst>
            <a:ext uri="{FF2B5EF4-FFF2-40B4-BE49-F238E27FC236}">
              <a16:creationId xmlns:a16="http://schemas.microsoft.com/office/drawing/2014/main" id="{00000000-0008-0000-0400-00004B000000}"/>
            </a:ext>
          </a:extLst>
        </xdr:cNvPr>
        <xdr:cNvSpPr txBox="1"/>
      </xdr:nvSpPr>
      <xdr:spPr>
        <a:xfrm>
          <a:off x="64627116" y="228123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9,9%</a:t>
          </a:r>
        </a:p>
      </xdr:txBody>
    </xdr:sp>
    <xdr:clientData/>
  </xdr:twoCellAnchor>
  <xdr:twoCellAnchor>
    <xdr:from>
      <xdr:col>65</xdr:col>
      <xdr:colOff>3943341</xdr:colOff>
      <xdr:row>119</xdr:row>
      <xdr:rowOff>142890</xdr:rowOff>
    </xdr:from>
    <xdr:to>
      <xdr:col>65</xdr:col>
      <xdr:colOff>4505303</xdr:colOff>
      <xdr:row>121</xdr:row>
      <xdr:rowOff>47647</xdr:rowOff>
    </xdr:to>
    <xdr:sp macro="" textlink="">
      <xdr:nvSpPr>
        <xdr:cNvPr id="76" name="CuadroTexto 84">
          <a:extLst>
            <a:ext uri="{FF2B5EF4-FFF2-40B4-BE49-F238E27FC236}">
              <a16:creationId xmlns:a16="http://schemas.microsoft.com/office/drawing/2014/main" id="{00000000-0008-0000-0400-00004C000000}"/>
            </a:ext>
          </a:extLst>
        </xdr:cNvPr>
        <xdr:cNvSpPr txBox="1"/>
      </xdr:nvSpPr>
      <xdr:spPr>
        <a:xfrm>
          <a:off x="64589016" y="232314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90,1%</a:t>
          </a:r>
        </a:p>
      </xdr:txBody>
    </xdr:sp>
    <xdr:clientData/>
  </xdr:twoCellAnchor>
  <xdr:twoCellAnchor>
    <xdr:from>
      <xdr:col>65</xdr:col>
      <xdr:colOff>4571991</xdr:colOff>
      <xdr:row>118</xdr:row>
      <xdr:rowOff>9540</xdr:rowOff>
    </xdr:from>
    <xdr:to>
      <xdr:col>65</xdr:col>
      <xdr:colOff>5029188</xdr:colOff>
      <xdr:row>119</xdr:row>
      <xdr:rowOff>104797</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5217666" y="229076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56,3</a:t>
          </a:r>
        </a:p>
      </xdr:txBody>
    </xdr:sp>
    <xdr:clientData/>
  </xdr:twoCellAnchor>
  <xdr:twoCellAnchor>
    <xdr:from>
      <xdr:col>65</xdr:col>
      <xdr:colOff>4562466</xdr:colOff>
      <xdr:row>118</xdr:row>
      <xdr:rowOff>161940</xdr:rowOff>
    </xdr:from>
    <xdr:to>
      <xdr:col>65</xdr:col>
      <xdr:colOff>5124428</xdr:colOff>
      <xdr:row>120</xdr:row>
      <xdr:rowOff>66697</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5208141" y="230600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8,8%</a:t>
          </a:r>
        </a:p>
      </xdr:txBody>
    </xdr:sp>
    <xdr:clientData/>
  </xdr:twoCellAnchor>
  <xdr:twoCellAnchor>
    <xdr:from>
      <xdr:col>65</xdr:col>
      <xdr:colOff>4543416</xdr:colOff>
      <xdr:row>120</xdr:row>
      <xdr:rowOff>142890</xdr:rowOff>
    </xdr:from>
    <xdr:to>
      <xdr:col>65</xdr:col>
      <xdr:colOff>5105378</xdr:colOff>
      <xdr:row>122</xdr:row>
      <xdr:rowOff>47647</xdr:rowOff>
    </xdr:to>
    <xdr:sp macro="" textlink="">
      <xdr:nvSpPr>
        <xdr:cNvPr id="79" name="CuadroTexto 84">
          <a:extLst>
            <a:ext uri="{FF2B5EF4-FFF2-40B4-BE49-F238E27FC236}">
              <a16:creationId xmlns:a16="http://schemas.microsoft.com/office/drawing/2014/main" id="{00000000-0008-0000-0400-00004F000000}"/>
            </a:ext>
          </a:extLst>
        </xdr:cNvPr>
        <xdr:cNvSpPr txBox="1"/>
      </xdr:nvSpPr>
      <xdr:spPr>
        <a:xfrm>
          <a:off x="65189091" y="234219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91,2%</a:t>
          </a:r>
        </a:p>
      </xdr:txBody>
    </xdr:sp>
    <xdr:clientData/>
  </xdr:twoCellAnchor>
  <xdr:twoCellAnchor>
    <xdr:from>
      <xdr:col>65</xdr:col>
      <xdr:colOff>5181591</xdr:colOff>
      <xdr:row>119</xdr:row>
      <xdr:rowOff>133365</xdr:rowOff>
    </xdr:from>
    <xdr:to>
      <xdr:col>65</xdr:col>
      <xdr:colOff>5638788</xdr:colOff>
      <xdr:row>121</xdr:row>
      <xdr:rowOff>38122</xdr:rowOff>
    </xdr:to>
    <xdr:sp macro="" textlink="">
      <xdr:nvSpPr>
        <xdr:cNvPr id="80" name="CuadroTexto 84">
          <a:extLst>
            <a:ext uri="{FF2B5EF4-FFF2-40B4-BE49-F238E27FC236}">
              <a16:creationId xmlns:a16="http://schemas.microsoft.com/office/drawing/2014/main" id="{00000000-0008-0000-0400-000050000000}"/>
            </a:ext>
          </a:extLst>
        </xdr:cNvPr>
        <xdr:cNvSpPr txBox="1"/>
      </xdr:nvSpPr>
      <xdr:spPr>
        <a:xfrm>
          <a:off x="65827266" y="232219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6,6</a:t>
          </a:r>
        </a:p>
      </xdr:txBody>
    </xdr:sp>
    <xdr:clientData/>
  </xdr:twoCellAnchor>
  <xdr:twoCellAnchor>
    <xdr:from>
      <xdr:col>65</xdr:col>
      <xdr:colOff>5124441</xdr:colOff>
      <xdr:row>120</xdr:row>
      <xdr:rowOff>95265</xdr:rowOff>
    </xdr:from>
    <xdr:to>
      <xdr:col>65</xdr:col>
      <xdr:colOff>5686403</xdr:colOff>
      <xdr:row>122</xdr:row>
      <xdr:rowOff>22</xdr:rowOff>
    </xdr:to>
    <xdr:sp macro="" textlink="">
      <xdr:nvSpPr>
        <xdr:cNvPr id="81" name="CuadroTexto 84">
          <a:extLst>
            <a:ext uri="{FF2B5EF4-FFF2-40B4-BE49-F238E27FC236}">
              <a16:creationId xmlns:a16="http://schemas.microsoft.com/office/drawing/2014/main" id="{00000000-0008-0000-0400-000051000000}"/>
            </a:ext>
          </a:extLst>
        </xdr:cNvPr>
        <xdr:cNvSpPr txBox="1"/>
      </xdr:nvSpPr>
      <xdr:spPr>
        <a:xfrm>
          <a:off x="65770116" y="233743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15,7%</a:t>
          </a:r>
        </a:p>
      </xdr:txBody>
    </xdr:sp>
    <xdr:clientData/>
  </xdr:twoCellAnchor>
  <xdr:twoCellAnchor>
    <xdr:from>
      <xdr:col>65</xdr:col>
      <xdr:colOff>5133966</xdr:colOff>
      <xdr:row>121</xdr:row>
      <xdr:rowOff>57165</xdr:rowOff>
    </xdr:from>
    <xdr:to>
      <xdr:col>65</xdr:col>
      <xdr:colOff>5695928</xdr:colOff>
      <xdr:row>122</xdr:row>
      <xdr:rowOff>152422</xdr:rowOff>
    </xdr:to>
    <xdr:sp macro="" textlink="">
      <xdr:nvSpPr>
        <xdr:cNvPr id="82" name="CuadroTexto 84">
          <a:extLst>
            <a:ext uri="{FF2B5EF4-FFF2-40B4-BE49-F238E27FC236}">
              <a16:creationId xmlns:a16="http://schemas.microsoft.com/office/drawing/2014/main" id="{00000000-0008-0000-0400-000052000000}"/>
            </a:ext>
          </a:extLst>
        </xdr:cNvPr>
        <xdr:cNvSpPr txBox="1"/>
      </xdr:nvSpPr>
      <xdr:spPr>
        <a:xfrm>
          <a:off x="65779641" y="235267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84,3%</a:t>
          </a:r>
        </a:p>
      </xdr:txBody>
    </xdr:sp>
    <xdr:clientData/>
  </xdr:twoCellAnchor>
  <xdr:twoCellAnchor>
    <xdr:from>
      <xdr:col>65</xdr:col>
      <xdr:colOff>781050</xdr:colOff>
      <xdr:row>176</xdr:row>
      <xdr:rowOff>20</xdr:rowOff>
    </xdr:from>
    <xdr:to>
      <xdr:col>65</xdr:col>
      <xdr:colOff>1438256</xdr:colOff>
      <xdr:row>177</xdr:row>
      <xdr:rowOff>85734</xdr:rowOff>
    </xdr:to>
    <xdr:sp macro="" textlink="">
      <xdr:nvSpPr>
        <xdr:cNvPr id="83" name="CuadroTexto 79">
          <a:extLst>
            <a:ext uri="{FF2B5EF4-FFF2-40B4-BE49-F238E27FC236}">
              <a16:creationId xmlns:a16="http://schemas.microsoft.com/office/drawing/2014/main" id="{00000000-0008-0000-0400-000053000000}"/>
            </a:ext>
          </a:extLst>
        </xdr:cNvPr>
        <xdr:cNvSpPr txBox="1"/>
      </xdr:nvSpPr>
      <xdr:spPr>
        <a:xfrm>
          <a:off x="61426725" y="3394712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42,8</a:t>
          </a:r>
        </a:p>
      </xdr:txBody>
    </xdr:sp>
    <xdr:clientData/>
  </xdr:twoCellAnchor>
  <xdr:twoCellAnchor>
    <xdr:from>
      <xdr:col>65</xdr:col>
      <xdr:colOff>1323983</xdr:colOff>
      <xdr:row>172</xdr:row>
      <xdr:rowOff>152400</xdr:rowOff>
    </xdr:from>
    <xdr:to>
      <xdr:col>65</xdr:col>
      <xdr:colOff>1981189</xdr:colOff>
      <xdr:row>174</xdr:row>
      <xdr:rowOff>47645</xdr:rowOff>
    </xdr:to>
    <xdr:sp macro="" textlink="">
      <xdr:nvSpPr>
        <xdr:cNvPr id="84" name="CuadroTexto 81">
          <a:extLst>
            <a:ext uri="{FF2B5EF4-FFF2-40B4-BE49-F238E27FC236}">
              <a16:creationId xmlns:a16="http://schemas.microsoft.com/office/drawing/2014/main" id="{00000000-0008-0000-0400-000054000000}"/>
            </a:ext>
          </a:extLst>
        </xdr:cNvPr>
        <xdr:cNvSpPr txBox="1"/>
      </xdr:nvSpPr>
      <xdr:spPr>
        <a:xfrm>
          <a:off x="61969658" y="333375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131,4</a:t>
          </a:r>
        </a:p>
      </xdr:txBody>
    </xdr:sp>
    <xdr:clientData/>
  </xdr:twoCellAnchor>
  <xdr:twoCellAnchor>
    <xdr:from>
      <xdr:col>65</xdr:col>
      <xdr:colOff>1866916</xdr:colOff>
      <xdr:row>172</xdr:row>
      <xdr:rowOff>152415</xdr:rowOff>
    </xdr:from>
    <xdr:to>
      <xdr:col>65</xdr:col>
      <xdr:colOff>2505066</xdr:colOff>
      <xdr:row>174</xdr:row>
      <xdr:rowOff>47630</xdr:rowOff>
    </xdr:to>
    <xdr:sp macro="" textlink="">
      <xdr:nvSpPr>
        <xdr:cNvPr id="85" name="CuadroTexto 82">
          <a:extLst>
            <a:ext uri="{FF2B5EF4-FFF2-40B4-BE49-F238E27FC236}">
              <a16:creationId xmlns:a16="http://schemas.microsoft.com/office/drawing/2014/main" id="{00000000-0008-0000-0400-000055000000}"/>
            </a:ext>
          </a:extLst>
        </xdr:cNvPr>
        <xdr:cNvSpPr txBox="1"/>
      </xdr:nvSpPr>
      <xdr:spPr>
        <a:xfrm>
          <a:off x="62512591" y="3333751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129,6</a:t>
          </a:r>
        </a:p>
      </xdr:txBody>
    </xdr:sp>
    <xdr:clientData/>
  </xdr:twoCellAnchor>
  <xdr:twoCellAnchor>
    <xdr:from>
      <xdr:col>65</xdr:col>
      <xdr:colOff>2409808</xdr:colOff>
      <xdr:row>173</xdr:row>
      <xdr:rowOff>9529</xdr:rowOff>
    </xdr:from>
    <xdr:to>
      <xdr:col>65</xdr:col>
      <xdr:colOff>2971799</xdr:colOff>
      <xdr:row>174</xdr:row>
      <xdr:rowOff>95243</xdr:rowOff>
    </xdr:to>
    <xdr:sp macro="" textlink="">
      <xdr:nvSpPr>
        <xdr:cNvPr id="86" name="CuadroTexto 83">
          <a:extLst>
            <a:ext uri="{FF2B5EF4-FFF2-40B4-BE49-F238E27FC236}">
              <a16:creationId xmlns:a16="http://schemas.microsoft.com/office/drawing/2014/main" id="{00000000-0008-0000-0400-000056000000}"/>
            </a:ext>
          </a:extLst>
        </xdr:cNvPr>
        <xdr:cNvSpPr txBox="1"/>
      </xdr:nvSpPr>
      <xdr:spPr>
        <a:xfrm>
          <a:off x="63055483" y="33385129"/>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123,2</a:t>
          </a:r>
        </a:p>
      </xdr:txBody>
    </xdr:sp>
    <xdr:clientData/>
  </xdr:twoCellAnchor>
  <xdr:twoCellAnchor>
    <xdr:from>
      <xdr:col>65</xdr:col>
      <xdr:colOff>2962279</xdr:colOff>
      <xdr:row>173</xdr:row>
      <xdr:rowOff>95249</xdr:rowOff>
    </xdr:from>
    <xdr:to>
      <xdr:col>65</xdr:col>
      <xdr:colOff>3505200</xdr:colOff>
      <xdr:row>175</xdr:row>
      <xdr:rowOff>6</xdr:rowOff>
    </xdr:to>
    <xdr:sp macro="" textlink="">
      <xdr:nvSpPr>
        <xdr:cNvPr id="87" name="CuadroTexto 84">
          <a:extLst>
            <a:ext uri="{FF2B5EF4-FFF2-40B4-BE49-F238E27FC236}">
              <a16:creationId xmlns:a16="http://schemas.microsoft.com/office/drawing/2014/main" id="{00000000-0008-0000-0400-000057000000}"/>
            </a:ext>
          </a:extLst>
        </xdr:cNvPr>
        <xdr:cNvSpPr txBox="1"/>
      </xdr:nvSpPr>
      <xdr:spPr>
        <a:xfrm>
          <a:off x="63607954" y="3347084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3514716</xdr:colOff>
      <xdr:row>173</xdr:row>
      <xdr:rowOff>123845</xdr:rowOff>
    </xdr:from>
    <xdr:to>
      <xdr:col>65</xdr:col>
      <xdr:colOff>4057650</xdr:colOff>
      <xdr:row>175</xdr:row>
      <xdr:rowOff>28602</xdr:rowOff>
    </xdr:to>
    <xdr:sp macro="" textlink="">
      <xdr:nvSpPr>
        <xdr:cNvPr id="88" name="CuadroTexto 84">
          <a:extLst>
            <a:ext uri="{FF2B5EF4-FFF2-40B4-BE49-F238E27FC236}">
              <a16:creationId xmlns:a16="http://schemas.microsoft.com/office/drawing/2014/main" id="{00000000-0008-0000-0400-000058000000}"/>
            </a:ext>
          </a:extLst>
        </xdr:cNvPr>
        <xdr:cNvSpPr txBox="1"/>
      </xdr:nvSpPr>
      <xdr:spPr>
        <a:xfrm>
          <a:off x="64160391" y="3349944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106,5</a:t>
          </a:r>
        </a:p>
      </xdr:txBody>
    </xdr:sp>
    <xdr:clientData/>
  </xdr:twoCellAnchor>
  <xdr:twoCellAnchor>
    <xdr:from>
      <xdr:col>65</xdr:col>
      <xdr:colOff>4048116</xdr:colOff>
      <xdr:row>173</xdr:row>
      <xdr:rowOff>171465</xdr:rowOff>
    </xdr:from>
    <xdr:to>
      <xdr:col>65</xdr:col>
      <xdr:colOff>4543425</xdr:colOff>
      <xdr:row>175</xdr:row>
      <xdr:rowOff>76222</xdr:rowOff>
    </xdr:to>
    <xdr:sp macro="" textlink="">
      <xdr:nvSpPr>
        <xdr:cNvPr id="89" name="CuadroTexto 84">
          <a:extLst>
            <a:ext uri="{FF2B5EF4-FFF2-40B4-BE49-F238E27FC236}">
              <a16:creationId xmlns:a16="http://schemas.microsoft.com/office/drawing/2014/main" id="{00000000-0008-0000-0400-000059000000}"/>
            </a:ext>
          </a:extLst>
        </xdr:cNvPr>
        <xdr:cNvSpPr txBox="1"/>
      </xdr:nvSpPr>
      <xdr:spPr>
        <a:xfrm>
          <a:off x="64693791" y="33547065"/>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101,4</a:t>
          </a:r>
        </a:p>
      </xdr:txBody>
    </xdr:sp>
    <xdr:clientData/>
  </xdr:twoCellAnchor>
  <xdr:twoCellAnchor>
    <xdr:from>
      <xdr:col>65</xdr:col>
      <xdr:colOff>4629141</xdr:colOff>
      <xdr:row>175</xdr:row>
      <xdr:rowOff>85740</xdr:rowOff>
    </xdr:from>
    <xdr:to>
      <xdr:col>65</xdr:col>
      <xdr:colOff>5086338</xdr:colOff>
      <xdr:row>176</xdr:row>
      <xdr:rowOff>180997</xdr:rowOff>
    </xdr:to>
    <xdr:sp macro="" textlink="">
      <xdr:nvSpPr>
        <xdr:cNvPr id="90" name="CuadroTexto 84">
          <a:extLst>
            <a:ext uri="{FF2B5EF4-FFF2-40B4-BE49-F238E27FC236}">
              <a16:creationId xmlns:a16="http://schemas.microsoft.com/office/drawing/2014/main" id="{00000000-0008-0000-0400-00005A000000}"/>
            </a:ext>
          </a:extLst>
        </xdr:cNvPr>
        <xdr:cNvSpPr txBox="1"/>
      </xdr:nvSpPr>
      <xdr:spPr>
        <a:xfrm>
          <a:off x="65274816" y="338423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56,3</a:t>
          </a:r>
        </a:p>
      </xdr:txBody>
    </xdr:sp>
    <xdr:clientData/>
  </xdr:twoCellAnchor>
  <xdr:twoCellAnchor>
    <xdr:from>
      <xdr:col>65</xdr:col>
      <xdr:colOff>5191116</xdr:colOff>
      <xdr:row>177</xdr:row>
      <xdr:rowOff>47640</xdr:rowOff>
    </xdr:from>
    <xdr:to>
      <xdr:col>65</xdr:col>
      <xdr:colOff>5648313</xdr:colOff>
      <xdr:row>178</xdr:row>
      <xdr:rowOff>142897</xdr:rowOff>
    </xdr:to>
    <xdr:sp macro="" textlink="">
      <xdr:nvSpPr>
        <xdr:cNvPr id="91" name="CuadroTexto 84">
          <a:extLst>
            <a:ext uri="{FF2B5EF4-FFF2-40B4-BE49-F238E27FC236}">
              <a16:creationId xmlns:a16="http://schemas.microsoft.com/office/drawing/2014/main" id="{00000000-0008-0000-0400-00005B000000}"/>
            </a:ext>
          </a:extLst>
        </xdr:cNvPr>
        <xdr:cNvSpPr txBox="1"/>
      </xdr:nvSpPr>
      <xdr:spPr>
        <a:xfrm>
          <a:off x="65836791" y="341852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72"/>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11.85546875" style="25" bestFit="1"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7" ht="20.25" x14ac:dyDescent="0.3">
      <c r="B2" s="156" t="s">
        <v>63</v>
      </c>
      <c r="C2" s="156"/>
      <c r="D2" s="156"/>
      <c r="E2" s="156"/>
      <c r="F2" s="156"/>
      <c r="G2" s="156"/>
      <c r="H2" s="156"/>
      <c r="I2" s="156"/>
      <c r="J2" s="156"/>
      <c r="K2" s="156"/>
      <c r="L2" s="156"/>
      <c r="M2" s="156"/>
      <c r="N2" s="156"/>
      <c r="O2" s="156"/>
      <c r="P2" s="156"/>
      <c r="Q2" s="156"/>
      <c r="R2" s="156"/>
      <c r="S2" s="156"/>
      <c r="T2" s="156"/>
      <c r="U2" s="156"/>
    </row>
    <row r="3" spans="1:87" ht="20.25" x14ac:dyDescent="0.3">
      <c r="B3" s="5" t="s">
        <v>62</v>
      </c>
      <c r="C3" s="8"/>
      <c r="D3" s="8"/>
      <c r="E3" s="8"/>
      <c r="F3" s="8"/>
      <c r="G3" s="8"/>
      <c r="H3" s="8"/>
      <c r="I3" s="8"/>
      <c r="J3" s="8"/>
      <c r="K3" s="8"/>
      <c r="L3" s="8"/>
      <c r="M3" s="8"/>
      <c r="N3" s="8"/>
      <c r="O3" s="8"/>
      <c r="P3" s="8"/>
      <c r="Q3" s="8"/>
      <c r="R3" s="8"/>
      <c r="S3" s="8"/>
      <c r="T3" s="8"/>
      <c r="U3" s="8"/>
    </row>
    <row r="4" spans="1:87" ht="17.25" x14ac:dyDescent="0.3">
      <c r="B4" s="5" t="s">
        <v>64</v>
      </c>
      <c r="C4" s="2"/>
      <c r="D4" s="2"/>
      <c r="E4" s="2"/>
      <c r="F4" s="2"/>
      <c r="G4" s="2"/>
      <c r="H4" s="2"/>
      <c r="I4" s="2"/>
      <c r="J4" s="2"/>
      <c r="K4" s="2"/>
      <c r="L4" s="2"/>
      <c r="M4" s="2"/>
      <c r="N4" s="2"/>
      <c r="O4" s="2"/>
      <c r="P4" s="2"/>
      <c r="Q4" s="2"/>
      <c r="R4" s="1"/>
    </row>
    <row r="5" spans="1:87" ht="17.25" x14ac:dyDescent="0.3">
      <c r="B5" s="5"/>
      <c r="C5" s="2"/>
      <c r="D5" s="2"/>
      <c r="E5" s="2"/>
      <c r="F5" s="2"/>
      <c r="G5" s="2"/>
      <c r="H5" s="2"/>
      <c r="I5" s="2"/>
      <c r="J5" s="2"/>
      <c r="K5" s="2"/>
      <c r="L5" s="2"/>
      <c r="M5" s="2"/>
      <c r="N5" s="2"/>
      <c r="O5" s="2"/>
      <c r="P5" s="2"/>
      <c r="Q5" s="2"/>
      <c r="R5" s="1"/>
    </row>
    <row r="6" spans="1:87" ht="30" customHeight="1" x14ac:dyDescent="0.3">
      <c r="B6" s="157" t="s">
        <v>0</v>
      </c>
      <c r="C6" s="157" t="s">
        <v>1</v>
      </c>
      <c r="D6" s="158" t="s">
        <v>168</v>
      </c>
      <c r="E6" s="162" t="s">
        <v>115</v>
      </c>
      <c r="F6" s="162" t="s">
        <v>116</v>
      </c>
      <c r="G6" s="157" t="s">
        <v>65</v>
      </c>
      <c r="H6" s="159" t="s">
        <v>72</v>
      </c>
      <c r="I6" s="159" t="s">
        <v>71</v>
      </c>
      <c r="J6" s="157" t="s">
        <v>70</v>
      </c>
      <c r="K6" s="159" t="s">
        <v>73</v>
      </c>
      <c r="L6" s="159" t="s">
        <v>74</v>
      </c>
      <c r="M6" s="159" t="s">
        <v>75</v>
      </c>
      <c r="N6" s="159" t="s">
        <v>76</v>
      </c>
      <c r="O6" s="2"/>
      <c r="P6" s="2"/>
      <c r="Q6" s="2"/>
      <c r="R6" s="1"/>
    </row>
    <row r="7" spans="1:87" ht="32.25" customHeight="1" x14ac:dyDescent="0.3">
      <c r="B7" s="157"/>
      <c r="C7" s="157"/>
      <c r="D7" s="158"/>
      <c r="E7" s="163"/>
      <c r="F7" s="163"/>
      <c r="G7" s="157"/>
      <c r="H7" s="160"/>
      <c r="I7" s="160"/>
      <c r="J7" s="157"/>
      <c r="K7" s="160"/>
      <c r="L7" s="160"/>
      <c r="M7" s="160"/>
      <c r="N7" s="160"/>
      <c r="P7" s="69">
        <v>2022</v>
      </c>
      <c r="Q7" s="69">
        <v>2022</v>
      </c>
      <c r="R7" s="69">
        <v>2022</v>
      </c>
      <c r="S7" s="69">
        <v>2023</v>
      </c>
      <c r="T7" s="69">
        <v>2023</v>
      </c>
      <c r="U7" s="69">
        <v>2023</v>
      </c>
      <c r="V7" s="69">
        <v>2024</v>
      </c>
      <c r="W7" s="69">
        <v>2024</v>
      </c>
      <c r="X7" s="69">
        <v>2024</v>
      </c>
      <c r="Y7" s="69">
        <v>2025</v>
      </c>
      <c r="Z7" s="69">
        <v>2025</v>
      </c>
      <c r="AA7" s="69">
        <v>2025</v>
      </c>
      <c r="AB7" s="69">
        <v>2026</v>
      </c>
      <c r="AC7" s="69">
        <v>2026</v>
      </c>
      <c r="AD7" s="69">
        <v>2026</v>
      </c>
      <c r="AE7" s="69">
        <v>2027</v>
      </c>
      <c r="AF7" s="69">
        <v>2027</v>
      </c>
      <c r="AG7" s="69">
        <v>2027</v>
      </c>
      <c r="AH7" s="69">
        <v>2028</v>
      </c>
      <c r="AI7" s="69">
        <v>2028</v>
      </c>
      <c r="AJ7" s="69">
        <v>2028</v>
      </c>
      <c r="AK7" s="69">
        <v>2029</v>
      </c>
      <c r="AL7" s="69">
        <v>2029</v>
      </c>
      <c r="AM7" s="69">
        <v>2029</v>
      </c>
      <c r="AN7" s="70" t="s">
        <v>171</v>
      </c>
      <c r="AO7" s="70" t="s">
        <v>171</v>
      </c>
      <c r="AP7" s="70" t="s">
        <v>171</v>
      </c>
      <c r="AQ7" s="140"/>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row>
    <row r="8" spans="1:87" ht="21" customHeight="1" x14ac:dyDescent="0.3">
      <c r="B8" s="157"/>
      <c r="C8" s="157"/>
      <c r="D8" s="158"/>
      <c r="E8" s="27">
        <v>44834</v>
      </c>
      <c r="F8" s="27">
        <f>+$E$8</f>
        <v>44834</v>
      </c>
      <c r="G8" s="157"/>
      <c r="H8" s="161"/>
      <c r="I8" s="161"/>
      <c r="J8" s="157"/>
      <c r="K8" s="161"/>
      <c r="L8" s="161"/>
      <c r="M8" s="161"/>
      <c r="N8" s="161"/>
      <c r="O8" s="31"/>
      <c r="P8" s="22" t="s">
        <v>2</v>
      </c>
      <c r="Q8" s="30" t="s">
        <v>118</v>
      </c>
      <c r="R8" s="22" t="s">
        <v>59</v>
      </c>
      <c r="S8" s="22" t="s">
        <v>2</v>
      </c>
      <c r="T8" s="30" t="s">
        <v>118</v>
      </c>
      <c r="U8" s="22" t="s">
        <v>59</v>
      </c>
      <c r="V8" s="22" t="s">
        <v>2</v>
      </c>
      <c r="W8" s="30" t="s">
        <v>118</v>
      </c>
      <c r="X8" s="22" t="s">
        <v>59</v>
      </c>
      <c r="Y8" s="22" t="s">
        <v>2</v>
      </c>
      <c r="Z8" s="30" t="s">
        <v>118</v>
      </c>
      <c r="AA8" s="22" t="s">
        <v>59</v>
      </c>
      <c r="AB8" s="22" t="s">
        <v>2</v>
      </c>
      <c r="AC8" s="30" t="s">
        <v>118</v>
      </c>
      <c r="AD8" s="22" t="s">
        <v>59</v>
      </c>
      <c r="AE8" s="22" t="s">
        <v>2</v>
      </c>
      <c r="AF8" s="30" t="s">
        <v>118</v>
      </c>
      <c r="AG8" s="22" t="s">
        <v>59</v>
      </c>
      <c r="AH8" s="22" t="s">
        <v>2</v>
      </c>
      <c r="AI8" s="30" t="s">
        <v>118</v>
      </c>
      <c r="AJ8" s="22" t="s">
        <v>59</v>
      </c>
      <c r="AK8" s="22" t="s">
        <v>2</v>
      </c>
      <c r="AL8" s="30" t="s">
        <v>118</v>
      </c>
      <c r="AM8" s="22" t="s">
        <v>59</v>
      </c>
      <c r="AN8" s="22" t="s">
        <v>2</v>
      </c>
      <c r="AO8" s="30" t="s">
        <v>118</v>
      </c>
      <c r="AP8" s="22" t="s">
        <v>59</v>
      </c>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row>
    <row r="9" spans="1:87" ht="27.95" customHeight="1" x14ac:dyDescent="0.3">
      <c r="B9" s="20" t="s">
        <v>108</v>
      </c>
      <c r="C9" s="20"/>
      <c r="D9" s="20"/>
      <c r="E9" s="20"/>
      <c r="F9" s="36">
        <f>+SUM(F10:F22)</f>
        <v>102.95037082667992</v>
      </c>
      <c r="G9" s="91">
        <f>+F9/$F$51</f>
        <v>9.9258829661364734E-2</v>
      </c>
      <c r="H9" s="20"/>
      <c r="I9" s="20"/>
      <c r="J9" s="20"/>
      <c r="K9" s="20"/>
      <c r="L9" s="20"/>
      <c r="M9" s="20"/>
      <c r="N9" s="20"/>
      <c r="O9" s="32"/>
      <c r="P9" s="100">
        <v>11660.695079512328</v>
      </c>
      <c r="Q9" s="100">
        <v>0</v>
      </c>
      <c r="R9" s="100">
        <v>0</v>
      </c>
      <c r="S9" s="100">
        <v>12679.307500689996</v>
      </c>
      <c r="T9" s="100">
        <v>0</v>
      </c>
      <c r="U9" s="100">
        <v>0</v>
      </c>
      <c r="V9" s="100">
        <v>448.58327420378305</v>
      </c>
      <c r="W9" s="100">
        <v>0</v>
      </c>
      <c r="X9" s="100">
        <v>0</v>
      </c>
      <c r="Y9" s="100">
        <v>164.34841157655495</v>
      </c>
      <c r="Z9" s="100">
        <v>0</v>
      </c>
      <c r="AA9" s="100">
        <v>0</v>
      </c>
      <c r="AB9" s="100">
        <v>42.201624527832436</v>
      </c>
      <c r="AC9" s="100">
        <v>0</v>
      </c>
      <c r="AD9" s="100">
        <v>0</v>
      </c>
      <c r="AE9" s="100">
        <v>0</v>
      </c>
      <c r="AF9" s="100">
        <v>0</v>
      </c>
      <c r="AG9" s="100">
        <v>0</v>
      </c>
      <c r="AH9" s="100">
        <v>0</v>
      </c>
      <c r="AI9" s="100">
        <v>0</v>
      </c>
      <c r="AJ9" s="100">
        <v>0</v>
      </c>
      <c r="AK9" s="100">
        <v>0</v>
      </c>
      <c r="AL9" s="100">
        <v>0</v>
      </c>
      <c r="AM9" s="100">
        <v>0</v>
      </c>
      <c r="AN9" s="100">
        <v>0</v>
      </c>
      <c r="AO9" s="100">
        <v>0</v>
      </c>
      <c r="AP9" s="100">
        <v>0</v>
      </c>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row>
    <row r="10" spans="1:87" ht="27.95" customHeight="1" x14ac:dyDescent="0.3">
      <c r="A10" s="95"/>
      <c r="B10" s="9" t="s">
        <v>3</v>
      </c>
      <c r="C10" s="9" t="s">
        <v>4</v>
      </c>
      <c r="D10" s="9" t="s">
        <v>2</v>
      </c>
      <c r="E10" s="10">
        <v>6801.7790333531075</v>
      </c>
      <c r="F10" s="13">
        <f t="shared" ref="F10:F22" si="0">+IF($D10="USD",$E10,$E10/$C$64)</f>
        <v>46.171666383960272</v>
      </c>
      <c r="G10" s="9"/>
      <c r="H10" s="42" t="s">
        <v>195</v>
      </c>
      <c r="I10" s="28">
        <v>43769</v>
      </c>
      <c r="J10" s="45">
        <v>0.25</v>
      </c>
      <c r="K10" s="29">
        <v>48</v>
      </c>
      <c r="L10" s="10" t="s">
        <v>196</v>
      </c>
      <c r="M10" s="28">
        <v>45229</v>
      </c>
      <c r="N10" s="10" t="s">
        <v>197</v>
      </c>
      <c r="O10" s="14"/>
      <c r="P10" s="101">
        <v>6238.7866802763047</v>
      </c>
      <c r="Q10" s="101">
        <v>0</v>
      </c>
      <c r="R10" s="101">
        <v>0</v>
      </c>
      <c r="S10" s="101">
        <v>5828.4580715729699</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row>
    <row r="11" spans="1:87" ht="27.95" customHeight="1" x14ac:dyDescent="0.3">
      <c r="A11" s="95"/>
      <c r="B11" s="9" t="s">
        <v>150</v>
      </c>
      <c r="C11" s="9" t="s">
        <v>151</v>
      </c>
      <c r="D11" s="9" t="s">
        <v>2</v>
      </c>
      <c r="E11" s="10">
        <v>3134.5616782998713</v>
      </c>
      <c r="F11" s="13">
        <f t="shared" si="0"/>
        <v>21.277953217933486</v>
      </c>
      <c r="G11" s="9"/>
      <c r="H11" s="42" t="s">
        <v>195</v>
      </c>
      <c r="I11" s="28">
        <v>44135</v>
      </c>
      <c r="J11" s="45" t="s">
        <v>198</v>
      </c>
      <c r="K11" s="29">
        <v>38</v>
      </c>
      <c r="L11" s="10" t="s">
        <v>196</v>
      </c>
      <c r="M11" s="28">
        <v>45291</v>
      </c>
      <c r="N11" s="10" t="s">
        <v>197</v>
      </c>
      <c r="O11" s="14"/>
      <c r="P11" s="101">
        <v>2134.1573098500985</v>
      </c>
      <c r="Q11" s="101">
        <v>0</v>
      </c>
      <c r="R11" s="101">
        <v>0</v>
      </c>
      <c r="S11" s="101">
        <v>2509.0022137350265</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row>
    <row r="12" spans="1:87" ht="27.95" customHeight="1" x14ac:dyDescent="0.3">
      <c r="A12" s="95"/>
      <c r="B12" s="9" t="s">
        <v>143</v>
      </c>
      <c r="C12" s="9" t="s">
        <v>144</v>
      </c>
      <c r="D12" s="9" t="s">
        <v>2</v>
      </c>
      <c r="E12" s="10">
        <v>2199.4806160593753</v>
      </c>
      <c r="F12" s="13">
        <f t="shared" si="0"/>
        <v>14.930459329052542</v>
      </c>
      <c r="G12" s="9"/>
      <c r="H12" s="42" t="s">
        <v>195</v>
      </c>
      <c r="I12" s="28">
        <v>44019</v>
      </c>
      <c r="J12" s="45" t="s">
        <v>198</v>
      </c>
      <c r="K12" s="29">
        <v>42</v>
      </c>
      <c r="L12" s="10" t="s">
        <v>196</v>
      </c>
      <c r="M12" s="28">
        <v>45291</v>
      </c>
      <c r="N12" s="10" t="s">
        <v>197</v>
      </c>
      <c r="O12" s="14"/>
      <c r="P12" s="101">
        <v>1497.5100560735091</v>
      </c>
      <c r="Q12" s="101">
        <v>0</v>
      </c>
      <c r="R12" s="101">
        <v>0</v>
      </c>
      <c r="S12" s="101">
        <v>1760.5337846640759</v>
      </c>
      <c r="T12" s="101">
        <v>0</v>
      </c>
      <c r="U12" s="101">
        <v>0</v>
      </c>
      <c r="V12" s="101">
        <v>0</v>
      </c>
      <c r="W12" s="101">
        <v>0</v>
      </c>
      <c r="X12" s="101">
        <v>0</v>
      </c>
      <c r="Y12" s="101">
        <v>0</v>
      </c>
      <c r="Z12" s="101">
        <v>0</v>
      </c>
      <c r="AA12" s="101">
        <v>0</v>
      </c>
      <c r="AB12" s="101">
        <v>0</v>
      </c>
      <c r="AC12" s="101">
        <v>0</v>
      </c>
      <c r="AD12" s="101">
        <v>0</v>
      </c>
      <c r="AE12" s="101">
        <v>0</v>
      </c>
      <c r="AF12" s="101">
        <v>0</v>
      </c>
      <c r="AG12" s="101">
        <v>0</v>
      </c>
      <c r="AH12" s="101">
        <v>0</v>
      </c>
      <c r="AI12" s="101">
        <v>0</v>
      </c>
      <c r="AJ12" s="101">
        <v>0</v>
      </c>
      <c r="AK12" s="101">
        <v>0</v>
      </c>
      <c r="AL12" s="101">
        <v>0</v>
      </c>
      <c r="AM12" s="101">
        <v>0</v>
      </c>
      <c r="AN12" s="101">
        <v>0</v>
      </c>
      <c r="AO12" s="101">
        <v>0</v>
      </c>
      <c r="AP12" s="101">
        <v>0</v>
      </c>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row>
    <row r="13" spans="1:87" ht="27.95" customHeight="1" x14ac:dyDescent="0.3">
      <c r="A13" s="95"/>
      <c r="B13" s="9" t="s">
        <v>5</v>
      </c>
      <c r="C13" s="9" t="s">
        <v>6</v>
      </c>
      <c r="D13" s="9" t="s">
        <v>2</v>
      </c>
      <c r="E13" s="10">
        <v>1915.1399280000001</v>
      </c>
      <c r="F13" s="13">
        <f t="shared" si="0"/>
        <v>13.000304979126362</v>
      </c>
      <c r="G13" s="9"/>
      <c r="H13" s="42" t="s">
        <v>195</v>
      </c>
      <c r="I13" s="28">
        <v>43482</v>
      </c>
      <c r="J13" s="45">
        <v>0.12</v>
      </c>
      <c r="K13" s="29">
        <v>48</v>
      </c>
      <c r="L13" s="10" t="s">
        <v>199</v>
      </c>
      <c r="M13" s="28">
        <v>44943</v>
      </c>
      <c r="N13" s="10" t="s">
        <v>197</v>
      </c>
      <c r="O13" s="14"/>
      <c r="P13" s="101">
        <v>229.81679136000002</v>
      </c>
      <c r="Q13" s="101">
        <v>0</v>
      </c>
      <c r="R13" s="101">
        <v>0</v>
      </c>
      <c r="S13" s="101">
        <v>2030.0483236800001</v>
      </c>
      <c r="T13" s="101">
        <v>0</v>
      </c>
      <c r="U13" s="101">
        <v>0</v>
      </c>
      <c r="V13" s="101">
        <v>0</v>
      </c>
      <c r="W13" s="101">
        <v>0</v>
      </c>
      <c r="X13" s="101">
        <v>0</v>
      </c>
      <c r="Y13" s="101">
        <v>0</v>
      </c>
      <c r="Z13" s="101">
        <v>0</v>
      </c>
      <c r="AA13" s="101">
        <v>0</v>
      </c>
      <c r="AB13" s="101">
        <v>0</v>
      </c>
      <c r="AC13" s="101">
        <v>0</v>
      </c>
      <c r="AD13" s="101">
        <v>0</v>
      </c>
      <c r="AE13" s="101">
        <v>0</v>
      </c>
      <c r="AF13" s="101">
        <v>0</v>
      </c>
      <c r="AG13" s="101">
        <v>0</v>
      </c>
      <c r="AH13" s="101">
        <v>0</v>
      </c>
      <c r="AI13" s="101">
        <v>0</v>
      </c>
      <c r="AJ13" s="101">
        <v>0</v>
      </c>
      <c r="AK13" s="101">
        <v>0</v>
      </c>
      <c r="AL13" s="101">
        <v>0</v>
      </c>
      <c r="AM13" s="101">
        <v>0</v>
      </c>
      <c r="AN13" s="101">
        <v>0</v>
      </c>
      <c r="AO13" s="101">
        <v>0</v>
      </c>
      <c r="AP13" s="101">
        <v>0</v>
      </c>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row>
    <row r="14" spans="1:87" ht="27.95" customHeight="1" x14ac:dyDescent="0.3">
      <c r="A14" s="95"/>
      <c r="B14" s="9" t="s">
        <v>13</v>
      </c>
      <c r="C14" s="9" t="s">
        <v>14</v>
      </c>
      <c r="D14" s="9" t="s">
        <v>2</v>
      </c>
      <c r="E14" s="10">
        <v>622.3278722</v>
      </c>
      <c r="F14" s="13">
        <f t="shared" si="0"/>
        <v>4.2244705033431762</v>
      </c>
      <c r="G14" s="9"/>
      <c r="H14" s="42" t="s">
        <v>195</v>
      </c>
      <c r="I14" s="28">
        <v>41699</v>
      </c>
      <c r="J14" s="45" t="s">
        <v>200</v>
      </c>
      <c r="K14" s="29">
        <v>127</v>
      </c>
      <c r="L14" s="10" t="s">
        <v>196</v>
      </c>
      <c r="M14" s="28">
        <v>45566</v>
      </c>
      <c r="N14" s="10" t="s">
        <v>197</v>
      </c>
      <c r="O14" s="14"/>
      <c r="P14" s="101">
        <v>300.36302557693369</v>
      </c>
      <c r="Q14" s="101">
        <v>0</v>
      </c>
      <c r="R14" s="101">
        <v>0</v>
      </c>
      <c r="S14" s="101">
        <v>337.67175689759415</v>
      </c>
      <c r="T14" s="101">
        <v>0</v>
      </c>
      <c r="U14" s="101">
        <v>0</v>
      </c>
      <c r="V14" s="101">
        <v>259.63188841966178</v>
      </c>
      <c r="W14" s="101">
        <v>0</v>
      </c>
      <c r="X14" s="101">
        <v>0</v>
      </c>
      <c r="Y14" s="101">
        <v>0</v>
      </c>
      <c r="Z14" s="101">
        <v>0</v>
      </c>
      <c r="AA14" s="101">
        <v>0</v>
      </c>
      <c r="AB14" s="101">
        <v>0</v>
      </c>
      <c r="AC14" s="101">
        <v>0</v>
      </c>
      <c r="AD14" s="101">
        <v>0</v>
      </c>
      <c r="AE14" s="101">
        <v>0</v>
      </c>
      <c r="AF14" s="101">
        <v>0</v>
      </c>
      <c r="AG14" s="101">
        <v>0</v>
      </c>
      <c r="AH14" s="101">
        <v>0</v>
      </c>
      <c r="AI14" s="101">
        <v>0</v>
      </c>
      <c r="AJ14" s="101">
        <v>0</v>
      </c>
      <c r="AK14" s="101">
        <v>0</v>
      </c>
      <c r="AL14" s="101">
        <v>0</v>
      </c>
      <c r="AM14" s="101">
        <v>0</v>
      </c>
      <c r="AN14" s="101">
        <v>0</v>
      </c>
      <c r="AO14" s="101">
        <v>0</v>
      </c>
      <c r="AP14" s="101">
        <v>0</v>
      </c>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row>
    <row r="15" spans="1:87" ht="27.95" customHeight="1" x14ac:dyDescent="0.3">
      <c r="A15" s="95"/>
      <c r="B15" s="9" t="s">
        <v>15</v>
      </c>
      <c r="C15" s="9" t="s">
        <v>16</v>
      </c>
      <c r="D15" s="9" t="s">
        <v>2</v>
      </c>
      <c r="E15" s="10">
        <v>363.97285370999998</v>
      </c>
      <c r="F15" s="13">
        <f t="shared" si="0"/>
        <v>2.4707114259240401</v>
      </c>
      <c r="G15" s="9"/>
      <c r="H15" s="42" t="s">
        <v>195</v>
      </c>
      <c r="I15" s="28">
        <v>43158</v>
      </c>
      <c r="J15" s="45" t="s">
        <v>200</v>
      </c>
      <c r="K15" s="29">
        <v>96</v>
      </c>
      <c r="L15" s="10" t="s">
        <v>196</v>
      </c>
      <c r="M15" s="28">
        <v>46080</v>
      </c>
      <c r="N15" s="10" t="s">
        <v>197</v>
      </c>
      <c r="O15" s="14"/>
      <c r="P15" s="101">
        <v>127.84430726547757</v>
      </c>
      <c r="Q15" s="101">
        <v>0</v>
      </c>
      <c r="R15" s="101">
        <v>0</v>
      </c>
      <c r="S15" s="101">
        <v>133.37204879574412</v>
      </c>
      <c r="T15" s="101">
        <v>0</v>
      </c>
      <c r="U15" s="101">
        <v>0</v>
      </c>
      <c r="V15" s="101">
        <v>122.91081749136843</v>
      </c>
      <c r="W15" s="101">
        <v>0</v>
      </c>
      <c r="X15" s="101">
        <v>0</v>
      </c>
      <c r="Y15" s="101">
        <v>112.52785190432922</v>
      </c>
      <c r="Z15" s="101">
        <v>0</v>
      </c>
      <c r="AA15" s="101">
        <v>0</v>
      </c>
      <c r="AB15" s="101">
        <v>17.90584342205754</v>
      </c>
      <c r="AC15" s="101">
        <v>0</v>
      </c>
      <c r="AD15" s="101">
        <v>0</v>
      </c>
      <c r="AE15" s="101">
        <v>0</v>
      </c>
      <c r="AF15" s="101">
        <v>0</v>
      </c>
      <c r="AG15" s="101">
        <v>0</v>
      </c>
      <c r="AH15" s="101">
        <v>0</v>
      </c>
      <c r="AI15" s="101">
        <v>0</v>
      </c>
      <c r="AJ15" s="101">
        <v>0</v>
      </c>
      <c r="AK15" s="101">
        <v>0</v>
      </c>
      <c r="AL15" s="101">
        <v>0</v>
      </c>
      <c r="AM15" s="101">
        <v>0</v>
      </c>
      <c r="AN15" s="101">
        <v>0</v>
      </c>
      <c r="AO15" s="101">
        <v>0</v>
      </c>
      <c r="AP15" s="101">
        <v>0</v>
      </c>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row>
    <row r="16" spans="1:87" ht="27.95" customHeight="1" x14ac:dyDescent="0.3">
      <c r="A16" s="95"/>
      <c r="B16" s="9" t="s">
        <v>19</v>
      </c>
      <c r="C16" s="9" t="s">
        <v>20</v>
      </c>
      <c r="D16" s="9" t="s">
        <v>2</v>
      </c>
      <c r="E16" s="10">
        <v>90.514057389999138</v>
      </c>
      <c r="F16" s="13">
        <f t="shared" si="0"/>
        <v>0.61442526144655429</v>
      </c>
      <c r="G16" s="9"/>
      <c r="H16" s="42" t="s">
        <v>201</v>
      </c>
      <c r="I16" s="28">
        <v>40603</v>
      </c>
      <c r="J16" s="45" t="s">
        <v>202</v>
      </c>
      <c r="K16" s="29">
        <v>187</v>
      </c>
      <c r="L16" s="10" t="s">
        <v>203</v>
      </c>
      <c r="M16" s="28">
        <v>46296</v>
      </c>
      <c r="N16" s="10" t="s">
        <v>197</v>
      </c>
      <c r="O16" s="14"/>
      <c r="P16" s="101">
        <v>57.432385699999998</v>
      </c>
      <c r="Q16" s="101">
        <v>0</v>
      </c>
      <c r="R16" s="101">
        <v>0</v>
      </c>
      <c r="S16" s="101">
        <v>65.865032929999998</v>
      </c>
      <c r="T16" s="101">
        <v>0</v>
      </c>
      <c r="U16" s="101">
        <v>0</v>
      </c>
      <c r="V16" s="101">
        <v>52.802075540000004</v>
      </c>
      <c r="W16" s="101">
        <v>0</v>
      </c>
      <c r="X16" s="101">
        <v>0</v>
      </c>
      <c r="Y16" s="101">
        <v>39.701233450000004</v>
      </c>
      <c r="Z16" s="101">
        <v>0</v>
      </c>
      <c r="AA16" s="101">
        <v>0</v>
      </c>
      <c r="AB16" s="101">
        <v>23.330383130000001</v>
      </c>
      <c r="AC16" s="101">
        <v>0</v>
      </c>
      <c r="AD16" s="101">
        <v>0</v>
      </c>
      <c r="AE16" s="101">
        <v>0</v>
      </c>
      <c r="AF16" s="101">
        <v>0</v>
      </c>
      <c r="AG16" s="101">
        <v>0</v>
      </c>
      <c r="AH16" s="101">
        <v>0</v>
      </c>
      <c r="AI16" s="101">
        <v>0</v>
      </c>
      <c r="AJ16" s="101">
        <v>0</v>
      </c>
      <c r="AK16" s="101">
        <v>0</v>
      </c>
      <c r="AL16" s="101">
        <v>0</v>
      </c>
      <c r="AM16" s="101">
        <v>0</v>
      </c>
      <c r="AN16" s="101">
        <v>0</v>
      </c>
      <c r="AO16" s="101">
        <v>0</v>
      </c>
      <c r="AP16" s="101">
        <v>0</v>
      </c>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row>
    <row r="17" spans="1:98" ht="27.95" customHeight="1" x14ac:dyDescent="0.3">
      <c r="A17" s="95"/>
      <c r="B17" s="9" t="s">
        <v>21</v>
      </c>
      <c r="C17" s="9" t="s">
        <v>22</v>
      </c>
      <c r="D17" s="9" t="s">
        <v>2</v>
      </c>
      <c r="E17" s="10">
        <v>38.357839299999995</v>
      </c>
      <c r="F17" s="13">
        <f t="shared" si="0"/>
        <v>0.26037972575773</v>
      </c>
      <c r="G17" s="9"/>
      <c r="H17" s="42" t="s">
        <v>195</v>
      </c>
      <c r="I17" s="28">
        <v>43104</v>
      </c>
      <c r="J17" s="45" t="s">
        <v>200</v>
      </c>
      <c r="K17" s="29">
        <v>96</v>
      </c>
      <c r="L17" s="10" t="s">
        <v>196</v>
      </c>
      <c r="M17" s="28">
        <v>46026</v>
      </c>
      <c r="N17" s="10" t="s">
        <v>197</v>
      </c>
      <c r="O17" s="14"/>
      <c r="P17" s="101">
        <v>13.802597737979468</v>
      </c>
      <c r="Q17" s="101">
        <v>0</v>
      </c>
      <c r="R17" s="101">
        <v>0</v>
      </c>
      <c r="S17" s="101">
        <v>14.356268414587678</v>
      </c>
      <c r="T17" s="101">
        <v>0</v>
      </c>
      <c r="U17" s="101">
        <v>0</v>
      </c>
      <c r="V17" s="101">
        <v>13.238492752752808</v>
      </c>
      <c r="W17" s="101">
        <v>0</v>
      </c>
      <c r="X17" s="101">
        <v>0</v>
      </c>
      <c r="Y17" s="101">
        <v>12.119326222225702</v>
      </c>
      <c r="Z17" s="101">
        <v>0</v>
      </c>
      <c r="AA17" s="101">
        <v>0</v>
      </c>
      <c r="AB17" s="101">
        <v>0.96539797577488906</v>
      </c>
      <c r="AC17" s="101">
        <v>0</v>
      </c>
      <c r="AD17" s="101">
        <v>0</v>
      </c>
      <c r="AE17" s="101">
        <v>0</v>
      </c>
      <c r="AF17" s="101">
        <v>0</v>
      </c>
      <c r="AG17" s="101">
        <v>0</v>
      </c>
      <c r="AH17" s="101">
        <v>0</v>
      </c>
      <c r="AI17" s="101">
        <v>0</v>
      </c>
      <c r="AJ17" s="101">
        <v>0</v>
      </c>
      <c r="AK17" s="101">
        <v>0</v>
      </c>
      <c r="AL17" s="101">
        <v>0</v>
      </c>
      <c r="AM17" s="101">
        <v>0</v>
      </c>
      <c r="AN17" s="101">
        <v>0</v>
      </c>
      <c r="AO17" s="101">
        <v>0</v>
      </c>
      <c r="AP17" s="101">
        <v>0</v>
      </c>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row>
    <row r="18" spans="1:98" ht="27.95" customHeight="1" x14ac:dyDescent="0.3">
      <c r="A18" s="95"/>
      <c r="B18" s="9" t="s">
        <v>17</v>
      </c>
      <c r="C18" s="9" t="s">
        <v>18</v>
      </c>
      <c r="D18" s="9" t="s">
        <v>2</v>
      </c>
      <c r="E18" s="10">
        <v>2E-8</v>
      </c>
      <c r="F18" s="13">
        <f t="shared" si="0"/>
        <v>1.3576349998302957E-10</v>
      </c>
      <c r="G18" s="9"/>
      <c r="H18" s="42" t="s">
        <v>195</v>
      </c>
      <c r="I18" s="28">
        <v>42583</v>
      </c>
      <c r="J18" s="45">
        <v>0.11409999999999999</v>
      </c>
      <c r="K18" s="29">
        <v>72</v>
      </c>
      <c r="L18" s="10" t="s">
        <v>196</v>
      </c>
      <c r="M18" s="28">
        <v>44774</v>
      </c>
      <c r="N18" s="10" t="s">
        <v>197</v>
      </c>
      <c r="O18" s="14"/>
      <c r="P18" s="101">
        <v>56.987954080000009</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G18" s="101">
        <v>0</v>
      </c>
      <c r="AH18" s="101">
        <v>0</v>
      </c>
      <c r="AI18" s="101">
        <v>0</v>
      </c>
      <c r="AJ18" s="101">
        <v>0</v>
      </c>
      <c r="AK18" s="101">
        <v>0</v>
      </c>
      <c r="AL18" s="101">
        <v>0</v>
      </c>
      <c r="AM18" s="101">
        <v>0</v>
      </c>
      <c r="AN18" s="101">
        <v>0</v>
      </c>
      <c r="AO18" s="101">
        <v>0</v>
      </c>
      <c r="AP18" s="101">
        <v>0</v>
      </c>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row>
    <row r="19" spans="1:98" ht="27.95" customHeight="1" x14ac:dyDescent="0.3">
      <c r="A19" s="95"/>
      <c r="B19" s="9" t="s">
        <v>23</v>
      </c>
      <c r="C19" s="9" t="s">
        <v>24</v>
      </c>
      <c r="D19" s="9" t="s">
        <v>2</v>
      </c>
      <c r="E19" s="10">
        <v>0</v>
      </c>
      <c r="F19" s="13">
        <f t="shared" si="0"/>
        <v>0</v>
      </c>
      <c r="G19" s="9"/>
      <c r="H19" s="42" t="s">
        <v>195</v>
      </c>
      <c r="I19" s="28">
        <v>40450</v>
      </c>
      <c r="J19" s="45" t="s">
        <v>200</v>
      </c>
      <c r="K19" s="29">
        <v>140</v>
      </c>
      <c r="L19" s="10" t="s">
        <v>196</v>
      </c>
      <c r="M19" s="28">
        <v>44710</v>
      </c>
      <c r="N19" s="10" t="s">
        <v>197</v>
      </c>
      <c r="O19" s="14"/>
      <c r="P19" s="101">
        <v>0.25801696000000002</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row>
    <row r="20" spans="1:98" ht="27.95" customHeight="1" x14ac:dyDescent="0.3">
      <c r="A20" s="95"/>
      <c r="B20" s="9" t="s">
        <v>7</v>
      </c>
      <c r="C20" s="9" t="s">
        <v>8</v>
      </c>
      <c r="D20" s="9" t="s">
        <v>2</v>
      </c>
      <c r="E20" s="10">
        <v>0</v>
      </c>
      <c r="F20" s="13">
        <f t="shared" si="0"/>
        <v>0</v>
      </c>
      <c r="G20" s="9"/>
      <c r="H20" s="42" t="s">
        <v>195</v>
      </c>
      <c r="I20" s="28">
        <v>42606</v>
      </c>
      <c r="J20" s="45" t="s">
        <v>204</v>
      </c>
      <c r="K20" s="29">
        <v>67</v>
      </c>
      <c r="L20" s="10" t="s">
        <v>199</v>
      </c>
      <c r="M20" s="28">
        <v>44635</v>
      </c>
      <c r="N20" s="10" t="s">
        <v>197</v>
      </c>
      <c r="O20" s="14"/>
      <c r="P20" s="101">
        <v>560.57478065492808</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I20" s="101">
        <v>0</v>
      </c>
      <c r="AJ20" s="101">
        <v>0</v>
      </c>
      <c r="AK20" s="101">
        <v>0</v>
      </c>
      <c r="AL20" s="101">
        <v>0</v>
      </c>
      <c r="AM20" s="101">
        <v>0</v>
      </c>
      <c r="AN20" s="101">
        <v>0</v>
      </c>
      <c r="AO20" s="101">
        <v>0</v>
      </c>
      <c r="AP20" s="101">
        <v>0</v>
      </c>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row>
    <row r="21" spans="1:98" ht="27.95" customHeight="1" x14ac:dyDescent="0.3">
      <c r="A21" s="95"/>
      <c r="B21" s="9" t="s">
        <v>9</v>
      </c>
      <c r="C21" s="9" t="s">
        <v>10</v>
      </c>
      <c r="D21" s="9" t="s">
        <v>2</v>
      </c>
      <c r="E21" s="10">
        <v>0</v>
      </c>
      <c r="F21" s="13">
        <f t="shared" si="0"/>
        <v>0</v>
      </c>
      <c r="G21" s="9"/>
      <c r="H21" s="42" t="s">
        <v>195</v>
      </c>
      <c r="I21" s="28">
        <v>43117</v>
      </c>
      <c r="J21" s="45" t="s">
        <v>205</v>
      </c>
      <c r="K21" s="29">
        <v>50</v>
      </c>
      <c r="L21" s="10" t="s">
        <v>199</v>
      </c>
      <c r="M21" s="28">
        <v>44635</v>
      </c>
      <c r="N21" s="10" t="s">
        <v>197</v>
      </c>
      <c r="O21" s="14"/>
      <c r="P21" s="101">
        <v>112.39004472290517</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G21" s="101">
        <v>0</v>
      </c>
      <c r="AH21" s="101">
        <v>0</v>
      </c>
      <c r="AI21" s="101">
        <v>0</v>
      </c>
      <c r="AJ21" s="101">
        <v>0</v>
      </c>
      <c r="AK21" s="101">
        <v>0</v>
      </c>
      <c r="AL21" s="101">
        <v>0</v>
      </c>
      <c r="AM21" s="101">
        <v>0</v>
      </c>
      <c r="AN21" s="101">
        <v>0</v>
      </c>
      <c r="AO21" s="101">
        <v>0</v>
      </c>
      <c r="AP21" s="101">
        <v>0</v>
      </c>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row>
    <row r="22" spans="1:98" ht="27.95" customHeight="1" x14ac:dyDescent="0.3">
      <c r="A22" s="95"/>
      <c r="B22" s="9" t="s">
        <v>11</v>
      </c>
      <c r="C22" s="9" t="s">
        <v>12</v>
      </c>
      <c r="D22" s="9" t="s">
        <v>2</v>
      </c>
      <c r="E22" s="10">
        <v>0</v>
      </c>
      <c r="F22" s="13">
        <f t="shared" si="0"/>
        <v>0</v>
      </c>
      <c r="G22" s="9"/>
      <c r="H22" s="42" t="s">
        <v>195</v>
      </c>
      <c r="I22" s="28">
        <v>42761</v>
      </c>
      <c r="J22" s="45" t="s">
        <v>204</v>
      </c>
      <c r="K22" s="29">
        <v>62</v>
      </c>
      <c r="L22" s="10" t="s">
        <v>199</v>
      </c>
      <c r="M22" s="28">
        <v>44635</v>
      </c>
      <c r="N22" s="10" t="s">
        <v>197</v>
      </c>
      <c r="O22" s="14"/>
      <c r="P22" s="101">
        <v>330.77112925419169</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G22" s="101">
        <v>0</v>
      </c>
      <c r="AH22" s="101">
        <v>0</v>
      </c>
      <c r="AI22" s="101">
        <v>0</v>
      </c>
      <c r="AJ22" s="101">
        <v>0</v>
      </c>
      <c r="AK22" s="101">
        <v>0</v>
      </c>
      <c r="AL22" s="101">
        <v>0</v>
      </c>
      <c r="AM22" s="101">
        <v>0</v>
      </c>
      <c r="AN22" s="101">
        <v>0</v>
      </c>
      <c r="AO22" s="101">
        <v>0</v>
      </c>
      <c r="AP22" s="101">
        <v>0</v>
      </c>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row>
    <row r="23" spans="1:98" ht="27.95" customHeight="1" x14ac:dyDescent="0.3">
      <c r="A23" s="95"/>
      <c r="B23" s="20" t="s">
        <v>109</v>
      </c>
      <c r="C23" s="20"/>
      <c r="D23" s="20"/>
      <c r="E23" s="20"/>
      <c r="F23" s="36">
        <f>+SUM(F24:F25)</f>
        <v>131.56444914224619</v>
      </c>
      <c r="G23" s="91">
        <f>+F23/$F$51</f>
        <v>0.12684687915196158</v>
      </c>
      <c r="H23" s="43"/>
      <c r="I23" s="20"/>
      <c r="J23" s="46"/>
      <c r="K23" s="20"/>
      <c r="L23" s="20"/>
      <c r="M23" s="20"/>
      <c r="N23" s="20"/>
      <c r="O23" s="32"/>
      <c r="P23" s="100">
        <v>7167.3347208134792</v>
      </c>
      <c r="Q23" s="100">
        <v>0</v>
      </c>
      <c r="R23" s="100">
        <v>13.053123599940303</v>
      </c>
      <c r="S23" s="100">
        <v>16886.952522589785</v>
      </c>
      <c r="T23" s="100">
        <v>0</v>
      </c>
      <c r="U23" s="100">
        <v>0</v>
      </c>
      <c r="V23" s="100">
        <v>12883.299915423493</v>
      </c>
      <c r="W23" s="100">
        <v>0</v>
      </c>
      <c r="X23" s="100">
        <v>0</v>
      </c>
      <c r="Y23" s="100">
        <v>8773.8372299538496</v>
      </c>
      <c r="Z23" s="100">
        <v>0</v>
      </c>
      <c r="AA23" s="100">
        <v>0</v>
      </c>
      <c r="AB23" s="100">
        <v>5897.1212536663897</v>
      </c>
      <c r="AC23" s="100">
        <v>0</v>
      </c>
      <c r="AD23" s="100">
        <v>0</v>
      </c>
      <c r="AE23" s="100">
        <v>1948.4037227850056</v>
      </c>
      <c r="AF23" s="100">
        <v>0</v>
      </c>
      <c r="AG23" s="100">
        <v>0</v>
      </c>
      <c r="AH23" s="100">
        <v>0</v>
      </c>
      <c r="AI23" s="100">
        <v>0</v>
      </c>
      <c r="AJ23" s="100">
        <v>0</v>
      </c>
      <c r="AK23" s="100">
        <v>0</v>
      </c>
      <c r="AL23" s="100">
        <v>0</v>
      </c>
      <c r="AM23" s="100">
        <v>0</v>
      </c>
      <c r="AN23" s="100">
        <v>0</v>
      </c>
      <c r="AO23" s="100">
        <v>0</v>
      </c>
      <c r="AP23" s="100">
        <v>0</v>
      </c>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row>
    <row r="24" spans="1:98" ht="27.95" customHeight="1" x14ac:dyDescent="0.3">
      <c r="A24" s="95"/>
      <c r="B24" s="9" t="s">
        <v>188</v>
      </c>
      <c r="C24" s="9" t="s">
        <v>189</v>
      </c>
      <c r="D24" s="9" t="s">
        <v>2</v>
      </c>
      <c r="E24" s="10">
        <v>19381.416825389999</v>
      </c>
      <c r="F24" s="13">
        <f>+IF($D24="USD",$E24,$E24/$C$64)</f>
        <v>131.56444914224619</v>
      </c>
      <c r="G24" s="9"/>
      <c r="H24" s="42" t="s">
        <v>195</v>
      </c>
      <c r="I24" s="28">
        <v>44684</v>
      </c>
      <c r="J24" s="45" t="s">
        <v>206</v>
      </c>
      <c r="K24" s="29">
        <v>60</v>
      </c>
      <c r="L24" s="10" t="s">
        <v>196</v>
      </c>
      <c r="M24" s="28">
        <v>46510</v>
      </c>
      <c r="N24" s="10" t="s">
        <v>197</v>
      </c>
      <c r="O24" s="14"/>
      <c r="P24" s="101">
        <v>7167.3347208134792</v>
      </c>
      <c r="Q24" s="101">
        <v>0</v>
      </c>
      <c r="R24" s="101">
        <v>0</v>
      </c>
      <c r="S24" s="101">
        <v>16886.952522589785</v>
      </c>
      <c r="T24" s="101">
        <v>0</v>
      </c>
      <c r="U24" s="101">
        <v>0</v>
      </c>
      <c r="V24" s="101">
        <v>12883.299915423493</v>
      </c>
      <c r="W24" s="101">
        <v>0</v>
      </c>
      <c r="X24" s="101">
        <v>0</v>
      </c>
      <c r="Y24" s="101">
        <v>8773.8372299538496</v>
      </c>
      <c r="Z24" s="101">
        <v>0</v>
      </c>
      <c r="AA24" s="101">
        <v>0</v>
      </c>
      <c r="AB24" s="101">
        <v>5897.1212536663897</v>
      </c>
      <c r="AC24" s="101">
        <v>0</v>
      </c>
      <c r="AD24" s="101">
        <v>0</v>
      </c>
      <c r="AE24" s="101">
        <v>1948.4037227850056</v>
      </c>
      <c r="AF24" s="101">
        <v>0</v>
      </c>
      <c r="AG24" s="101">
        <v>0</v>
      </c>
      <c r="AH24" s="101">
        <v>0</v>
      </c>
      <c r="AI24" s="101">
        <v>0</v>
      </c>
      <c r="AJ24" s="101">
        <v>0</v>
      </c>
      <c r="AK24" s="101">
        <v>0</v>
      </c>
      <c r="AL24" s="101">
        <v>0</v>
      </c>
      <c r="AM24" s="101">
        <v>0</v>
      </c>
      <c r="AN24" s="101">
        <v>0</v>
      </c>
      <c r="AO24" s="101">
        <v>0</v>
      </c>
      <c r="AP24" s="101">
        <v>0</v>
      </c>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row>
    <row r="25" spans="1:98" ht="27.95" customHeight="1" x14ac:dyDescent="0.3">
      <c r="A25" s="95"/>
      <c r="B25" s="9" t="s">
        <v>158</v>
      </c>
      <c r="C25" s="9" t="s">
        <v>159</v>
      </c>
      <c r="D25" s="9" t="s">
        <v>59</v>
      </c>
      <c r="E25" s="39">
        <v>0</v>
      </c>
      <c r="F25" s="13">
        <f>+IF($D25="USD",$E25,$E25*$C$66/$C$64)</f>
        <v>0</v>
      </c>
      <c r="G25" s="9"/>
      <c r="H25" s="42" t="s">
        <v>195</v>
      </c>
      <c r="I25" s="28">
        <v>44396</v>
      </c>
      <c r="J25" s="45" t="s">
        <v>207</v>
      </c>
      <c r="K25" s="29">
        <v>60</v>
      </c>
      <c r="L25" s="10" t="s">
        <v>196</v>
      </c>
      <c r="M25" s="28">
        <v>46222</v>
      </c>
      <c r="N25" s="10" t="s">
        <v>197</v>
      </c>
      <c r="O25" s="14"/>
      <c r="P25" s="101">
        <v>0</v>
      </c>
      <c r="Q25" s="101">
        <v>0</v>
      </c>
      <c r="R25" s="101">
        <v>13.053123599940303</v>
      </c>
      <c r="S25" s="101">
        <v>0</v>
      </c>
      <c r="T25" s="101">
        <v>0</v>
      </c>
      <c r="U25" s="101">
        <v>0</v>
      </c>
      <c r="V25" s="101">
        <v>0</v>
      </c>
      <c r="W25" s="101">
        <v>0</v>
      </c>
      <c r="X25" s="101">
        <v>0</v>
      </c>
      <c r="Y25" s="101">
        <v>0</v>
      </c>
      <c r="Z25" s="101">
        <v>0</v>
      </c>
      <c r="AA25" s="101">
        <v>0</v>
      </c>
      <c r="AB25" s="101">
        <v>0</v>
      </c>
      <c r="AC25" s="101">
        <v>0</v>
      </c>
      <c r="AD25" s="101">
        <v>0</v>
      </c>
      <c r="AE25" s="101">
        <v>0</v>
      </c>
      <c r="AF25" s="101">
        <v>0</v>
      </c>
      <c r="AG25" s="101">
        <v>0</v>
      </c>
      <c r="AH25" s="101">
        <v>0</v>
      </c>
      <c r="AI25" s="101">
        <v>0</v>
      </c>
      <c r="AJ25" s="101">
        <v>0</v>
      </c>
      <c r="AK25" s="101">
        <v>0</v>
      </c>
      <c r="AL25" s="101">
        <v>0</v>
      </c>
      <c r="AM25" s="101">
        <v>0</v>
      </c>
      <c r="AN25" s="101">
        <v>0</v>
      </c>
      <c r="AO25" s="101">
        <v>0</v>
      </c>
      <c r="AP25" s="101">
        <v>0</v>
      </c>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row>
    <row r="26" spans="1:98" ht="27.95" customHeight="1" x14ac:dyDescent="0.3">
      <c r="A26" s="95"/>
      <c r="B26" s="20" t="s">
        <v>25</v>
      </c>
      <c r="C26" s="20"/>
      <c r="D26" s="20"/>
      <c r="E26" s="20"/>
      <c r="F26" s="36">
        <f>+SUM(F27,F40)</f>
        <v>180.99302096647492</v>
      </c>
      <c r="G26" s="91">
        <f>+F26/$F$51</f>
        <v>0.17450306680538369</v>
      </c>
      <c r="H26" s="43"/>
      <c r="I26" s="20"/>
      <c r="J26" s="46"/>
      <c r="K26" s="20"/>
      <c r="L26" s="20"/>
      <c r="M26" s="20"/>
      <c r="N26" s="20"/>
      <c r="O26" s="32"/>
      <c r="P26" s="100">
        <v>0</v>
      </c>
      <c r="Q26" s="100">
        <v>20.385762228971181</v>
      </c>
      <c r="R26" s="100">
        <v>0</v>
      </c>
      <c r="S26" s="100">
        <v>0</v>
      </c>
      <c r="T26" s="100">
        <v>26.415296439167825</v>
      </c>
      <c r="U26" s="100">
        <v>0</v>
      </c>
      <c r="V26" s="100">
        <v>0</v>
      </c>
      <c r="W26" s="100">
        <v>25.323896788944467</v>
      </c>
      <c r="X26" s="100">
        <v>0</v>
      </c>
      <c r="Y26" s="100">
        <v>0</v>
      </c>
      <c r="Z26" s="100">
        <v>23.479597166901872</v>
      </c>
      <c r="AA26" s="100">
        <v>0</v>
      </c>
      <c r="AB26" s="100">
        <v>0</v>
      </c>
      <c r="AC26" s="100">
        <v>16.841587783941598</v>
      </c>
      <c r="AD26" s="100">
        <v>0</v>
      </c>
      <c r="AE26" s="100">
        <v>0</v>
      </c>
      <c r="AF26" s="100">
        <v>16.020402873691467</v>
      </c>
      <c r="AG26" s="100">
        <v>0</v>
      </c>
      <c r="AH26" s="100">
        <v>0</v>
      </c>
      <c r="AI26" s="100">
        <v>15.542149396004994</v>
      </c>
      <c r="AJ26" s="100">
        <v>0</v>
      </c>
      <c r="AK26" s="100">
        <v>0</v>
      </c>
      <c r="AL26" s="100">
        <v>15.057930336253342</v>
      </c>
      <c r="AM26" s="100">
        <v>0</v>
      </c>
      <c r="AN26" s="100">
        <v>0</v>
      </c>
      <c r="AO26" s="100">
        <v>6.6489378302605466</v>
      </c>
      <c r="AP26" s="100">
        <v>0</v>
      </c>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row>
    <row r="27" spans="1:98" ht="27.95" customHeight="1" x14ac:dyDescent="0.3">
      <c r="A27" s="95"/>
      <c r="B27" s="21" t="s">
        <v>26</v>
      </c>
      <c r="C27" s="21"/>
      <c r="D27" s="21"/>
      <c r="E27" s="21"/>
      <c r="F27" s="37">
        <f>+SUM(F28:F39)</f>
        <v>152.44009772076066</v>
      </c>
      <c r="G27" s="21"/>
      <c r="H27" s="44"/>
      <c r="I27" s="21"/>
      <c r="J27" s="47"/>
      <c r="K27" s="21"/>
      <c r="L27" s="21"/>
      <c r="M27" s="21"/>
      <c r="N27" s="21"/>
      <c r="O27" s="33"/>
      <c r="P27" s="103">
        <v>0</v>
      </c>
      <c r="Q27" s="103">
        <v>17.619593614436415</v>
      </c>
      <c r="R27" s="103">
        <v>0</v>
      </c>
      <c r="S27" s="103">
        <v>0</v>
      </c>
      <c r="T27" s="103">
        <v>22.917403915602829</v>
      </c>
      <c r="U27" s="103">
        <v>0</v>
      </c>
      <c r="V27" s="103">
        <v>0</v>
      </c>
      <c r="W27" s="103">
        <v>21.875090631328153</v>
      </c>
      <c r="X27" s="103">
        <v>0</v>
      </c>
      <c r="Y27" s="103">
        <v>0</v>
      </c>
      <c r="Z27" s="103">
        <v>20.29985607396652</v>
      </c>
      <c r="AA27" s="103">
        <v>0</v>
      </c>
      <c r="AB27" s="103">
        <v>0</v>
      </c>
      <c r="AC27" s="103">
        <v>13.952660254522485</v>
      </c>
      <c r="AD27" s="103">
        <v>0</v>
      </c>
      <c r="AE27" s="103">
        <v>0</v>
      </c>
      <c r="AF27" s="103">
        <v>13.244422972692808</v>
      </c>
      <c r="AG27" s="103">
        <v>0</v>
      </c>
      <c r="AH27" s="103">
        <v>0</v>
      </c>
      <c r="AI27" s="103">
        <v>12.848017316401412</v>
      </c>
      <c r="AJ27" s="103">
        <v>0</v>
      </c>
      <c r="AK27" s="103">
        <v>0</v>
      </c>
      <c r="AL27" s="103">
        <v>12.450732665815156</v>
      </c>
      <c r="AM27" s="103">
        <v>0</v>
      </c>
      <c r="AN27" s="103">
        <v>0</v>
      </c>
      <c r="AO27" s="103">
        <v>5.337638434815001</v>
      </c>
      <c r="AP27" s="103">
        <v>0</v>
      </c>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row>
    <row r="28" spans="1:98" ht="27.95" customHeight="1" x14ac:dyDescent="0.3">
      <c r="A28" s="95"/>
      <c r="B28" s="9" t="s">
        <v>27</v>
      </c>
      <c r="C28" s="9" t="s">
        <v>28</v>
      </c>
      <c r="D28" s="9" t="s">
        <v>118</v>
      </c>
      <c r="E28" s="13">
        <v>41.347215367826827</v>
      </c>
      <c r="F28" s="13">
        <f t="shared" ref="F28:F39" si="1">+IF($D28="USD",$E28,$E28/$C$64)</f>
        <v>41.347215367826827</v>
      </c>
      <c r="G28" s="9"/>
      <c r="H28" s="42" t="s">
        <v>195</v>
      </c>
      <c r="I28" s="28">
        <v>39557</v>
      </c>
      <c r="J28" s="45" t="s">
        <v>208</v>
      </c>
      <c r="K28" s="29">
        <v>344</v>
      </c>
      <c r="L28" s="10" t="s">
        <v>199</v>
      </c>
      <c r="M28" s="28">
        <v>50028</v>
      </c>
      <c r="N28" s="10" t="s">
        <v>197</v>
      </c>
      <c r="O28" s="14"/>
      <c r="P28" s="101">
        <v>0</v>
      </c>
      <c r="Q28" s="101">
        <v>4.286146859600227</v>
      </c>
      <c r="R28" s="101">
        <v>0</v>
      </c>
      <c r="S28" s="101">
        <v>0</v>
      </c>
      <c r="T28" s="101">
        <v>5.1269910344144494</v>
      </c>
      <c r="U28" s="101">
        <v>0</v>
      </c>
      <c r="V28" s="101">
        <v>0</v>
      </c>
      <c r="W28" s="101">
        <v>4.8821545825866783</v>
      </c>
      <c r="X28" s="101">
        <v>0</v>
      </c>
      <c r="Y28" s="101">
        <v>0</v>
      </c>
      <c r="Z28" s="101">
        <v>4.4427928612168763</v>
      </c>
      <c r="AA28" s="101">
        <v>0</v>
      </c>
      <c r="AB28" s="101">
        <v>0</v>
      </c>
      <c r="AC28" s="101">
        <v>4.0815799159276942</v>
      </c>
      <c r="AD28" s="101">
        <v>0</v>
      </c>
      <c r="AE28" s="101">
        <v>0</v>
      </c>
      <c r="AF28" s="101">
        <v>3.9004853625499694</v>
      </c>
      <c r="AG28" s="101">
        <v>0</v>
      </c>
      <c r="AH28" s="101">
        <v>0</v>
      </c>
      <c r="AI28" s="101">
        <v>3.7947583649088026</v>
      </c>
      <c r="AJ28" s="101">
        <v>0</v>
      </c>
      <c r="AK28" s="101">
        <v>0</v>
      </c>
      <c r="AL28" s="101">
        <v>3.6846048519672281</v>
      </c>
      <c r="AM28" s="101">
        <v>0</v>
      </c>
      <c r="AN28" s="101">
        <v>0</v>
      </c>
      <c r="AO28" s="101">
        <v>1.5189282569099745</v>
      </c>
      <c r="AP28" s="101">
        <v>0</v>
      </c>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S28" s="71"/>
      <c r="CT28" s="51"/>
    </row>
    <row r="29" spans="1:98" ht="27.95" customHeight="1" x14ac:dyDescent="0.3">
      <c r="A29" s="95"/>
      <c r="B29" s="9" t="s">
        <v>33</v>
      </c>
      <c r="C29" s="9" t="s">
        <v>34</v>
      </c>
      <c r="D29" s="9" t="s">
        <v>118</v>
      </c>
      <c r="E29" s="13">
        <v>40.276504924649124</v>
      </c>
      <c r="F29" s="13">
        <f t="shared" si="1"/>
        <v>40.276504924649124</v>
      </c>
      <c r="G29" s="9"/>
      <c r="H29" s="42" t="s">
        <v>195</v>
      </c>
      <c r="I29" s="28">
        <v>42050</v>
      </c>
      <c r="J29" s="45" t="s">
        <v>208</v>
      </c>
      <c r="K29" s="29">
        <v>300</v>
      </c>
      <c r="L29" s="10" t="s">
        <v>199</v>
      </c>
      <c r="M29" s="28">
        <v>51181</v>
      </c>
      <c r="N29" s="10" t="s">
        <v>197</v>
      </c>
      <c r="O29" s="14"/>
      <c r="P29" s="101">
        <v>0</v>
      </c>
      <c r="Q29" s="101">
        <v>2.7494658066645981</v>
      </c>
      <c r="R29" s="101">
        <v>0</v>
      </c>
      <c r="S29" s="101">
        <v>0</v>
      </c>
      <c r="T29" s="101">
        <v>4.4298228228913779</v>
      </c>
      <c r="U29" s="101">
        <v>0</v>
      </c>
      <c r="V29" s="101">
        <v>0</v>
      </c>
      <c r="W29" s="101">
        <v>4.4583679090430621</v>
      </c>
      <c r="X29" s="101">
        <v>0</v>
      </c>
      <c r="Y29" s="101">
        <v>0</v>
      </c>
      <c r="Z29" s="101">
        <v>4.0760844477881548</v>
      </c>
      <c r="AA29" s="101">
        <v>0</v>
      </c>
      <c r="AB29" s="101">
        <v>0</v>
      </c>
      <c r="AC29" s="101">
        <v>3.6778215393661178</v>
      </c>
      <c r="AD29" s="101">
        <v>0</v>
      </c>
      <c r="AE29" s="101">
        <v>0</v>
      </c>
      <c r="AF29" s="101">
        <v>3.4634956751485348</v>
      </c>
      <c r="AG29" s="101">
        <v>0</v>
      </c>
      <c r="AH29" s="101">
        <v>0</v>
      </c>
      <c r="AI29" s="101">
        <v>3.3674424376036161</v>
      </c>
      <c r="AJ29" s="101">
        <v>0</v>
      </c>
      <c r="AK29" s="101">
        <v>0</v>
      </c>
      <c r="AL29" s="101">
        <v>3.2778227214637257</v>
      </c>
      <c r="AM29" s="101">
        <v>0</v>
      </c>
      <c r="AN29" s="101">
        <v>0</v>
      </c>
      <c r="AO29" s="101">
        <v>1.9454344482389314</v>
      </c>
      <c r="AP29" s="101">
        <v>0</v>
      </c>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S29" s="71"/>
      <c r="CT29" s="51"/>
    </row>
    <row r="30" spans="1:98" ht="27.95" customHeight="1" x14ac:dyDescent="0.3">
      <c r="A30" s="95"/>
      <c r="B30" s="9" t="s">
        <v>29</v>
      </c>
      <c r="C30" s="9" t="s">
        <v>30</v>
      </c>
      <c r="D30" s="9" t="s">
        <v>118</v>
      </c>
      <c r="E30" s="13">
        <v>31.810740890000002</v>
      </c>
      <c r="F30" s="13">
        <f t="shared" si="1"/>
        <v>31.810740890000002</v>
      </c>
      <c r="G30" s="9"/>
      <c r="H30" s="42" t="s">
        <v>195</v>
      </c>
      <c r="I30" s="28">
        <v>39555</v>
      </c>
      <c r="J30" s="45" t="s">
        <v>208</v>
      </c>
      <c r="K30" s="29">
        <v>300</v>
      </c>
      <c r="L30" s="10" t="s">
        <v>199</v>
      </c>
      <c r="M30" s="28">
        <v>48686</v>
      </c>
      <c r="N30" s="10" t="s">
        <v>197</v>
      </c>
      <c r="O30" s="14"/>
      <c r="P30" s="101">
        <v>0</v>
      </c>
      <c r="Q30" s="101">
        <v>3.882084889999998</v>
      </c>
      <c r="R30" s="101">
        <v>0</v>
      </c>
      <c r="S30" s="101">
        <v>0</v>
      </c>
      <c r="T30" s="101">
        <v>4.833268099999998</v>
      </c>
      <c r="U30" s="101">
        <v>0</v>
      </c>
      <c r="V30" s="101">
        <v>0</v>
      </c>
      <c r="W30" s="101">
        <v>4.6552658099999977</v>
      </c>
      <c r="X30" s="101">
        <v>0</v>
      </c>
      <c r="Y30" s="101">
        <v>0</v>
      </c>
      <c r="Z30" s="101">
        <v>4.2791400499999979</v>
      </c>
      <c r="AA30" s="101">
        <v>0</v>
      </c>
      <c r="AB30" s="101">
        <v>0</v>
      </c>
      <c r="AC30" s="101">
        <v>3.9408971899999981</v>
      </c>
      <c r="AD30" s="101">
        <v>0</v>
      </c>
      <c r="AE30" s="101">
        <v>0</v>
      </c>
      <c r="AF30" s="101">
        <v>3.7403730599999978</v>
      </c>
      <c r="AG30" s="101">
        <v>0</v>
      </c>
      <c r="AH30" s="101">
        <v>0</v>
      </c>
      <c r="AI30" s="101">
        <v>3.604368479999998</v>
      </c>
      <c r="AJ30" s="101">
        <v>0</v>
      </c>
      <c r="AK30" s="101">
        <v>0</v>
      </c>
      <c r="AL30" s="101">
        <v>3.4669888599999981</v>
      </c>
      <c r="AM30" s="101">
        <v>0</v>
      </c>
      <c r="AN30" s="101">
        <v>0</v>
      </c>
      <c r="AO30" s="101">
        <v>0.73794442905033164</v>
      </c>
      <c r="AP30" s="101">
        <v>0</v>
      </c>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S30" s="71"/>
      <c r="CT30" s="51"/>
    </row>
    <row r="31" spans="1:98" ht="27.95" customHeight="1" x14ac:dyDescent="0.3">
      <c r="A31" s="95"/>
      <c r="B31" s="9" t="s">
        <v>31</v>
      </c>
      <c r="C31" s="9" t="s">
        <v>32</v>
      </c>
      <c r="D31" s="9" t="s">
        <v>118</v>
      </c>
      <c r="E31" s="13">
        <v>14.612429554285686</v>
      </c>
      <c r="F31" s="13">
        <f t="shared" si="1"/>
        <v>14.612429554285686</v>
      </c>
      <c r="G31" s="9"/>
      <c r="H31" s="42" t="s">
        <v>195</v>
      </c>
      <c r="I31" s="28">
        <v>38588</v>
      </c>
      <c r="J31" s="45" t="s">
        <v>208</v>
      </c>
      <c r="K31" s="29">
        <v>240</v>
      </c>
      <c r="L31" s="10" t="s">
        <v>199</v>
      </c>
      <c r="M31" s="28">
        <v>45893</v>
      </c>
      <c r="N31" s="10" t="s">
        <v>197</v>
      </c>
      <c r="O31" s="14"/>
      <c r="P31" s="101">
        <v>0</v>
      </c>
      <c r="Q31" s="101">
        <v>5.1663329676357073</v>
      </c>
      <c r="R31" s="101">
        <v>0</v>
      </c>
      <c r="S31" s="101">
        <v>0</v>
      </c>
      <c r="T31" s="101">
        <v>5.5928146663454088</v>
      </c>
      <c r="U31" s="101">
        <v>0</v>
      </c>
      <c r="V31" s="101">
        <v>0</v>
      </c>
      <c r="W31" s="101">
        <v>5.3632820891193083</v>
      </c>
      <c r="X31" s="101">
        <v>0</v>
      </c>
      <c r="Y31" s="101">
        <v>0</v>
      </c>
      <c r="Z31" s="101">
        <v>5.0578255965255074</v>
      </c>
      <c r="AA31" s="101">
        <v>0</v>
      </c>
      <c r="AB31" s="101">
        <v>0</v>
      </c>
      <c r="AC31" s="101">
        <v>0</v>
      </c>
      <c r="AD31" s="101">
        <v>0</v>
      </c>
      <c r="AE31" s="101">
        <v>0</v>
      </c>
      <c r="AF31" s="101">
        <v>0</v>
      </c>
      <c r="AG31" s="101">
        <v>0</v>
      </c>
      <c r="AH31" s="101">
        <v>0</v>
      </c>
      <c r="AI31" s="101">
        <v>0</v>
      </c>
      <c r="AJ31" s="101">
        <v>0</v>
      </c>
      <c r="AK31" s="101">
        <v>0</v>
      </c>
      <c r="AL31" s="101">
        <v>0</v>
      </c>
      <c r="AM31" s="101">
        <v>0</v>
      </c>
      <c r="AN31" s="101">
        <v>0</v>
      </c>
      <c r="AO31" s="101">
        <v>0</v>
      </c>
      <c r="AP31" s="101">
        <v>0</v>
      </c>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S31" s="71"/>
      <c r="CT31" s="51"/>
    </row>
    <row r="32" spans="1:98" ht="27.95" customHeight="1" x14ac:dyDescent="0.3">
      <c r="A32" s="95"/>
      <c r="B32" s="9" t="s">
        <v>37</v>
      </c>
      <c r="C32" s="9" t="s">
        <v>38</v>
      </c>
      <c r="D32" s="9" t="s">
        <v>118</v>
      </c>
      <c r="E32" s="13">
        <v>9.5936401939990237</v>
      </c>
      <c r="F32" s="13">
        <f t="shared" si="1"/>
        <v>9.5936401939990237</v>
      </c>
      <c r="G32" s="9"/>
      <c r="H32" s="42" t="s">
        <v>195</v>
      </c>
      <c r="I32" s="28">
        <v>43084</v>
      </c>
      <c r="J32" s="45" t="s">
        <v>208</v>
      </c>
      <c r="K32" s="29">
        <v>292</v>
      </c>
      <c r="L32" s="10" t="s">
        <v>199</v>
      </c>
      <c r="M32" s="28">
        <v>51971</v>
      </c>
      <c r="N32" s="10" t="s">
        <v>197</v>
      </c>
      <c r="O32" s="14"/>
      <c r="P32" s="101">
        <v>0</v>
      </c>
      <c r="Q32" s="101">
        <v>0.43832005270874935</v>
      </c>
      <c r="R32" s="101">
        <v>0</v>
      </c>
      <c r="S32" s="101">
        <v>0</v>
      </c>
      <c r="T32" s="101">
        <v>1.0040039325357561</v>
      </c>
      <c r="U32" s="101">
        <v>0</v>
      </c>
      <c r="V32" s="101">
        <v>0</v>
      </c>
      <c r="W32" s="101">
        <v>0.9777786290191135</v>
      </c>
      <c r="X32" s="101">
        <v>0</v>
      </c>
      <c r="Y32" s="101">
        <v>0</v>
      </c>
      <c r="Z32" s="101">
        <v>0.88569215125648348</v>
      </c>
      <c r="AA32" s="101">
        <v>0</v>
      </c>
      <c r="AB32" s="101">
        <v>0</v>
      </c>
      <c r="AC32" s="101">
        <v>0.79884211686419437</v>
      </c>
      <c r="AD32" s="101">
        <v>0</v>
      </c>
      <c r="AE32" s="101">
        <v>0</v>
      </c>
      <c r="AF32" s="101">
        <v>0.75658073914753821</v>
      </c>
      <c r="AG32" s="101">
        <v>0</v>
      </c>
      <c r="AH32" s="101">
        <v>0</v>
      </c>
      <c r="AI32" s="101">
        <v>0.738116406485264</v>
      </c>
      <c r="AJ32" s="101">
        <v>0</v>
      </c>
      <c r="AK32" s="101">
        <v>0</v>
      </c>
      <c r="AL32" s="101">
        <v>0.71931319372384139</v>
      </c>
      <c r="AM32" s="101">
        <v>0</v>
      </c>
      <c r="AN32" s="101">
        <v>0</v>
      </c>
      <c r="AO32" s="101">
        <v>0.49776479261533424</v>
      </c>
      <c r="AP32" s="101">
        <v>0</v>
      </c>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S32" s="71"/>
      <c r="CT32" s="51"/>
    </row>
    <row r="33" spans="1:98" ht="27.95" customHeight="1" x14ac:dyDescent="0.3">
      <c r="A33" s="95"/>
      <c r="B33" s="9" t="s">
        <v>155</v>
      </c>
      <c r="C33" s="9" t="s">
        <v>156</v>
      </c>
      <c r="D33" s="9" t="s">
        <v>118</v>
      </c>
      <c r="E33" s="13">
        <v>7.43</v>
      </c>
      <c r="F33" s="13">
        <f t="shared" si="1"/>
        <v>7.43</v>
      </c>
      <c r="G33" s="9"/>
      <c r="H33" s="42" t="s">
        <v>195</v>
      </c>
      <c r="I33" s="28">
        <v>44313</v>
      </c>
      <c r="J33" s="45" t="s">
        <v>208</v>
      </c>
      <c r="K33" s="29">
        <v>283</v>
      </c>
      <c r="L33" s="10" t="s">
        <v>199</v>
      </c>
      <c r="M33" s="28">
        <v>52916</v>
      </c>
      <c r="N33" s="10" t="s">
        <v>197</v>
      </c>
      <c r="O33" s="14"/>
      <c r="P33" s="101">
        <v>0</v>
      </c>
      <c r="Q33" s="101">
        <v>0.14083728561643838</v>
      </c>
      <c r="R33" s="101">
        <v>0</v>
      </c>
      <c r="S33" s="101">
        <v>0</v>
      </c>
      <c r="T33" s="101">
        <v>0.4267364520547946</v>
      </c>
      <c r="U33" s="101">
        <v>0</v>
      </c>
      <c r="V33" s="101">
        <v>0</v>
      </c>
      <c r="W33" s="101">
        <v>0.41857770136986305</v>
      </c>
      <c r="X33" s="101">
        <v>0</v>
      </c>
      <c r="Y33" s="101">
        <v>0</v>
      </c>
      <c r="Z33" s="101">
        <v>0.72551039068493151</v>
      </c>
      <c r="AA33" s="101">
        <v>0</v>
      </c>
      <c r="AB33" s="101">
        <v>0</v>
      </c>
      <c r="AC33" s="101">
        <v>0.65373597999999999</v>
      </c>
      <c r="AD33" s="101">
        <v>0</v>
      </c>
      <c r="AE33" s="101">
        <v>0</v>
      </c>
      <c r="AF33" s="101">
        <v>0.62065965561643832</v>
      </c>
      <c r="AG33" s="101">
        <v>0</v>
      </c>
      <c r="AH33" s="101">
        <v>0</v>
      </c>
      <c r="AI33" s="101">
        <v>0.60671649726027388</v>
      </c>
      <c r="AJ33" s="101">
        <v>0</v>
      </c>
      <c r="AK33" s="101">
        <v>0</v>
      </c>
      <c r="AL33" s="101">
        <v>0.59205863397260261</v>
      </c>
      <c r="AM33" s="101">
        <v>0</v>
      </c>
      <c r="AN33" s="101">
        <v>0</v>
      </c>
      <c r="AO33" s="101">
        <v>0.48008586052968022</v>
      </c>
      <c r="AP33" s="101">
        <v>0</v>
      </c>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S33" s="71"/>
      <c r="CT33" s="51"/>
    </row>
    <row r="34" spans="1:98" ht="27.95" customHeight="1" x14ac:dyDescent="0.3">
      <c r="A34" s="95"/>
      <c r="B34" s="9" t="s">
        <v>35</v>
      </c>
      <c r="C34" s="9" t="s">
        <v>36</v>
      </c>
      <c r="D34" s="9" t="s">
        <v>118</v>
      </c>
      <c r="E34" s="13">
        <v>5.137721529999995</v>
      </c>
      <c r="F34" s="13">
        <f t="shared" si="1"/>
        <v>5.137721529999995</v>
      </c>
      <c r="G34" s="9"/>
      <c r="H34" s="42" t="s">
        <v>195</v>
      </c>
      <c r="I34" s="28">
        <v>40852</v>
      </c>
      <c r="J34" s="45" t="s">
        <v>208</v>
      </c>
      <c r="K34" s="29">
        <v>252</v>
      </c>
      <c r="L34" s="10" t="s">
        <v>199</v>
      </c>
      <c r="M34" s="28">
        <v>48523</v>
      </c>
      <c r="N34" s="10" t="s">
        <v>197</v>
      </c>
      <c r="O34" s="14"/>
      <c r="P34" s="101">
        <v>0</v>
      </c>
      <c r="Q34" s="101">
        <v>0.60816517124133607</v>
      </c>
      <c r="R34" s="101">
        <v>0</v>
      </c>
      <c r="S34" s="101">
        <v>0</v>
      </c>
      <c r="T34" s="101">
        <v>0.80370708406149616</v>
      </c>
      <c r="U34" s="101">
        <v>0</v>
      </c>
      <c r="V34" s="101">
        <v>0</v>
      </c>
      <c r="W34" s="101">
        <v>0.77013239224751584</v>
      </c>
      <c r="X34" s="101">
        <v>0</v>
      </c>
      <c r="Y34" s="101">
        <v>0</v>
      </c>
      <c r="Z34" s="101">
        <v>0.70781206468777258</v>
      </c>
      <c r="AA34" s="101">
        <v>0</v>
      </c>
      <c r="AB34" s="101">
        <v>0</v>
      </c>
      <c r="AC34" s="101">
        <v>0.65364151074405152</v>
      </c>
      <c r="AD34" s="101">
        <v>0</v>
      </c>
      <c r="AE34" s="101">
        <v>0</v>
      </c>
      <c r="AF34" s="101">
        <v>0.6212418925914206</v>
      </c>
      <c r="AG34" s="101">
        <v>0</v>
      </c>
      <c r="AH34" s="101">
        <v>0</v>
      </c>
      <c r="AI34" s="101">
        <v>0.59834635547182002</v>
      </c>
      <c r="AJ34" s="101">
        <v>0</v>
      </c>
      <c r="AK34" s="101">
        <v>0</v>
      </c>
      <c r="AL34" s="101">
        <v>0.57513310406582374</v>
      </c>
      <c r="AM34" s="101">
        <v>0</v>
      </c>
      <c r="AN34" s="101">
        <v>0</v>
      </c>
      <c r="AO34" s="101">
        <v>0.10587097985321424</v>
      </c>
      <c r="AP34" s="101">
        <v>0</v>
      </c>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S34" s="71"/>
      <c r="CT34" s="51"/>
    </row>
    <row r="35" spans="1:98" ht="27.95" customHeight="1" x14ac:dyDescent="0.3">
      <c r="A35" s="95"/>
      <c r="B35" s="9" t="s">
        <v>190</v>
      </c>
      <c r="C35" s="9" t="s">
        <v>243</v>
      </c>
      <c r="D35" s="9" t="s">
        <v>118</v>
      </c>
      <c r="E35" s="13">
        <v>0.73097591000000006</v>
      </c>
      <c r="F35" s="13">
        <f t="shared" si="1"/>
        <v>0.73097591000000006</v>
      </c>
      <c r="G35" s="9"/>
      <c r="H35" s="42" t="s">
        <v>195</v>
      </c>
      <c r="I35" s="28">
        <v>44774</v>
      </c>
      <c r="J35" s="45" t="s">
        <v>209</v>
      </c>
      <c r="K35" s="29">
        <v>174</v>
      </c>
      <c r="L35" s="10" t="s">
        <v>199</v>
      </c>
      <c r="M35" s="28">
        <v>50072</v>
      </c>
      <c r="N35" s="10" t="s">
        <v>197</v>
      </c>
      <c r="O35" s="14"/>
      <c r="P35" s="101">
        <v>0</v>
      </c>
      <c r="Q35" s="101">
        <v>0</v>
      </c>
      <c r="R35" s="101">
        <v>0</v>
      </c>
      <c r="S35" s="101">
        <v>0</v>
      </c>
      <c r="T35" s="101">
        <v>3.7321703979166579E-2</v>
      </c>
      <c r="U35" s="101">
        <v>0</v>
      </c>
      <c r="V35" s="101">
        <v>0</v>
      </c>
      <c r="W35" s="101">
        <v>4.5781953392927163E-2</v>
      </c>
      <c r="X35" s="101">
        <v>0</v>
      </c>
      <c r="Y35" s="101">
        <v>0</v>
      </c>
      <c r="Z35" s="101">
        <v>7.2251790755491069E-2</v>
      </c>
      <c r="AA35" s="101">
        <v>0</v>
      </c>
      <c r="AB35" s="101">
        <v>0</v>
      </c>
      <c r="AC35" s="101">
        <v>9.3948138323146413E-2</v>
      </c>
      <c r="AD35" s="101">
        <v>0</v>
      </c>
      <c r="AE35" s="101">
        <v>0</v>
      </c>
      <c r="AF35" s="101">
        <v>8.9947467420348648E-2</v>
      </c>
      <c r="AG35" s="101">
        <v>0</v>
      </c>
      <c r="AH35" s="101">
        <v>0</v>
      </c>
      <c r="AI35" s="101">
        <v>8.7185393732932603E-2</v>
      </c>
      <c r="AJ35" s="101">
        <v>0</v>
      </c>
      <c r="AK35" s="101">
        <v>0</v>
      </c>
      <c r="AL35" s="101">
        <v>8.4283664634355104E-2</v>
      </c>
      <c r="AM35" s="101">
        <v>0</v>
      </c>
      <c r="AN35" s="101">
        <v>0</v>
      </c>
      <c r="AO35" s="101">
        <v>3.612733927648961E-2</v>
      </c>
      <c r="AP35" s="101">
        <v>0</v>
      </c>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S35" s="71"/>
      <c r="CT35" s="51"/>
    </row>
    <row r="36" spans="1:98" ht="27.95" customHeight="1" x14ac:dyDescent="0.3">
      <c r="A36" s="95"/>
      <c r="B36" s="9" t="s">
        <v>39</v>
      </c>
      <c r="C36" s="9" t="s">
        <v>40</v>
      </c>
      <c r="D36" s="9" t="s">
        <v>118</v>
      </c>
      <c r="E36" s="13">
        <v>0.60129977000000157</v>
      </c>
      <c r="F36" s="13">
        <f t="shared" si="1"/>
        <v>0.60129977000000157</v>
      </c>
      <c r="G36" s="9"/>
      <c r="H36" s="42" t="s">
        <v>195</v>
      </c>
      <c r="I36" s="28">
        <v>38643</v>
      </c>
      <c r="J36" s="45" t="s">
        <v>208</v>
      </c>
      <c r="K36" s="29">
        <v>228</v>
      </c>
      <c r="L36" s="10" t="s">
        <v>199</v>
      </c>
      <c r="M36" s="28">
        <v>45583</v>
      </c>
      <c r="N36" s="10" t="s">
        <v>197</v>
      </c>
      <c r="O36" s="14"/>
      <c r="P36" s="101">
        <v>0</v>
      </c>
      <c r="Q36" s="101">
        <v>0.27682330461542698</v>
      </c>
      <c r="R36" s="101">
        <v>0</v>
      </c>
      <c r="S36" s="101">
        <v>0</v>
      </c>
      <c r="T36" s="101">
        <v>0.26361884755781939</v>
      </c>
      <c r="U36" s="101">
        <v>0</v>
      </c>
      <c r="V36" s="101">
        <v>0</v>
      </c>
      <c r="W36" s="101">
        <v>0.25045019715484429</v>
      </c>
      <c r="X36" s="101">
        <v>0</v>
      </c>
      <c r="Y36" s="101">
        <v>0</v>
      </c>
      <c r="Z36" s="101">
        <v>0</v>
      </c>
      <c r="AA36" s="101">
        <v>0</v>
      </c>
      <c r="AB36" s="101">
        <v>0</v>
      </c>
      <c r="AC36" s="101">
        <v>0</v>
      </c>
      <c r="AD36" s="101">
        <v>0</v>
      </c>
      <c r="AE36" s="101">
        <v>0</v>
      </c>
      <c r="AF36" s="101">
        <v>0</v>
      </c>
      <c r="AG36" s="101">
        <v>0</v>
      </c>
      <c r="AH36" s="101">
        <v>0</v>
      </c>
      <c r="AI36" s="101">
        <v>0</v>
      </c>
      <c r="AJ36" s="101">
        <v>0</v>
      </c>
      <c r="AK36" s="101">
        <v>0</v>
      </c>
      <c r="AL36" s="101">
        <v>0</v>
      </c>
      <c r="AM36" s="101">
        <v>0</v>
      </c>
      <c r="AN36" s="101">
        <v>0</v>
      </c>
      <c r="AO36" s="101">
        <v>0</v>
      </c>
      <c r="AP36" s="101">
        <v>0</v>
      </c>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S36" s="71"/>
      <c r="CT36" s="51"/>
    </row>
    <row r="37" spans="1:98" ht="27.95" customHeight="1" x14ac:dyDescent="0.3">
      <c r="A37" s="95"/>
      <c r="B37" s="9" t="s">
        <v>41</v>
      </c>
      <c r="C37" s="9" t="s">
        <v>42</v>
      </c>
      <c r="D37" s="9" t="s">
        <v>118</v>
      </c>
      <c r="E37" s="13">
        <v>0.55727868999999997</v>
      </c>
      <c r="F37" s="13">
        <f t="shared" si="1"/>
        <v>0.55727868999999997</v>
      </c>
      <c r="G37" s="9"/>
      <c r="H37" s="42" t="s">
        <v>195</v>
      </c>
      <c r="I37" s="28">
        <v>40360</v>
      </c>
      <c r="J37" s="45" t="s">
        <v>208</v>
      </c>
      <c r="K37" s="29">
        <v>290</v>
      </c>
      <c r="L37" s="10" t="s">
        <v>203</v>
      </c>
      <c r="M37" s="28">
        <v>49188</v>
      </c>
      <c r="N37" s="10" t="s">
        <v>197</v>
      </c>
      <c r="O37" s="14"/>
      <c r="P37" s="101">
        <v>0</v>
      </c>
      <c r="Q37" s="101">
        <v>0</v>
      </c>
      <c r="R37" s="101">
        <v>0</v>
      </c>
      <c r="S37" s="101">
        <v>0</v>
      </c>
      <c r="T37" s="101">
        <v>5.3897230425531913E-2</v>
      </c>
      <c r="U37" s="101">
        <v>0</v>
      </c>
      <c r="V37" s="101">
        <v>0</v>
      </c>
      <c r="W37" s="101">
        <v>5.3340710425531915E-2</v>
      </c>
      <c r="X37" s="101">
        <v>0</v>
      </c>
      <c r="Y37" s="101">
        <v>0</v>
      </c>
      <c r="Z37" s="101">
        <v>5.2784170425531914E-2</v>
      </c>
      <c r="AA37" s="101">
        <v>0</v>
      </c>
      <c r="AB37" s="101">
        <v>0</v>
      </c>
      <c r="AC37" s="101">
        <v>5.2227640425531914E-2</v>
      </c>
      <c r="AD37" s="101">
        <v>0</v>
      </c>
      <c r="AE37" s="101">
        <v>0</v>
      </c>
      <c r="AF37" s="101">
        <v>5.1671110425531915E-2</v>
      </c>
      <c r="AG37" s="101">
        <v>0</v>
      </c>
      <c r="AH37" s="101">
        <v>0</v>
      </c>
      <c r="AI37" s="101">
        <v>5.111459042553191E-2</v>
      </c>
      <c r="AJ37" s="101">
        <v>0</v>
      </c>
      <c r="AK37" s="101">
        <v>0</v>
      </c>
      <c r="AL37" s="101">
        <v>5.0558050425531909E-2</v>
      </c>
      <c r="AM37" s="101">
        <v>0</v>
      </c>
      <c r="AN37" s="101">
        <v>0</v>
      </c>
      <c r="AO37" s="101">
        <v>1.5503375134751772E-2</v>
      </c>
      <c r="AP37" s="101">
        <v>0</v>
      </c>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S37" s="71"/>
      <c r="CT37" s="51"/>
    </row>
    <row r="38" spans="1:98" ht="27.95" customHeight="1" x14ac:dyDescent="0.3">
      <c r="A38" s="95"/>
      <c r="B38" s="9" t="s">
        <v>45</v>
      </c>
      <c r="C38" s="9" t="s">
        <v>46</v>
      </c>
      <c r="D38" s="9" t="s">
        <v>118</v>
      </c>
      <c r="E38" s="13">
        <v>0.34229089000000001</v>
      </c>
      <c r="F38" s="13">
        <f t="shared" si="1"/>
        <v>0.34229089000000001</v>
      </c>
      <c r="G38" s="9"/>
      <c r="H38" s="42" t="s">
        <v>195</v>
      </c>
      <c r="I38" s="28">
        <v>40360</v>
      </c>
      <c r="J38" s="45" t="s">
        <v>208</v>
      </c>
      <c r="K38" s="29">
        <v>158</v>
      </c>
      <c r="L38" s="10" t="s">
        <v>203</v>
      </c>
      <c r="M38" s="28">
        <v>45170</v>
      </c>
      <c r="N38" s="10" t="s">
        <v>197</v>
      </c>
      <c r="O38" s="14"/>
      <c r="P38" s="101">
        <v>0</v>
      </c>
      <c r="Q38" s="101">
        <v>0</v>
      </c>
      <c r="R38" s="101">
        <v>0</v>
      </c>
      <c r="S38" s="101">
        <v>0</v>
      </c>
      <c r="T38" s="101">
        <v>0.34530034999999998</v>
      </c>
      <c r="U38" s="101">
        <v>0</v>
      </c>
      <c r="V38" s="101">
        <v>0</v>
      </c>
      <c r="W38" s="101">
        <v>0</v>
      </c>
      <c r="X38" s="101">
        <v>0</v>
      </c>
      <c r="Y38" s="101">
        <v>0</v>
      </c>
      <c r="Z38" s="101">
        <v>0</v>
      </c>
      <c r="AA38" s="101">
        <v>0</v>
      </c>
      <c r="AB38" s="101">
        <v>0</v>
      </c>
      <c r="AC38" s="101">
        <v>0</v>
      </c>
      <c r="AD38" s="101">
        <v>0</v>
      </c>
      <c r="AE38" s="101">
        <v>0</v>
      </c>
      <c r="AF38" s="101">
        <v>0</v>
      </c>
      <c r="AG38" s="101">
        <v>0</v>
      </c>
      <c r="AH38" s="101">
        <v>0</v>
      </c>
      <c r="AI38" s="101">
        <v>0</v>
      </c>
      <c r="AJ38" s="101">
        <v>0</v>
      </c>
      <c r="AK38" s="101">
        <v>0</v>
      </c>
      <c r="AL38" s="101">
        <v>0</v>
      </c>
      <c r="AM38" s="101">
        <v>0</v>
      </c>
      <c r="AN38" s="101">
        <v>0</v>
      </c>
      <c r="AO38" s="101">
        <v>0</v>
      </c>
      <c r="AP38" s="101">
        <v>0</v>
      </c>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S38" s="71"/>
      <c r="CT38" s="51"/>
    </row>
    <row r="39" spans="1:98" ht="27.95" customHeight="1" x14ac:dyDescent="0.3">
      <c r="A39" s="95"/>
      <c r="B39" s="9" t="s">
        <v>43</v>
      </c>
      <c r="C39" s="9" t="s">
        <v>44</v>
      </c>
      <c r="D39" s="9" t="s">
        <v>118</v>
      </c>
      <c r="E39" s="13">
        <v>-1.3519456319721619E-15</v>
      </c>
      <c r="F39" s="13">
        <f t="shared" si="1"/>
        <v>-1.3519456319721619E-15</v>
      </c>
      <c r="G39" s="9"/>
      <c r="H39" s="42" t="s">
        <v>195</v>
      </c>
      <c r="I39" s="28">
        <v>37672</v>
      </c>
      <c r="J39" s="45" t="s">
        <v>208</v>
      </c>
      <c r="K39" s="29">
        <v>228</v>
      </c>
      <c r="L39" s="10" t="s">
        <v>199</v>
      </c>
      <c r="M39" s="28">
        <v>44612</v>
      </c>
      <c r="N39" s="10" t="s">
        <v>197</v>
      </c>
      <c r="O39" s="14"/>
      <c r="P39" s="101">
        <v>0</v>
      </c>
      <c r="Q39" s="101">
        <v>7.1001450000000008E-2</v>
      </c>
      <c r="R39" s="101">
        <v>0</v>
      </c>
      <c r="S39" s="101">
        <v>0</v>
      </c>
      <c r="T39" s="101">
        <v>0</v>
      </c>
      <c r="U39" s="101">
        <v>0</v>
      </c>
      <c r="V39" s="101">
        <v>0</v>
      </c>
      <c r="W39" s="101">
        <v>0</v>
      </c>
      <c r="X39" s="101">
        <v>0</v>
      </c>
      <c r="Y39" s="101">
        <v>0</v>
      </c>
      <c r="Z39" s="101">
        <v>0</v>
      </c>
      <c r="AA39" s="101">
        <v>0</v>
      </c>
      <c r="AB39" s="101">
        <v>0</v>
      </c>
      <c r="AC39" s="101">
        <v>0</v>
      </c>
      <c r="AD39" s="101">
        <v>0</v>
      </c>
      <c r="AE39" s="101">
        <v>0</v>
      </c>
      <c r="AF39" s="101">
        <v>0</v>
      </c>
      <c r="AG39" s="101">
        <v>0</v>
      </c>
      <c r="AH39" s="101">
        <v>0</v>
      </c>
      <c r="AI39" s="101">
        <v>0</v>
      </c>
      <c r="AJ39" s="101">
        <v>0</v>
      </c>
      <c r="AK39" s="101">
        <v>0</v>
      </c>
      <c r="AL39" s="101">
        <v>0</v>
      </c>
      <c r="AM39" s="101">
        <v>0</v>
      </c>
      <c r="AN39" s="101">
        <v>0</v>
      </c>
      <c r="AO39" s="101">
        <v>0</v>
      </c>
      <c r="AP39" s="101">
        <v>0</v>
      </c>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S39" s="71"/>
      <c r="CT39" s="51"/>
    </row>
    <row r="40" spans="1:98" ht="27.95" customHeight="1" x14ac:dyDescent="0.3">
      <c r="A40" s="95"/>
      <c r="B40" s="21" t="s">
        <v>47</v>
      </c>
      <c r="C40" s="21"/>
      <c r="D40" s="21"/>
      <c r="E40" s="21"/>
      <c r="F40" s="37">
        <f>+SUM(F41:F42)</f>
        <v>28.552923245714251</v>
      </c>
      <c r="G40" s="21"/>
      <c r="H40" s="44"/>
      <c r="I40" s="21"/>
      <c r="J40" s="47"/>
      <c r="K40" s="21"/>
      <c r="L40" s="21"/>
      <c r="M40" s="21"/>
      <c r="N40" s="21"/>
      <c r="O40" s="33"/>
      <c r="P40" s="103">
        <v>0</v>
      </c>
      <c r="Q40" s="103">
        <v>2.7661686145347657</v>
      </c>
      <c r="R40" s="103">
        <v>0</v>
      </c>
      <c r="S40" s="103">
        <v>0</v>
      </c>
      <c r="T40" s="103">
        <v>3.4978925235649942</v>
      </c>
      <c r="U40" s="103">
        <v>0</v>
      </c>
      <c r="V40" s="103">
        <v>0</v>
      </c>
      <c r="W40" s="103">
        <v>3.448806157616314</v>
      </c>
      <c r="X40" s="103">
        <v>0</v>
      </c>
      <c r="Y40" s="103">
        <v>0</v>
      </c>
      <c r="Z40" s="103">
        <v>3.1797410929353527</v>
      </c>
      <c r="AA40" s="103">
        <v>0</v>
      </c>
      <c r="AB40" s="103">
        <v>0</v>
      </c>
      <c r="AC40" s="103">
        <v>2.8889275294191137</v>
      </c>
      <c r="AD40" s="103">
        <v>0</v>
      </c>
      <c r="AE40" s="103">
        <v>0</v>
      </c>
      <c r="AF40" s="103">
        <v>2.7759799009986601</v>
      </c>
      <c r="AG40" s="103">
        <v>0</v>
      </c>
      <c r="AH40" s="103">
        <v>0</v>
      </c>
      <c r="AI40" s="103">
        <v>2.6941320796035813</v>
      </c>
      <c r="AJ40" s="103">
        <v>0</v>
      </c>
      <c r="AK40" s="103">
        <v>0</v>
      </c>
      <c r="AL40" s="103">
        <v>2.607197670438187</v>
      </c>
      <c r="AM40" s="103">
        <v>0</v>
      </c>
      <c r="AN40" s="103">
        <v>0</v>
      </c>
      <c r="AO40" s="103">
        <v>1.3112993954455454</v>
      </c>
      <c r="AP40" s="103">
        <v>0</v>
      </c>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S40" s="71"/>
      <c r="CT40" s="51"/>
    </row>
    <row r="41" spans="1:98" ht="27.95" customHeight="1" x14ac:dyDescent="0.3">
      <c r="A41" s="95"/>
      <c r="B41" s="9" t="s">
        <v>48</v>
      </c>
      <c r="C41" s="9" t="s">
        <v>49</v>
      </c>
      <c r="D41" s="9" t="s">
        <v>118</v>
      </c>
      <c r="E41" s="13">
        <v>28.552923245714254</v>
      </c>
      <c r="F41" s="13">
        <f>+IF($D41="USD",$E41,$E41/$C$64)</f>
        <v>28.552923245714254</v>
      </c>
      <c r="G41" s="9"/>
      <c r="H41" s="42" t="s">
        <v>195</v>
      </c>
      <c r="I41" s="28">
        <v>39706</v>
      </c>
      <c r="J41" s="45" t="s">
        <v>208</v>
      </c>
      <c r="K41" s="29">
        <v>360</v>
      </c>
      <c r="L41" s="10" t="s">
        <v>199</v>
      </c>
      <c r="M41" s="28">
        <v>50663</v>
      </c>
      <c r="N41" s="10" t="s">
        <v>197</v>
      </c>
      <c r="O41" s="14"/>
      <c r="P41" s="101">
        <v>0</v>
      </c>
      <c r="Q41" s="101">
        <v>2.5509193902490512</v>
      </c>
      <c r="R41" s="101">
        <v>0</v>
      </c>
      <c r="S41" s="101">
        <v>0</v>
      </c>
      <c r="T41" s="101">
        <v>3.4978925235649942</v>
      </c>
      <c r="U41" s="101">
        <v>0</v>
      </c>
      <c r="V41" s="101">
        <v>0</v>
      </c>
      <c r="W41" s="101">
        <v>3.448806157616314</v>
      </c>
      <c r="X41" s="101">
        <v>0</v>
      </c>
      <c r="Y41" s="101">
        <v>0</v>
      </c>
      <c r="Z41" s="101">
        <v>3.1797410929353527</v>
      </c>
      <c r="AA41" s="101">
        <v>0</v>
      </c>
      <c r="AB41" s="101">
        <v>0</v>
      </c>
      <c r="AC41" s="101">
        <v>2.8889275294191137</v>
      </c>
      <c r="AD41" s="101">
        <v>0</v>
      </c>
      <c r="AE41" s="101">
        <v>0</v>
      </c>
      <c r="AF41" s="101">
        <v>2.7759799009986601</v>
      </c>
      <c r="AG41" s="101">
        <v>0</v>
      </c>
      <c r="AH41" s="101">
        <v>0</v>
      </c>
      <c r="AI41" s="101">
        <v>2.6941320796035813</v>
      </c>
      <c r="AJ41" s="101">
        <v>0</v>
      </c>
      <c r="AK41" s="101">
        <v>0</v>
      </c>
      <c r="AL41" s="101">
        <v>2.607197670438187</v>
      </c>
      <c r="AM41" s="101">
        <v>0</v>
      </c>
      <c r="AN41" s="101">
        <v>0</v>
      </c>
      <c r="AO41" s="101">
        <v>1.3112993954455454</v>
      </c>
      <c r="AP41" s="101">
        <v>0</v>
      </c>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S41" s="71"/>
      <c r="CT41" s="51"/>
    </row>
    <row r="42" spans="1:98" ht="27.95" customHeight="1" x14ac:dyDescent="0.3">
      <c r="A42" s="95"/>
      <c r="B42" s="9" t="s">
        <v>50</v>
      </c>
      <c r="C42" s="9" t="s">
        <v>51</v>
      </c>
      <c r="D42" s="9" t="s">
        <v>118</v>
      </c>
      <c r="E42" s="13">
        <v>-2.2583103936879572E-15</v>
      </c>
      <c r="F42" s="13">
        <f>+IF($D42="USD",$E42,$E42/$C$64)</f>
        <v>-2.2583103936879572E-15</v>
      </c>
      <c r="G42" s="9"/>
      <c r="H42" s="42" t="s">
        <v>195</v>
      </c>
      <c r="I42" s="28">
        <v>39066</v>
      </c>
      <c r="J42" s="45" t="s">
        <v>208</v>
      </c>
      <c r="K42" s="29">
        <v>186</v>
      </c>
      <c r="L42" s="10" t="s">
        <v>199</v>
      </c>
      <c r="M42" s="28">
        <v>44727</v>
      </c>
      <c r="N42" s="10" t="s">
        <v>197</v>
      </c>
      <c r="O42" s="14"/>
      <c r="P42" s="101">
        <v>0</v>
      </c>
      <c r="Q42" s="101">
        <v>0.21524922428571433</v>
      </c>
      <c r="R42" s="101">
        <v>0</v>
      </c>
      <c r="S42" s="101">
        <v>0</v>
      </c>
      <c r="T42" s="101">
        <v>0</v>
      </c>
      <c r="U42" s="101">
        <v>0</v>
      </c>
      <c r="V42" s="101">
        <v>0</v>
      </c>
      <c r="W42" s="101">
        <v>0</v>
      </c>
      <c r="X42" s="101">
        <v>0</v>
      </c>
      <c r="Y42" s="101">
        <v>0</v>
      </c>
      <c r="Z42" s="101">
        <v>0</v>
      </c>
      <c r="AA42" s="101">
        <v>0</v>
      </c>
      <c r="AB42" s="101">
        <v>0</v>
      </c>
      <c r="AC42" s="101">
        <v>0</v>
      </c>
      <c r="AD42" s="101">
        <v>0</v>
      </c>
      <c r="AE42" s="101">
        <v>0</v>
      </c>
      <c r="AF42" s="101">
        <v>0</v>
      </c>
      <c r="AG42" s="101">
        <v>0</v>
      </c>
      <c r="AH42" s="101">
        <v>0</v>
      </c>
      <c r="AI42" s="101">
        <v>0</v>
      </c>
      <c r="AJ42" s="101">
        <v>0</v>
      </c>
      <c r="AK42" s="101">
        <v>0</v>
      </c>
      <c r="AL42" s="101">
        <v>0</v>
      </c>
      <c r="AM42" s="101">
        <v>0</v>
      </c>
      <c r="AN42" s="101">
        <v>0</v>
      </c>
      <c r="AO42" s="101">
        <v>0</v>
      </c>
      <c r="AP42" s="101">
        <v>0</v>
      </c>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S42" s="71"/>
      <c r="CT42" s="51"/>
    </row>
    <row r="43" spans="1:98" ht="27.95" customHeight="1" x14ac:dyDescent="0.3">
      <c r="A43" s="95"/>
      <c r="B43" s="20" t="s">
        <v>112</v>
      </c>
      <c r="C43" s="20"/>
      <c r="D43" s="20"/>
      <c r="E43" s="20"/>
      <c r="F43" s="36">
        <f>+SUM(F44:F49)</f>
        <v>621.68321982875864</v>
      </c>
      <c r="G43" s="91">
        <f>+F43/$F$51</f>
        <v>0.59939122438129011</v>
      </c>
      <c r="H43" s="43"/>
      <c r="I43" s="20"/>
      <c r="J43" s="46"/>
      <c r="K43" s="20"/>
      <c r="L43" s="20"/>
      <c r="M43" s="20"/>
      <c r="N43" s="20"/>
      <c r="O43" s="32"/>
      <c r="P43" s="100">
        <v>5820.8798139142191</v>
      </c>
      <c r="Q43" s="100">
        <v>22.3667725</v>
      </c>
      <c r="R43" s="100">
        <v>0</v>
      </c>
      <c r="S43" s="100">
        <v>13356.918854383015</v>
      </c>
      <c r="T43" s="100">
        <v>105.02461557692308</v>
      </c>
      <c r="U43" s="100">
        <v>0</v>
      </c>
      <c r="V43" s="100">
        <v>6245.2577997405269</v>
      </c>
      <c r="W43" s="100">
        <v>104.3234498076923</v>
      </c>
      <c r="X43" s="100">
        <v>0</v>
      </c>
      <c r="Y43" s="100">
        <v>2204.6212992766764</v>
      </c>
      <c r="Z43" s="100">
        <v>99.715789038461537</v>
      </c>
      <c r="AA43" s="100">
        <v>0</v>
      </c>
      <c r="AB43" s="100">
        <v>1391.8826829036718</v>
      </c>
      <c r="AC43" s="100">
        <v>95.108128269230775</v>
      </c>
      <c r="AD43" s="100">
        <v>0</v>
      </c>
      <c r="AE43" s="100">
        <v>1118.1066747747725</v>
      </c>
      <c r="AF43" s="100">
        <v>90.500467499999999</v>
      </c>
      <c r="AG43" s="100">
        <v>0</v>
      </c>
      <c r="AH43" s="100">
        <v>876.92968465933654</v>
      </c>
      <c r="AI43" s="100">
        <v>85.892806730769237</v>
      </c>
      <c r="AJ43" s="100">
        <v>0</v>
      </c>
      <c r="AK43" s="100">
        <v>718.11495547738389</v>
      </c>
      <c r="AL43" s="100">
        <v>41.218530576923079</v>
      </c>
      <c r="AM43" s="100">
        <v>0</v>
      </c>
      <c r="AN43" s="100">
        <v>57.382761718703932</v>
      </c>
      <c r="AO43" s="100">
        <v>0</v>
      </c>
      <c r="AP43" s="100">
        <v>0</v>
      </c>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row>
    <row r="44" spans="1:98" ht="27.95" customHeight="1" x14ac:dyDescent="0.3">
      <c r="A44" s="95"/>
      <c r="B44" s="9" t="s">
        <v>170</v>
      </c>
      <c r="C44" s="9" t="s">
        <v>152</v>
      </c>
      <c r="D44" s="9" t="s">
        <v>118</v>
      </c>
      <c r="E44" s="13">
        <v>520.86599999999999</v>
      </c>
      <c r="F44" s="13">
        <f t="shared" ref="F44" si="2">+IF($D44="USD",$E44,$E44/$C$64)</f>
        <v>520.86599999999999</v>
      </c>
      <c r="G44" s="9"/>
      <c r="H44" s="42" t="s">
        <v>210</v>
      </c>
      <c r="I44" s="28">
        <v>43970</v>
      </c>
      <c r="J44" s="45">
        <v>4.2500000000000003E-2</v>
      </c>
      <c r="K44" s="29">
        <v>106</v>
      </c>
      <c r="L44" s="10" t="s">
        <v>199</v>
      </c>
      <c r="M44" s="28">
        <v>47196</v>
      </c>
      <c r="N44" s="10" t="s">
        <v>169</v>
      </c>
      <c r="O44" s="14"/>
      <c r="P44" s="101">
        <v>0</v>
      </c>
      <c r="Q44" s="101">
        <v>22.3667725</v>
      </c>
      <c r="R44" s="101">
        <v>0</v>
      </c>
      <c r="S44" s="101">
        <v>0</v>
      </c>
      <c r="T44" s="101">
        <v>105.02461557692308</v>
      </c>
      <c r="U44" s="101">
        <v>0</v>
      </c>
      <c r="V44" s="101">
        <v>0</v>
      </c>
      <c r="W44" s="101">
        <v>104.3234498076923</v>
      </c>
      <c r="X44" s="101">
        <v>0</v>
      </c>
      <c r="Y44" s="101">
        <v>0</v>
      </c>
      <c r="Z44" s="101">
        <v>99.715789038461537</v>
      </c>
      <c r="AA44" s="101">
        <v>0</v>
      </c>
      <c r="AB44" s="101">
        <v>0</v>
      </c>
      <c r="AC44" s="101">
        <v>95.108128269230775</v>
      </c>
      <c r="AD44" s="101">
        <v>0</v>
      </c>
      <c r="AE44" s="101">
        <v>0</v>
      </c>
      <c r="AF44" s="101">
        <v>90.500467499999999</v>
      </c>
      <c r="AG44" s="101">
        <v>0</v>
      </c>
      <c r="AH44" s="101">
        <v>0</v>
      </c>
      <c r="AI44" s="101">
        <v>85.892806730769237</v>
      </c>
      <c r="AJ44" s="101">
        <v>0</v>
      </c>
      <c r="AK44" s="101">
        <v>0</v>
      </c>
      <c r="AL44" s="101">
        <v>41.218530576923079</v>
      </c>
      <c r="AM44" s="101">
        <v>0</v>
      </c>
      <c r="AN44" s="101">
        <v>0</v>
      </c>
      <c r="AO44" s="101">
        <v>0</v>
      </c>
      <c r="AP44" s="101">
        <v>0</v>
      </c>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row>
    <row r="45" spans="1:98" ht="27.95" customHeight="1" x14ac:dyDescent="0.3">
      <c r="A45" s="95"/>
      <c r="B45" s="9" t="s">
        <v>176</v>
      </c>
      <c r="C45" s="9" t="s">
        <v>177</v>
      </c>
      <c r="D45" s="9" t="s">
        <v>2</v>
      </c>
      <c r="E45" s="10">
        <v>5218.7525999999998</v>
      </c>
      <c r="F45" s="13">
        <f>+IF($D45="USD",$E45,$E45/$C$64)</f>
        <v>35.425805926076777</v>
      </c>
      <c r="G45" s="9"/>
      <c r="H45" s="42" t="s">
        <v>195</v>
      </c>
      <c r="I45" s="28">
        <v>44547</v>
      </c>
      <c r="J45" s="45" t="s">
        <v>214</v>
      </c>
      <c r="K45" s="29">
        <v>18</v>
      </c>
      <c r="L45" s="10" t="s">
        <v>203</v>
      </c>
      <c r="M45" s="28">
        <v>45094</v>
      </c>
      <c r="N45" s="10" t="s">
        <v>169</v>
      </c>
      <c r="O45" s="14"/>
      <c r="P45" s="101">
        <v>2133.1329564810712</v>
      </c>
      <c r="Q45" s="101">
        <v>0</v>
      </c>
      <c r="R45" s="101">
        <v>0</v>
      </c>
      <c r="S45" s="101">
        <v>7292.8212245061623</v>
      </c>
      <c r="T45" s="101">
        <v>0</v>
      </c>
      <c r="U45" s="101">
        <v>0</v>
      </c>
      <c r="V45" s="101">
        <v>0</v>
      </c>
      <c r="W45" s="101">
        <v>0</v>
      </c>
      <c r="X45" s="101">
        <v>0</v>
      </c>
      <c r="Y45" s="101">
        <v>0</v>
      </c>
      <c r="Z45" s="101">
        <v>0</v>
      </c>
      <c r="AA45" s="101">
        <v>0</v>
      </c>
      <c r="AB45" s="101">
        <v>0</v>
      </c>
      <c r="AC45" s="101">
        <v>0</v>
      </c>
      <c r="AD45" s="101">
        <v>0</v>
      </c>
      <c r="AE45" s="101">
        <v>0</v>
      </c>
      <c r="AF45" s="101">
        <v>0</v>
      </c>
      <c r="AG45" s="101">
        <v>0</v>
      </c>
      <c r="AH45" s="101">
        <v>0</v>
      </c>
      <c r="AI45" s="101">
        <v>0</v>
      </c>
      <c r="AJ45" s="101">
        <v>0</v>
      </c>
      <c r="AK45" s="101">
        <v>0</v>
      </c>
      <c r="AL45" s="101">
        <v>0</v>
      </c>
      <c r="AM45" s="101">
        <v>0</v>
      </c>
      <c r="AN45" s="101">
        <v>0</v>
      </c>
      <c r="AO45" s="101">
        <v>0</v>
      </c>
      <c r="AP45" s="101">
        <v>0</v>
      </c>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row>
    <row r="46" spans="1:98" ht="27.95" customHeight="1" x14ac:dyDescent="0.3">
      <c r="A46" s="95"/>
      <c r="B46" s="9" t="s">
        <v>174</v>
      </c>
      <c r="C46" s="9" t="s">
        <v>175</v>
      </c>
      <c r="D46" s="9" t="s">
        <v>2</v>
      </c>
      <c r="E46" s="10">
        <v>4314.4526151469299</v>
      </c>
      <c r="F46" s="13">
        <f>+IF($D46="USD",$E46,$E46/$C$64)</f>
        <v>29.287259377164105</v>
      </c>
      <c r="G46" s="9"/>
      <c r="H46" s="42" t="s">
        <v>195</v>
      </c>
      <c r="I46" s="28">
        <v>44547</v>
      </c>
      <c r="J46" s="45" t="s">
        <v>211</v>
      </c>
      <c r="K46" s="29">
        <v>36</v>
      </c>
      <c r="L46" s="10" t="s">
        <v>199</v>
      </c>
      <c r="M46" s="28">
        <v>45643</v>
      </c>
      <c r="N46" s="10" t="s">
        <v>169</v>
      </c>
      <c r="O46" s="14"/>
      <c r="P46" s="101">
        <v>0</v>
      </c>
      <c r="Q46" s="101">
        <v>0</v>
      </c>
      <c r="R46" s="101">
        <v>0</v>
      </c>
      <c r="S46" s="101">
        <v>1438.0070566284717</v>
      </c>
      <c r="T46" s="101">
        <v>0</v>
      </c>
      <c r="U46" s="101">
        <v>0</v>
      </c>
      <c r="V46" s="101">
        <v>2876.4455585184578</v>
      </c>
      <c r="W46" s="101">
        <v>0</v>
      </c>
      <c r="X46" s="101">
        <v>0</v>
      </c>
      <c r="Y46" s="101">
        <v>0</v>
      </c>
      <c r="Z46" s="101">
        <v>0</v>
      </c>
      <c r="AA46" s="101">
        <v>0</v>
      </c>
      <c r="AB46" s="101">
        <v>0</v>
      </c>
      <c r="AC46" s="101">
        <v>0</v>
      </c>
      <c r="AD46" s="101">
        <v>0</v>
      </c>
      <c r="AE46" s="101">
        <v>0</v>
      </c>
      <c r="AF46" s="101">
        <v>0</v>
      </c>
      <c r="AG46" s="101">
        <v>0</v>
      </c>
      <c r="AH46" s="101">
        <v>0</v>
      </c>
      <c r="AI46" s="101">
        <v>0</v>
      </c>
      <c r="AJ46" s="101">
        <v>0</v>
      </c>
      <c r="AK46" s="101">
        <v>0</v>
      </c>
      <c r="AL46" s="101">
        <v>0</v>
      </c>
      <c r="AM46" s="101">
        <v>0</v>
      </c>
      <c r="AN46" s="101">
        <v>0</v>
      </c>
      <c r="AO46" s="101">
        <v>0</v>
      </c>
      <c r="AP46" s="101">
        <v>0</v>
      </c>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row>
    <row r="47" spans="1:98" ht="27.95" customHeight="1" x14ac:dyDescent="0.3">
      <c r="A47" s="95"/>
      <c r="B47" s="9" t="s">
        <v>178</v>
      </c>
      <c r="C47" s="9" t="s">
        <v>179</v>
      </c>
      <c r="D47" s="9" t="s">
        <v>2</v>
      </c>
      <c r="E47" s="10">
        <v>3076.3842909999998</v>
      </c>
      <c r="F47" s="13">
        <f>+IF($D47="USD",$E47,$E47/$C$64)</f>
        <v>20.883034931948544</v>
      </c>
      <c r="G47" s="9"/>
      <c r="H47" s="42" t="s">
        <v>195</v>
      </c>
      <c r="I47" s="28">
        <v>44635</v>
      </c>
      <c r="J47" s="45" t="s">
        <v>212</v>
      </c>
      <c r="K47" s="29">
        <v>108</v>
      </c>
      <c r="L47" s="10" t="s">
        <v>203</v>
      </c>
      <c r="M47" s="28">
        <v>47922</v>
      </c>
      <c r="N47" s="10" t="s">
        <v>169</v>
      </c>
      <c r="O47" s="14"/>
      <c r="P47" s="101">
        <v>1277.8192809797324</v>
      </c>
      <c r="Q47" s="101">
        <v>0</v>
      </c>
      <c r="R47" s="101">
        <v>0</v>
      </c>
      <c r="S47" s="101">
        <v>2515.3115382945621</v>
      </c>
      <c r="T47" s="101">
        <v>0</v>
      </c>
      <c r="U47" s="101">
        <v>0</v>
      </c>
      <c r="V47" s="101">
        <v>1923.9150636292106</v>
      </c>
      <c r="W47" s="101">
        <v>0</v>
      </c>
      <c r="X47" s="101">
        <v>0</v>
      </c>
      <c r="Y47" s="101">
        <v>1704.1158347547466</v>
      </c>
      <c r="Z47" s="101">
        <v>0</v>
      </c>
      <c r="AA47" s="101">
        <v>0</v>
      </c>
      <c r="AB47" s="101">
        <v>1391.8826829036718</v>
      </c>
      <c r="AC47" s="101">
        <v>0</v>
      </c>
      <c r="AD47" s="101">
        <v>0</v>
      </c>
      <c r="AE47" s="101">
        <v>1118.1066747747725</v>
      </c>
      <c r="AF47" s="101">
        <v>0</v>
      </c>
      <c r="AG47" s="101">
        <v>0</v>
      </c>
      <c r="AH47" s="101">
        <v>876.92968465933654</v>
      </c>
      <c r="AI47" s="101">
        <v>0</v>
      </c>
      <c r="AJ47" s="101">
        <v>0</v>
      </c>
      <c r="AK47" s="101">
        <v>718.11495547738389</v>
      </c>
      <c r="AL47" s="101">
        <v>0</v>
      </c>
      <c r="AM47" s="101">
        <v>0</v>
      </c>
      <c r="AN47" s="101">
        <v>57.382761718703932</v>
      </c>
      <c r="AO47" s="101">
        <v>0</v>
      </c>
      <c r="AP47" s="101">
        <v>0</v>
      </c>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row>
    <row r="48" spans="1:98" ht="27.95" customHeight="1" x14ac:dyDescent="0.3">
      <c r="A48" s="95"/>
      <c r="B48" s="9" t="s">
        <v>160</v>
      </c>
      <c r="C48" s="9" t="s">
        <v>161</v>
      </c>
      <c r="D48" s="9" t="s">
        <v>2</v>
      </c>
      <c r="E48" s="10">
        <v>2221.1538461538462</v>
      </c>
      <c r="F48" s="13">
        <f>+IF($D48="USD",$E48,$E48/$C$64)</f>
        <v>15.077581007730688</v>
      </c>
      <c r="G48" s="9"/>
      <c r="H48" s="42" t="s">
        <v>195</v>
      </c>
      <c r="I48" s="28">
        <v>44385</v>
      </c>
      <c r="J48" s="45" t="s">
        <v>213</v>
      </c>
      <c r="K48" s="29">
        <v>48</v>
      </c>
      <c r="L48" s="10" t="s">
        <v>203</v>
      </c>
      <c r="M48" s="28">
        <v>45805</v>
      </c>
      <c r="N48" s="10" t="s">
        <v>169</v>
      </c>
      <c r="O48" s="14"/>
      <c r="P48" s="101">
        <v>2393.4082094327077</v>
      </c>
      <c r="Q48" s="101">
        <v>0</v>
      </c>
      <c r="R48" s="101">
        <v>0</v>
      </c>
      <c r="S48" s="101">
        <v>2091.1018745337874</v>
      </c>
      <c r="T48" s="101">
        <v>0</v>
      </c>
      <c r="U48" s="101">
        <v>0</v>
      </c>
      <c r="V48" s="101">
        <v>1429.3302008587443</v>
      </c>
      <c r="W48" s="101">
        <v>0</v>
      </c>
      <c r="X48" s="101">
        <v>0</v>
      </c>
      <c r="Y48" s="101">
        <v>490.42337770313662</v>
      </c>
      <c r="Z48" s="101">
        <v>0</v>
      </c>
      <c r="AA48" s="101">
        <v>0</v>
      </c>
      <c r="AB48" s="101">
        <v>0</v>
      </c>
      <c r="AC48" s="101">
        <v>0</v>
      </c>
      <c r="AD48" s="101">
        <v>0</v>
      </c>
      <c r="AE48" s="101">
        <v>0</v>
      </c>
      <c r="AF48" s="101">
        <v>0</v>
      </c>
      <c r="AG48" s="101">
        <v>0</v>
      </c>
      <c r="AH48" s="101">
        <v>0</v>
      </c>
      <c r="AI48" s="101">
        <v>0</v>
      </c>
      <c r="AJ48" s="101">
        <v>0</v>
      </c>
      <c r="AK48" s="101">
        <v>0</v>
      </c>
      <c r="AL48" s="101">
        <v>0</v>
      </c>
      <c r="AM48" s="101">
        <v>0</v>
      </c>
      <c r="AN48" s="101">
        <v>0</v>
      </c>
      <c r="AO48" s="101">
        <v>0</v>
      </c>
      <c r="AP48" s="101">
        <v>0</v>
      </c>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row>
    <row r="49" spans="1:96" ht="27.95" customHeight="1" x14ac:dyDescent="0.3">
      <c r="A49" s="95"/>
      <c r="B49" s="9" t="s">
        <v>52</v>
      </c>
      <c r="C49" s="9" t="s">
        <v>53</v>
      </c>
      <c r="D49" s="9" t="s">
        <v>2</v>
      </c>
      <c r="E49" s="10">
        <v>21.145386772799991</v>
      </c>
      <c r="F49" s="13">
        <f>+IF($D49="USD",$E49,$E49/$C$64)</f>
        <v>0.14353858583850926</v>
      </c>
      <c r="G49" s="9"/>
      <c r="H49" s="42" t="s">
        <v>195</v>
      </c>
      <c r="I49" s="28">
        <v>43494</v>
      </c>
      <c r="J49" s="45" t="s">
        <v>215</v>
      </c>
      <c r="K49" s="29">
        <v>84</v>
      </c>
      <c r="L49" s="10" t="s">
        <v>199</v>
      </c>
      <c r="M49" s="28">
        <v>45870</v>
      </c>
      <c r="N49" s="10" t="s">
        <v>169</v>
      </c>
      <c r="O49" s="14"/>
      <c r="P49" s="101">
        <v>16.519367020707314</v>
      </c>
      <c r="Q49" s="101">
        <v>0</v>
      </c>
      <c r="R49" s="101">
        <v>0</v>
      </c>
      <c r="S49" s="101">
        <v>19.677160420031463</v>
      </c>
      <c r="T49" s="101">
        <v>0</v>
      </c>
      <c r="U49" s="101">
        <v>0</v>
      </c>
      <c r="V49" s="101">
        <v>15.566976734113933</v>
      </c>
      <c r="W49" s="101">
        <v>0</v>
      </c>
      <c r="X49" s="101">
        <v>0</v>
      </c>
      <c r="Y49" s="101">
        <v>10.082086818792909</v>
      </c>
      <c r="Z49" s="101">
        <v>0</v>
      </c>
      <c r="AA49" s="101">
        <v>0</v>
      </c>
      <c r="AB49" s="101">
        <v>0</v>
      </c>
      <c r="AC49" s="101">
        <v>0</v>
      </c>
      <c r="AD49" s="101">
        <v>0</v>
      </c>
      <c r="AE49" s="101">
        <v>0</v>
      </c>
      <c r="AF49" s="101">
        <v>0</v>
      </c>
      <c r="AG49" s="101">
        <v>0</v>
      </c>
      <c r="AH49" s="101">
        <v>0</v>
      </c>
      <c r="AI49" s="101">
        <v>0</v>
      </c>
      <c r="AJ49" s="101">
        <v>0</v>
      </c>
      <c r="AK49" s="101">
        <v>0</v>
      </c>
      <c r="AL49" s="101">
        <v>0</v>
      </c>
      <c r="AM49" s="101">
        <v>0</v>
      </c>
      <c r="AN49" s="101">
        <v>0</v>
      </c>
      <c r="AO49" s="101">
        <v>0</v>
      </c>
      <c r="AP49" s="101">
        <v>0</v>
      </c>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row>
    <row r="50" spans="1:96" ht="6.75" customHeight="1" x14ac:dyDescent="0.3">
      <c r="B50" s="23"/>
      <c r="C50" s="14"/>
      <c r="D50" s="14"/>
      <c r="E50" s="14"/>
      <c r="F50" s="14"/>
      <c r="G50" s="14"/>
      <c r="H50" s="14"/>
      <c r="I50" s="14"/>
      <c r="J50" s="14"/>
      <c r="K50" s="14"/>
      <c r="L50" s="14"/>
      <c r="M50" s="14"/>
      <c r="N50" s="14"/>
      <c r="O50" s="14"/>
      <c r="P50" s="104"/>
      <c r="Q50" s="104"/>
      <c r="R50" s="104"/>
      <c r="S50" s="104"/>
      <c r="T50" s="104"/>
      <c r="U50" s="104"/>
      <c r="V50" s="104"/>
      <c r="W50" s="104"/>
      <c r="X50" s="104"/>
      <c r="Y50" s="104"/>
      <c r="Z50" s="104"/>
      <c r="AA50" s="104"/>
      <c r="AB50" s="104"/>
      <c r="AC50" s="104"/>
      <c r="AD50" s="104"/>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row>
    <row r="51" spans="1:96" ht="29.25" customHeight="1" x14ac:dyDescent="0.3">
      <c r="B51" s="164" t="s">
        <v>66</v>
      </c>
      <c r="C51" s="165"/>
      <c r="D51" s="165"/>
      <c r="E51" s="34"/>
      <c r="F51" s="35">
        <f>+SUM($F$9,$F$23,$F$26,$F$43)</f>
        <v>1037.1910607641596</v>
      </c>
      <c r="G51" s="127"/>
      <c r="H51" s="34"/>
      <c r="I51" s="34"/>
      <c r="J51" s="34"/>
      <c r="K51" s="34"/>
      <c r="L51" s="34"/>
      <c r="M51" s="34"/>
      <c r="N51" s="34"/>
      <c r="O51" s="34"/>
      <c r="P51" s="99">
        <v>24648.909614240027</v>
      </c>
      <c r="Q51" s="99">
        <v>42.752534728971185</v>
      </c>
      <c r="R51" s="99">
        <v>13.053123599940303</v>
      </c>
      <c r="S51" s="99">
        <v>42923.178877662795</v>
      </c>
      <c r="T51" s="99">
        <v>131.43991201609091</v>
      </c>
      <c r="U51" s="99">
        <v>0</v>
      </c>
      <c r="V51" s="99">
        <v>19577.140989367803</v>
      </c>
      <c r="W51" s="99">
        <v>129.64734659663677</v>
      </c>
      <c r="X51" s="99">
        <v>0</v>
      </c>
      <c r="Y51" s="99">
        <v>11142.806940807081</v>
      </c>
      <c r="Z51" s="99">
        <v>123.19538620536341</v>
      </c>
      <c r="AA51" s="99">
        <v>0</v>
      </c>
      <c r="AB51" s="99">
        <v>7331.2055610978941</v>
      </c>
      <c r="AC51" s="99">
        <v>111.94971605317238</v>
      </c>
      <c r="AD51" s="99">
        <v>0</v>
      </c>
      <c r="AE51" s="99">
        <v>3066.5103975597781</v>
      </c>
      <c r="AF51" s="99">
        <v>106.52087037369147</v>
      </c>
      <c r="AG51" s="99">
        <v>0</v>
      </c>
      <c r="AH51" s="99">
        <v>876.92968465933654</v>
      </c>
      <c r="AI51" s="99">
        <v>101.43495612677424</v>
      </c>
      <c r="AJ51" s="99">
        <v>0</v>
      </c>
      <c r="AK51" s="99">
        <v>718.11495547738389</v>
      </c>
      <c r="AL51" s="99">
        <v>56.276460913176422</v>
      </c>
      <c r="AM51" s="99">
        <v>0</v>
      </c>
      <c r="AN51" s="99">
        <v>57.382761718703932</v>
      </c>
      <c r="AO51" s="99">
        <v>6.6489378302605466</v>
      </c>
      <c r="AP51" s="99">
        <v>0</v>
      </c>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row>
    <row r="52" spans="1:96" x14ac:dyDescent="0.3">
      <c r="B52" s="38"/>
      <c r="C52" s="38"/>
      <c r="D52" s="38"/>
      <c r="E52" s="38"/>
      <c r="F52" s="38"/>
      <c r="G52" s="38"/>
      <c r="H52" s="38"/>
      <c r="I52" s="38"/>
      <c r="J52" s="38"/>
      <c r="K52" s="38"/>
      <c r="L52" s="38"/>
      <c r="M52" s="38"/>
      <c r="N52" s="38"/>
      <c r="O52" s="124"/>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row>
    <row r="53" spans="1:96" ht="30" customHeight="1" x14ac:dyDescent="0.3">
      <c r="B53" s="22" t="s">
        <v>163</v>
      </c>
      <c r="E53" s="110"/>
      <c r="F53" s="38"/>
      <c r="G53" s="38"/>
      <c r="H53" s="38"/>
      <c r="I53" s="38"/>
      <c r="J53" s="38"/>
      <c r="K53" s="38"/>
      <c r="L53" s="38"/>
      <c r="M53" s="38"/>
      <c r="N53" s="38"/>
      <c r="O53" s="38"/>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row>
    <row r="54" spans="1:96" ht="27.95" customHeight="1" x14ac:dyDescent="0.3">
      <c r="B54" s="9" t="s">
        <v>180</v>
      </c>
      <c r="C54" s="9" t="s">
        <v>173</v>
      </c>
      <c r="D54" s="9" t="s">
        <v>2</v>
      </c>
      <c r="E54" s="15">
        <v>0</v>
      </c>
      <c r="F54" s="13">
        <f>+IF($D54="USD",$E54,$E54/$C$64)</f>
        <v>0</v>
      </c>
      <c r="G54" s="9"/>
      <c r="H54" s="42" t="s">
        <v>195</v>
      </c>
      <c r="I54" s="28">
        <v>44350</v>
      </c>
      <c r="J54" s="45" t="s">
        <v>216</v>
      </c>
      <c r="K54" s="29">
        <v>11</v>
      </c>
      <c r="L54" s="10" t="s">
        <v>217</v>
      </c>
      <c r="M54" s="28">
        <v>44698</v>
      </c>
      <c r="N54" s="10" t="s">
        <v>169</v>
      </c>
      <c r="O54" s="14"/>
      <c r="P54" s="101">
        <v>7490.5315369730852</v>
      </c>
      <c r="Q54" s="101">
        <v>0</v>
      </c>
      <c r="R54" s="101">
        <v>0</v>
      </c>
      <c r="S54" s="101">
        <v>0</v>
      </c>
      <c r="T54" s="101">
        <v>0</v>
      </c>
      <c r="U54" s="101">
        <v>0</v>
      </c>
      <c r="V54" s="101">
        <v>0</v>
      </c>
      <c r="W54" s="101">
        <v>0</v>
      </c>
      <c r="X54" s="101">
        <v>0</v>
      </c>
      <c r="Y54" s="101">
        <v>0</v>
      </c>
      <c r="Z54" s="101">
        <v>0</v>
      </c>
      <c r="AA54" s="101">
        <v>0</v>
      </c>
      <c r="AB54" s="101">
        <v>0</v>
      </c>
      <c r="AC54" s="101">
        <v>0</v>
      </c>
      <c r="AD54" s="101">
        <v>0</v>
      </c>
      <c r="AE54" s="101">
        <v>0</v>
      </c>
      <c r="AF54" s="101">
        <v>0</v>
      </c>
      <c r="AG54" s="101">
        <v>0</v>
      </c>
      <c r="AH54" s="101">
        <v>0</v>
      </c>
      <c r="AI54" s="101">
        <v>0</v>
      </c>
      <c r="AJ54" s="101">
        <v>0</v>
      </c>
      <c r="AK54" s="101">
        <v>0</v>
      </c>
      <c r="AL54" s="101">
        <v>0</v>
      </c>
      <c r="AM54" s="101">
        <v>0</v>
      </c>
      <c r="AN54" s="102">
        <v>0</v>
      </c>
      <c r="AO54" s="102">
        <v>0</v>
      </c>
      <c r="AP54" s="102">
        <v>0</v>
      </c>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row>
    <row r="55" spans="1:96" x14ac:dyDescent="0.3">
      <c r="B55" s="23"/>
      <c r="C55" s="14"/>
      <c r="D55" s="14"/>
      <c r="E55" s="24"/>
      <c r="F55" s="38"/>
      <c r="G55" s="38"/>
      <c r="H55" s="38"/>
      <c r="I55" s="38"/>
      <c r="J55" s="38"/>
      <c r="K55" s="38"/>
      <c r="L55" s="38"/>
      <c r="M55" s="38"/>
      <c r="N55" s="38"/>
      <c r="O55" s="38"/>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row>
    <row r="56" spans="1:96" ht="29.25" customHeight="1" x14ac:dyDescent="0.3">
      <c r="B56" s="170" t="s">
        <v>167</v>
      </c>
      <c r="C56" s="170"/>
      <c r="D56" s="170"/>
      <c r="E56" s="38"/>
      <c r="F56" s="38"/>
      <c r="G56" s="38"/>
      <c r="H56" s="38"/>
      <c r="I56" s="38"/>
      <c r="J56" s="38"/>
      <c r="K56" s="38"/>
      <c r="L56" s="38"/>
      <c r="M56" s="38"/>
      <c r="N56" s="38"/>
      <c r="O56" s="38"/>
      <c r="P56" s="99">
        <v>32139.441151213112</v>
      </c>
      <c r="Q56" s="99">
        <v>42.752534728971185</v>
      </c>
      <c r="R56" s="99">
        <v>13.053123599940303</v>
      </c>
      <c r="S56" s="99">
        <v>42923.178877662795</v>
      </c>
      <c r="T56" s="99">
        <v>131.43991201609091</v>
      </c>
      <c r="U56" s="99">
        <v>0</v>
      </c>
      <c r="V56" s="99">
        <v>19577.140989367803</v>
      </c>
      <c r="W56" s="99">
        <v>129.64734659663677</v>
      </c>
      <c r="X56" s="99">
        <v>0</v>
      </c>
      <c r="Y56" s="99">
        <v>11142.806940807081</v>
      </c>
      <c r="Z56" s="99">
        <v>123.19538620536341</v>
      </c>
      <c r="AA56" s="99">
        <v>0</v>
      </c>
      <c r="AB56" s="99">
        <v>7331.2055610978941</v>
      </c>
      <c r="AC56" s="99">
        <v>111.94971605317238</v>
      </c>
      <c r="AD56" s="99">
        <v>0</v>
      </c>
      <c r="AE56" s="99">
        <v>3066.5103975597781</v>
      </c>
      <c r="AF56" s="99">
        <v>106.52087037369147</v>
      </c>
      <c r="AG56" s="99">
        <v>0</v>
      </c>
      <c r="AH56" s="99">
        <v>876.92968465933654</v>
      </c>
      <c r="AI56" s="99">
        <v>101.43495612677424</v>
      </c>
      <c r="AJ56" s="99">
        <v>0</v>
      </c>
      <c r="AK56" s="99">
        <v>718.11495547738389</v>
      </c>
      <c r="AL56" s="99">
        <v>56.276460913176422</v>
      </c>
      <c r="AM56" s="99">
        <v>0</v>
      </c>
      <c r="AN56" s="99">
        <v>57.382761718703932</v>
      </c>
      <c r="AO56" s="99">
        <v>6.6489378302605466</v>
      </c>
      <c r="AP56" s="99">
        <v>0</v>
      </c>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row>
    <row r="57" spans="1:96" x14ac:dyDescent="0.3">
      <c r="B57" s="38"/>
      <c r="C57" s="38"/>
      <c r="D57" s="38"/>
      <c r="E57" s="38"/>
      <c r="F57" s="38"/>
      <c r="G57" s="38"/>
      <c r="H57" s="38"/>
      <c r="I57" s="38"/>
      <c r="J57" s="38"/>
      <c r="K57" s="38"/>
      <c r="L57" s="38"/>
      <c r="M57" s="38"/>
      <c r="N57" s="38"/>
      <c r="O57" s="124"/>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row>
    <row r="58" spans="1:96" x14ac:dyDescent="0.3">
      <c r="B58" s="171" t="s">
        <v>182</v>
      </c>
      <c r="C58" s="171"/>
      <c r="D58" s="171"/>
      <c r="E58" s="171"/>
      <c r="F58" s="171"/>
      <c r="G58" s="171"/>
      <c r="H58" s="171"/>
      <c r="I58" s="171"/>
      <c r="J58" s="171"/>
      <c r="K58" s="171"/>
      <c r="L58" s="171"/>
      <c r="M58" s="171"/>
      <c r="N58" s="171"/>
      <c r="O58" s="38"/>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row>
    <row r="59" spans="1:96" x14ac:dyDescent="0.3">
      <c r="B59" s="171" t="s">
        <v>183</v>
      </c>
      <c r="C59" s="171"/>
      <c r="D59" s="171"/>
      <c r="E59" s="171"/>
      <c r="F59" s="171"/>
      <c r="G59" s="171"/>
      <c r="H59" s="171"/>
      <c r="I59" s="171"/>
      <c r="J59" s="171"/>
      <c r="K59" s="171"/>
      <c r="L59" s="171"/>
      <c r="M59" s="171"/>
      <c r="N59" s="171"/>
      <c r="O59" s="38"/>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row>
    <row r="60" spans="1:96" x14ac:dyDescent="0.3">
      <c r="B60" s="171" t="s">
        <v>219</v>
      </c>
      <c r="C60" s="171"/>
      <c r="D60" s="171"/>
      <c r="E60" s="171"/>
      <c r="F60" s="171"/>
      <c r="G60" s="171"/>
      <c r="H60" s="171"/>
      <c r="I60" s="171"/>
      <c r="J60" s="171"/>
      <c r="K60" s="171"/>
      <c r="L60" s="171"/>
      <c r="M60" s="171"/>
      <c r="N60" s="171"/>
      <c r="O60" s="38"/>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row>
    <row r="61" spans="1:96" x14ac:dyDescent="0.3">
      <c r="O61" s="38"/>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row>
    <row r="62" spans="1:96" x14ac:dyDescent="0.3">
      <c r="B62" s="171"/>
      <c r="C62" s="171"/>
      <c r="D62" s="171"/>
      <c r="E62" s="171"/>
      <c r="F62" s="171"/>
      <c r="G62" s="171"/>
      <c r="H62" s="171"/>
      <c r="I62" s="171"/>
      <c r="J62" s="171"/>
      <c r="K62" s="171"/>
      <c r="L62" s="171"/>
      <c r="M62" s="171"/>
      <c r="N62" s="171"/>
      <c r="O62" s="38"/>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row>
    <row r="63" spans="1:96" x14ac:dyDescent="0.3">
      <c r="B63" s="38"/>
      <c r="C63" s="38"/>
      <c r="D63" s="38"/>
      <c r="E63" s="38"/>
      <c r="F63" s="38"/>
      <c r="G63" s="38"/>
      <c r="H63" s="38"/>
      <c r="I63" s="38"/>
      <c r="J63" s="38"/>
      <c r="K63" s="38"/>
      <c r="L63" s="38"/>
      <c r="M63" s="38"/>
      <c r="N63" s="38"/>
      <c r="O63" s="38"/>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row>
    <row r="64" spans="1:96" x14ac:dyDescent="0.3">
      <c r="B64" s="40" t="s">
        <v>69</v>
      </c>
      <c r="C64" s="93">
        <v>147.315</v>
      </c>
      <c r="D64" s="38"/>
      <c r="E64" s="38"/>
      <c r="F64" s="38"/>
      <c r="G64" s="38"/>
      <c r="H64" s="38"/>
      <c r="I64" s="38"/>
      <c r="J64" s="38"/>
      <c r="K64" s="38"/>
      <c r="L64" s="38"/>
      <c r="M64" s="38"/>
      <c r="N64" s="38"/>
      <c r="O64" s="38"/>
      <c r="P64" s="38"/>
      <c r="Q64" s="38"/>
      <c r="R64" s="38"/>
      <c r="S64" s="38"/>
      <c r="T64" s="38"/>
      <c r="U64" s="38"/>
      <c r="V64" s="38"/>
      <c r="W64" s="38"/>
      <c r="X64" s="38"/>
      <c r="Y64" s="38"/>
      <c r="Z64" s="38"/>
    </row>
    <row r="65" spans="1:88" x14ac:dyDescent="0.3">
      <c r="B65" s="40" t="s">
        <v>68</v>
      </c>
      <c r="C65" s="94">
        <v>0.69125000000000003</v>
      </c>
      <c r="D65" s="38"/>
      <c r="E65" s="84"/>
      <c r="F65" s="38"/>
      <c r="G65" s="38"/>
      <c r="H65" s="38"/>
      <c r="I65" s="38"/>
      <c r="J65" s="38"/>
      <c r="K65" s="38"/>
      <c r="L65" s="38"/>
      <c r="M65" s="38"/>
      <c r="N65" s="38"/>
      <c r="O65" s="38"/>
      <c r="P65" s="38"/>
      <c r="Q65" s="38"/>
      <c r="R65" s="38"/>
      <c r="S65" s="38"/>
      <c r="T65" s="38"/>
      <c r="U65" s="38"/>
      <c r="V65" s="38"/>
      <c r="W65" s="38"/>
      <c r="X65" s="38"/>
      <c r="Y65" s="38"/>
      <c r="Z65" s="38"/>
    </row>
    <row r="66" spans="1:88" x14ac:dyDescent="0.3">
      <c r="B66" s="40" t="s">
        <v>67</v>
      </c>
      <c r="C66" s="93">
        <v>154.72</v>
      </c>
      <c r="D66" s="38"/>
      <c r="E66" s="38"/>
      <c r="F66" s="38"/>
      <c r="G66" s="38"/>
      <c r="H66" s="38"/>
      <c r="I66" s="38"/>
      <c r="J66" s="38"/>
      <c r="K66" s="38"/>
      <c r="L66" s="38"/>
      <c r="M66" s="38"/>
      <c r="N66" s="38"/>
      <c r="O66" s="38"/>
      <c r="P66" s="38"/>
      <c r="Q66" s="38"/>
      <c r="R66" s="38"/>
      <c r="S66" s="38"/>
      <c r="T66" s="38"/>
      <c r="U66" s="38"/>
      <c r="V66" s="38"/>
      <c r="W66" s="38"/>
      <c r="X66" s="38"/>
      <c r="Y66" s="38"/>
      <c r="Z66" s="38"/>
    </row>
    <row r="67" spans="1:88" x14ac:dyDescent="0.3">
      <c r="Q67" s="26"/>
      <c r="R67" s="26"/>
      <c r="S67" s="26"/>
      <c r="T67" s="26"/>
      <c r="U67" s="26"/>
      <c r="V67" s="26"/>
      <c r="W67" s="26"/>
      <c r="X67" s="26"/>
      <c r="Y67" s="26"/>
      <c r="Z67" s="26"/>
      <c r="AA67" s="26"/>
      <c r="AB67" s="26"/>
      <c r="AC67" s="26"/>
      <c r="AD67" s="26"/>
      <c r="AE67" s="26"/>
      <c r="AF67" s="26"/>
      <c r="AG67" s="26"/>
      <c r="AH67" s="26"/>
      <c r="AI67" s="26"/>
      <c r="AJ67" s="26"/>
      <c r="AK67" s="26"/>
    </row>
    <row r="69" spans="1:88" ht="20.25" x14ac:dyDescent="0.3">
      <c r="B69" s="156" t="s">
        <v>60</v>
      </c>
      <c r="C69" s="156"/>
      <c r="D69" s="156"/>
      <c r="E69" s="156"/>
      <c r="F69" s="156"/>
      <c r="G69" s="156"/>
      <c r="H69" s="156"/>
      <c r="I69" s="156"/>
      <c r="J69" s="156"/>
      <c r="K69" s="156"/>
      <c r="L69" s="156"/>
      <c r="M69" s="156"/>
      <c r="N69" s="156"/>
      <c r="O69" s="156"/>
      <c r="P69" s="156"/>
      <c r="Q69" s="156"/>
      <c r="R69" s="156"/>
      <c r="S69" s="156"/>
      <c r="T69" s="156"/>
      <c r="U69" s="156"/>
    </row>
    <row r="70" spans="1:88" ht="17.25" x14ac:dyDescent="0.3">
      <c r="B70" s="5" t="s">
        <v>64</v>
      </c>
      <c r="C70" s="2"/>
      <c r="D70" s="2"/>
      <c r="E70" s="2"/>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row>
    <row r="72" spans="1:88" ht="32.25" customHeight="1" x14ac:dyDescent="0.3">
      <c r="F72" s="69">
        <v>2022</v>
      </c>
      <c r="G72" s="69">
        <v>2022</v>
      </c>
      <c r="H72" s="69">
        <v>2022</v>
      </c>
      <c r="I72" s="69">
        <v>2023</v>
      </c>
      <c r="J72" s="69">
        <v>2023</v>
      </c>
      <c r="K72" s="69">
        <v>2023</v>
      </c>
      <c r="L72" s="69">
        <v>2024</v>
      </c>
      <c r="M72" s="69">
        <v>2024</v>
      </c>
      <c r="N72" s="69">
        <v>2024</v>
      </c>
      <c r="O72" s="69">
        <v>2025</v>
      </c>
      <c r="P72" s="69">
        <v>2025</v>
      </c>
      <c r="Q72" s="69">
        <v>2025</v>
      </c>
      <c r="R72" s="69">
        <v>2026</v>
      </c>
      <c r="S72" s="69">
        <v>2026</v>
      </c>
      <c r="T72" s="69">
        <v>2026</v>
      </c>
      <c r="U72" s="69">
        <v>2027</v>
      </c>
      <c r="V72" s="69">
        <v>2027</v>
      </c>
      <c r="W72" s="69">
        <v>2027</v>
      </c>
      <c r="X72" s="69">
        <v>2028</v>
      </c>
      <c r="Y72" s="69">
        <v>2028</v>
      </c>
      <c r="Z72" s="69">
        <v>2028</v>
      </c>
      <c r="AA72" s="69">
        <v>2029</v>
      </c>
      <c r="AB72" s="69">
        <v>2029</v>
      </c>
      <c r="AC72" s="69">
        <v>2029</v>
      </c>
      <c r="AD72" s="70" t="s">
        <v>171</v>
      </c>
      <c r="AE72" s="70" t="s">
        <v>171</v>
      </c>
      <c r="AF72" s="70" t="s">
        <v>171</v>
      </c>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row>
    <row r="73" spans="1:88" ht="33.75" customHeight="1" x14ac:dyDescent="0.3">
      <c r="B73" s="22" t="s">
        <v>0</v>
      </c>
      <c r="C73" s="22" t="s">
        <v>1</v>
      </c>
      <c r="D73" s="41" t="s">
        <v>168</v>
      </c>
      <c r="E73" s="41" t="s">
        <v>114</v>
      </c>
      <c r="F73" s="22" t="s">
        <v>2</v>
      </c>
      <c r="G73" s="30" t="s">
        <v>118</v>
      </c>
      <c r="H73" s="22" t="s">
        <v>59</v>
      </c>
      <c r="I73" s="22" t="s">
        <v>2</v>
      </c>
      <c r="J73" s="30" t="s">
        <v>118</v>
      </c>
      <c r="K73" s="22" t="s">
        <v>59</v>
      </c>
      <c r="L73" s="22" t="s">
        <v>2</v>
      </c>
      <c r="M73" s="30" t="s">
        <v>118</v>
      </c>
      <c r="N73" s="22" t="s">
        <v>59</v>
      </c>
      <c r="O73" s="22" t="s">
        <v>2</v>
      </c>
      <c r="P73" s="30" t="s">
        <v>118</v>
      </c>
      <c r="Q73" s="22" t="s">
        <v>59</v>
      </c>
      <c r="R73" s="22" t="s">
        <v>2</v>
      </c>
      <c r="S73" s="30" t="s">
        <v>118</v>
      </c>
      <c r="T73" s="22" t="s">
        <v>59</v>
      </c>
      <c r="U73" s="22" t="s">
        <v>2</v>
      </c>
      <c r="V73" s="30" t="s">
        <v>118</v>
      </c>
      <c r="W73" s="22" t="s">
        <v>59</v>
      </c>
      <c r="X73" s="22" t="s">
        <v>2</v>
      </c>
      <c r="Y73" s="30" t="s">
        <v>118</v>
      </c>
      <c r="Z73" s="22" t="s">
        <v>59</v>
      </c>
      <c r="AA73" s="22" t="s">
        <v>2</v>
      </c>
      <c r="AB73" s="30" t="s">
        <v>118</v>
      </c>
      <c r="AC73" s="22" t="s">
        <v>59</v>
      </c>
      <c r="AD73" s="22" t="s">
        <v>2</v>
      </c>
      <c r="AE73" s="30" t="s">
        <v>118</v>
      </c>
      <c r="AF73" s="22" t="s">
        <v>59</v>
      </c>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row>
    <row r="74" spans="1:88" ht="27.95" customHeight="1" x14ac:dyDescent="0.3">
      <c r="B74" s="20" t="s">
        <v>108</v>
      </c>
      <c r="C74" s="20"/>
      <c r="D74" s="20"/>
      <c r="E74" s="20"/>
      <c r="F74" s="100">
        <v>8257.3738278498131</v>
      </c>
      <c r="G74" s="100">
        <v>0</v>
      </c>
      <c r="H74" s="100">
        <v>0</v>
      </c>
      <c r="I74" s="100">
        <v>11851.432849395294</v>
      </c>
      <c r="J74" s="100">
        <v>0</v>
      </c>
      <c r="K74" s="100">
        <v>0</v>
      </c>
      <c r="L74" s="100">
        <v>389.04458956603031</v>
      </c>
      <c r="M74" s="100">
        <v>0</v>
      </c>
      <c r="N74" s="100">
        <v>0</v>
      </c>
      <c r="O74" s="100">
        <v>142.23519859636846</v>
      </c>
      <c r="P74" s="100">
        <v>0</v>
      </c>
      <c r="Q74" s="100">
        <v>0</v>
      </c>
      <c r="R74" s="100">
        <v>38.109889316199869</v>
      </c>
      <c r="S74" s="100">
        <v>0</v>
      </c>
      <c r="T74" s="100">
        <v>0</v>
      </c>
      <c r="U74" s="100">
        <v>0</v>
      </c>
      <c r="V74" s="100">
        <v>0</v>
      </c>
      <c r="W74" s="100">
        <v>0</v>
      </c>
      <c r="X74" s="100">
        <v>0</v>
      </c>
      <c r="Y74" s="100">
        <v>0</v>
      </c>
      <c r="Z74" s="100">
        <v>0</v>
      </c>
      <c r="AA74" s="100">
        <v>0</v>
      </c>
      <c r="AB74" s="100">
        <v>0</v>
      </c>
      <c r="AC74" s="100">
        <v>0</v>
      </c>
      <c r="AD74" s="100">
        <v>0</v>
      </c>
      <c r="AE74" s="100">
        <v>0</v>
      </c>
      <c r="AF74" s="100">
        <v>0</v>
      </c>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row>
    <row r="75" spans="1:88" ht="27.95" customHeight="1" x14ac:dyDescent="0.3">
      <c r="A75" s="95"/>
      <c r="B75" s="9" t="s">
        <v>3</v>
      </c>
      <c r="C75" s="9" t="s">
        <v>4</v>
      </c>
      <c r="D75" s="9" t="str">
        <f t="shared" ref="D75:D87" si="3">+VLOOKUP($C75,$C$10:$D$49,2,FALSE)</f>
        <v>Pesos</v>
      </c>
      <c r="E75" s="9" t="s">
        <v>108</v>
      </c>
      <c r="F75" s="102">
        <v>4185.7101743711437</v>
      </c>
      <c r="G75" s="102">
        <v>0</v>
      </c>
      <c r="H75" s="102">
        <v>0</v>
      </c>
      <c r="I75" s="102">
        <v>5232.1377179639303</v>
      </c>
      <c r="J75" s="102">
        <v>0</v>
      </c>
      <c r="K75" s="102">
        <v>0</v>
      </c>
      <c r="L75" s="102">
        <v>0</v>
      </c>
      <c r="M75" s="102">
        <v>0</v>
      </c>
      <c r="N75" s="102">
        <v>0</v>
      </c>
      <c r="O75" s="102">
        <v>0</v>
      </c>
      <c r="P75" s="102">
        <v>0</v>
      </c>
      <c r="Q75" s="102">
        <v>0</v>
      </c>
      <c r="R75" s="102">
        <v>0</v>
      </c>
      <c r="S75" s="102">
        <v>0</v>
      </c>
      <c r="T75" s="102">
        <v>0</v>
      </c>
      <c r="U75" s="102">
        <v>0</v>
      </c>
      <c r="V75" s="102">
        <v>0</v>
      </c>
      <c r="W75" s="102">
        <v>0</v>
      </c>
      <c r="X75" s="102">
        <v>0</v>
      </c>
      <c r="Y75" s="102">
        <v>0</v>
      </c>
      <c r="Z75" s="102">
        <v>0</v>
      </c>
      <c r="AA75" s="102">
        <v>0</v>
      </c>
      <c r="AB75" s="102">
        <v>0</v>
      </c>
      <c r="AC75" s="102">
        <v>0</v>
      </c>
      <c r="AD75" s="102">
        <v>0</v>
      </c>
      <c r="AE75" s="102">
        <v>0</v>
      </c>
      <c r="AF75" s="102">
        <v>0</v>
      </c>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row>
    <row r="76" spans="1:88" ht="27.95" customHeight="1" x14ac:dyDescent="0.3">
      <c r="A76" s="95"/>
      <c r="B76" s="9" t="s">
        <v>150</v>
      </c>
      <c r="C76" s="9" t="s">
        <v>151</v>
      </c>
      <c r="D76" s="9" t="str">
        <f t="shared" si="3"/>
        <v>Pesos</v>
      </c>
      <c r="E76" s="9" t="s">
        <v>108</v>
      </c>
      <c r="F76" s="102">
        <v>2130.9560750623332</v>
      </c>
      <c r="G76" s="102">
        <v>0</v>
      </c>
      <c r="H76" s="102">
        <v>0</v>
      </c>
      <c r="I76" s="102">
        <v>2507.6493426398993</v>
      </c>
      <c r="J76" s="102">
        <v>0</v>
      </c>
      <c r="K76" s="102">
        <v>0</v>
      </c>
      <c r="L76" s="102">
        <v>0</v>
      </c>
      <c r="M76" s="102">
        <v>0</v>
      </c>
      <c r="N76" s="102">
        <v>0</v>
      </c>
      <c r="O76" s="102">
        <v>0</v>
      </c>
      <c r="P76" s="102">
        <v>0</v>
      </c>
      <c r="Q76" s="102">
        <v>0</v>
      </c>
      <c r="R76" s="102">
        <v>0</v>
      </c>
      <c r="S76" s="102">
        <v>0</v>
      </c>
      <c r="T76" s="102">
        <v>0</v>
      </c>
      <c r="U76" s="102">
        <v>0</v>
      </c>
      <c r="V76" s="102">
        <v>0</v>
      </c>
      <c r="W76" s="102">
        <v>0</v>
      </c>
      <c r="X76" s="102">
        <v>0</v>
      </c>
      <c r="Y76" s="102">
        <v>0</v>
      </c>
      <c r="Z76" s="102">
        <v>0</v>
      </c>
      <c r="AA76" s="102">
        <v>0</v>
      </c>
      <c r="AB76" s="102">
        <v>0</v>
      </c>
      <c r="AC76" s="102">
        <v>0</v>
      </c>
      <c r="AD76" s="102">
        <v>0</v>
      </c>
      <c r="AE76" s="102">
        <v>0</v>
      </c>
      <c r="AF76" s="102">
        <v>0</v>
      </c>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row>
    <row r="77" spans="1:88" ht="27.95" customHeight="1" x14ac:dyDescent="0.3">
      <c r="A77" s="95"/>
      <c r="B77" s="9" t="s">
        <v>143</v>
      </c>
      <c r="C77" s="9" t="s">
        <v>144</v>
      </c>
      <c r="D77" s="9" t="str">
        <f t="shared" si="3"/>
        <v>Pesos</v>
      </c>
      <c r="E77" s="9" t="s">
        <v>108</v>
      </c>
      <c r="F77" s="102">
        <v>1495.2637918152911</v>
      </c>
      <c r="G77" s="102">
        <v>0</v>
      </c>
      <c r="H77" s="102">
        <v>0</v>
      </c>
      <c r="I77" s="102">
        <v>1759.584492847501</v>
      </c>
      <c r="J77" s="102">
        <v>0</v>
      </c>
      <c r="K77" s="102">
        <v>0</v>
      </c>
      <c r="L77" s="102">
        <v>0</v>
      </c>
      <c r="M77" s="102">
        <v>0</v>
      </c>
      <c r="N77" s="102">
        <v>0</v>
      </c>
      <c r="O77" s="102">
        <v>0</v>
      </c>
      <c r="P77" s="102">
        <v>0</v>
      </c>
      <c r="Q77" s="102">
        <v>0</v>
      </c>
      <c r="R77" s="102">
        <v>0</v>
      </c>
      <c r="S77" s="102">
        <v>0</v>
      </c>
      <c r="T77" s="102">
        <v>0</v>
      </c>
      <c r="U77" s="102">
        <v>0</v>
      </c>
      <c r="V77" s="102">
        <v>0</v>
      </c>
      <c r="W77" s="102">
        <v>0</v>
      </c>
      <c r="X77" s="102">
        <v>0</v>
      </c>
      <c r="Y77" s="102">
        <v>0</v>
      </c>
      <c r="Z77" s="102">
        <v>0</v>
      </c>
      <c r="AA77" s="102">
        <v>0</v>
      </c>
      <c r="AB77" s="102">
        <v>0</v>
      </c>
      <c r="AC77" s="102">
        <v>0</v>
      </c>
      <c r="AD77" s="102">
        <v>0</v>
      </c>
      <c r="AE77" s="102">
        <v>0</v>
      </c>
      <c r="AF77" s="102">
        <v>0</v>
      </c>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row>
    <row r="78" spans="1:88" ht="27.95" customHeight="1" x14ac:dyDescent="0.3">
      <c r="A78" s="95"/>
      <c r="B78" s="9" t="s">
        <v>5</v>
      </c>
      <c r="C78" s="9" t="s">
        <v>6</v>
      </c>
      <c r="D78" s="9" t="str">
        <f t="shared" si="3"/>
        <v>Pesos</v>
      </c>
      <c r="E78" s="9" t="s">
        <v>108</v>
      </c>
      <c r="F78" s="102">
        <v>0</v>
      </c>
      <c r="G78" s="102">
        <v>0</v>
      </c>
      <c r="H78" s="102">
        <v>0</v>
      </c>
      <c r="I78" s="102">
        <v>1915.1399280000001</v>
      </c>
      <c r="J78" s="102">
        <v>0</v>
      </c>
      <c r="K78" s="102">
        <v>0</v>
      </c>
      <c r="L78" s="102">
        <v>0</v>
      </c>
      <c r="M78" s="102">
        <v>0</v>
      </c>
      <c r="N78" s="102">
        <v>0</v>
      </c>
      <c r="O78" s="102">
        <v>0</v>
      </c>
      <c r="P78" s="102">
        <v>0</v>
      </c>
      <c r="Q78" s="102">
        <v>0</v>
      </c>
      <c r="R78" s="102">
        <v>0</v>
      </c>
      <c r="S78" s="102">
        <v>0</v>
      </c>
      <c r="T78" s="102">
        <v>0</v>
      </c>
      <c r="U78" s="102">
        <v>0</v>
      </c>
      <c r="V78" s="102">
        <v>0</v>
      </c>
      <c r="W78" s="102">
        <v>0</v>
      </c>
      <c r="X78" s="102">
        <v>0</v>
      </c>
      <c r="Y78" s="102">
        <v>0</v>
      </c>
      <c r="Z78" s="102">
        <v>0</v>
      </c>
      <c r="AA78" s="102">
        <v>0</v>
      </c>
      <c r="AB78" s="102">
        <v>0</v>
      </c>
      <c r="AC78" s="102">
        <v>0</v>
      </c>
      <c r="AD78" s="102">
        <v>0</v>
      </c>
      <c r="AE78" s="102">
        <v>0</v>
      </c>
      <c r="AF78" s="102">
        <v>0</v>
      </c>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row>
    <row r="79" spans="1:88" ht="27.95" customHeight="1" x14ac:dyDescent="0.3">
      <c r="A79" s="95"/>
      <c r="B79" s="9" t="s">
        <v>13</v>
      </c>
      <c r="C79" s="9" t="s">
        <v>14</v>
      </c>
      <c r="D79" s="9" t="str">
        <f t="shared" si="3"/>
        <v>Pesos</v>
      </c>
      <c r="E79" s="9" t="s">
        <v>108</v>
      </c>
      <c r="F79" s="102">
        <v>259.27605341693368</v>
      </c>
      <c r="G79" s="102">
        <v>0</v>
      </c>
      <c r="H79" s="102">
        <v>0</v>
      </c>
      <c r="I79" s="102">
        <v>298.71737860759418</v>
      </c>
      <c r="J79" s="102">
        <v>0</v>
      </c>
      <c r="K79" s="102">
        <v>0</v>
      </c>
      <c r="L79" s="102">
        <v>248.9311488396618</v>
      </c>
      <c r="M79" s="102">
        <v>0</v>
      </c>
      <c r="N79" s="102">
        <v>0</v>
      </c>
      <c r="O79" s="102">
        <v>0</v>
      </c>
      <c r="P79" s="102">
        <v>0</v>
      </c>
      <c r="Q79" s="102">
        <v>0</v>
      </c>
      <c r="R79" s="102">
        <v>0</v>
      </c>
      <c r="S79" s="102">
        <v>0</v>
      </c>
      <c r="T79" s="102">
        <v>0</v>
      </c>
      <c r="U79" s="102">
        <v>0</v>
      </c>
      <c r="V79" s="102">
        <v>0</v>
      </c>
      <c r="W79" s="102">
        <v>0</v>
      </c>
      <c r="X79" s="102">
        <v>0</v>
      </c>
      <c r="Y79" s="102">
        <v>0</v>
      </c>
      <c r="Z79" s="102">
        <v>0</v>
      </c>
      <c r="AA79" s="102">
        <v>0</v>
      </c>
      <c r="AB79" s="102">
        <v>0</v>
      </c>
      <c r="AC79" s="102">
        <v>0</v>
      </c>
      <c r="AD79" s="102">
        <v>0</v>
      </c>
      <c r="AE79" s="102">
        <v>0</v>
      </c>
      <c r="AF79" s="102">
        <v>0</v>
      </c>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row>
    <row r="80" spans="1:88" ht="27.95" customHeight="1" x14ac:dyDescent="0.3">
      <c r="A80" s="95"/>
      <c r="B80" s="9" t="s">
        <v>15</v>
      </c>
      <c r="C80" s="9" t="s">
        <v>16</v>
      </c>
      <c r="D80" s="9" t="str">
        <f t="shared" si="3"/>
        <v>Pesos</v>
      </c>
      <c r="E80" s="9" t="s">
        <v>108</v>
      </c>
      <c r="F80" s="102">
        <v>102.49812391815003</v>
      </c>
      <c r="G80" s="102">
        <v>0</v>
      </c>
      <c r="H80" s="102">
        <v>0</v>
      </c>
      <c r="I80" s="102">
        <v>106.52864010802972</v>
      </c>
      <c r="J80" s="102">
        <v>0</v>
      </c>
      <c r="K80" s="102">
        <v>0</v>
      </c>
      <c r="L80" s="102">
        <v>106.52864010802961</v>
      </c>
      <c r="M80" s="102">
        <v>0</v>
      </c>
      <c r="N80" s="102">
        <v>0</v>
      </c>
      <c r="O80" s="102">
        <v>106.52864010802961</v>
      </c>
      <c r="P80" s="102">
        <v>0</v>
      </c>
      <c r="Q80" s="102">
        <v>0</v>
      </c>
      <c r="R80" s="102">
        <v>17.754773351338294</v>
      </c>
      <c r="S80" s="102">
        <v>0</v>
      </c>
      <c r="T80" s="102">
        <v>0</v>
      </c>
      <c r="U80" s="102">
        <v>0</v>
      </c>
      <c r="V80" s="102">
        <v>0</v>
      </c>
      <c r="W80" s="102">
        <v>0</v>
      </c>
      <c r="X80" s="102">
        <v>0</v>
      </c>
      <c r="Y80" s="102">
        <v>0</v>
      </c>
      <c r="Z80" s="102">
        <v>0</v>
      </c>
      <c r="AA80" s="102">
        <v>0</v>
      </c>
      <c r="AB80" s="102">
        <v>0</v>
      </c>
      <c r="AC80" s="102">
        <v>0</v>
      </c>
      <c r="AD80" s="102">
        <v>0</v>
      </c>
      <c r="AE80" s="102">
        <v>0</v>
      </c>
      <c r="AF80" s="102">
        <v>0</v>
      </c>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CJ80" s="51"/>
    </row>
    <row r="81" spans="1:77" ht="27.95" customHeight="1" x14ac:dyDescent="0.3">
      <c r="A81" s="95"/>
      <c r="B81" s="9" t="s">
        <v>19</v>
      </c>
      <c r="C81" s="9" t="s">
        <v>20</v>
      </c>
      <c r="D81" s="9" t="str">
        <f t="shared" si="3"/>
        <v>Pesos</v>
      </c>
      <c r="E81" s="9" t="s">
        <v>108</v>
      </c>
      <c r="F81" s="102">
        <v>17.71821048</v>
      </c>
      <c r="G81" s="102">
        <v>0</v>
      </c>
      <c r="H81" s="102">
        <v>0</v>
      </c>
      <c r="I81" s="102">
        <v>20.167997410000002</v>
      </c>
      <c r="J81" s="102">
        <v>0</v>
      </c>
      <c r="K81" s="102">
        <v>0</v>
      </c>
      <c r="L81" s="102">
        <v>22.077448800000003</v>
      </c>
      <c r="M81" s="102">
        <v>0</v>
      </c>
      <c r="N81" s="102">
        <v>0</v>
      </c>
      <c r="O81" s="102">
        <v>24.199206670000002</v>
      </c>
      <c r="P81" s="102">
        <v>0</v>
      </c>
      <c r="Q81" s="102">
        <v>0</v>
      </c>
      <c r="R81" s="102">
        <v>19.39616998</v>
      </c>
      <c r="S81" s="102">
        <v>0</v>
      </c>
      <c r="T81" s="102">
        <v>0</v>
      </c>
      <c r="U81" s="102">
        <v>0</v>
      </c>
      <c r="V81" s="102">
        <v>0</v>
      </c>
      <c r="W81" s="102">
        <v>0</v>
      </c>
      <c r="X81" s="102">
        <v>0</v>
      </c>
      <c r="Y81" s="102">
        <v>0</v>
      </c>
      <c r="Z81" s="102">
        <v>0</v>
      </c>
      <c r="AA81" s="102">
        <v>0</v>
      </c>
      <c r="AB81" s="102">
        <v>0</v>
      </c>
      <c r="AC81" s="102">
        <v>0</v>
      </c>
      <c r="AD81" s="102">
        <v>0</v>
      </c>
      <c r="AE81" s="102">
        <v>0</v>
      </c>
      <c r="AF81" s="102">
        <v>0</v>
      </c>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row>
    <row r="82" spans="1:77" ht="27.95" customHeight="1" x14ac:dyDescent="0.3">
      <c r="A82" s="95"/>
      <c r="B82" s="9" t="s">
        <v>21</v>
      </c>
      <c r="C82" s="9" t="s">
        <v>22</v>
      </c>
      <c r="D82" s="9" t="str">
        <f t="shared" si="3"/>
        <v>Pesos</v>
      </c>
      <c r="E82" s="9" t="s">
        <v>108</v>
      </c>
      <c r="F82" s="102">
        <v>11.071970646168324</v>
      </c>
      <c r="G82" s="102">
        <v>0</v>
      </c>
      <c r="H82" s="102">
        <v>0</v>
      </c>
      <c r="I82" s="102">
        <v>11.507351818338869</v>
      </c>
      <c r="J82" s="102">
        <v>0</v>
      </c>
      <c r="K82" s="102">
        <v>0</v>
      </c>
      <c r="L82" s="102">
        <v>11.507351818338869</v>
      </c>
      <c r="M82" s="102">
        <v>0</v>
      </c>
      <c r="N82" s="102">
        <v>0</v>
      </c>
      <c r="O82" s="102">
        <v>11.507351818338869</v>
      </c>
      <c r="P82" s="102">
        <v>0</v>
      </c>
      <c r="Q82" s="102">
        <v>0</v>
      </c>
      <c r="R82" s="102">
        <v>0.95894598486157245</v>
      </c>
      <c r="S82" s="102">
        <v>0</v>
      </c>
      <c r="T82" s="102">
        <v>0</v>
      </c>
      <c r="U82" s="102">
        <v>0</v>
      </c>
      <c r="V82" s="102">
        <v>0</v>
      </c>
      <c r="W82" s="102">
        <v>0</v>
      </c>
      <c r="X82" s="102">
        <v>0</v>
      </c>
      <c r="Y82" s="102">
        <v>0</v>
      </c>
      <c r="Z82" s="102">
        <v>0</v>
      </c>
      <c r="AA82" s="102">
        <v>0</v>
      </c>
      <c r="AB82" s="102">
        <v>0</v>
      </c>
      <c r="AC82" s="102">
        <v>0</v>
      </c>
      <c r="AD82" s="102">
        <v>0</v>
      </c>
      <c r="AE82" s="102">
        <v>0</v>
      </c>
      <c r="AF82" s="102">
        <v>0</v>
      </c>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row>
    <row r="83" spans="1:77" ht="27.95" customHeight="1" x14ac:dyDescent="0.3">
      <c r="A83" s="95"/>
      <c r="B83" s="9" t="s">
        <v>17</v>
      </c>
      <c r="C83" s="9" t="s">
        <v>18</v>
      </c>
      <c r="D83" s="9" t="str">
        <f t="shared" si="3"/>
        <v>Pesos</v>
      </c>
      <c r="E83" s="9" t="s">
        <v>108</v>
      </c>
      <c r="F83" s="102">
        <v>54.624889239793227</v>
      </c>
      <c r="G83" s="102">
        <v>0</v>
      </c>
      <c r="H83" s="102">
        <v>0</v>
      </c>
      <c r="I83" s="102">
        <v>0</v>
      </c>
      <c r="J83" s="102">
        <v>0</v>
      </c>
      <c r="K83" s="102">
        <v>0</v>
      </c>
      <c r="L83" s="102">
        <v>0</v>
      </c>
      <c r="M83" s="102">
        <v>0</v>
      </c>
      <c r="N83" s="102">
        <v>0</v>
      </c>
      <c r="O83" s="102">
        <v>0</v>
      </c>
      <c r="P83" s="102">
        <v>0</v>
      </c>
      <c r="Q83" s="102">
        <v>0</v>
      </c>
      <c r="R83" s="102">
        <v>0</v>
      </c>
      <c r="S83" s="102">
        <v>0</v>
      </c>
      <c r="T83" s="102">
        <v>0</v>
      </c>
      <c r="U83" s="102">
        <v>0</v>
      </c>
      <c r="V83" s="102">
        <v>0</v>
      </c>
      <c r="W83" s="102">
        <v>0</v>
      </c>
      <c r="X83" s="102">
        <v>0</v>
      </c>
      <c r="Y83" s="102">
        <v>0</v>
      </c>
      <c r="Z83" s="102">
        <v>0</v>
      </c>
      <c r="AA83" s="102">
        <v>0</v>
      </c>
      <c r="AB83" s="102">
        <v>0</v>
      </c>
      <c r="AC83" s="102">
        <v>0</v>
      </c>
      <c r="AD83" s="102">
        <v>0</v>
      </c>
      <c r="AE83" s="102">
        <v>0</v>
      </c>
      <c r="AF83" s="102">
        <v>0</v>
      </c>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row>
    <row r="84" spans="1:77" ht="27.95" customHeight="1" x14ac:dyDescent="0.3">
      <c r="A84" s="95"/>
      <c r="B84" s="9" t="s">
        <v>23</v>
      </c>
      <c r="C84" s="9" t="s">
        <v>24</v>
      </c>
      <c r="D84" s="9" t="str">
        <f t="shared" si="3"/>
        <v>Pesos</v>
      </c>
      <c r="E84" s="9" t="s">
        <v>108</v>
      </c>
      <c r="F84" s="102">
        <v>0.25453890000000001</v>
      </c>
      <c r="G84" s="102">
        <v>0</v>
      </c>
      <c r="H84" s="102">
        <v>0</v>
      </c>
      <c r="I84" s="102">
        <v>0</v>
      </c>
      <c r="J84" s="102">
        <v>0</v>
      </c>
      <c r="K84" s="102">
        <v>0</v>
      </c>
      <c r="L84" s="102">
        <v>0</v>
      </c>
      <c r="M84" s="102">
        <v>0</v>
      </c>
      <c r="N84" s="102">
        <v>0</v>
      </c>
      <c r="O84" s="102">
        <v>0</v>
      </c>
      <c r="P84" s="102">
        <v>0</v>
      </c>
      <c r="Q84" s="102">
        <v>0</v>
      </c>
      <c r="R84" s="102">
        <v>0</v>
      </c>
      <c r="S84" s="102">
        <v>0</v>
      </c>
      <c r="T84" s="102">
        <v>0</v>
      </c>
      <c r="U84" s="102">
        <v>0</v>
      </c>
      <c r="V84" s="102">
        <v>0</v>
      </c>
      <c r="W84" s="102">
        <v>0</v>
      </c>
      <c r="X84" s="102">
        <v>0</v>
      </c>
      <c r="Y84" s="102">
        <v>0</v>
      </c>
      <c r="Z84" s="102">
        <v>0</v>
      </c>
      <c r="AA84" s="102">
        <v>0</v>
      </c>
      <c r="AB84" s="102">
        <v>0</v>
      </c>
      <c r="AC84" s="102">
        <v>0</v>
      </c>
      <c r="AD84" s="102">
        <v>0</v>
      </c>
      <c r="AE84" s="102">
        <v>0</v>
      </c>
      <c r="AF84" s="102">
        <v>0</v>
      </c>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row>
    <row r="85" spans="1:77" ht="27.95" customHeight="1" x14ac:dyDescent="0.3">
      <c r="A85" s="95"/>
      <c r="B85" s="9" t="s">
        <v>7</v>
      </c>
      <c r="C85" s="9" t="s">
        <v>8</v>
      </c>
      <c r="D85" s="9" t="str">
        <f t="shared" si="3"/>
        <v>Pesos</v>
      </c>
      <c r="E85" s="9" t="s">
        <v>108</v>
      </c>
      <c r="F85" s="102">
        <v>0</v>
      </c>
      <c r="G85" s="102">
        <v>0</v>
      </c>
      <c r="H85" s="102">
        <v>0</v>
      </c>
      <c r="I85" s="102">
        <v>0</v>
      </c>
      <c r="J85" s="102">
        <v>0</v>
      </c>
      <c r="K85" s="102">
        <v>0</v>
      </c>
      <c r="L85" s="102">
        <v>0</v>
      </c>
      <c r="M85" s="102">
        <v>0</v>
      </c>
      <c r="N85" s="102">
        <v>0</v>
      </c>
      <c r="O85" s="102">
        <v>0</v>
      </c>
      <c r="P85" s="102">
        <v>0</v>
      </c>
      <c r="Q85" s="102">
        <v>0</v>
      </c>
      <c r="R85" s="102">
        <v>0</v>
      </c>
      <c r="S85" s="102">
        <v>0</v>
      </c>
      <c r="T85" s="102">
        <v>0</v>
      </c>
      <c r="U85" s="102">
        <v>0</v>
      </c>
      <c r="V85" s="102">
        <v>0</v>
      </c>
      <c r="W85" s="102">
        <v>0</v>
      </c>
      <c r="X85" s="102">
        <v>0</v>
      </c>
      <c r="Y85" s="102">
        <v>0</v>
      </c>
      <c r="Z85" s="102">
        <v>0</v>
      </c>
      <c r="AA85" s="102">
        <v>0</v>
      </c>
      <c r="AB85" s="102">
        <v>0</v>
      </c>
      <c r="AC85" s="102">
        <v>0</v>
      </c>
      <c r="AD85" s="102">
        <v>0</v>
      </c>
      <c r="AE85" s="102">
        <v>0</v>
      </c>
      <c r="AF85" s="102">
        <v>0</v>
      </c>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row>
    <row r="86" spans="1:77" ht="27.95" customHeight="1" x14ac:dyDescent="0.3">
      <c r="A86" s="95"/>
      <c r="B86" s="9" t="s">
        <v>9</v>
      </c>
      <c r="C86" s="9" t="s">
        <v>10</v>
      </c>
      <c r="D86" s="9" t="str">
        <f t="shared" si="3"/>
        <v>Pesos</v>
      </c>
      <c r="E86" s="9" t="s">
        <v>108</v>
      </c>
      <c r="F86" s="102">
        <v>0</v>
      </c>
      <c r="G86" s="102">
        <v>0</v>
      </c>
      <c r="H86" s="102">
        <v>0</v>
      </c>
      <c r="I86" s="102">
        <v>0</v>
      </c>
      <c r="J86" s="102">
        <v>0</v>
      </c>
      <c r="K86" s="102">
        <v>0</v>
      </c>
      <c r="L86" s="102">
        <v>0</v>
      </c>
      <c r="M86" s="102">
        <v>0</v>
      </c>
      <c r="N86" s="102">
        <v>0</v>
      </c>
      <c r="O86" s="102">
        <v>0</v>
      </c>
      <c r="P86" s="102">
        <v>0</v>
      </c>
      <c r="Q86" s="102">
        <v>0</v>
      </c>
      <c r="R86" s="102">
        <v>0</v>
      </c>
      <c r="S86" s="102">
        <v>0</v>
      </c>
      <c r="T86" s="102">
        <v>0</v>
      </c>
      <c r="U86" s="102">
        <v>0</v>
      </c>
      <c r="V86" s="102">
        <v>0</v>
      </c>
      <c r="W86" s="102">
        <v>0</v>
      </c>
      <c r="X86" s="102">
        <v>0</v>
      </c>
      <c r="Y86" s="102">
        <v>0</v>
      </c>
      <c r="Z86" s="102">
        <v>0</v>
      </c>
      <c r="AA86" s="102">
        <v>0</v>
      </c>
      <c r="AB86" s="102">
        <v>0</v>
      </c>
      <c r="AC86" s="102">
        <v>0</v>
      </c>
      <c r="AD86" s="102">
        <v>0</v>
      </c>
      <c r="AE86" s="102">
        <v>0</v>
      </c>
      <c r="AF86" s="102">
        <v>0</v>
      </c>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row>
    <row r="87" spans="1:77" ht="27.95" customHeight="1" x14ac:dyDescent="0.3">
      <c r="A87" s="95"/>
      <c r="B87" s="9" t="s">
        <v>11</v>
      </c>
      <c r="C87" s="9" t="s">
        <v>12</v>
      </c>
      <c r="D87" s="9" t="str">
        <f t="shared" si="3"/>
        <v>Pesos</v>
      </c>
      <c r="E87" s="9" t="s">
        <v>108</v>
      </c>
      <c r="F87" s="102">
        <v>0</v>
      </c>
      <c r="G87" s="102">
        <v>0</v>
      </c>
      <c r="H87" s="102">
        <v>0</v>
      </c>
      <c r="I87" s="102">
        <v>0</v>
      </c>
      <c r="J87" s="102">
        <v>0</v>
      </c>
      <c r="K87" s="102">
        <v>0</v>
      </c>
      <c r="L87" s="102">
        <v>0</v>
      </c>
      <c r="M87" s="102">
        <v>0</v>
      </c>
      <c r="N87" s="102">
        <v>0</v>
      </c>
      <c r="O87" s="102">
        <v>0</v>
      </c>
      <c r="P87" s="102">
        <v>0</v>
      </c>
      <c r="Q87" s="102">
        <v>0</v>
      </c>
      <c r="R87" s="102">
        <v>0</v>
      </c>
      <c r="S87" s="102">
        <v>0</v>
      </c>
      <c r="T87" s="102">
        <v>0</v>
      </c>
      <c r="U87" s="102">
        <v>0</v>
      </c>
      <c r="V87" s="102">
        <v>0</v>
      </c>
      <c r="W87" s="102">
        <v>0</v>
      </c>
      <c r="X87" s="102">
        <v>0</v>
      </c>
      <c r="Y87" s="102">
        <v>0</v>
      </c>
      <c r="Z87" s="102">
        <v>0</v>
      </c>
      <c r="AA87" s="102">
        <v>0</v>
      </c>
      <c r="AB87" s="102">
        <v>0</v>
      </c>
      <c r="AC87" s="102">
        <v>0</v>
      </c>
      <c r="AD87" s="102">
        <v>0</v>
      </c>
      <c r="AE87" s="102">
        <v>0</v>
      </c>
      <c r="AF87" s="102">
        <v>0</v>
      </c>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row>
    <row r="88" spans="1:77" ht="27.95" customHeight="1" x14ac:dyDescent="0.3">
      <c r="A88" s="95"/>
      <c r="B88" s="20" t="s">
        <v>109</v>
      </c>
      <c r="C88" s="20"/>
      <c r="D88" s="20"/>
      <c r="E88" s="20"/>
      <c r="F88" s="100">
        <v>358.91512639611108</v>
      </c>
      <c r="G88" s="100">
        <v>0</v>
      </c>
      <c r="H88" s="100">
        <v>9.8546403350349081</v>
      </c>
      <c r="I88" s="100">
        <v>4306.9815167533334</v>
      </c>
      <c r="J88" s="100">
        <v>0</v>
      </c>
      <c r="K88" s="100">
        <v>0</v>
      </c>
      <c r="L88" s="100">
        <v>4306.9815167533334</v>
      </c>
      <c r="M88" s="100">
        <v>0</v>
      </c>
      <c r="N88" s="100">
        <v>0</v>
      </c>
      <c r="O88" s="100">
        <v>4306.9815167533334</v>
      </c>
      <c r="P88" s="100">
        <v>0</v>
      </c>
      <c r="Q88" s="100">
        <v>0</v>
      </c>
      <c r="R88" s="100">
        <v>4306.9815167533334</v>
      </c>
      <c r="S88" s="100">
        <v>0</v>
      </c>
      <c r="T88" s="100">
        <v>0</v>
      </c>
      <c r="U88" s="100">
        <v>1794.5756319805555</v>
      </c>
      <c r="V88" s="100">
        <v>0</v>
      </c>
      <c r="W88" s="100">
        <v>0</v>
      </c>
      <c r="X88" s="100">
        <v>0</v>
      </c>
      <c r="Y88" s="100">
        <v>0</v>
      </c>
      <c r="Z88" s="100">
        <v>0</v>
      </c>
      <c r="AA88" s="100">
        <v>0</v>
      </c>
      <c r="AB88" s="100">
        <v>0</v>
      </c>
      <c r="AC88" s="100">
        <v>0</v>
      </c>
      <c r="AD88" s="100">
        <v>0</v>
      </c>
      <c r="AE88" s="100">
        <v>0</v>
      </c>
      <c r="AF88" s="100">
        <v>0</v>
      </c>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c r="BS88" s="141"/>
      <c r="BT88" s="141"/>
      <c r="BU88" s="141"/>
      <c r="BV88" s="141"/>
      <c r="BW88" s="141"/>
      <c r="BX88" s="141"/>
      <c r="BY88" s="141"/>
    </row>
    <row r="89" spans="1:77" ht="27.95" customHeight="1" x14ac:dyDescent="0.3">
      <c r="A89" s="95"/>
      <c r="B89" s="9" t="s">
        <v>188</v>
      </c>
      <c r="C89" s="9" t="s">
        <v>189</v>
      </c>
      <c r="D89" s="9" t="str">
        <f>+VLOOKUP($C89,$C$10:$D$49,2,FALSE)</f>
        <v>Pesos</v>
      </c>
      <c r="E89" s="9" t="s">
        <v>109</v>
      </c>
      <c r="F89" s="102">
        <v>358.91512639611108</v>
      </c>
      <c r="G89" s="102">
        <v>0</v>
      </c>
      <c r="H89" s="102">
        <v>0</v>
      </c>
      <c r="I89" s="102">
        <v>4306.9815167533334</v>
      </c>
      <c r="J89" s="102">
        <v>0</v>
      </c>
      <c r="K89" s="102">
        <v>0</v>
      </c>
      <c r="L89" s="102">
        <v>4306.9815167533334</v>
      </c>
      <c r="M89" s="102">
        <v>0</v>
      </c>
      <c r="N89" s="102">
        <v>0</v>
      </c>
      <c r="O89" s="102">
        <v>4306.9815167533334</v>
      </c>
      <c r="P89" s="102">
        <v>0</v>
      </c>
      <c r="Q89" s="102">
        <v>0</v>
      </c>
      <c r="R89" s="102">
        <v>4306.9815167533334</v>
      </c>
      <c r="S89" s="102">
        <v>0</v>
      </c>
      <c r="T89" s="102">
        <v>0</v>
      </c>
      <c r="U89" s="102">
        <v>1794.5756319805555</v>
      </c>
      <c r="V89" s="102">
        <v>0</v>
      </c>
      <c r="W89" s="102">
        <v>0</v>
      </c>
      <c r="X89" s="102">
        <v>0</v>
      </c>
      <c r="Y89" s="102">
        <v>0</v>
      </c>
      <c r="Z89" s="102">
        <v>0</v>
      </c>
      <c r="AA89" s="102">
        <v>0</v>
      </c>
      <c r="AB89" s="102">
        <v>0</v>
      </c>
      <c r="AC89" s="102">
        <v>0</v>
      </c>
      <c r="AD89" s="102">
        <v>0</v>
      </c>
      <c r="AE89" s="102">
        <v>0</v>
      </c>
      <c r="AF89" s="102">
        <v>0</v>
      </c>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row>
    <row r="90" spans="1:77" ht="27.95" customHeight="1" x14ac:dyDescent="0.3">
      <c r="A90" s="95"/>
      <c r="B90" s="9" t="s">
        <v>158</v>
      </c>
      <c r="C90" s="9" t="s">
        <v>159</v>
      </c>
      <c r="D90" s="9" t="str">
        <f>+VLOOKUP($C90,$C$10:$D$49,2,FALSE)</f>
        <v>UVA</v>
      </c>
      <c r="E90" s="9" t="s">
        <v>109</v>
      </c>
      <c r="F90" s="102">
        <v>0</v>
      </c>
      <c r="G90" s="102">
        <v>0</v>
      </c>
      <c r="H90" s="102">
        <v>9.8546403350349081</v>
      </c>
      <c r="I90" s="102">
        <v>0</v>
      </c>
      <c r="J90" s="102">
        <v>0</v>
      </c>
      <c r="K90" s="102">
        <v>0</v>
      </c>
      <c r="L90" s="102">
        <v>0</v>
      </c>
      <c r="M90" s="102">
        <v>0</v>
      </c>
      <c r="N90" s="102">
        <v>0</v>
      </c>
      <c r="O90" s="102">
        <v>0</v>
      </c>
      <c r="P90" s="102">
        <v>0</v>
      </c>
      <c r="Q90" s="102">
        <v>0</v>
      </c>
      <c r="R90" s="102">
        <v>0</v>
      </c>
      <c r="S90" s="102">
        <v>0</v>
      </c>
      <c r="T90" s="102">
        <v>0</v>
      </c>
      <c r="U90" s="102">
        <v>0</v>
      </c>
      <c r="V90" s="102">
        <v>0</v>
      </c>
      <c r="W90" s="102">
        <v>0</v>
      </c>
      <c r="X90" s="102">
        <v>0</v>
      </c>
      <c r="Y90" s="102">
        <v>0</v>
      </c>
      <c r="Z90" s="102">
        <v>0</v>
      </c>
      <c r="AA90" s="102">
        <v>0</v>
      </c>
      <c r="AB90" s="102">
        <v>0</v>
      </c>
      <c r="AC90" s="102">
        <v>0</v>
      </c>
      <c r="AD90" s="102">
        <v>0</v>
      </c>
      <c r="AE90" s="102">
        <v>0</v>
      </c>
      <c r="AF90" s="102">
        <v>0</v>
      </c>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row>
    <row r="91" spans="1:77" ht="27.95" customHeight="1" x14ac:dyDescent="0.3">
      <c r="A91" s="95"/>
      <c r="B91" s="20" t="s">
        <v>25</v>
      </c>
      <c r="C91" s="20"/>
      <c r="D91" s="20"/>
      <c r="E91" s="20"/>
      <c r="F91" s="100">
        <v>0</v>
      </c>
      <c r="G91" s="100">
        <v>15.739894654400899</v>
      </c>
      <c r="H91" s="100">
        <v>0</v>
      </c>
      <c r="I91" s="100">
        <v>0</v>
      </c>
      <c r="J91" s="100">
        <v>16.300667388247842</v>
      </c>
      <c r="K91" s="100">
        <v>0</v>
      </c>
      <c r="L91" s="100">
        <v>0</v>
      </c>
      <c r="M91" s="100">
        <v>15.957374968247841</v>
      </c>
      <c r="N91" s="100">
        <v>0</v>
      </c>
      <c r="O91" s="100">
        <v>0</v>
      </c>
      <c r="P91" s="100">
        <v>16.118812587831172</v>
      </c>
      <c r="Q91" s="100">
        <v>0</v>
      </c>
      <c r="R91" s="100">
        <v>0</v>
      </c>
      <c r="S91" s="100">
        <v>11.278460065985934</v>
      </c>
      <c r="T91" s="100">
        <v>0</v>
      </c>
      <c r="U91" s="100">
        <v>0</v>
      </c>
      <c r="V91" s="100">
        <v>11.278460065985934</v>
      </c>
      <c r="W91" s="100">
        <v>0</v>
      </c>
      <c r="X91" s="100">
        <v>0</v>
      </c>
      <c r="Y91" s="100">
        <v>11.278460065985932</v>
      </c>
      <c r="Z91" s="100">
        <v>0</v>
      </c>
      <c r="AA91" s="100">
        <v>0</v>
      </c>
      <c r="AB91" s="100">
        <v>11.27846006598593</v>
      </c>
      <c r="AC91" s="100">
        <v>0</v>
      </c>
      <c r="AD91" s="100">
        <v>0</v>
      </c>
      <c r="AE91" s="100">
        <v>5.601899572666496</v>
      </c>
      <c r="AF91" s="100">
        <v>0</v>
      </c>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1"/>
      <c r="BR91" s="141"/>
      <c r="BS91" s="141"/>
      <c r="BT91" s="141"/>
      <c r="BU91" s="141"/>
      <c r="BV91" s="141"/>
      <c r="BW91" s="141"/>
      <c r="BX91" s="141"/>
      <c r="BY91" s="141"/>
    </row>
    <row r="92" spans="1:77" ht="27.95" customHeight="1" x14ac:dyDescent="0.3">
      <c r="A92" s="95"/>
      <c r="B92" s="21" t="s">
        <v>26</v>
      </c>
      <c r="C92" s="21"/>
      <c r="D92" s="21"/>
      <c r="E92" s="21"/>
      <c r="F92" s="106">
        <v>0</v>
      </c>
      <c r="G92" s="106">
        <v>13.740087727258045</v>
      </c>
      <c r="H92" s="106">
        <v>0</v>
      </c>
      <c r="I92" s="106">
        <v>0</v>
      </c>
      <c r="J92" s="106">
        <v>14.516109685390699</v>
      </c>
      <c r="K92" s="106">
        <v>0</v>
      </c>
      <c r="L92" s="106">
        <v>0</v>
      </c>
      <c r="M92" s="106">
        <v>14.1728172653907</v>
      </c>
      <c r="N92" s="106">
        <v>0</v>
      </c>
      <c r="O92" s="106">
        <v>0</v>
      </c>
      <c r="P92" s="106">
        <v>14.334254884974031</v>
      </c>
      <c r="Q92" s="106">
        <v>0</v>
      </c>
      <c r="R92" s="106">
        <v>0</v>
      </c>
      <c r="S92" s="106">
        <v>9.4939023631287931</v>
      </c>
      <c r="T92" s="106">
        <v>0</v>
      </c>
      <c r="U92" s="106">
        <v>0</v>
      </c>
      <c r="V92" s="106">
        <v>9.4939023631287931</v>
      </c>
      <c r="W92" s="106">
        <v>0</v>
      </c>
      <c r="X92" s="106">
        <v>0</v>
      </c>
      <c r="Y92" s="106">
        <v>9.4939023631287913</v>
      </c>
      <c r="Z92" s="106">
        <v>0</v>
      </c>
      <c r="AA92" s="106">
        <v>0</v>
      </c>
      <c r="AB92" s="106">
        <v>9.4939023631287895</v>
      </c>
      <c r="AC92" s="106">
        <v>0</v>
      </c>
      <c r="AD92" s="106">
        <v>0</v>
      </c>
      <c r="AE92" s="106">
        <v>4.5311649509522116</v>
      </c>
      <c r="AF92" s="106">
        <v>0</v>
      </c>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row>
    <row r="93" spans="1:77" ht="27.95" customHeight="1" x14ac:dyDescent="0.3">
      <c r="A93" s="95"/>
      <c r="B93" s="9" t="s">
        <v>27</v>
      </c>
      <c r="C93" s="9" t="s">
        <v>28</v>
      </c>
      <c r="D93" s="9" t="str">
        <f t="shared" ref="D93:D99" si="4">+VLOOKUP($C93,$C$10:$D$49,2,FALSE)</f>
        <v>USD</v>
      </c>
      <c r="E93" s="9" t="s">
        <v>111</v>
      </c>
      <c r="F93" s="102">
        <v>0</v>
      </c>
      <c r="G93" s="102">
        <v>2.8515320943328861</v>
      </c>
      <c r="H93" s="102">
        <v>0</v>
      </c>
      <c r="I93" s="102">
        <v>0</v>
      </c>
      <c r="J93" s="102">
        <v>2.8515320943328861</v>
      </c>
      <c r="K93" s="102">
        <v>0</v>
      </c>
      <c r="L93" s="102">
        <v>0</v>
      </c>
      <c r="M93" s="102">
        <v>2.8515320943328861</v>
      </c>
      <c r="N93" s="102">
        <v>0</v>
      </c>
      <c r="O93" s="102">
        <v>0</v>
      </c>
      <c r="P93" s="102">
        <v>2.8515320943328861</v>
      </c>
      <c r="Q93" s="102">
        <v>0</v>
      </c>
      <c r="R93" s="102">
        <v>0</v>
      </c>
      <c r="S93" s="102">
        <v>2.8515320943328861</v>
      </c>
      <c r="T93" s="102">
        <v>0</v>
      </c>
      <c r="U93" s="102">
        <v>0</v>
      </c>
      <c r="V93" s="102">
        <v>2.8515320943328861</v>
      </c>
      <c r="W93" s="102">
        <v>0</v>
      </c>
      <c r="X93" s="102">
        <v>0</v>
      </c>
      <c r="Y93" s="102">
        <v>2.8515320943328861</v>
      </c>
      <c r="Z93" s="102">
        <v>0</v>
      </c>
      <c r="AA93" s="102">
        <v>0</v>
      </c>
      <c r="AB93" s="102">
        <v>2.8515320943328861</v>
      </c>
      <c r="AC93" s="102">
        <v>0</v>
      </c>
      <c r="AD93" s="102">
        <v>0</v>
      </c>
      <c r="AE93" s="102">
        <v>1.3307149773553466</v>
      </c>
      <c r="AF93" s="102">
        <v>0</v>
      </c>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row>
    <row r="94" spans="1:77" ht="27.95" customHeight="1" x14ac:dyDescent="0.3">
      <c r="A94" s="95"/>
      <c r="B94" s="9" t="s">
        <v>33</v>
      </c>
      <c r="C94" s="9" t="s">
        <v>34</v>
      </c>
      <c r="D94" s="9" t="str">
        <f t="shared" si="4"/>
        <v>USD</v>
      </c>
      <c r="E94" s="9" t="s">
        <v>111</v>
      </c>
      <c r="F94" s="102">
        <v>0</v>
      </c>
      <c r="G94" s="102">
        <v>2.1348479004561405</v>
      </c>
      <c r="H94" s="102">
        <v>0</v>
      </c>
      <c r="I94" s="102">
        <v>0</v>
      </c>
      <c r="J94" s="102">
        <v>2.3015145671228074</v>
      </c>
      <c r="K94" s="102">
        <v>0</v>
      </c>
      <c r="L94" s="102">
        <v>0</v>
      </c>
      <c r="M94" s="102">
        <v>2.301514567122807</v>
      </c>
      <c r="N94" s="102">
        <v>0</v>
      </c>
      <c r="O94" s="102">
        <v>0</v>
      </c>
      <c r="P94" s="102">
        <v>2.301514567122807</v>
      </c>
      <c r="Q94" s="102">
        <v>0</v>
      </c>
      <c r="R94" s="102">
        <v>0</v>
      </c>
      <c r="S94" s="102">
        <v>2.301514567122807</v>
      </c>
      <c r="T94" s="102">
        <v>0</v>
      </c>
      <c r="U94" s="102">
        <v>0</v>
      </c>
      <c r="V94" s="102">
        <v>2.301514567122807</v>
      </c>
      <c r="W94" s="102">
        <v>0</v>
      </c>
      <c r="X94" s="102">
        <v>0</v>
      </c>
      <c r="Y94" s="102">
        <v>2.3015145671228061</v>
      </c>
      <c r="Z94" s="102">
        <v>0</v>
      </c>
      <c r="AA94" s="102">
        <v>0</v>
      </c>
      <c r="AB94" s="102">
        <v>2.3015145671228057</v>
      </c>
      <c r="AC94" s="102">
        <v>0</v>
      </c>
      <c r="AD94" s="102">
        <v>0</v>
      </c>
      <c r="AE94" s="102">
        <v>1.6110601969859639</v>
      </c>
      <c r="AF94" s="102">
        <v>0</v>
      </c>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row>
    <row r="95" spans="1:77" ht="27.95" customHeight="1" x14ac:dyDescent="0.3">
      <c r="A95" s="95"/>
      <c r="B95" s="9" t="s">
        <v>29</v>
      </c>
      <c r="C95" s="9" t="s">
        <v>30</v>
      </c>
      <c r="D95" s="9" t="str">
        <f t="shared" si="4"/>
        <v>USD</v>
      </c>
      <c r="E95" s="9" t="s">
        <v>111</v>
      </c>
      <c r="F95" s="102">
        <v>0</v>
      </c>
      <c r="G95" s="102">
        <v>2.8918855399999983</v>
      </c>
      <c r="H95" s="102">
        <v>0</v>
      </c>
      <c r="I95" s="102">
        <v>0</v>
      </c>
      <c r="J95" s="102">
        <v>2.891885519999998</v>
      </c>
      <c r="K95" s="102">
        <v>0</v>
      </c>
      <c r="L95" s="102">
        <v>0</v>
      </c>
      <c r="M95" s="102">
        <v>2.891885519999998</v>
      </c>
      <c r="N95" s="102">
        <v>0</v>
      </c>
      <c r="O95" s="102">
        <v>0</v>
      </c>
      <c r="P95" s="102">
        <v>2.891885519999998</v>
      </c>
      <c r="Q95" s="102">
        <v>0</v>
      </c>
      <c r="R95" s="102">
        <v>0</v>
      </c>
      <c r="S95" s="102">
        <v>2.891885519999998</v>
      </c>
      <c r="T95" s="102">
        <v>0</v>
      </c>
      <c r="U95" s="102">
        <v>0</v>
      </c>
      <c r="V95" s="102">
        <v>2.891885519999998</v>
      </c>
      <c r="W95" s="102">
        <v>0</v>
      </c>
      <c r="X95" s="102">
        <v>0</v>
      </c>
      <c r="Y95" s="102">
        <v>2.891885519999998</v>
      </c>
      <c r="Z95" s="102">
        <v>0</v>
      </c>
      <c r="AA95" s="102">
        <v>0</v>
      </c>
      <c r="AB95" s="102">
        <v>2.891885519999998</v>
      </c>
      <c r="AC95" s="102">
        <v>0</v>
      </c>
      <c r="AD95" s="102">
        <v>0</v>
      </c>
      <c r="AE95" s="102">
        <v>0.67477328799999947</v>
      </c>
      <c r="AF95" s="102">
        <v>0</v>
      </c>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row>
    <row r="96" spans="1:77" ht="27.95" customHeight="1" x14ac:dyDescent="0.3">
      <c r="A96" s="95"/>
      <c r="B96" s="9" t="s">
        <v>31</v>
      </c>
      <c r="C96" s="9" t="s">
        <v>32</v>
      </c>
      <c r="D96" s="9" t="str">
        <f t="shared" si="4"/>
        <v>USD</v>
      </c>
      <c r="E96" s="9" t="s">
        <v>111</v>
      </c>
      <c r="F96" s="102">
        <v>0</v>
      </c>
      <c r="G96" s="102">
        <v>4.8708098514285698</v>
      </c>
      <c r="H96" s="102">
        <v>0</v>
      </c>
      <c r="I96" s="102">
        <v>0</v>
      </c>
      <c r="J96" s="102">
        <v>4.8708098514285698</v>
      </c>
      <c r="K96" s="102">
        <v>0</v>
      </c>
      <c r="L96" s="102">
        <v>0</v>
      </c>
      <c r="M96" s="102">
        <v>4.8708098514285698</v>
      </c>
      <c r="N96" s="102">
        <v>0</v>
      </c>
      <c r="O96" s="102">
        <v>0</v>
      </c>
      <c r="P96" s="102">
        <v>4.8708098514285698</v>
      </c>
      <c r="Q96" s="102">
        <v>0</v>
      </c>
      <c r="R96" s="102">
        <v>0</v>
      </c>
      <c r="S96" s="102">
        <v>0</v>
      </c>
      <c r="T96" s="102">
        <v>0</v>
      </c>
      <c r="U96" s="102">
        <v>0</v>
      </c>
      <c r="V96" s="102">
        <v>0</v>
      </c>
      <c r="W96" s="102">
        <v>0</v>
      </c>
      <c r="X96" s="102">
        <v>0</v>
      </c>
      <c r="Y96" s="102">
        <v>0</v>
      </c>
      <c r="Z96" s="102">
        <v>0</v>
      </c>
      <c r="AA96" s="102">
        <v>0</v>
      </c>
      <c r="AB96" s="102">
        <v>0</v>
      </c>
      <c r="AC96" s="102">
        <v>0</v>
      </c>
      <c r="AD96" s="102">
        <v>0</v>
      </c>
      <c r="AE96" s="102">
        <v>0</v>
      </c>
      <c r="AF96" s="102">
        <v>0</v>
      </c>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row>
    <row r="97" spans="1:77" ht="27.95" customHeight="1" x14ac:dyDescent="0.3">
      <c r="A97" s="95"/>
      <c r="B97" s="9" t="s">
        <v>37</v>
      </c>
      <c r="C97" s="9" t="s">
        <v>38</v>
      </c>
      <c r="D97" s="9" t="str">
        <f t="shared" si="4"/>
        <v>USD</v>
      </c>
      <c r="E97" s="9" t="s">
        <v>111</v>
      </c>
      <c r="F97" s="102">
        <v>0</v>
      </c>
      <c r="G97" s="102">
        <v>0.23944548509997562</v>
      </c>
      <c r="H97" s="102">
        <v>0</v>
      </c>
      <c r="I97" s="102">
        <v>0</v>
      </c>
      <c r="J97" s="102">
        <v>0.47970229276405385</v>
      </c>
      <c r="K97" s="102">
        <v>0</v>
      </c>
      <c r="L97" s="102">
        <v>0</v>
      </c>
      <c r="M97" s="102">
        <v>0.47970229276405385</v>
      </c>
      <c r="N97" s="102">
        <v>0</v>
      </c>
      <c r="O97" s="102">
        <v>0</v>
      </c>
      <c r="P97" s="102">
        <v>0.47970229276405391</v>
      </c>
      <c r="Q97" s="102">
        <v>0</v>
      </c>
      <c r="R97" s="102">
        <v>0</v>
      </c>
      <c r="S97" s="102">
        <v>0.47970229276405385</v>
      </c>
      <c r="T97" s="102">
        <v>0</v>
      </c>
      <c r="U97" s="102">
        <v>0</v>
      </c>
      <c r="V97" s="102">
        <v>0.47970229276405385</v>
      </c>
      <c r="W97" s="102">
        <v>0</v>
      </c>
      <c r="X97" s="102">
        <v>0</v>
      </c>
      <c r="Y97" s="102">
        <v>0.47970229276405374</v>
      </c>
      <c r="Z97" s="102">
        <v>0</v>
      </c>
      <c r="AA97" s="102">
        <v>0</v>
      </c>
      <c r="AB97" s="102">
        <v>0.47970229276405374</v>
      </c>
      <c r="AC97" s="102">
        <v>0</v>
      </c>
      <c r="AD97" s="102">
        <v>0</v>
      </c>
      <c r="AE97" s="102">
        <v>0.39975191063671134</v>
      </c>
      <c r="AF97" s="102">
        <v>0</v>
      </c>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row>
    <row r="98" spans="1:77" ht="27.95" customHeight="1" x14ac:dyDescent="0.3">
      <c r="A98" s="95"/>
      <c r="B98" s="9" t="s">
        <v>35</v>
      </c>
      <c r="C98" s="9" t="s">
        <v>36</v>
      </c>
      <c r="D98" s="9" t="str">
        <f t="shared" si="4"/>
        <v>USD</v>
      </c>
      <c r="E98" s="9" t="s">
        <v>111</v>
      </c>
      <c r="F98" s="102">
        <v>0</v>
      </c>
      <c r="G98" s="102">
        <v>0.4415619361904759</v>
      </c>
      <c r="H98" s="102">
        <v>0</v>
      </c>
      <c r="I98" s="102">
        <v>0</v>
      </c>
      <c r="J98" s="102">
        <v>0.48930681238095192</v>
      </c>
      <c r="K98" s="102">
        <v>0</v>
      </c>
      <c r="L98" s="102">
        <v>0</v>
      </c>
      <c r="M98" s="102">
        <v>0.48930681238095192</v>
      </c>
      <c r="N98" s="102">
        <v>0</v>
      </c>
      <c r="O98" s="102">
        <v>0</v>
      </c>
      <c r="P98" s="102">
        <v>0.48930681238095186</v>
      </c>
      <c r="Q98" s="102">
        <v>0</v>
      </c>
      <c r="R98" s="102">
        <v>0</v>
      </c>
      <c r="S98" s="102">
        <v>0.48930681238095186</v>
      </c>
      <c r="T98" s="102">
        <v>0</v>
      </c>
      <c r="U98" s="102">
        <v>0</v>
      </c>
      <c r="V98" s="102">
        <v>0.48930681238095186</v>
      </c>
      <c r="W98" s="102">
        <v>0</v>
      </c>
      <c r="X98" s="102">
        <v>0</v>
      </c>
      <c r="Y98" s="102">
        <v>0.48930681238095197</v>
      </c>
      <c r="Z98" s="102">
        <v>0</v>
      </c>
      <c r="AA98" s="102">
        <v>0</v>
      </c>
      <c r="AB98" s="102">
        <v>0.48930681238095186</v>
      </c>
      <c r="AC98" s="102">
        <v>0</v>
      </c>
      <c r="AD98" s="102">
        <v>0</v>
      </c>
      <c r="AE98" s="102">
        <v>9.7861362476190372E-2</v>
      </c>
      <c r="AF98" s="102">
        <v>0</v>
      </c>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row>
    <row r="99" spans="1:77" ht="27.95" customHeight="1" x14ac:dyDescent="0.3">
      <c r="A99" s="95"/>
      <c r="B99" s="9" t="s">
        <v>155</v>
      </c>
      <c r="C99" s="9" t="s">
        <v>156</v>
      </c>
      <c r="D99" s="9" t="str">
        <f t="shared" si="4"/>
        <v>USD</v>
      </c>
      <c r="E99" s="9" t="s">
        <v>111</v>
      </c>
      <c r="F99" s="102">
        <v>0</v>
      </c>
      <c r="G99" s="102">
        <v>0</v>
      </c>
      <c r="H99" s="102">
        <v>0</v>
      </c>
      <c r="I99" s="102">
        <v>0</v>
      </c>
      <c r="J99" s="102">
        <v>0</v>
      </c>
      <c r="K99" s="102">
        <v>0</v>
      </c>
      <c r="L99" s="102">
        <v>0</v>
      </c>
      <c r="M99" s="102">
        <v>0</v>
      </c>
      <c r="N99" s="102">
        <v>0</v>
      </c>
      <c r="O99" s="102">
        <v>0</v>
      </c>
      <c r="P99" s="102">
        <v>0.3715</v>
      </c>
      <c r="Q99" s="102">
        <v>0</v>
      </c>
      <c r="R99" s="102">
        <v>0</v>
      </c>
      <c r="S99" s="102">
        <v>0.3715</v>
      </c>
      <c r="T99" s="102">
        <v>0</v>
      </c>
      <c r="U99" s="102">
        <v>0</v>
      </c>
      <c r="V99" s="102">
        <v>0.3715</v>
      </c>
      <c r="W99" s="102">
        <v>0</v>
      </c>
      <c r="X99" s="102">
        <v>0</v>
      </c>
      <c r="Y99" s="102">
        <v>0.3715</v>
      </c>
      <c r="Z99" s="102">
        <v>0</v>
      </c>
      <c r="AA99" s="102">
        <v>0</v>
      </c>
      <c r="AB99" s="102">
        <v>0.3715</v>
      </c>
      <c r="AC99" s="102">
        <v>0</v>
      </c>
      <c r="AD99" s="102">
        <v>0</v>
      </c>
      <c r="AE99" s="102">
        <v>0.37150000000000011</v>
      </c>
      <c r="AF99" s="102">
        <v>0</v>
      </c>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7"/>
      <c r="BX99" s="107"/>
      <c r="BY99" s="107"/>
    </row>
    <row r="100" spans="1:77" ht="27.95" customHeight="1" x14ac:dyDescent="0.3">
      <c r="A100" s="95"/>
      <c r="B100" s="9" t="s">
        <v>190</v>
      </c>
      <c r="C100" s="9" t="s">
        <v>191</v>
      </c>
      <c r="D100" s="9" t="s">
        <v>118</v>
      </c>
      <c r="E100" s="9" t="s">
        <v>111</v>
      </c>
      <c r="F100" s="102">
        <v>0</v>
      </c>
      <c r="G100" s="102">
        <v>0</v>
      </c>
      <c r="H100" s="102">
        <v>0</v>
      </c>
      <c r="I100" s="102">
        <v>0</v>
      </c>
      <c r="J100" s="102">
        <v>0</v>
      </c>
      <c r="K100" s="102">
        <v>0</v>
      </c>
      <c r="L100" s="102">
        <v>0</v>
      </c>
      <c r="M100" s="102">
        <v>0</v>
      </c>
      <c r="N100" s="102">
        <v>0</v>
      </c>
      <c r="O100" s="102">
        <v>0</v>
      </c>
      <c r="P100" s="102">
        <v>3.0457329583333331E-2</v>
      </c>
      <c r="Q100" s="102">
        <v>0</v>
      </c>
      <c r="R100" s="102">
        <v>0</v>
      </c>
      <c r="S100" s="102">
        <v>6.0914659166666663E-2</v>
      </c>
      <c r="T100" s="102">
        <v>0</v>
      </c>
      <c r="U100" s="102">
        <v>0</v>
      </c>
      <c r="V100" s="102">
        <v>6.0914659166666663E-2</v>
      </c>
      <c r="W100" s="102">
        <v>0</v>
      </c>
      <c r="X100" s="102">
        <v>0</v>
      </c>
      <c r="Y100" s="102">
        <v>6.0914659166666663E-2</v>
      </c>
      <c r="Z100" s="102">
        <v>0</v>
      </c>
      <c r="AA100" s="102">
        <v>0</v>
      </c>
      <c r="AB100" s="102">
        <v>6.0914659166666663E-2</v>
      </c>
      <c r="AC100" s="102">
        <v>0</v>
      </c>
      <c r="AD100" s="102">
        <v>0</v>
      </c>
      <c r="AE100" s="102">
        <v>3.0457329583333328E-2</v>
      </c>
      <c r="AF100" s="102">
        <v>0</v>
      </c>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7"/>
      <c r="BI100" s="107"/>
      <c r="BJ100" s="107"/>
      <c r="BK100" s="107"/>
      <c r="BL100" s="107"/>
      <c r="BM100" s="107"/>
      <c r="BN100" s="107"/>
      <c r="BO100" s="107"/>
      <c r="BP100" s="107"/>
      <c r="BQ100" s="107"/>
      <c r="BR100" s="107"/>
      <c r="BS100" s="107"/>
      <c r="BT100" s="107"/>
      <c r="BU100" s="107"/>
      <c r="BV100" s="107"/>
      <c r="BW100" s="107"/>
      <c r="BX100" s="107"/>
      <c r="BY100" s="107"/>
    </row>
    <row r="101" spans="1:77" ht="27.95" customHeight="1" x14ac:dyDescent="0.3">
      <c r="A101" s="95"/>
      <c r="B101" s="9" t="s">
        <v>39</v>
      </c>
      <c r="C101" s="9" t="s">
        <v>40</v>
      </c>
      <c r="D101" s="9" t="str">
        <f>+VLOOKUP($C101,$C$10:$D$49,2,FALSE)</f>
        <v>USD</v>
      </c>
      <c r="E101" s="9" t="s">
        <v>111</v>
      </c>
      <c r="F101" s="102">
        <v>0</v>
      </c>
      <c r="G101" s="102">
        <v>0.24052004000000002</v>
      </c>
      <c r="H101" s="102">
        <v>0</v>
      </c>
      <c r="I101" s="102">
        <v>0</v>
      </c>
      <c r="J101" s="102">
        <v>0.24052004000000002</v>
      </c>
      <c r="K101" s="102">
        <v>0</v>
      </c>
      <c r="L101" s="102">
        <v>0</v>
      </c>
      <c r="M101" s="102">
        <v>0.24051971000000044</v>
      </c>
      <c r="N101" s="102">
        <v>0</v>
      </c>
      <c r="O101" s="102">
        <v>0</v>
      </c>
      <c r="P101" s="102">
        <v>0</v>
      </c>
      <c r="Q101" s="102">
        <v>0</v>
      </c>
      <c r="R101" s="102">
        <v>0</v>
      </c>
      <c r="S101" s="102">
        <v>0</v>
      </c>
      <c r="T101" s="102">
        <v>0</v>
      </c>
      <c r="U101" s="102">
        <v>0</v>
      </c>
      <c r="V101" s="102">
        <v>0</v>
      </c>
      <c r="W101" s="102">
        <v>0</v>
      </c>
      <c r="X101" s="102">
        <v>0</v>
      </c>
      <c r="Y101" s="102">
        <v>0</v>
      </c>
      <c r="Z101" s="102">
        <v>0</v>
      </c>
      <c r="AA101" s="102">
        <v>0</v>
      </c>
      <c r="AB101" s="102">
        <v>0</v>
      </c>
      <c r="AC101" s="102">
        <v>0</v>
      </c>
      <c r="AD101" s="102">
        <v>0</v>
      </c>
      <c r="AE101" s="102">
        <v>0</v>
      </c>
      <c r="AF101" s="102">
        <v>0</v>
      </c>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row>
    <row r="102" spans="1:77" ht="27.95" customHeight="1" x14ac:dyDescent="0.3">
      <c r="A102" s="95"/>
      <c r="B102" s="9" t="s">
        <v>41</v>
      </c>
      <c r="C102" s="9" t="s">
        <v>42</v>
      </c>
      <c r="D102" s="9" t="str">
        <f>+VLOOKUP($C102,$C$10:$D$49,2,FALSE)</f>
        <v>USD</v>
      </c>
      <c r="E102" s="9" t="s">
        <v>111</v>
      </c>
      <c r="F102" s="102">
        <v>0</v>
      </c>
      <c r="G102" s="102">
        <v>0</v>
      </c>
      <c r="H102" s="102">
        <v>0</v>
      </c>
      <c r="I102" s="102">
        <v>0</v>
      </c>
      <c r="J102" s="102">
        <v>4.7566700425531912E-2</v>
      </c>
      <c r="K102" s="102">
        <v>0</v>
      </c>
      <c r="L102" s="102">
        <v>0</v>
      </c>
      <c r="M102" s="102">
        <v>4.7566700425531912E-2</v>
      </c>
      <c r="N102" s="102">
        <v>0</v>
      </c>
      <c r="O102" s="102">
        <v>0</v>
      </c>
      <c r="P102" s="102">
        <v>4.7566700425531912E-2</v>
      </c>
      <c r="Q102" s="102">
        <v>0</v>
      </c>
      <c r="R102" s="102">
        <v>0</v>
      </c>
      <c r="S102" s="102">
        <v>4.7566700425531912E-2</v>
      </c>
      <c r="T102" s="102">
        <v>0</v>
      </c>
      <c r="U102" s="102">
        <v>0</v>
      </c>
      <c r="V102" s="102">
        <v>4.7566700425531912E-2</v>
      </c>
      <c r="W102" s="102">
        <v>0</v>
      </c>
      <c r="X102" s="102">
        <v>0</v>
      </c>
      <c r="Y102" s="102">
        <v>4.7566700425531912E-2</v>
      </c>
      <c r="Z102" s="102">
        <v>0</v>
      </c>
      <c r="AA102" s="102">
        <v>0</v>
      </c>
      <c r="AB102" s="102">
        <v>4.7566700425531912E-2</v>
      </c>
      <c r="AC102" s="102">
        <v>0</v>
      </c>
      <c r="AD102" s="102">
        <v>0</v>
      </c>
      <c r="AE102" s="102">
        <v>1.5062788468085104E-2</v>
      </c>
      <c r="AF102" s="102">
        <v>0</v>
      </c>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row>
    <row r="103" spans="1:77" ht="27.95" customHeight="1" x14ac:dyDescent="0.3">
      <c r="A103" s="95"/>
      <c r="B103" s="9" t="s">
        <v>45</v>
      </c>
      <c r="C103" s="9" t="s">
        <v>46</v>
      </c>
      <c r="D103" s="9" t="str">
        <f>+VLOOKUP($C103,$C$10:$D$49,2,FALSE)</f>
        <v>USD</v>
      </c>
      <c r="E103" s="9" t="s">
        <v>111</v>
      </c>
      <c r="F103" s="102">
        <v>0</v>
      </c>
      <c r="G103" s="102">
        <v>0</v>
      </c>
      <c r="H103" s="102">
        <v>0</v>
      </c>
      <c r="I103" s="102">
        <v>0</v>
      </c>
      <c r="J103" s="102">
        <v>0.34329208999999999</v>
      </c>
      <c r="K103" s="102">
        <v>0</v>
      </c>
      <c r="L103" s="102">
        <v>0</v>
      </c>
      <c r="M103" s="102">
        <v>0</v>
      </c>
      <c r="N103" s="102">
        <v>0</v>
      </c>
      <c r="O103" s="102">
        <v>0</v>
      </c>
      <c r="P103" s="102">
        <v>0</v>
      </c>
      <c r="Q103" s="102">
        <v>0</v>
      </c>
      <c r="R103" s="102">
        <v>0</v>
      </c>
      <c r="S103" s="102">
        <v>0</v>
      </c>
      <c r="T103" s="102">
        <v>0</v>
      </c>
      <c r="U103" s="102">
        <v>0</v>
      </c>
      <c r="V103" s="102">
        <v>0</v>
      </c>
      <c r="W103" s="102">
        <v>0</v>
      </c>
      <c r="X103" s="102">
        <v>0</v>
      </c>
      <c r="Y103" s="102">
        <v>0</v>
      </c>
      <c r="Z103" s="102">
        <v>0</v>
      </c>
      <c r="AA103" s="102">
        <v>0</v>
      </c>
      <c r="AB103" s="102">
        <v>0</v>
      </c>
      <c r="AC103" s="102">
        <v>0</v>
      </c>
      <c r="AD103" s="102">
        <v>0</v>
      </c>
      <c r="AE103" s="102">
        <v>0</v>
      </c>
      <c r="AF103" s="102">
        <v>0</v>
      </c>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row>
    <row r="104" spans="1:77" ht="27.95" customHeight="1" x14ac:dyDescent="0.3">
      <c r="A104" s="95"/>
      <c r="B104" s="9" t="s">
        <v>43</v>
      </c>
      <c r="C104" s="9" t="s">
        <v>44</v>
      </c>
      <c r="D104" s="9" t="str">
        <f>+VLOOKUP($C104,$C$10:$D$49,2,FALSE)</f>
        <v>USD</v>
      </c>
      <c r="E104" s="9" t="s">
        <v>111</v>
      </c>
      <c r="F104" s="102">
        <v>0</v>
      </c>
      <c r="G104" s="102">
        <v>6.9089360000000002E-2</v>
      </c>
      <c r="H104" s="102">
        <v>0</v>
      </c>
      <c r="I104" s="102">
        <v>0</v>
      </c>
      <c r="J104" s="102">
        <v>0</v>
      </c>
      <c r="K104" s="102">
        <v>0</v>
      </c>
      <c r="L104" s="102">
        <v>0</v>
      </c>
      <c r="M104" s="102">
        <v>0</v>
      </c>
      <c r="N104" s="102">
        <v>0</v>
      </c>
      <c r="O104" s="102">
        <v>0</v>
      </c>
      <c r="P104" s="102">
        <v>0</v>
      </c>
      <c r="Q104" s="102">
        <v>0</v>
      </c>
      <c r="R104" s="102">
        <v>0</v>
      </c>
      <c r="S104" s="102">
        <v>0</v>
      </c>
      <c r="T104" s="102">
        <v>0</v>
      </c>
      <c r="U104" s="102">
        <v>0</v>
      </c>
      <c r="V104" s="102">
        <v>0</v>
      </c>
      <c r="W104" s="102">
        <v>0</v>
      </c>
      <c r="X104" s="102">
        <v>0</v>
      </c>
      <c r="Y104" s="102">
        <v>0</v>
      </c>
      <c r="Z104" s="102">
        <v>0</v>
      </c>
      <c r="AA104" s="102">
        <v>0</v>
      </c>
      <c r="AB104" s="102">
        <v>0</v>
      </c>
      <c r="AC104" s="102">
        <v>0</v>
      </c>
      <c r="AD104" s="102">
        <v>0</v>
      </c>
      <c r="AE104" s="102">
        <v>0</v>
      </c>
      <c r="AF104" s="102">
        <v>0</v>
      </c>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row>
    <row r="105" spans="1:77" ht="27.95" customHeight="1" x14ac:dyDescent="0.3">
      <c r="A105" s="95"/>
      <c r="B105" s="21" t="s">
        <v>47</v>
      </c>
      <c r="C105" s="21"/>
      <c r="D105" s="21"/>
      <c r="E105" s="21"/>
      <c r="F105" s="106">
        <v>0</v>
      </c>
      <c r="G105" s="106">
        <v>1.9998069271428554</v>
      </c>
      <c r="H105" s="106">
        <v>0</v>
      </c>
      <c r="I105" s="106">
        <v>0</v>
      </c>
      <c r="J105" s="106">
        <v>1.7845577028571411</v>
      </c>
      <c r="K105" s="106">
        <v>0</v>
      </c>
      <c r="L105" s="106">
        <v>0</v>
      </c>
      <c r="M105" s="106">
        <v>1.7845577028571411</v>
      </c>
      <c r="N105" s="106">
        <v>0</v>
      </c>
      <c r="O105" s="106">
        <v>0</v>
      </c>
      <c r="P105" s="106">
        <v>1.7845577028571411</v>
      </c>
      <c r="Q105" s="106">
        <v>0</v>
      </c>
      <c r="R105" s="106">
        <v>0</v>
      </c>
      <c r="S105" s="106">
        <v>1.7845577028571411</v>
      </c>
      <c r="T105" s="106">
        <v>0</v>
      </c>
      <c r="U105" s="106">
        <v>0</v>
      </c>
      <c r="V105" s="106">
        <v>1.7845577028571411</v>
      </c>
      <c r="W105" s="106">
        <v>0</v>
      </c>
      <c r="X105" s="106">
        <v>0</v>
      </c>
      <c r="Y105" s="106">
        <v>1.7845577028571411</v>
      </c>
      <c r="Z105" s="106">
        <v>0</v>
      </c>
      <c r="AA105" s="106">
        <v>0</v>
      </c>
      <c r="AB105" s="106">
        <v>1.7845577028571411</v>
      </c>
      <c r="AC105" s="106">
        <v>0</v>
      </c>
      <c r="AD105" s="106">
        <v>0</v>
      </c>
      <c r="AE105" s="106">
        <v>1.0707346217142846</v>
      </c>
      <c r="AF105" s="106">
        <v>0</v>
      </c>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row>
    <row r="106" spans="1:77" ht="27.95" customHeight="1" x14ac:dyDescent="0.3">
      <c r="A106" s="95"/>
      <c r="B106" s="9" t="s">
        <v>48</v>
      </c>
      <c r="C106" s="9" t="s">
        <v>49</v>
      </c>
      <c r="D106" s="9" t="str">
        <f>+VLOOKUP($C106,$C$10:$D$49,2,FALSE)</f>
        <v>USD</v>
      </c>
      <c r="E106" s="9" t="s">
        <v>111</v>
      </c>
      <c r="F106" s="102">
        <v>0</v>
      </c>
      <c r="G106" s="102">
        <v>1.7845577028571411</v>
      </c>
      <c r="H106" s="102">
        <v>0</v>
      </c>
      <c r="I106" s="102">
        <v>0</v>
      </c>
      <c r="J106" s="102">
        <v>1.7845577028571411</v>
      </c>
      <c r="K106" s="102">
        <v>0</v>
      </c>
      <c r="L106" s="102">
        <v>0</v>
      </c>
      <c r="M106" s="102">
        <v>1.7845577028571411</v>
      </c>
      <c r="N106" s="102">
        <v>0</v>
      </c>
      <c r="O106" s="102">
        <v>0</v>
      </c>
      <c r="P106" s="102">
        <v>1.7845577028571411</v>
      </c>
      <c r="Q106" s="102">
        <v>0</v>
      </c>
      <c r="R106" s="102">
        <v>0</v>
      </c>
      <c r="S106" s="102">
        <v>1.7845577028571411</v>
      </c>
      <c r="T106" s="102">
        <v>0</v>
      </c>
      <c r="U106" s="102">
        <v>0</v>
      </c>
      <c r="V106" s="102">
        <v>1.7845577028571411</v>
      </c>
      <c r="W106" s="102">
        <v>0</v>
      </c>
      <c r="X106" s="102">
        <v>0</v>
      </c>
      <c r="Y106" s="102">
        <v>1.7845577028571411</v>
      </c>
      <c r="Z106" s="102">
        <v>0</v>
      </c>
      <c r="AA106" s="102">
        <v>0</v>
      </c>
      <c r="AB106" s="102">
        <v>1.7845577028571411</v>
      </c>
      <c r="AC106" s="102">
        <v>0</v>
      </c>
      <c r="AD106" s="102">
        <v>0</v>
      </c>
      <c r="AE106" s="102">
        <v>1.0707346217142846</v>
      </c>
      <c r="AF106" s="102">
        <v>0</v>
      </c>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row>
    <row r="107" spans="1:77" ht="27.95" customHeight="1" x14ac:dyDescent="0.3">
      <c r="A107" s="95"/>
      <c r="B107" s="9" t="s">
        <v>50</v>
      </c>
      <c r="C107" s="9" t="s">
        <v>51</v>
      </c>
      <c r="D107" s="9" t="str">
        <f>+VLOOKUP($C107,$C$10:$D$49,2,FALSE)</f>
        <v>USD</v>
      </c>
      <c r="E107" s="9" t="s">
        <v>111</v>
      </c>
      <c r="F107" s="102">
        <v>0</v>
      </c>
      <c r="G107" s="102">
        <v>0.21524922428571433</v>
      </c>
      <c r="H107" s="102">
        <v>0</v>
      </c>
      <c r="I107" s="102">
        <v>0</v>
      </c>
      <c r="J107" s="102">
        <v>0</v>
      </c>
      <c r="K107" s="102">
        <v>0</v>
      </c>
      <c r="L107" s="102">
        <v>0</v>
      </c>
      <c r="M107" s="102">
        <v>0</v>
      </c>
      <c r="N107" s="102">
        <v>0</v>
      </c>
      <c r="O107" s="102">
        <v>0</v>
      </c>
      <c r="P107" s="102">
        <v>0</v>
      </c>
      <c r="Q107" s="102">
        <v>0</v>
      </c>
      <c r="R107" s="102">
        <v>0</v>
      </c>
      <c r="S107" s="102">
        <v>0</v>
      </c>
      <c r="T107" s="102">
        <v>0</v>
      </c>
      <c r="U107" s="102">
        <v>0</v>
      </c>
      <c r="V107" s="102">
        <v>0</v>
      </c>
      <c r="W107" s="102">
        <v>0</v>
      </c>
      <c r="X107" s="102">
        <v>0</v>
      </c>
      <c r="Y107" s="102">
        <v>0</v>
      </c>
      <c r="Z107" s="102">
        <v>0</v>
      </c>
      <c r="AA107" s="102">
        <v>0</v>
      </c>
      <c r="AB107" s="102">
        <v>0</v>
      </c>
      <c r="AC107" s="102">
        <v>0</v>
      </c>
      <c r="AD107" s="102">
        <v>0</v>
      </c>
      <c r="AE107" s="102">
        <v>0</v>
      </c>
      <c r="AF107" s="102">
        <v>0</v>
      </c>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row>
    <row r="108" spans="1:77" ht="27.95" customHeight="1" x14ac:dyDescent="0.3">
      <c r="A108" s="95"/>
      <c r="B108" s="20" t="s">
        <v>112</v>
      </c>
      <c r="C108" s="20"/>
      <c r="D108" s="20"/>
      <c r="E108" s="20"/>
      <c r="F108" s="100">
        <v>612.81205651163089</v>
      </c>
      <c r="G108" s="100">
        <v>0</v>
      </c>
      <c r="H108" s="100">
        <v>0</v>
      </c>
      <c r="I108" s="100">
        <v>7471.4947900631787</v>
      </c>
      <c r="J108" s="100">
        <v>80.133230769230764</v>
      </c>
      <c r="K108" s="100">
        <v>0</v>
      </c>
      <c r="L108" s="100">
        <v>3691.1806919531655</v>
      </c>
      <c r="M108" s="100">
        <v>80.133230769230764</v>
      </c>
      <c r="N108" s="100">
        <v>0</v>
      </c>
      <c r="O108" s="100">
        <v>667.2712467174872</v>
      </c>
      <c r="P108" s="100">
        <v>80.133230769230764</v>
      </c>
      <c r="Q108" s="100">
        <v>0</v>
      </c>
      <c r="R108" s="100">
        <v>512.73071516666664</v>
      </c>
      <c r="S108" s="100">
        <v>80.133230769230764</v>
      </c>
      <c r="T108" s="100">
        <v>0</v>
      </c>
      <c r="U108" s="100">
        <v>512.73071516666664</v>
      </c>
      <c r="V108" s="100">
        <v>80.133230769230764</v>
      </c>
      <c r="W108" s="100">
        <v>0</v>
      </c>
      <c r="X108" s="100">
        <v>512.73071516666664</v>
      </c>
      <c r="Y108" s="100">
        <v>80.133230769230764</v>
      </c>
      <c r="Z108" s="100">
        <v>0</v>
      </c>
      <c r="AA108" s="100">
        <v>512.73071516666664</v>
      </c>
      <c r="AB108" s="100">
        <v>40.066615384615382</v>
      </c>
      <c r="AC108" s="100">
        <v>0</v>
      </c>
      <c r="AD108" s="100">
        <v>51.273071516666661</v>
      </c>
      <c r="AE108" s="100">
        <v>0</v>
      </c>
      <c r="AF108" s="100">
        <v>0</v>
      </c>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c r="BO108" s="141"/>
      <c r="BP108" s="141"/>
      <c r="BQ108" s="141"/>
      <c r="BR108" s="141"/>
      <c r="BS108" s="141"/>
      <c r="BT108" s="141"/>
      <c r="BU108" s="141"/>
      <c r="BV108" s="141"/>
      <c r="BW108" s="141"/>
      <c r="BX108" s="141"/>
      <c r="BY108" s="141"/>
    </row>
    <row r="109" spans="1:77" ht="27.95" customHeight="1" x14ac:dyDescent="0.3">
      <c r="A109" s="95"/>
      <c r="B109" s="9" t="s">
        <v>154</v>
      </c>
      <c r="C109" s="9" t="s">
        <v>152</v>
      </c>
      <c r="D109" s="9" t="str">
        <f t="shared" ref="D109:D114" si="5">+VLOOKUP($C109,$C$10:$D$49,2,FALSE)</f>
        <v>USD</v>
      </c>
      <c r="E109" s="9" t="s">
        <v>112</v>
      </c>
      <c r="F109" s="102">
        <v>0</v>
      </c>
      <c r="G109" s="102">
        <v>0</v>
      </c>
      <c r="H109" s="102">
        <v>0</v>
      </c>
      <c r="I109" s="102">
        <v>0</v>
      </c>
      <c r="J109" s="102">
        <v>80.133230769230764</v>
      </c>
      <c r="K109" s="102">
        <v>0</v>
      </c>
      <c r="L109" s="102">
        <v>0</v>
      </c>
      <c r="M109" s="102">
        <v>80.133230769230764</v>
      </c>
      <c r="N109" s="102">
        <v>0</v>
      </c>
      <c r="O109" s="102">
        <v>0</v>
      </c>
      <c r="P109" s="102">
        <v>80.133230769230764</v>
      </c>
      <c r="Q109" s="102">
        <v>0</v>
      </c>
      <c r="R109" s="102">
        <v>0</v>
      </c>
      <c r="S109" s="102">
        <v>80.133230769230764</v>
      </c>
      <c r="T109" s="102">
        <v>0</v>
      </c>
      <c r="U109" s="102">
        <v>0</v>
      </c>
      <c r="V109" s="102">
        <v>80.133230769230764</v>
      </c>
      <c r="W109" s="102">
        <v>0</v>
      </c>
      <c r="X109" s="102">
        <v>0</v>
      </c>
      <c r="Y109" s="102">
        <v>80.133230769230764</v>
      </c>
      <c r="Z109" s="102">
        <v>0</v>
      </c>
      <c r="AA109" s="102">
        <v>0</v>
      </c>
      <c r="AB109" s="102">
        <v>40.066615384615382</v>
      </c>
      <c r="AC109" s="102">
        <v>0</v>
      </c>
      <c r="AD109" s="102">
        <v>0</v>
      </c>
      <c r="AE109" s="102">
        <v>0</v>
      </c>
      <c r="AF109" s="102">
        <v>0</v>
      </c>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row>
    <row r="110" spans="1:77" ht="27.95" customHeight="1" x14ac:dyDescent="0.3">
      <c r="A110" s="95"/>
      <c r="B110" s="9" t="s">
        <v>174</v>
      </c>
      <c r="C110" s="9" t="s">
        <v>175</v>
      </c>
      <c r="D110" s="9" t="str">
        <f t="shared" si="5"/>
        <v>Pesos</v>
      </c>
      <c r="E110" s="9" t="s">
        <v>112</v>
      </c>
      <c r="F110" s="102">
        <v>0</v>
      </c>
      <c r="G110" s="102">
        <v>0</v>
      </c>
      <c r="H110" s="102">
        <v>0</v>
      </c>
      <c r="I110" s="102">
        <v>1438.0070566284717</v>
      </c>
      <c r="J110" s="102">
        <v>0</v>
      </c>
      <c r="K110" s="102">
        <v>0</v>
      </c>
      <c r="L110" s="102">
        <v>2876.4455585184578</v>
      </c>
      <c r="M110" s="102">
        <v>0</v>
      </c>
      <c r="N110" s="102">
        <v>0</v>
      </c>
      <c r="O110" s="102">
        <v>0</v>
      </c>
      <c r="P110" s="102">
        <v>0</v>
      </c>
      <c r="Q110" s="102">
        <v>0</v>
      </c>
      <c r="R110" s="102">
        <v>0</v>
      </c>
      <c r="S110" s="102">
        <v>0</v>
      </c>
      <c r="T110" s="102">
        <v>0</v>
      </c>
      <c r="U110" s="102">
        <v>0</v>
      </c>
      <c r="V110" s="102">
        <v>0</v>
      </c>
      <c r="W110" s="102">
        <v>0</v>
      </c>
      <c r="X110" s="102">
        <v>0</v>
      </c>
      <c r="Y110" s="102">
        <v>0</v>
      </c>
      <c r="Z110" s="102">
        <v>0</v>
      </c>
      <c r="AA110" s="102">
        <v>0</v>
      </c>
      <c r="AB110" s="102">
        <v>0</v>
      </c>
      <c r="AC110" s="102">
        <v>0</v>
      </c>
      <c r="AD110" s="102">
        <v>0</v>
      </c>
      <c r="AE110" s="102">
        <v>0</v>
      </c>
      <c r="AF110" s="102">
        <v>0</v>
      </c>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row>
    <row r="111" spans="1:77" ht="27.95" customHeight="1" x14ac:dyDescent="0.3">
      <c r="A111" s="95"/>
      <c r="B111" s="9" t="s">
        <v>178</v>
      </c>
      <c r="C111" s="9" t="s">
        <v>179</v>
      </c>
      <c r="D111" s="9" t="str">
        <f t="shared" si="5"/>
        <v>Pesos</v>
      </c>
      <c r="E111" s="9" t="s">
        <v>112</v>
      </c>
      <c r="F111" s="102">
        <v>0</v>
      </c>
      <c r="G111" s="102">
        <v>0</v>
      </c>
      <c r="H111" s="102">
        <v>0</v>
      </c>
      <c r="I111" s="102">
        <v>0</v>
      </c>
      <c r="J111" s="102">
        <v>0</v>
      </c>
      <c r="K111" s="102">
        <v>0</v>
      </c>
      <c r="L111" s="102">
        <v>0</v>
      </c>
      <c r="M111" s="102">
        <v>0</v>
      </c>
      <c r="N111" s="102">
        <v>0</v>
      </c>
      <c r="O111" s="102">
        <v>256.36535758333332</v>
      </c>
      <c r="P111" s="102">
        <v>0</v>
      </c>
      <c r="Q111" s="102">
        <v>0</v>
      </c>
      <c r="R111" s="102">
        <v>512.73071516666664</v>
      </c>
      <c r="S111" s="102">
        <v>0</v>
      </c>
      <c r="T111" s="102">
        <v>0</v>
      </c>
      <c r="U111" s="102">
        <v>512.73071516666664</v>
      </c>
      <c r="V111" s="102">
        <v>0</v>
      </c>
      <c r="W111" s="102">
        <v>0</v>
      </c>
      <c r="X111" s="102">
        <v>512.73071516666664</v>
      </c>
      <c r="Y111" s="102">
        <v>0</v>
      </c>
      <c r="Z111" s="102">
        <v>0</v>
      </c>
      <c r="AA111" s="102">
        <v>512.73071516666664</v>
      </c>
      <c r="AB111" s="102">
        <v>0</v>
      </c>
      <c r="AC111" s="102">
        <v>0</v>
      </c>
      <c r="AD111" s="102">
        <v>51.273071516666661</v>
      </c>
      <c r="AE111" s="102">
        <v>0</v>
      </c>
      <c r="AF111" s="102">
        <v>0</v>
      </c>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7"/>
      <c r="BR111" s="107"/>
      <c r="BS111" s="107"/>
      <c r="BT111" s="107"/>
      <c r="BU111" s="107"/>
      <c r="BV111" s="107"/>
      <c r="BW111" s="107"/>
      <c r="BX111" s="107"/>
      <c r="BY111" s="107"/>
    </row>
    <row r="112" spans="1:77" ht="27.95" customHeight="1" x14ac:dyDescent="0.3">
      <c r="A112" s="95"/>
      <c r="B112" s="9" t="s">
        <v>160</v>
      </c>
      <c r="C112" s="9" t="s">
        <v>161</v>
      </c>
      <c r="D112" s="9" t="str">
        <f t="shared" si="5"/>
        <v>Pesos</v>
      </c>
      <c r="E112" s="9" t="s">
        <v>112</v>
      </c>
      <c r="F112" s="102">
        <v>605.76923076923083</v>
      </c>
      <c r="G112" s="102">
        <v>0</v>
      </c>
      <c r="H112" s="102">
        <v>0</v>
      </c>
      <c r="I112" s="102">
        <v>807.69230769230774</v>
      </c>
      <c r="J112" s="102">
        <v>0</v>
      </c>
      <c r="K112" s="102">
        <v>0</v>
      </c>
      <c r="L112" s="102">
        <v>807.69230769230774</v>
      </c>
      <c r="M112" s="102">
        <v>0</v>
      </c>
      <c r="N112" s="102">
        <v>0</v>
      </c>
      <c r="O112" s="102">
        <v>403.84615384615387</v>
      </c>
      <c r="P112" s="102">
        <v>0</v>
      </c>
      <c r="Q112" s="102">
        <v>0</v>
      </c>
      <c r="R112" s="102">
        <v>0</v>
      </c>
      <c r="S112" s="102">
        <v>0</v>
      </c>
      <c r="T112" s="102">
        <v>0</v>
      </c>
      <c r="U112" s="102">
        <v>0</v>
      </c>
      <c r="V112" s="102">
        <v>0</v>
      </c>
      <c r="W112" s="102">
        <v>0</v>
      </c>
      <c r="X112" s="102">
        <v>0</v>
      </c>
      <c r="Y112" s="102">
        <v>0</v>
      </c>
      <c r="Z112" s="102">
        <v>0</v>
      </c>
      <c r="AA112" s="102">
        <v>0</v>
      </c>
      <c r="AB112" s="102">
        <v>0</v>
      </c>
      <c r="AC112" s="102">
        <v>0</v>
      </c>
      <c r="AD112" s="102">
        <v>0</v>
      </c>
      <c r="AE112" s="102">
        <v>0</v>
      </c>
      <c r="AF112" s="102">
        <v>0</v>
      </c>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c r="BG112" s="107"/>
      <c r="BH112" s="107"/>
      <c r="BI112" s="107"/>
      <c r="BJ112" s="107"/>
      <c r="BK112" s="107"/>
      <c r="BL112" s="107"/>
      <c r="BM112" s="107"/>
      <c r="BN112" s="107"/>
      <c r="BO112" s="107"/>
      <c r="BP112" s="107"/>
      <c r="BQ112" s="107"/>
      <c r="BR112" s="107"/>
      <c r="BS112" s="107"/>
      <c r="BT112" s="107"/>
      <c r="BU112" s="107"/>
      <c r="BV112" s="107"/>
      <c r="BW112" s="107"/>
      <c r="BX112" s="107"/>
      <c r="BY112" s="107"/>
    </row>
    <row r="113" spans="1:96" ht="27.95" customHeight="1" x14ac:dyDescent="0.3">
      <c r="A113" s="95"/>
      <c r="B113" s="9" t="s">
        <v>176</v>
      </c>
      <c r="C113" s="9" t="s">
        <v>177</v>
      </c>
      <c r="D113" s="9" t="str">
        <f t="shared" si="5"/>
        <v>Pesos</v>
      </c>
      <c r="E113" s="9" t="s">
        <v>112</v>
      </c>
      <c r="F113" s="102">
        <v>0</v>
      </c>
      <c r="G113" s="102">
        <v>0</v>
      </c>
      <c r="H113" s="102">
        <v>0</v>
      </c>
      <c r="I113" s="102">
        <v>5218.7525999999998</v>
      </c>
      <c r="J113" s="102">
        <v>0</v>
      </c>
      <c r="K113" s="102">
        <v>0</v>
      </c>
      <c r="L113" s="102">
        <v>0</v>
      </c>
      <c r="M113" s="102">
        <v>0</v>
      </c>
      <c r="N113" s="102">
        <v>0</v>
      </c>
      <c r="O113" s="102">
        <v>0</v>
      </c>
      <c r="P113" s="102">
        <v>0</v>
      </c>
      <c r="Q113" s="102">
        <v>0</v>
      </c>
      <c r="R113" s="102">
        <v>0</v>
      </c>
      <c r="S113" s="102">
        <v>0</v>
      </c>
      <c r="T113" s="102">
        <v>0</v>
      </c>
      <c r="U113" s="102">
        <v>0</v>
      </c>
      <c r="V113" s="102">
        <v>0</v>
      </c>
      <c r="W113" s="102">
        <v>0</v>
      </c>
      <c r="X113" s="102">
        <v>0</v>
      </c>
      <c r="Y113" s="102">
        <v>0</v>
      </c>
      <c r="Z113" s="102">
        <v>0</v>
      </c>
      <c r="AA113" s="102">
        <v>0</v>
      </c>
      <c r="AB113" s="102">
        <v>0</v>
      </c>
      <c r="AC113" s="102">
        <v>0</v>
      </c>
      <c r="AD113" s="102">
        <v>0</v>
      </c>
      <c r="AE113" s="102">
        <v>0</v>
      </c>
      <c r="AF113" s="102">
        <v>0</v>
      </c>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row>
    <row r="114" spans="1:96" ht="27.95" customHeight="1" x14ac:dyDescent="0.3">
      <c r="A114" s="95"/>
      <c r="B114" s="11" t="s">
        <v>52</v>
      </c>
      <c r="C114" s="9" t="s">
        <v>53</v>
      </c>
      <c r="D114" s="9" t="str">
        <f t="shared" si="5"/>
        <v>Pesos</v>
      </c>
      <c r="E114" s="9" t="s">
        <v>112</v>
      </c>
      <c r="F114" s="102">
        <v>7.0428257423999998</v>
      </c>
      <c r="G114" s="102">
        <v>0</v>
      </c>
      <c r="H114" s="102">
        <v>0</v>
      </c>
      <c r="I114" s="102">
        <v>7.0428257423999998</v>
      </c>
      <c r="J114" s="102">
        <v>0</v>
      </c>
      <c r="K114" s="102">
        <v>0</v>
      </c>
      <c r="L114" s="102">
        <v>7.0428257423999998</v>
      </c>
      <c r="M114" s="102">
        <v>0</v>
      </c>
      <c r="N114" s="102">
        <v>0</v>
      </c>
      <c r="O114" s="102">
        <v>7.0597352879999997</v>
      </c>
      <c r="P114" s="102">
        <v>0</v>
      </c>
      <c r="Q114" s="102">
        <v>0</v>
      </c>
      <c r="R114" s="102">
        <v>0</v>
      </c>
      <c r="S114" s="102">
        <v>0</v>
      </c>
      <c r="T114" s="102">
        <v>0</v>
      </c>
      <c r="U114" s="102">
        <v>0</v>
      </c>
      <c r="V114" s="102">
        <v>0</v>
      </c>
      <c r="W114" s="102">
        <v>0</v>
      </c>
      <c r="X114" s="102">
        <v>0</v>
      </c>
      <c r="Y114" s="102">
        <v>0</v>
      </c>
      <c r="Z114" s="102">
        <v>0</v>
      </c>
      <c r="AA114" s="102">
        <v>0</v>
      </c>
      <c r="AB114" s="102">
        <v>0</v>
      </c>
      <c r="AC114" s="102">
        <v>0</v>
      </c>
      <c r="AD114" s="102">
        <v>0</v>
      </c>
      <c r="AE114" s="102">
        <v>0</v>
      </c>
      <c r="AF114" s="102">
        <v>0</v>
      </c>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07"/>
      <c r="BI114" s="107"/>
      <c r="BJ114" s="107"/>
      <c r="BK114" s="107"/>
      <c r="BL114" s="107"/>
      <c r="BM114" s="107"/>
      <c r="BN114" s="107"/>
      <c r="BO114" s="107"/>
      <c r="BP114" s="107"/>
      <c r="BQ114" s="107"/>
      <c r="BR114" s="107"/>
      <c r="BS114" s="107"/>
      <c r="BT114" s="107"/>
      <c r="BU114" s="107"/>
      <c r="BV114" s="107"/>
      <c r="BW114" s="107"/>
      <c r="BX114" s="107"/>
      <c r="BY114" s="107"/>
    </row>
    <row r="115" spans="1:96" ht="6.75" customHeight="1" x14ac:dyDescent="0.3">
      <c r="B115" s="23"/>
      <c r="C115" s="14"/>
      <c r="D115" s="14"/>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row>
    <row r="116" spans="1:96" ht="29.25" customHeight="1" x14ac:dyDescent="0.3">
      <c r="B116" s="164" t="s">
        <v>54</v>
      </c>
      <c r="C116" s="165"/>
      <c r="D116" s="165"/>
      <c r="E116" s="166"/>
      <c r="F116" s="100">
        <v>9229.1010107575548</v>
      </c>
      <c r="G116" s="100">
        <v>15.739894654400899</v>
      </c>
      <c r="H116" s="100">
        <v>9.8546403350349081</v>
      </c>
      <c r="I116" s="100">
        <v>23629.909156211805</v>
      </c>
      <c r="J116" s="100">
        <v>96.433898157478609</v>
      </c>
      <c r="K116" s="100">
        <v>0</v>
      </c>
      <c r="L116" s="100">
        <v>8387.2067982725293</v>
      </c>
      <c r="M116" s="100">
        <v>96.090605737478597</v>
      </c>
      <c r="N116" s="100">
        <v>0</v>
      </c>
      <c r="O116" s="100">
        <v>5116.4879620671891</v>
      </c>
      <c r="P116" s="100">
        <v>96.252043357061936</v>
      </c>
      <c r="Q116" s="100">
        <v>0</v>
      </c>
      <c r="R116" s="100">
        <v>4857.8221212361996</v>
      </c>
      <c r="S116" s="100">
        <v>91.411690835216703</v>
      </c>
      <c r="T116" s="100">
        <v>0</v>
      </c>
      <c r="U116" s="100">
        <v>2307.3063471472224</v>
      </c>
      <c r="V116" s="100">
        <v>91.411690835216703</v>
      </c>
      <c r="W116" s="100">
        <v>0</v>
      </c>
      <c r="X116" s="100">
        <v>512.73071516666664</v>
      </c>
      <c r="Y116" s="100">
        <v>91.411690835216689</v>
      </c>
      <c r="Z116" s="100">
        <v>0</v>
      </c>
      <c r="AA116" s="100">
        <v>512.73071516666664</v>
      </c>
      <c r="AB116" s="100">
        <v>51.345075450601314</v>
      </c>
      <c r="AC116" s="100">
        <v>0</v>
      </c>
      <c r="AD116" s="100">
        <v>51.273071516666661</v>
      </c>
      <c r="AE116" s="100">
        <v>5.601899572666496</v>
      </c>
      <c r="AF116" s="100">
        <v>0</v>
      </c>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1"/>
      <c r="BO116" s="141"/>
      <c r="BP116" s="141"/>
      <c r="BQ116" s="141"/>
      <c r="BR116" s="141"/>
      <c r="BS116" s="141"/>
      <c r="BT116" s="141"/>
      <c r="BU116" s="141"/>
      <c r="BV116" s="141"/>
      <c r="BW116" s="141"/>
      <c r="BX116" s="141"/>
      <c r="BY116" s="141"/>
    </row>
    <row r="117" spans="1:96" x14ac:dyDescent="0.3">
      <c r="B117" s="53"/>
      <c r="C117" s="53"/>
      <c r="D117" s="53"/>
      <c r="E117" s="124"/>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3"/>
      <c r="BJ117" s="143"/>
      <c r="BK117" s="143"/>
      <c r="BL117" s="143"/>
      <c r="BM117" s="143"/>
      <c r="BN117" s="143"/>
      <c r="BO117" s="143"/>
      <c r="BP117" s="143"/>
      <c r="BQ117" s="143"/>
      <c r="BR117" s="143"/>
      <c r="BS117" s="143"/>
      <c r="BT117" s="143"/>
      <c r="BU117" s="143"/>
      <c r="BV117" s="143"/>
      <c r="BW117" s="143"/>
      <c r="BX117" s="143"/>
      <c r="BY117" s="143"/>
    </row>
    <row r="118" spans="1:96" ht="30" customHeight="1" x14ac:dyDescent="0.3">
      <c r="B118" s="22" t="s">
        <v>163</v>
      </c>
      <c r="E118" s="110"/>
      <c r="F118" s="38"/>
      <c r="G118" s="38"/>
      <c r="H118" s="38"/>
      <c r="I118" s="38"/>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CI118" s="49"/>
      <c r="CJ118" s="49"/>
      <c r="CK118" s="49"/>
      <c r="CL118" s="49"/>
      <c r="CM118" s="49"/>
      <c r="CN118" s="49"/>
      <c r="CO118" s="49"/>
      <c r="CP118" s="49"/>
      <c r="CQ118" s="49"/>
      <c r="CR118" s="49"/>
    </row>
    <row r="119" spans="1:96" ht="27.95" customHeight="1" x14ac:dyDescent="0.3">
      <c r="A119" s="95"/>
      <c r="B119" s="9" t="s">
        <v>165</v>
      </c>
      <c r="C119" s="9" t="s">
        <v>173</v>
      </c>
      <c r="D119" s="9" t="s">
        <v>2</v>
      </c>
      <c r="E119" s="111" t="s">
        <v>164</v>
      </c>
      <c r="F119" s="102">
        <v>6009.4449420000001</v>
      </c>
      <c r="G119" s="102">
        <v>0</v>
      </c>
      <c r="H119" s="102">
        <v>0</v>
      </c>
      <c r="I119" s="102">
        <v>0</v>
      </c>
      <c r="J119" s="102">
        <v>0</v>
      </c>
      <c r="K119" s="102">
        <v>0</v>
      </c>
      <c r="L119" s="102">
        <v>0</v>
      </c>
      <c r="M119" s="102">
        <v>0</v>
      </c>
      <c r="N119" s="102">
        <v>0</v>
      </c>
      <c r="O119" s="102">
        <v>0</v>
      </c>
      <c r="P119" s="102">
        <v>0</v>
      </c>
      <c r="Q119" s="102">
        <v>0</v>
      </c>
      <c r="R119" s="102">
        <v>0</v>
      </c>
      <c r="S119" s="102">
        <v>0</v>
      </c>
      <c r="T119" s="102">
        <v>0</v>
      </c>
      <c r="U119" s="102">
        <v>0</v>
      </c>
      <c r="V119" s="102">
        <v>0</v>
      </c>
      <c r="W119" s="102">
        <v>0</v>
      </c>
      <c r="X119" s="102">
        <v>0</v>
      </c>
      <c r="Y119" s="102">
        <v>0</v>
      </c>
      <c r="Z119" s="102">
        <v>0</v>
      </c>
      <c r="AA119" s="102">
        <v>0</v>
      </c>
      <c r="AB119" s="102">
        <v>0</v>
      </c>
      <c r="AC119" s="102">
        <v>0</v>
      </c>
      <c r="AD119" s="102">
        <v>0</v>
      </c>
      <c r="AE119" s="102">
        <v>0</v>
      </c>
      <c r="AF119" s="102">
        <v>0</v>
      </c>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CI119" s="112"/>
      <c r="CJ119" s="112"/>
      <c r="CK119" s="112"/>
      <c r="CL119" s="112"/>
      <c r="CM119" s="112"/>
      <c r="CN119" s="112"/>
      <c r="CO119" s="112"/>
      <c r="CP119" s="107"/>
      <c r="CQ119" s="107"/>
      <c r="CR119" s="107"/>
    </row>
    <row r="120" spans="1:96" x14ac:dyDescent="0.3">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96" x14ac:dyDescent="0.3">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96" ht="20.25" x14ac:dyDescent="0.3">
      <c r="B122" s="156" t="s">
        <v>61</v>
      </c>
      <c r="C122" s="156"/>
      <c r="D122" s="156"/>
      <c r="E122" s="156"/>
      <c r="F122" s="156"/>
      <c r="G122" s="156"/>
      <c r="H122" s="156"/>
      <c r="I122" s="156"/>
      <c r="J122" s="156"/>
      <c r="K122" s="156"/>
      <c r="L122" s="156"/>
      <c r="M122" s="156"/>
      <c r="N122" s="156"/>
      <c r="O122" s="156"/>
      <c r="P122" s="156"/>
      <c r="Q122" s="156"/>
      <c r="R122" s="156"/>
      <c r="S122" s="156"/>
      <c r="T122" s="156"/>
      <c r="U122" s="156"/>
    </row>
    <row r="123" spans="1:96" ht="17.25" x14ac:dyDescent="0.3">
      <c r="B123" s="5" t="s">
        <v>64</v>
      </c>
      <c r="C123" s="2"/>
      <c r="D123" s="2"/>
      <c r="E123" s="2"/>
      <c r="F123" s="2"/>
      <c r="G123" s="2"/>
      <c r="H123" s="2"/>
      <c r="I123" s="2"/>
      <c r="J123" s="2"/>
      <c r="K123" s="2"/>
      <c r="L123" s="2"/>
      <c r="M123" s="2"/>
      <c r="N123" s="2"/>
      <c r="O123" s="2"/>
      <c r="P123" s="2"/>
      <c r="Q123" s="2"/>
      <c r="R123" s="1"/>
    </row>
    <row r="125" spans="1:96" ht="32.25" customHeight="1" x14ac:dyDescent="0.3">
      <c r="F125" s="69">
        <v>2022</v>
      </c>
      <c r="G125" s="69">
        <v>2022</v>
      </c>
      <c r="H125" s="69">
        <v>2022</v>
      </c>
      <c r="I125" s="69">
        <v>2023</v>
      </c>
      <c r="J125" s="69">
        <v>2023</v>
      </c>
      <c r="K125" s="69">
        <v>2023</v>
      </c>
      <c r="L125" s="69">
        <v>2024</v>
      </c>
      <c r="M125" s="69">
        <v>2024</v>
      </c>
      <c r="N125" s="69">
        <v>2024</v>
      </c>
      <c r="O125" s="69">
        <v>2025</v>
      </c>
      <c r="P125" s="69">
        <v>2025</v>
      </c>
      <c r="Q125" s="69">
        <v>2025</v>
      </c>
      <c r="R125" s="69">
        <v>2026</v>
      </c>
      <c r="S125" s="69">
        <v>2026</v>
      </c>
      <c r="T125" s="69">
        <v>2026</v>
      </c>
      <c r="U125" s="69">
        <v>2027</v>
      </c>
      <c r="V125" s="69">
        <v>2027</v>
      </c>
      <c r="W125" s="69">
        <v>2027</v>
      </c>
      <c r="X125" s="69">
        <v>2028</v>
      </c>
      <c r="Y125" s="69">
        <v>2028</v>
      </c>
      <c r="Z125" s="69">
        <v>2028</v>
      </c>
      <c r="AA125" s="69">
        <v>2029</v>
      </c>
      <c r="AB125" s="69">
        <v>2029</v>
      </c>
      <c r="AC125" s="69">
        <v>2029</v>
      </c>
      <c r="AD125" s="70" t="s">
        <v>171</v>
      </c>
      <c r="AE125" s="70" t="s">
        <v>171</v>
      </c>
      <c r="AF125" s="70" t="s">
        <v>171</v>
      </c>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c r="BC125" s="140"/>
      <c r="BD125" s="140"/>
      <c r="BE125" s="140"/>
      <c r="BF125" s="140"/>
      <c r="BG125" s="140"/>
      <c r="BH125" s="140"/>
      <c r="BI125" s="140"/>
      <c r="BJ125" s="140"/>
      <c r="BK125" s="140"/>
      <c r="BL125" s="140"/>
      <c r="BM125" s="140"/>
      <c r="BN125" s="140"/>
      <c r="BO125" s="140"/>
      <c r="BP125" s="140"/>
      <c r="BQ125" s="140"/>
      <c r="BR125" s="140"/>
      <c r="BS125" s="140"/>
      <c r="BT125" s="140"/>
      <c r="BU125" s="140"/>
      <c r="BV125" s="140"/>
      <c r="BW125" s="140"/>
      <c r="BX125" s="140"/>
      <c r="BY125" s="140"/>
    </row>
    <row r="126" spans="1:96" ht="33.75" customHeight="1" x14ac:dyDescent="0.3">
      <c r="B126" s="22" t="s">
        <v>0</v>
      </c>
      <c r="C126" s="22" t="s">
        <v>1</v>
      </c>
      <c r="D126" s="41" t="s">
        <v>168</v>
      </c>
      <c r="E126" s="41" t="s">
        <v>114</v>
      </c>
      <c r="F126" s="22" t="s">
        <v>2</v>
      </c>
      <c r="G126" s="30" t="s">
        <v>118</v>
      </c>
      <c r="H126" s="22" t="s">
        <v>59</v>
      </c>
      <c r="I126" s="22" t="s">
        <v>2</v>
      </c>
      <c r="J126" s="30" t="s">
        <v>118</v>
      </c>
      <c r="K126" s="22" t="s">
        <v>59</v>
      </c>
      <c r="L126" s="22" t="s">
        <v>2</v>
      </c>
      <c r="M126" s="30" t="s">
        <v>118</v>
      </c>
      <c r="N126" s="22" t="s">
        <v>59</v>
      </c>
      <c r="O126" s="22" t="s">
        <v>2</v>
      </c>
      <c r="P126" s="30" t="s">
        <v>118</v>
      </c>
      <c r="Q126" s="22" t="s">
        <v>59</v>
      </c>
      <c r="R126" s="22" t="s">
        <v>2</v>
      </c>
      <c r="S126" s="30" t="s">
        <v>118</v>
      </c>
      <c r="T126" s="22" t="s">
        <v>59</v>
      </c>
      <c r="U126" s="22" t="s">
        <v>2</v>
      </c>
      <c r="V126" s="30" t="s">
        <v>118</v>
      </c>
      <c r="W126" s="22" t="s">
        <v>59</v>
      </c>
      <c r="X126" s="22" t="s">
        <v>2</v>
      </c>
      <c r="Y126" s="30" t="s">
        <v>118</v>
      </c>
      <c r="Z126" s="22" t="s">
        <v>59</v>
      </c>
      <c r="AA126" s="22" t="s">
        <v>2</v>
      </c>
      <c r="AB126" s="30" t="s">
        <v>118</v>
      </c>
      <c r="AC126" s="22" t="s">
        <v>59</v>
      </c>
      <c r="AD126" s="22" t="s">
        <v>2</v>
      </c>
      <c r="AE126" s="30" t="s">
        <v>118</v>
      </c>
      <c r="AF126" s="22" t="s">
        <v>59</v>
      </c>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row>
    <row r="127" spans="1:96" ht="27.95" customHeight="1" x14ac:dyDescent="0.3">
      <c r="B127" s="20" t="s">
        <v>108</v>
      </c>
      <c r="C127" s="20"/>
      <c r="D127" s="20"/>
      <c r="E127" s="20"/>
      <c r="F127" s="100">
        <v>3403.3212516625149</v>
      </c>
      <c r="G127" s="100">
        <v>0</v>
      </c>
      <c r="H127" s="100">
        <v>0</v>
      </c>
      <c r="I127" s="100">
        <v>827.8746512947049</v>
      </c>
      <c r="J127" s="100">
        <v>0</v>
      </c>
      <c r="K127" s="100">
        <v>0</v>
      </c>
      <c r="L127" s="100">
        <v>59.538684637752759</v>
      </c>
      <c r="M127" s="100">
        <v>0</v>
      </c>
      <c r="N127" s="100">
        <v>0</v>
      </c>
      <c r="O127" s="100">
        <v>22.113212980186454</v>
      </c>
      <c r="P127" s="100">
        <v>0</v>
      </c>
      <c r="Q127" s="100">
        <v>0</v>
      </c>
      <c r="R127" s="100">
        <v>4.0917352116325638</v>
      </c>
      <c r="S127" s="100">
        <v>0</v>
      </c>
      <c r="T127" s="100">
        <v>0</v>
      </c>
      <c r="U127" s="100">
        <v>0</v>
      </c>
      <c r="V127" s="100">
        <v>0</v>
      </c>
      <c r="W127" s="100">
        <v>0</v>
      </c>
      <c r="X127" s="100">
        <v>0</v>
      </c>
      <c r="Y127" s="100">
        <v>0</v>
      </c>
      <c r="Z127" s="100">
        <v>0</v>
      </c>
      <c r="AA127" s="100">
        <v>0</v>
      </c>
      <c r="AB127" s="100">
        <v>0</v>
      </c>
      <c r="AC127" s="100">
        <v>0</v>
      </c>
      <c r="AD127" s="100">
        <v>0</v>
      </c>
      <c r="AE127" s="100">
        <v>0</v>
      </c>
      <c r="AF127" s="100">
        <v>0</v>
      </c>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141"/>
      <c r="BU127" s="141"/>
      <c r="BV127" s="141"/>
      <c r="BW127" s="141"/>
      <c r="BX127" s="141"/>
      <c r="BY127" s="141"/>
    </row>
    <row r="128" spans="1:96" ht="27.95" customHeight="1" x14ac:dyDescent="0.3">
      <c r="A128" s="95"/>
      <c r="B128" s="9" t="s">
        <v>3</v>
      </c>
      <c r="C128" s="9" t="s">
        <v>4</v>
      </c>
      <c r="D128" s="9" t="str">
        <f t="shared" ref="D128:D140" si="6">+VLOOKUP($C128,$C$10:$D$49,2,FALSE)</f>
        <v>Pesos</v>
      </c>
      <c r="E128" s="9" t="s">
        <v>108</v>
      </c>
      <c r="F128" s="102">
        <v>2053.076505905161</v>
      </c>
      <c r="G128" s="102">
        <v>0</v>
      </c>
      <c r="H128" s="102">
        <v>0</v>
      </c>
      <c r="I128" s="102">
        <v>596.32035360903922</v>
      </c>
      <c r="J128" s="102">
        <v>0</v>
      </c>
      <c r="K128" s="102">
        <v>0</v>
      </c>
      <c r="L128" s="102">
        <v>0</v>
      </c>
      <c r="M128" s="102">
        <v>0</v>
      </c>
      <c r="N128" s="102">
        <v>0</v>
      </c>
      <c r="O128" s="102">
        <v>0</v>
      </c>
      <c r="P128" s="102">
        <v>0</v>
      </c>
      <c r="Q128" s="102">
        <v>0</v>
      </c>
      <c r="R128" s="102">
        <v>0</v>
      </c>
      <c r="S128" s="102">
        <v>0</v>
      </c>
      <c r="T128" s="102">
        <v>0</v>
      </c>
      <c r="U128" s="102">
        <v>0</v>
      </c>
      <c r="V128" s="102">
        <v>0</v>
      </c>
      <c r="W128" s="102">
        <v>0</v>
      </c>
      <c r="X128" s="102">
        <v>0</v>
      </c>
      <c r="Y128" s="102">
        <v>0</v>
      </c>
      <c r="Z128" s="102">
        <v>0</v>
      </c>
      <c r="AA128" s="102">
        <v>0</v>
      </c>
      <c r="AB128" s="102">
        <v>0</v>
      </c>
      <c r="AC128" s="102">
        <v>0</v>
      </c>
      <c r="AD128" s="102">
        <v>0</v>
      </c>
      <c r="AE128" s="102">
        <v>0</v>
      </c>
      <c r="AF128" s="102">
        <v>0</v>
      </c>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row>
    <row r="129" spans="1:77" ht="27.95" customHeight="1" x14ac:dyDescent="0.3">
      <c r="A129" s="95"/>
      <c r="B129" s="9" t="s">
        <v>150</v>
      </c>
      <c r="C129" s="9" t="s">
        <v>151</v>
      </c>
      <c r="D129" s="9" t="str">
        <f t="shared" si="6"/>
        <v>Pesos</v>
      </c>
      <c r="E129" s="9" t="s">
        <v>108</v>
      </c>
      <c r="F129" s="102">
        <v>3.2012347877652938</v>
      </c>
      <c r="G129" s="102">
        <v>0</v>
      </c>
      <c r="H129" s="102">
        <v>0</v>
      </c>
      <c r="I129" s="102">
        <v>1.352871095127413</v>
      </c>
      <c r="J129" s="102">
        <v>0</v>
      </c>
      <c r="K129" s="102">
        <v>0</v>
      </c>
      <c r="L129" s="102">
        <v>0</v>
      </c>
      <c r="M129" s="102">
        <v>0</v>
      </c>
      <c r="N129" s="102">
        <v>0</v>
      </c>
      <c r="O129" s="102">
        <v>0</v>
      </c>
      <c r="P129" s="102">
        <v>0</v>
      </c>
      <c r="Q129" s="102">
        <v>0</v>
      </c>
      <c r="R129" s="102">
        <v>0</v>
      </c>
      <c r="S129" s="102">
        <v>0</v>
      </c>
      <c r="T129" s="102">
        <v>0</v>
      </c>
      <c r="U129" s="102">
        <v>0</v>
      </c>
      <c r="V129" s="102">
        <v>0</v>
      </c>
      <c r="W129" s="102">
        <v>0</v>
      </c>
      <c r="X129" s="102">
        <v>0</v>
      </c>
      <c r="Y129" s="102">
        <v>0</v>
      </c>
      <c r="Z129" s="102">
        <v>0</v>
      </c>
      <c r="AA129" s="102">
        <v>0</v>
      </c>
      <c r="AB129" s="102">
        <v>0</v>
      </c>
      <c r="AC129" s="102">
        <v>0</v>
      </c>
      <c r="AD129" s="102">
        <v>0</v>
      </c>
      <c r="AE129" s="102">
        <v>0</v>
      </c>
      <c r="AF129" s="102">
        <v>0</v>
      </c>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row>
    <row r="130" spans="1:77" ht="27.95" customHeight="1" x14ac:dyDescent="0.3">
      <c r="A130" s="95"/>
      <c r="B130" s="9" t="s">
        <v>143</v>
      </c>
      <c r="C130" s="9" t="s">
        <v>144</v>
      </c>
      <c r="D130" s="9" t="str">
        <f t="shared" si="6"/>
        <v>Pesos</v>
      </c>
      <c r="E130" s="9" t="s">
        <v>108</v>
      </c>
      <c r="F130" s="102">
        <v>2.2462642582179631</v>
      </c>
      <c r="G130" s="102">
        <v>0</v>
      </c>
      <c r="H130" s="102">
        <v>0</v>
      </c>
      <c r="I130" s="102">
        <v>0.94929181657503114</v>
      </c>
      <c r="J130" s="102">
        <v>0</v>
      </c>
      <c r="K130" s="102">
        <v>0</v>
      </c>
      <c r="L130" s="102">
        <v>0</v>
      </c>
      <c r="M130" s="102">
        <v>0</v>
      </c>
      <c r="N130" s="102">
        <v>0</v>
      </c>
      <c r="O130" s="102">
        <v>0</v>
      </c>
      <c r="P130" s="102">
        <v>0</v>
      </c>
      <c r="Q130" s="102">
        <v>0</v>
      </c>
      <c r="R130" s="102">
        <v>0</v>
      </c>
      <c r="S130" s="102">
        <v>0</v>
      </c>
      <c r="T130" s="102">
        <v>0</v>
      </c>
      <c r="U130" s="102">
        <v>0</v>
      </c>
      <c r="V130" s="102">
        <v>0</v>
      </c>
      <c r="W130" s="102">
        <v>0</v>
      </c>
      <c r="X130" s="102">
        <v>0</v>
      </c>
      <c r="Y130" s="102">
        <v>0</v>
      </c>
      <c r="Z130" s="102">
        <v>0</v>
      </c>
      <c r="AA130" s="102">
        <v>0</v>
      </c>
      <c r="AB130" s="102">
        <v>0</v>
      </c>
      <c r="AC130" s="102">
        <v>0</v>
      </c>
      <c r="AD130" s="102">
        <v>0</v>
      </c>
      <c r="AE130" s="102">
        <v>0</v>
      </c>
      <c r="AF130" s="102">
        <v>0</v>
      </c>
      <c r="AG130" s="107"/>
      <c r="AH130" s="107"/>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row>
    <row r="131" spans="1:77" ht="27.95" customHeight="1" x14ac:dyDescent="0.3">
      <c r="A131" s="95"/>
      <c r="B131" s="9" t="s">
        <v>5</v>
      </c>
      <c r="C131" s="9" t="s">
        <v>6</v>
      </c>
      <c r="D131" s="9" t="str">
        <f t="shared" si="6"/>
        <v>Pesos</v>
      </c>
      <c r="E131" s="9" t="s">
        <v>108</v>
      </c>
      <c r="F131" s="102">
        <v>229.81679136000002</v>
      </c>
      <c r="G131" s="102">
        <v>0</v>
      </c>
      <c r="H131" s="102">
        <v>0</v>
      </c>
      <c r="I131" s="102">
        <v>114.90839568000001</v>
      </c>
      <c r="J131" s="102">
        <v>0</v>
      </c>
      <c r="K131" s="102">
        <v>0</v>
      </c>
      <c r="L131" s="102">
        <v>0</v>
      </c>
      <c r="M131" s="102">
        <v>0</v>
      </c>
      <c r="N131" s="102">
        <v>0</v>
      </c>
      <c r="O131" s="102">
        <v>0</v>
      </c>
      <c r="P131" s="102">
        <v>0</v>
      </c>
      <c r="Q131" s="102">
        <v>0</v>
      </c>
      <c r="R131" s="102">
        <v>0</v>
      </c>
      <c r="S131" s="102">
        <v>0</v>
      </c>
      <c r="T131" s="102">
        <v>0</v>
      </c>
      <c r="U131" s="102">
        <v>0</v>
      </c>
      <c r="V131" s="102">
        <v>0</v>
      </c>
      <c r="W131" s="102">
        <v>0</v>
      </c>
      <c r="X131" s="102">
        <v>0</v>
      </c>
      <c r="Y131" s="102">
        <v>0</v>
      </c>
      <c r="Z131" s="102">
        <v>0</v>
      </c>
      <c r="AA131" s="102">
        <v>0</v>
      </c>
      <c r="AB131" s="102">
        <v>0</v>
      </c>
      <c r="AC131" s="102">
        <v>0</v>
      </c>
      <c r="AD131" s="102">
        <v>0</v>
      </c>
      <c r="AE131" s="102">
        <v>0</v>
      </c>
      <c r="AF131" s="102">
        <v>0</v>
      </c>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row>
    <row r="132" spans="1:77" ht="27.95" customHeight="1" x14ac:dyDescent="0.3">
      <c r="A132" s="95"/>
      <c r="B132" s="9" t="s">
        <v>13</v>
      </c>
      <c r="C132" s="9" t="s">
        <v>14</v>
      </c>
      <c r="D132" s="9" t="str">
        <f t="shared" si="6"/>
        <v>Pesos</v>
      </c>
      <c r="E132" s="9" t="s">
        <v>108</v>
      </c>
      <c r="F132" s="102">
        <v>41.086972160000002</v>
      </c>
      <c r="G132" s="102">
        <v>0</v>
      </c>
      <c r="H132" s="102">
        <v>0</v>
      </c>
      <c r="I132" s="102">
        <v>38.954378289999994</v>
      </c>
      <c r="J132" s="102">
        <v>0</v>
      </c>
      <c r="K132" s="102">
        <v>0</v>
      </c>
      <c r="L132" s="102">
        <v>10.700739579999997</v>
      </c>
      <c r="M132" s="102">
        <v>0</v>
      </c>
      <c r="N132" s="102">
        <v>0</v>
      </c>
      <c r="O132" s="102">
        <v>0</v>
      </c>
      <c r="P132" s="102">
        <v>0</v>
      </c>
      <c r="Q132" s="102">
        <v>0</v>
      </c>
      <c r="R132" s="102">
        <v>0</v>
      </c>
      <c r="S132" s="102">
        <v>0</v>
      </c>
      <c r="T132" s="102">
        <v>0</v>
      </c>
      <c r="U132" s="102">
        <v>0</v>
      </c>
      <c r="V132" s="102">
        <v>0</v>
      </c>
      <c r="W132" s="102">
        <v>0</v>
      </c>
      <c r="X132" s="102">
        <v>0</v>
      </c>
      <c r="Y132" s="102">
        <v>0</v>
      </c>
      <c r="Z132" s="102">
        <v>0</v>
      </c>
      <c r="AA132" s="102">
        <v>0</v>
      </c>
      <c r="AB132" s="102">
        <v>0</v>
      </c>
      <c r="AC132" s="102">
        <v>0</v>
      </c>
      <c r="AD132" s="102">
        <v>0</v>
      </c>
      <c r="AE132" s="102">
        <v>0</v>
      </c>
      <c r="AF132" s="102">
        <v>0</v>
      </c>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row>
    <row r="133" spans="1:77" ht="27.95" customHeight="1" x14ac:dyDescent="0.3">
      <c r="A133" s="95"/>
      <c r="B133" s="9" t="s">
        <v>15</v>
      </c>
      <c r="C133" s="9" t="s">
        <v>16</v>
      </c>
      <c r="D133" s="9" t="str">
        <f t="shared" si="6"/>
        <v>Pesos</v>
      </c>
      <c r="E133" s="9" t="s">
        <v>108</v>
      </c>
      <c r="F133" s="102">
        <v>25.346183347327532</v>
      </c>
      <c r="G133" s="102">
        <v>0</v>
      </c>
      <c r="H133" s="102">
        <v>0</v>
      </c>
      <c r="I133" s="102">
        <v>26.843408687714394</v>
      </c>
      <c r="J133" s="102">
        <v>0</v>
      </c>
      <c r="K133" s="102">
        <v>0</v>
      </c>
      <c r="L133" s="102">
        <v>16.382177383338831</v>
      </c>
      <c r="M133" s="102">
        <v>0</v>
      </c>
      <c r="N133" s="102">
        <v>0</v>
      </c>
      <c r="O133" s="102">
        <v>5.9992117962996208</v>
      </c>
      <c r="P133" s="102">
        <v>0</v>
      </c>
      <c r="Q133" s="102">
        <v>0</v>
      </c>
      <c r="R133" s="102">
        <v>0.15107007071924711</v>
      </c>
      <c r="S133" s="102">
        <v>0</v>
      </c>
      <c r="T133" s="102">
        <v>0</v>
      </c>
      <c r="U133" s="102">
        <v>0</v>
      </c>
      <c r="V133" s="102">
        <v>0</v>
      </c>
      <c r="W133" s="102">
        <v>0</v>
      </c>
      <c r="X133" s="102">
        <v>0</v>
      </c>
      <c r="Y133" s="102">
        <v>0</v>
      </c>
      <c r="Z133" s="102">
        <v>0</v>
      </c>
      <c r="AA133" s="102">
        <v>0</v>
      </c>
      <c r="AB133" s="102">
        <v>0</v>
      </c>
      <c r="AC133" s="102">
        <v>0</v>
      </c>
      <c r="AD133" s="102">
        <v>0</v>
      </c>
      <c r="AE133" s="102">
        <v>0</v>
      </c>
      <c r="AF133" s="102">
        <v>0</v>
      </c>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7"/>
    </row>
    <row r="134" spans="1:77" ht="27.95" customHeight="1" x14ac:dyDescent="0.3">
      <c r="A134" s="95"/>
      <c r="B134" s="9" t="s">
        <v>19</v>
      </c>
      <c r="C134" s="9" t="s">
        <v>20</v>
      </c>
      <c r="D134" s="9" t="str">
        <f t="shared" si="6"/>
        <v>Pesos</v>
      </c>
      <c r="E134" s="9" t="s">
        <v>108</v>
      </c>
      <c r="F134" s="102">
        <v>39.714175220000001</v>
      </c>
      <c r="G134" s="102">
        <v>0</v>
      </c>
      <c r="H134" s="102">
        <v>0</v>
      </c>
      <c r="I134" s="102">
        <v>45.69703552</v>
      </c>
      <c r="J134" s="102">
        <v>0</v>
      </c>
      <c r="K134" s="102">
        <v>0</v>
      </c>
      <c r="L134" s="102">
        <v>30.724626739999998</v>
      </c>
      <c r="M134" s="102">
        <v>0</v>
      </c>
      <c r="N134" s="102">
        <v>0</v>
      </c>
      <c r="O134" s="102">
        <v>15.50202678</v>
      </c>
      <c r="P134" s="102">
        <v>0</v>
      </c>
      <c r="Q134" s="102">
        <v>0</v>
      </c>
      <c r="R134" s="102">
        <v>3.9342131499999997</v>
      </c>
      <c r="S134" s="102">
        <v>0</v>
      </c>
      <c r="T134" s="102">
        <v>0</v>
      </c>
      <c r="U134" s="102">
        <v>0</v>
      </c>
      <c r="V134" s="102">
        <v>0</v>
      </c>
      <c r="W134" s="102">
        <v>0</v>
      </c>
      <c r="X134" s="102">
        <v>0</v>
      </c>
      <c r="Y134" s="102">
        <v>0</v>
      </c>
      <c r="Z134" s="102">
        <v>0</v>
      </c>
      <c r="AA134" s="102">
        <v>0</v>
      </c>
      <c r="AB134" s="102">
        <v>0</v>
      </c>
      <c r="AC134" s="102">
        <v>0</v>
      </c>
      <c r="AD134" s="102">
        <v>0</v>
      </c>
      <c r="AE134" s="102">
        <v>0</v>
      </c>
      <c r="AF134" s="102">
        <v>0</v>
      </c>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7"/>
    </row>
    <row r="135" spans="1:77" ht="27.95" customHeight="1" x14ac:dyDescent="0.3">
      <c r="A135" s="95"/>
      <c r="B135" s="9" t="s">
        <v>21</v>
      </c>
      <c r="C135" s="9" t="s">
        <v>22</v>
      </c>
      <c r="D135" s="9" t="str">
        <f t="shared" si="6"/>
        <v>Pesos</v>
      </c>
      <c r="E135" s="9" t="s">
        <v>108</v>
      </c>
      <c r="F135" s="102">
        <v>2.7306270918111428</v>
      </c>
      <c r="G135" s="102">
        <v>0</v>
      </c>
      <c r="H135" s="102">
        <v>0</v>
      </c>
      <c r="I135" s="102">
        <v>2.8489165962488103</v>
      </c>
      <c r="J135" s="102">
        <v>0</v>
      </c>
      <c r="K135" s="102">
        <v>0</v>
      </c>
      <c r="L135" s="102">
        <v>1.7311409344139395</v>
      </c>
      <c r="M135" s="102">
        <v>0</v>
      </c>
      <c r="N135" s="102">
        <v>0</v>
      </c>
      <c r="O135" s="102">
        <v>0.61197440388683266</v>
      </c>
      <c r="P135" s="102">
        <v>0</v>
      </c>
      <c r="Q135" s="102">
        <v>0</v>
      </c>
      <c r="R135" s="102">
        <v>6.4519909133166024E-3</v>
      </c>
      <c r="S135" s="102">
        <v>0</v>
      </c>
      <c r="T135" s="102">
        <v>0</v>
      </c>
      <c r="U135" s="102">
        <v>0</v>
      </c>
      <c r="V135" s="102">
        <v>0</v>
      </c>
      <c r="W135" s="102">
        <v>0</v>
      </c>
      <c r="X135" s="102">
        <v>0</v>
      </c>
      <c r="Y135" s="102">
        <v>0</v>
      </c>
      <c r="Z135" s="102">
        <v>0</v>
      </c>
      <c r="AA135" s="102">
        <v>0</v>
      </c>
      <c r="AB135" s="102">
        <v>0</v>
      </c>
      <c r="AC135" s="102">
        <v>0</v>
      </c>
      <c r="AD135" s="102">
        <v>0</v>
      </c>
      <c r="AE135" s="102">
        <v>0</v>
      </c>
      <c r="AF135" s="102">
        <v>0</v>
      </c>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c r="BP135" s="107"/>
      <c r="BQ135" s="107"/>
      <c r="BR135" s="107"/>
      <c r="BS135" s="107"/>
      <c r="BT135" s="107"/>
      <c r="BU135" s="107"/>
      <c r="BV135" s="107"/>
      <c r="BW135" s="107"/>
      <c r="BX135" s="107"/>
      <c r="BY135" s="107"/>
    </row>
    <row r="136" spans="1:77" ht="27.95" customHeight="1" x14ac:dyDescent="0.3">
      <c r="A136" s="95"/>
      <c r="B136" s="9" t="s">
        <v>17</v>
      </c>
      <c r="C136" s="9" t="s">
        <v>18</v>
      </c>
      <c r="D136" s="9" t="str">
        <f t="shared" si="6"/>
        <v>Pesos</v>
      </c>
      <c r="E136" s="9" t="s">
        <v>108</v>
      </c>
      <c r="F136" s="102">
        <v>2.363064840206782</v>
      </c>
      <c r="G136" s="102">
        <v>0</v>
      </c>
      <c r="H136" s="102">
        <v>0</v>
      </c>
      <c r="I136" s="102">
        <v>0</v>
      </c>
      <c r="J136" s="102">
        <v>0</v>
      </c>
      <c r="K136" s="102">
        <v>0</v>
      </c>
      <c r="L136" s="102">
        <v>0</v>
      </c>
      <c r="M136" s="102">
        <v>0</v>
      </c>
      <c r="N136" s="102">
        <v>0</v>
      </c>
      <c r="O136" s="102">
        <v>0</v>
      </c>
      <c r="P136" s="102">
        <v>0</v>
      </c>
      <c r="Q136" s="102">
        <v>0</v>
      </c>
      <c r="R136" s="102">
        <v>0</v>
      </c>
      <c r="S136" s="102">
        <v>0</v>
      </c>
      <c r="T136" s="102">
        <v>0</v>
      </c>
      <c r="U136" s="102">
        <v>0</v>
      </c>
      <c r="V136" s="102">
        <v>0</v>
      </c>
      <c r="W136" s="102">
        <v>0</v>
      </c>
      <c r="X136" s="102">
        <v>0</v>
      </c>
      <c r="Y136" s="102">
        <v>0</v>
      </c>
      <c r="Z136" s="102">
        <v>0</v>
      </c>
      <c r="AA136" s="102">
        <v>0</v>
      </c>
      <c r="AB136" s="102">
        <v>0</v>
      </c>
      <c r="AC136" s="102">
        <v>0</v>
      </c>
      <c r="AD136" s="102">
        <v>0</v>
      </c>
      <c r="AE136" s="102">
        <v>0</v>
      </c>
      <c r="AF136" s="102">
        <v>0</v>
      </c>
      <c r="AG136" s="107"/>
      <c r="AH136" s="107"/>
      <c r="AI136" s="107"/>
      <c r="AJ136" s="107"/>
      <c r="AK136" s="107"/>
      <c r="AL136" s="107"/>
      <c r="AM136" s="107"/>
      <c r="AN136" s="107"/>
      <c r="AO136" s="107"/>
      <c r="AP136" s="107"/>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7"/>
      <c r="BN136" s="107"/>
      <c r="BO136" s="107"/>
      <c r="BP136" s="107"/>
      <c r="BQ136" s="107"/>
      <c r="BR136" s="107"/>
      <c r="BS136" s="107"/>
      <c r="BT136" s="107"/>
      <c r="BU136" s="107"/>
      <c r="BV136" s="107"/>
      <c r="BW136" s="107"/>
      <c r="BX136" s="107"/>
      <c r="BY136" s="107"/>
    </row>
    <row r="137" spans="1:77" ht="27.95" customHeight="1" x14ac:dyDescent="0.3">
      <c r="A137" s="95"/>
      <c r="B137" s="9" t="s">
        <v>23</v>
      </c>
      <c r="C137" s="9" t="s">
        <v>24</v>
      </c>
      <c r="D137" s="9" t="str">
        <f t="shared" si="6"/>
        <v>Pesos</v>
      </c>
      <c r="E137" s="9" t="s">
        <v>108</v>
      </c>
      <c r="F137" s="102">
        <v>3.4780600000000003E-3</v>
      </c>
      <c r="G137" s="102">
        <v>0</v>
      </c>
      <c r="H137" s="102">
        <v>0</v>
      </c>
      <c r="I137" s="102">
        <v>0</v>
      </c>
      <c r="J137" s="102">
        <v>0</v>
      </c>
      <c r="K137" s="102">
        <v>0</v>
      </c>
      <c r="L137" s="102">
        <v>0</v>
      </c>
      <c r="M137" s="102">
        <v>0</v>
      </c>
      <c r="N137" s="102">
        <v>0</v>
      </c>
      <c r="O137" s="102">
        <v>0</v>
      </c>
      <c r="P137" s="102">
        <v>0</v>
      </c>
      <c r="Q137" s="102">
        <v>0</v>
      </c>
      <c r="R137" s="102">
        <v>0</v>
      </c>
      <c r="S137" s="102">
        <v>0</v>
      </c>
      <c r="T137" s="102">
        <v>0</v>
      </c>
      <c r="U137" s="102">
        <v>0</v>
      </c>
      <c r="V137" s="102">
        <v>0</v>
      </c>
      <c r="W137" s="102">
        <v>0</v>
      </c>
      <c r="X137" s="102">
        <v>0</v>
      </c>
      <c r="Y137" s="102">
        <v>0</v>
      </c>
      <c r="Z137" s="102">
        <v>0</v>
      </c>
      <c r="AA137" s="102">
        <v>0</v>
      </c>
      <c r="AB137" s="102">
        <v>0</v>
      </c>
      <c r="AC137" s="102">
        <v>0</v>
      </c>
      <c r="AD137" s="102">
        <v>0</v>
      </c>
      <c r="AE137" s="102">
        <v>0</v>
      </c>
      <c r="AF137" s="102">
        <v>0</v>
      </c>
      <c r="AG137" s="107"/>
      <c r="AH137" s="107"/>
      <c r="AI137" s="107"/>
      <c r="AJ137" s="107"/>
      <c r="AK137" s="107"/>
      <c r="AL137" s="107"/>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row>
    <row r="138" spans="1:77" ht="27.95" customHeight="1" x14ac:dyDescent="0.3">
      <c r="A138" s="95"/>
      <c r="B138" s="9" t="s">
        <v>7</v>
      </c>
      <c r="C138" s="9" t="s">
        <v>8</v>
      </c>
      <c r="D138" s="9" t="str">
        <f t="shared" si="6"/>
        <v>Pesos</v>
      </c>
      <c r="E138" s="9" t="s">
        <v>108</v>
      </c>
      <c r="F138" s="102">
        <v>560.57478065492808</v>
      </c>
      <c r="G138" s="102">
        <v>0</v>
      </c>
      <c r="H138" s="102">
        <v>0</v>
      </c>
      <c r="I138" s="102">
        <v>0</v>
      </c>
      <c r="J138" s="102">
        <v>0</v>
      </c>
      <c r="K138" s="102">
        <v>0</v>
      </c>
      <c r="L138" s="102">
        <v>0</v>
      </c>
      <c r="M138" s="102">
        <v>0</v>
      </c>
      <c r="N138" s="102">
        <v>0</v>
      </c>
      <c r="O138" s="102">
        <v>0</v>
      </c>
      <c r="P138" s="102">
        <v>0</v>
      </c>
      <c r="Q138" s="102">
        <v>0</v>
      </c>
      <c r="R138" s="102">
        <v>0</v>
      </c>
      <c r="S138" s="102">
        <v>0</v>
      </c>
      <c r="T138" s="102">
        <v>0</v>
      </c>
      <c r="U138" s="102">
        <v>0</v>
      </c>
      <c r="V138" s="102">
        <v>0</v>
      </c>
      <c r="W138" s="102">
        <v>0</v>
      </c>
      <c r="X138" s="102">
        <v>0</v>
      </c>
      <c r="Y138" s="102">
        <v>0</v>
      </c>
      <c r="Z138" s="102">
        <v>0</v>
      </c>
      <c r="AA138" s="102">
        <v>0</v>
      </c>
      <c r="AB138" s="102">
        <v>0</v>
      </c>
      <c r="AC138" s="102">
        <v>0</v>
      </c>
      <c r="AD138" s="102">
        <v>0</v>
      </c>
      <c r="AE138" s="102">
        <v>0</v>
      </c>
      <c r="AF138" s="102">
        <v>0</v>
      </c>
      <c r="AG138" s="107"/>
      <c r="AH138" s="107"/>
      <c r="AI138" s="107"/>
      <c r="AJ138" s="107"/>
      <c r="AK138" s="107"/>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c r="BP138" s="107"/>
      <c r="BQ138" s="107"/>
      <c r="BR138" s="107"/>
      <c r="BS138" s="107"/>
      <c r="BT138" s="107"/>
      <c r="BU138" s="107"/>
      <c r="BV138" s="107"/>
      <c r="BW138" s="107"/>
      <c r="BX138" s="107"/>
      <c r="BY138" s="107"/>
    </row>
    <row r="139" spans="1:77" ht="27.95" customHeight="1" x14ac:dyDescent="0.3">
      <c r="A139" s="95"/>
      <c r="B139" s="9" t="s">
        <v>9</v>
      </c>
      <c r="C139" s="9" t="s">
        <v>10</v>
      </c>
      <c r="D139" s="9" t="str">
        <f t="shared" si="6"/>
        <v>Pesos</v>
      </c>
      <c r="E139" s="9" t="s">
        <v>108</v>
      </c>
      <c r="F139" s="102">
        <v>112.39004472290517</v>
      </c>
      <c r="G139" s="102">
        <v>0</v>
      </c>
      <c r="H139" s="102">
        <v>0</v>
      </c>
      <c r="I139" s="102">
        <v>0</v>
      </c>
      <c r="J139" s="102">
        <v>0</v>
      </c>
      <c r="K139" s="102">
        <v>0</v>
      </c>
      <c r="L139" s="102">
        <v>0</v>
      </c>
      <c r="M139" s="102">
        <v>0</v>
      </c>
      <c r="N139" s="102">
        <v>0</v>
      </c>
      <c r="O139" s="102">
        <v>0</v>
      </c>
      <c r="P139" s="102">
        <v>0</v>
      </c>
      <c r="Q139" s="102">
        <v>0</v>
      </c>
      <c r="R139" s="102">
        <v>0</v>
      </c>
      <c r="S139" s="102">
        <v>0</v>
      </c>
      <c r="T139" s="102">
        <v>0</v>
      </c>
      <c r="U139" s="102">
        <v>0</v>
      </c>
      <c r="V139" s="102">
        <v>0</v>
      </c>
      <c r="W139" s="102">
        <v>0</v>
      </c>
      <c r="X139" s="102">
        <v>0</v>
      </c>
      <c r="Y139" s="102">
        <v>0</v>
      </c>
      <c r="Z139" s="102">
        <v>0</v>
      </c>
      <c r="AA139" s="102">
        <v>0</v>
      </c>
      <c r="AB139" s="102">
        <v>0</v>
      </c>
      <c r="AC139" s="102">
        <v>0</v>
      </c>
      <c r="AD139" s="102">
        <v>0</v>
      </c>
      <c r="AE139" s="102">
        <v>0</v>
      </c>
      <c r="AF139" s="102">
        <v>0</v>
      </c>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row>
    <row r="140" spans="1:77" ht="27.95" customHeight="1" x14ac:dyDescent="0.3">
      <c r="A140" s="95"/>
      <c r="B140" s="9" t="s">
        <v>11</v>
      </c>
      <c r="C140" s="9" t="s">
        <v>12</v>
      </c>
      <c r="D140" s="9" t="str">
        <f t="shared" si="6"/>
        <v>Pesos</v>
      </c>
      <c r="E140" s="9" t="s">
        <v>108</v>
      </c>
      <c r="F140" s="102">
        <v>330.77112925419169</v>
      </c>
      <c r="G140" s="102">
        <v>0</v>
      </c>
      <c r="H140" s="102">
        <v>0</v>
      </c>
      <c r="I140" s="102">
        <v>0</v>
      </c>
      <c r="J140" s="102">
        <v>0</v>
      </c>
      <c r="K140" s="102">
        <v>0</v>
      </c>
      <c r="L140" s="102">
        <v>0</v>
      </c>
      <c r="M140" s="102">
        <v>0</v>
      </c>
      <c r="N140" s="102">
        <v>0</v>
      </c>
      <c r="O140" s="102">
        <v>0</v>
      </c>
      <c r="P140" s="102">
        <v>0</v>
      </c>
      <c r="Q140" s="102">
        <v>0</v>
      </c>
      <c r="R140" s="102">
        <v>0</v>
      </c>
      <c r="S140" s="102">
        <v>0</v>
      </c>
      <c r="T140" s="102">
        <v>0</v>
      </c>
      <c r="U140" s="102">
        <v>0</v>
      </c>
      <c r="V140" s="102">
        <v>0</v>
      </c>
      <c r="W140" s="102">
        <v>0</v>
      </c>
      <c r="X140" s="102">
        <v>0</v>
      </c>
      <c r="Y140" s="102">
        <v>0</v>
      </c>
      <c r="Z140" s="102">
        <v>0</v>
      </c>
      <c r="AA140" s="102">
        <v>0</v>
      </c>
      <c r="AB140" s="102">
        <v>0</v>
      </c>
      <c r="AC140" s="102">
        <v>0</v>
      </c>
      <c r="AD140" s="102">
        <v>0</v>
      </c>
      <c r="AE140" s="102">
        <v>0</v>
      </c>
      <c r="AF140" s="102">
        <v>0</v>
      </c>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row>
    <row r="141" spans="1:77" ht="27.95" customHeight="1" x14ac:dyDescent="0.3">
      <c r="A141" s="95"/>
      <c r="B141" s="20" t="s">
        <v>109</v>
      </c>
      <c r="C141" s="20"/>
      <c r="D141" s="20"/>
      <c r="E141" s="20"/>
      <c r="F141" s="100">
        <v>6808.419594417368</v>
      </c>
      <c r="G141" s="100">
        <v>0</v>
      </c>
      <c r="H141" s="100">
        <v>3.198483264905394</v>
      </c>
      <c r="I141" s="100">
        <v>12579.971005836451</v>
      </c>
      <c r="J141" s="100">
        <v>0</v>
      </c>
      <c r="K141" s="100">
        <v>0</v>
      </c>
      <c r="L141" s="100">
        <v>8576.3183986701588</v>
      </c>
      <c r="M141" s="100">
        <v>0</v>
      </c>
      <c r="N141" s="100">
        <v>0</v>
      </c>
      <c r="O141" s="100">
        <v>4466.8557132005162</v>
      </c>
      <c r="P141" s="100">
        <v>0</v>
      </c>
      <c r="Q141" s="100">
        <v>0</v>
      </c>
      <c r="R141" s="100">
        <v>1590.1397369130566</v>
      </c>
      <c r="S141" s="100">
        <v>0</v>
      </c>
      <c r="T141" s="100">
        <v>0</v>
      </c>
      <c r="U141" s="100">
        <v>153.82809080445006</v>
      </c>
      <c r="V141" s="100">
        <v>0</v>
      </c>
      <c r="W141" s="100">
        <v>0</v>
      </c>
      <c r="X141" s="100">
        <v>0</v>
      </c>
      <c r="Y141" s="100">
        <v>0</v>
      </c>
      <c r="Z141" s="100">
        <v>0</v>
      </c>
      <c r="AA141" s="100">
        <v>0</v>
      </c>
      <c r="AB141" s="100">
        <v>0</v>
      </c>
      <c r="AC141" s="100">
        <v>0</v>
      </c>
      <c r="AD141" s="100">
        <v>0</v>
      </c>
      <c r="AE141" s="100">
        <v>0</v>
      </c>
      <c r="AF141" s="100">
        <v>0</v>
      </c>
      <c r="AG141" s="141"/>
      <c r="AH141" s="141"/>
      <c r="AI141" s="141"/>
      <c r="AJ141" s="141"/>
      <c r="AK141" s="141"/>
      <c r="AL141" s="141"/>
      <c r="AM141" s="141"/>
      <c r="AN141" s="141"/>
      <c r="AO141" s="141"/>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c r="BO141" s="141"/>
      <c r="BP141" s="141"/>
      <c r="BQ141" s="141"/>
      <c r="BR141" s="141"/>
      <c r="BS141" s="141"/>
      <c r="BT141" s="141"/>
      <c r="BU141" s="141"/>
      <c r="BV141" s="141"/>
      <c r="BW141" s="141"/>
      <c r="BX141" s="141"/>
      <c r="BY141" s="141"/>
    </row>
    <row r="142" spans="1:77" ht="27.95" customHeight="1" x14ac:dyDescent="0.3">
      <c r="A142" s="95"/>
      <c r="B142" s="9" t="s">
        <v>188</v>
      </c>
      <c r="C142" s="9" t="s">
        <v>189</v>
      </c>
      <c r="D142" s="9" t="str">
        <f>+VLOOKUP($C142,$C$10:$D$49,2,FALSE)</f>
        <v>Pesos</v>
      </c>
      <c r="E142" s="9" t="s">
        <v>109</v>
      </c>
      <c r="F142" s="102">
        <v>6808.419594417368</v>
      </c>
      <c r="G142" s="102">
        <v>0</v>
      </c>
      <c r="H142" s="102">
        <v>0</v>
      </c>
      <c r="I142" s="102">
        <v>12579.971005836451</v>
      </c>
      <c r="J142" s="102">
        <v>0</v>
      </c>
      <c r="K142" s="102">
        <v>0</v>
      </c>
      <c r="L142" s="102">
        <v>8576.3183986701588</v>
      </c>
      <c r="M142" s="102">
        <v>0</v>
      </c>
      <c r="N142" s="102">
        <v>0</v>
      </c>
      <c r="O142" s="102">
        <v>4466.8557132005162</v>
      </c>
      <c r="P142" s="102">
        <v>0</v>
      </c>
      <c r="Q142" s="102">
        <v>0</v>
      </c>
      <c r="R142" s="102">
        <v>1590.1397369130566</v>
      </c>
      <c r="S142" s="102">
        <v>0</v>
      </c>
      <c r="T142" s="102">
        <v>0</v>
      </c>
      <c r="U142" s="102">
        <v>153.82809080445006</v>
      </c>
      <c r="V142" s="102">
        <v>0</v>
      </c>
      <c r="W142" s="102">
        <v>0</v>
      </c>
      <c r="X142" s="102">
        <v>0</v>
      </c>
      <c r="Y142" s="102">
        <v>0</v>
      </c>
      <c r="Z142" s="102">
        <v>0</v>
      </c>
      <c r="AA142" s="102">
        <v>0</v>
      </c>
      <c r="AB142" s="102">
        <v>0</v>
      </c>
      <c r="AC142" s="102">
        <v>0</v>
      </c>
      <c r="AD142" s="102">
        <v>0</v>
      </c>
      <c r="AE142" s="102">
        <v>0</v>
      </c>
      <c r="AF142" s="102">
        <v>0</v>
      </c>
      <c r="AG142" s="107"/>
      <c r="AH142" s="107"/>
      <c r="AI142" s="107"/>
      <c r="AJ142" s="107"/>
      <c r="AK142" s="107"/>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row>
    <row r="143" spans="1:77" ht="27.95" customHeight="1" x14ac:dyDescent="0.3">
      <c r="A143" s="95"/>
      <c r="B143" s="9" t="s">
        <v>158</v>
      </c>
      <c r="C143" s="9" t="s">
        <v>159</v>
      </c>
      <c r="D143" s="9" t="str">
        <f>+VLOOKUP($C143,$C$10:$D$49,2,FALSE)</f>
        <v>UVA</v>
      </c>
      <c r="E143" s="9" t="s">
        <v>109</v>
      </c>
      <c r="F143" s="102">
        <v>0</v>
      </c>
      <c r="G143" s="102">
        <v>0</v>
      </c>
      <c r="H143" s="102">
        <v>3.198483264905394</v>
      </c>
      <c r="I143" s="102">
        <v>0</v>
      </c>
      <c r="J143" s="102">
        <v>0</v>
      </c>
      <c r="K143" s="102">
        <v>0</v>
      </c>
      <c r="L143" s="102">
        <v>0</v>
      </c>
      <c r="M143" s="102">
        <v>0</v>
      </c>
      <c r="N143" s="102">
        <v>0</v>
      </c>
      <c r="O143" s="102">
        <v>0</v>
      </c>
      <c r="P143" s="102">
        <v>0</v>
      </c>
      <c r="Q143" s="102">
        <v>0</v>
      </c>
      <c r="R143" s="102">
        <v>0</v>
      </c>
      <c r="S143" s="102">
        <v>0</v>
      </c>
      <c r="T143" s="102">
        <v>0</v>
      </c>
      <c r="U143" s="102">
        <v>0</v>
      </c>
      <c r="V143" s="102">
        <v>0</v>
      </c>
      <c r="W143" s="102">
        <v>0</v>
      </c>
      <c r="X143" s="102">
        <v>0</v>
      </c>
      <c r="Y143" s="102">
        <v>0</v>
      </c>
      <c r="Z143" s="102">
        <v>0</v>
      </c>
      <c r="AA143" s="102">
        <v>0</v>
      </c>
      <c r="AB143" s="102">
        <v>0</v>
      </c>
      <c r="AC143" s="102">
        <v>0</v>
      </c>
      <c r="AD143" s="102">
        <v>0</v>
      </c>
      <c r="AE143" s="102">
        <v>0</v>
      </c>
      <c r="AF143" s="102">
        <v>0</v>
      </c>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row>
    <row r="144" spans="1:77" ht="27.95" customHeight="1" x14ac:dyDescent="0.3">
      <c r="A144" s="95"/>
      <c r="B144" s="20" t="s">
        <v>25</v>
      </c>
      <c r="C144" s="20"/>
      <c r="D144" s="20"/>
      <c r="E144" s="20"/>
      <c r="F144" s="100">
        <v>0</v>
      </c>
      <c r="G144" s="100">
        <v>4.6458675745702811</v>
      </c>
      <c r="H144" s="100">
        <v>0</v>
      </c>
      <c r="I144" s="100">
        <v>0</v>
      </c>
      <c r="J144" s="100">
        <v>10.114629050919991</v>
      </c>
      <c r="K144" s="100">
        <v>0</v>
      </c>
      <c r="L144" s="100">
        <v>0</v>
      </c>
      <c r="M144" s="100">
        <v>9.3665218206966312</v>
      </c>
      <c r="N144" s="100">
        <v>0</v>
      </c>
      <c r="O144" s="100">
        <v>0</v>
      </c>
      <c r="P144" s="100">
        <v>7.3607845790707032</v>
      </c>
      <c r="Q144" s="100">
        <v>0</v>
      </c>
      <c r="R144" s="100">
        <v>0</v>
      </c>
      <c r="S144" s="100">
        <v>5.5631277179556644</v>
      </c>
      <c r="T144" s="100">
        <v>0</v>
      </c>
      <c r="U144" s="100">
        <v>0</v>
      </c>
      <c r="V144" s="100">
        <v>4.7419428077055334</v>
      </c>
      <c r="W144" s="100">
        <v>0</v>
      </c>
      <c r="X144" s="100">
        <v>0</v>
      </c>
      <c r="Y144" s="100">
        <v>4.2636893300190586</v>
      </c>
      <c r="Z144" s="100">
        <v>0</v>
      </c>
      <c r="AA144" s="100">
        <v>0</v>
      </c>
      <c r="AB144" s="100">
        <v>3.7794702702674097</v>
      </c>
      <c r="AC144" s="100">
        <v>0</v>
      </c>
      <c r="AD144" s="100">
        <v>0</v>
      </c>
      <c r="AE144" s="100">
        <v>1.0470382575940496</v>
      </c>
      <c r="AF144" s="100">
        <v>0</v>
      </c>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c r="BO144" s="141"/>
      <c r="BP144" s="141"/>
      <c r="BQ144" s="141"/>
      <c r="BR144" s="141"/>
      <c r="BS144" s="141"/>
      <c r="BT144" s="141"/>
      <c r="BU144" s="141"/>
      <c r="BV144" s="141"/>
      <c r="BW144" s="141"/>
      <c r="BX144" s="141"/>
      <c r="BY144" s="141"/>
    </row>
    <row r="145" spans="1:77" ht="27.95" customHeight="1" x14ac:dyDescent="0.3">
      <c r="A145" s="95"/>
      <c r="B145" s="21" t="s">
        <v>26</v>
      </c>
      <c r="C145" s="21"/>
      <c r="D145" s="21"/>
      <c r="E145" s="21"/>
      <c r="F145" s="106">
        <v>0</v>
      </c>
      <c r="G145" s="106">
        <v>3.8795058871783707</v>
      </c>
      <c r="H145" s="106">
        <v>0</v>
      </c>
      <c r="I145" s="106">
        <v>0</v>
      </c>
      <c r="J145" s="106">
        <v>8.4012942302121374</v>
      </c>
      <c r="K145" s="106">
        <v>0</v>
      </c>
      <c r="L145" s="106">
        <v>0</v>
      </c>
      <c r="M145" s="106">
        <v>7.7022733659374589</v>
      </c>
      <c r="N145" s="106">
        <v>0</v>
      </c>
      <c r="O145" s="106">
        <v>0</v>
      </c>
      <c r="P145" s="106">
        <v>5.9656011889924914</v>
      </c>
      <c r="Q145" s="106">
        <v>0</v>
      </c>
      <c r="R145" s="106">
        <v>0</v>
      </c>
      <c r="S145" s="106">
        <v>4.4587578913936925</v>
      </c>
      <c r="T145" s="106">
        <v>0</v>
      </c>
      <c r="U145" s="106">
        <v>0</v>
      </c>
      <c r="V145" s="106">
        <v>3.7505206095640142</v>
      </c>
      <c r="W145" s="106">
        <v>0</v>
      </c>
      <c r="X145" s="106">
        <v>0</v>
      </c>
      <c r="Y145" s="106">
        <v>3.3541149532726178</v>
      </c>
      <c r="Z145" s="106">
        <v>0</v>
      </c>
      <c r="AA145" s="106">
        <v>0</v>
      </c>
      <c r="AB145" s="106">
        <v>2.9568303026863636</v>
      </c>
      <c r="AC145" s="106">
        <v>0</v>
      </c>
      <c r="AD145" s="106">
        <v>0</v>
      </c>
      <c r="AE145" s="106">
        <v>0.80647348386278872</v>
      </c>
      <c r="AF145" s="106">
        <v>0</v>
      </c>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c r="BW145" s="142"/>
      <c r="BX145" s="142"/>
      <c r="BY145" s="142"/>
    </row>
    <row r="146" spans="1:77" ht="27.95" customHeight="1" x14ac:dyDescent="0.3">
      <c r="A146" s="95"/>
      <c r="B146" s="9" t="s">
        <v>27</v>
      </c>
      <c r="C146" s="9" t="s">
        <v>28</v>
      </c>
      <c r="D146" s="9" t="str">
        <f t="shared" ref="D146:D152" si="7">+VLOOKUP($C146,$C$10:$D$49,2,FALSE)</f>
        <v>USD</v>
      </c>
      <c r="E146" s="9" t="s">
        <v>111</v>
      </c>
      <c r="F146" s="102">
        <v>0</v>
      </c>
      <c r="G146" s="102">
        <v>1.4346147652673409</v>
      </c>
      <c r="H146" s="102">
        <v>0</v>
      </c>
      <c r="I146" s="102">
        <v>0</v>
      </c>
      <c r="J146" s="102">
        <v>2.2754589400815632</v>
      </c>
      <c r="K146" s="102">
        <v>0</v>
      </c>
      <c r="L146" s="102">
        <v>0</v>
      </c>
      <c r="M146" s="102">
        <v>2.0306224882537922</v>
      </c>
      <c r="N146" s="102">
        <v>0</v>
      </c>
      <c r="O146" s="102">
        <v>0</v>
      </c>
      <c r="P146" s="102">
        <v>1.5912607668839907</v>
      </c>
      <c r="Q146" s="102">
        <v>0</v>
      </c>
      <c r="R146" s="102">
        <v>0</v>
      </c>
      <c r="S146" s="102">
        <v>1.2300478215948081</v>
      </c>
      <c r="T146" s="102">
        <v>0</v>
      </c>
      <c r="U146" s="102">
        <v>0</v>
      </c>
      <c r="V146" s="102">
        <v>1.0489532682170835</v>
      </c>
      <c r="W146" s="102">
        <v>0</v>
      </c>
      <c r="X146" s="102">
        <v>0</v>
      </c>
      <c r="Y146" s="102">
        <v>0.94322627057591668</v>
      </c>
      <c r="Z146" s="102">
        <v>0</v>
      </c>
      <c r="AA146" s="102">
        <v>0</v>
      </c>
      <c r="AB146" s="102">
        <v>0.83307275763434185</v>
      </c>
      <c r="AC146" s="102">
        <v>0</v>
      </c>
      <c r="AD146" s="102">
        <v>0</v>
      </c>
      <c r="AE146" s="102">
        <v>0.1882132795546276</v>
      </c>
      <c r="AF146" s="102">
        <v>0</v>
      </c>
      <c r="AG146" s="107"/>
      <c r="AH146" s="107"/>
      <c r="AI146" s="107"/>
      <c r="AJ146" s="107"/>
      <c r="AK146" s="107"/>
      <c r="AL146" s="107"/>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row>
    <row r="147" spans="1:77" ht="27.95" customHeight="1" x14ac:dyDescent="0.3">
      <c r="A147" s="95"/>
      <c r="B147" s="9" t="s">
        <v>33</v>
      </c>
      <c r="C147" s="9" t="s">
        <v>34</v>
      </c>
      <c r="D147" s="9" t="str">
        <f t="shared" si="7"/>
        <v>USD</v>
      </c>
      <c r="E147" s="9" t="s">
        <v>111</v>
      </c>
      <c r="F147" s="102">
        <v>0</v>
      </c>
      <c r="G147" s="102">
        <v>0.61461790620845747</v>
      </c>
      <c r="H147" s="102">
        <v>0</v>
      </c>
      <c r="I147" s="102">
        <v>0</v>
      </c>
      <c r="J147" s="102">
        <v>2.1283082557685704</v>
      </c>
      <c r="K147" s="102">
        <v>0</v>
      </c>
      <c r="L147" s="102">
        <v>0</v>
      </c>
      <c r="M147" s="102">
        <v>2.1568533419202551</v>
      </c>
      <c r="N147" s="102">
        <v>0</v>
      </c>
      <c r="O147" s="102">
        <v>0</v>
      </c>
      <c r="P147" s="102">
        <v>1.7745698806653483</v>
      </c>
      <c r="Q147" s="102">
        <v>0</v>
      </c>
      <c r="R147" s="102">
        <v>0</v>
      </c>
      <c r="S147" s="102">
        <v>1.3763069722433108</v>
      </c>
      <c r="T147" s="102">
        <v>0</v>
      </c>
      <c r="U147" s="102">
        <v>0</v>
      </c>
      <c r="V147" s="102">
        <v>1.1619811080257278</v>
      </c>
      <c r="W147" s="102">
        <v>0</v>
      </c>
      <c r="X147" s="102">
        <v>0</v>
      </c>
      <c r="Y147" s="102">
        <v>1.0659278704808097</v>
      </c>
      <c r="Z147" s="102">
        <v>0</v>
      </c>
      <c r="AA147" s="102">
        <v>0</v>
      </c>
      <c r="AB147" s="102">
        <v>0.97630815434092011</v>
      </c>
      <c r="AC147" s="102">
        <v>0</v>
      </c>
      <c r="AD147" s="102">
        <v>0</v>
      </c>
      <c r="AE147" s="102">
        <v>0.3343742512529676</v>
      </c>
      <c r="AF147" s="102">
        <v>0</v>
      </c>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row>
    <row r="148" spans="1:77" ht="27.95" customHeight="1" x14ac:dyDescent="0.3">
      <c r="A148" s="95"/>
      <c r="B148" s="9" t="s">
        <v>29</v>
      </c>
      <c r="C148" s="9" t="s">
        <v>30</v>
      </c>
      <c r="D148" s="9" t="str">
        <f t="shared" si="7"/>
        <v>USD</v>
      </c>
      <c r="E148" s="9" t="s">
        <v>111</v>
      </c>
      <c r="F148" s="102">
        <v>0</v>
      </c>
      <c r="G148" s="102">
        <v>0.99019934999999992</v>
      </c>
      <c r="H148" s="102">
        <v>0</v>
      </c>
      <c r="I148" s="102">
        <v>0</v>
      </c>
      <c r="J148" s="102">
        <v>1.94138258</v>
      </c>
      <c r="K148" s="102">
        <v>0</v>
      </c>
      <c r="L148" s="102">
        <v>0</v>
      </c>
      <c r="M148" s="102">
        <v>1.76338029</v>
      </c>
      <c r="N148" s="102">
        <v>0</v>
      </c>
      <c r="O148" s="102">
        <v>0</v>
      </c>
      <c r="P148" s="102">
        <v>1.3872545300000001</v>
      </c>
      <c r="Q148" s="102">
        <v>0</v>
      </c>
      <c r="R148" s="102">
        <v>0</v>
      </c>
      <c r="S148" s="102">
        <v>1.0490116700000001</v>
      </c>
      <c r="T148" s="102">
        <v>0</v>
      </c>
      <c r="U148" s="102">
        <v>0</v>
      </c>
      <c r="V148" s="102">
        <v>0.84848754000000004</v>
      </c>
      <c r="W148" s="102">
        <v>0</v>
      </c>
      <c r="X148" s="102">
        <v>0</v>
      </c>
      <c r="Y148" s="102">
        <v>0.71248296</v>
      </c>
      <c r="Z148" s="102">
        <v>0</v>
      </c>
      <c r="AA148" s="102">
        <v>0</v>
      </c>
      <c r="AB148" s="102">
        <v>0.57510334000000007</v>
      </c>
      <c r="AC148" s="102">
        <v>0</v>
      </c>
      <c r="AD148" s="102">
        <v>0</v>
      </c>
      <c r="AE148" s="102">
        <v>6.3171141050332058E-2</v>
      </c>
      <c r="AF148" s="102">
        <v>0</v>
      </c>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7"/>
      <c r="BP148" s="107"/>
      <c r="BQ148" s="107"/>
      <c r="BR148" s="107"/>
      <c r="BS148" s="107"/>
      <c r="BT148" s="107"/>
      <c r="BU148" s="107"/>
      <c r="BV148" s="107"/>
      <c r="BW148" s="107"/>
      <c r="BX148" s="107"/>
      <c r="BY148" s="107"/>
    </row>
    <row r="149" spans="1:77" ht="27.95" customHeight="1" x14ac:dyDescent="0.3">
      <c r="A149" s="95"/>
      <c r="B149" s="9" t="s">
        <v>31</v>
      </c>
      <c r="C149" s="9" t="s">
        <v>32</v>
      </c>
      <c r="D149" s="9" t="str">
        <f t="shared" si="7"/>
        <v>USD</v>
      </c>
      <c r="E149" s="9" t="s">
        <v>111</v>
      </c>
      <c r="F149" s="102">
        <v>0</v>
      </c>
      <c r="G149" s="102">
        <v>0.29552311620713789</v>
      </c>
      <c r="H149" s="102">
        <v>0</v>
      </c>
      <c r="I149" s="102">
        <v>0</v>
      </c>
      <c r="J149" s="102">
        <v>0.72200481491683921</v>
      </c>
      <c r="K149" s="102">
        <v>0</v>
      </c>
      <c r="L149" s="102">
        <v>0</v>
      </c>
      <c r="M149" s="102">
        <v>0.49247223769073811</v>
      </c>
      <c r="N149" s="102">
        <v>0</v>
      </c>
      <c r="O149" s="102">
        <v>0</v>
      </c>
      <c r="P149" s="102">
        <v>0.18701574509693802</v>
      </c>
      <c r="Q149" s="102">
        <v>0</v>
      </c>
      <c r="R149" s="102">
        <v>0</v>
      </c>
      <c r="S149" s="102">
        <v>0</v>
      </c>
      <c r="T149" s="102">
        <v>0</v>
      </c>
      <c r="U149" s="102">
        <v>0</v>
      </c>
      <c r="V149" s="102">
        <v>0</v>
      </c>
      <c r="W149" s="102">
        <v>0</v>
      </c>
      <c r="X149" s="102">
        <v>0</v>
      </c>
      <c r="Y149" s="102">
        <v>0</v>
      </c>
      <c r="Z149" s="102">
        <v>0</v>
      </c>
      <c r="AA149" s="102">
        <v>0</v>
      </c>
      <c r="AB149" s="102">
        <v>0</v>
      </c>
      <c r="AC149" s="102">
        <v>0</v>
      </c>
      <c r="AD149" s="102">
        <v>0</v>
      </c>
      <c r="AE149" s="102">
        <v>0</v>
      </c>
      <c r="AF149" s="102">
        <v>0</v>
      </c>
      <c r="AG149" s="107"/>
      <c r="AH149" s="107"/>
      <c r="AI149" s="107"/>
      <c r="AJ149" s="107"/>
      <c r="AK149" s="107"/>
      <c r="AL149" s="107"/>
      <c r="AM149" s="107"/>
      <c r="AN149" s="107"/>
      <c r="AO149" s="107"/>
      <c r="AP149" s="107"/>
      <c r="AQ149" s="107"/>
      <c r="AR149" s="107"/>
      <c r="AS149" s="107"/>
      <c r="AT149" s="107"/>
      <c r="AU149" s="107"/>
      <c r="AV149" s="107"/>
      <c r="AW149" s="107"/>
      <c r="AX149" s="107"/>
      <c r="AY149" s="107"/>
      <c r="AZ149" s="107"/>
      <c r="BA149" s="107"/>
      <c r="BB149" s="107"/>
      <c r="BC149" s="107"/>
      <c r="BD149" s="107"/>
      <c r="BE149" s="107"/>
      <c r="BF149" s="107"/>
      <c r="BG149" s="107"/>
      <c r="BH149" s="107"/>
      <c r="BI149" s="107"/>
      <c r="BJ149" s="107"/>
      <c r="BK149" s="107"/>
      <c r="BL149" s="107"/>
      <c r="BM149" s="107"/>
      <c r="BN149" s="107"/>
      <c r="BO149" s="107"/>
      <c r="BP149" s="107"/>
      <c r="BQ149" s="107"/>
      <c r="BR149" s="107"/>
      <c r="BS149" s="107"/>
      <c r="BT149" s="107"/>
      <c r="BU149" s="107"/>
      <c r="BV149" s="107"/>
      <c r="BW149" s="107"/>
      <c r="BX149" s="107"/>
      <c r="BY149" s="107"/>
    </row>
    <row r="150" spans="1:77" ht="27.95" customHeight="1" x14ac:dyDescent="0.3">
      <c r="A150" s="95"/>
      <c r="B150" s="9" t="s">
        <v>37</v>
      </c>
      <c r="C150" s="9" t="s">
        <v>38</v>
      </c>
      <c r="D150" s="9" t="str">
        <f t="shared" si="7"/>
        <v>USD</v>
      </c>
      <c r="E150" s="9" t="s">
        <v>111</v>
      </c>
      <c r="F150" s="102">
        <v>0</v>
      </c>
      <c r="G150" s="102">
        <v>0.19887456760877373</v>
      </c>
      <c r="H150" s="102">
        <v>0</v>
      </c>
      <c r="I150" s="102">
        <v>0</v>
      </c>
      <c r="J150" s="102">
        <v>0.52430163977170219</v>
      </c>
      <c r="K150" s="102">
        <v>0</v>
      </c>
      <c r="L150" s="102">
        <v>0</v>
      </c>
      <c r="M150" s="102">
        <v>0.4980763362550597</v>
      </c>
      <c r="N150" s="102">
        <v>0</v>
      </c>
      <c r="O150" s="102">
        <v>0</v>
      </c>
      <c r="P150" s="102">
        <v>0.40598985849242963</v>
      </c>
      <c r="Q150" s="102">
        <v>0</v>
      </c>
      <c r="R150" s="102">
        <v>0</v>
      </c>
      <c r="S150" s="102">
        <v>0.31913982410014052</v>
      </c>
      <c r="T150" s="102">
        <v>0</v>
      </c>
      <c r="U150" s="102">
        <v>0</v>
      </c>
      <c r="V150" s="102">
        <v>0.27687844638348436</v>
      </c>
      <c r="W150" s="102">
        <v>0</v>
      </c>
      <c r="X150" s="102">
        <v>0</v>
      </c>
      <c r="Y150" s="102">
        <v>0.25841411372121026</v>
      </c>
      <c r="Z150" s="102">
        <v>0</v>
      </c>
      <c r="AA150" s="102">
        <v>0</v>
      </c>
      <c r="AB150" s="102">
        <v>0.23961090095978768</v>
      </c>
      <c r="AC150" s="102">
        <v>0</v>
      </c>
      <c r="AD150" s="102">
        <v>0</v>
      </c>
      <c r="AE150" s="102">
        <v>9.8012881978622832E-2</v>
      </c>
      <c r="AF150" s="102">
        <v>0</v>
      </c>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07"/>
      <c r="BL150" s="107"/>
      <c r="BM150" s="107"/>
      <c r="BN150" s="107"/>
      <c r="BO150" s="107"/>
      <c r="BP150" s="107"/>
      <c r="BQ150" s="107"/>
      <c r="BR150" s="107"/>
      <c r="BS150" s="107"/>
      <c r="BT150" s="107"/>
      <c r="BU150" s="107"/>
      <c r="BV150" s="107"/>
      <c r="BW150" s="107"/>
      <c r="BX150" s="107"/>
      <c r="BY150" s="107"/>
    </row>
    <row r="151" spans="1:77" ht="27.95" customHeight="1" x14ac:dyDescent="0.3">
      <c r="A151" s="95"/>
      <c r="B151" s="9" t="s">
        <v>35</v>
      </c>
      <c r="C151" s="9" t="s">
        <v>36</v>
      </c>
      <c r="D151" s="9" t="str">
        <f t="shared" si="7"/>
        <v>USD</v>
      </c>
      <c r="E151" s="9" t="s">
        <v>111</v>
      </c>
      <c r="F151" s="102">
        <v>0</v>
      </c>
      <c r="G151" s="102">
        <v>0.16660323505086017</v>
      </c>
      <c r="H151" s="102">
        <v>0</v>
      </c>
      <c r="I151" s="102">
        <v>0</v>
      </c>
      <c r="J151" s="102">
        <v>0.31440027168054424</v>
      </c>
      <c r="K151" s="102">
        <v>0</v>
      </c>
      <c r="L151" s="102">
        <v>0</v>
      </c>
      <c r="M151" s="102">
        <v>0.28082557986656398</v>
      </c>
      <c r="N151" s="102">
        <v>0</v>
      </c>
      <c r="O151" s="102">
        <v>0</v>
      </c>
      <c r="P151" s="102">
        <v>0.21850525230682066</v>
      </c>
      <c r="Q151" s="102">
        <v>0</v>
      </c>
      <c r="R151" s="102">
        <v>0</v>
      </c>
      <c r="S151" s="102">
        <v>0.16433469836309966</v>
      </c>
      <c r="T151" s="102">
        <v>0</v>
      </c>
      <c r="U151" s="102">
        <v>0</v>
      </c>
      <c r="V151" s="102">
        <v>0.13193508021046874</v>
      </c>
      <c r="W151" s="102">
        <v>0</v>
      </c>
      <c r="X151" s="102">
        <v>0</v>
      </c>
      <c r="Y151" s="102">
        <v>0.109039543090868</v>
      </c>
      <c r="Z151" s="102">
        <v>0</v>
      </c>
      <c r="AA151" s="102">
        <v>0</v>
      </c>
      <c r="AB151" s="102">
        <v>8.5826291684871908E-2</v>
      </c>
      <c r="AC151" s="102">
        <v>0</v>
      </c>
      <c r="AD151" s="102">
        <v>0</v>
      </c>
      <c r="AE151" s="102">
        <v>8.0096173770238654E-3</v>
      </c>
      <c r="AF151" s="102">
        <v>0</v>
      </c>
      <c r="AG151" s="107"/>
      <c r="AH151" s="107"/>
      <c r="AI151" s="107"/>
      <c r="AJ151" s="107"/>
      <c r="AK151" s="107"/>
      <c r="AL151" s="107"/>
      <c r="AM151" s="107"/>
      <c r="AN151" s="107"/>
      <c r="AO151" s="107"/>
      <c r="AP151" s="107"/>
      <c r="AQ151" s="107"/>
      <c r="AR151" s="107"/>
      <c r="AS151" s="107"/>
      <c r="AT151" s="107"/>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7"/>
      <c r="BP151" s="107"/>
      <c r="BQ151" s="107"/>
      <c r="BR151" s="107"/>
      <c r="BS151" s="107"/>
      <c r="BT151" s="107"/>
      <c r="BU151" s="107"/>
      <c r="BV151" s="107"/>
      <c r="BW151" s="107"/>
      <c r="BX151" s="107"/>
      <c r="BY151" s="107"/>
    </row>
    <row r="152" spans="1:77" ht="27.95" customHeight="1" x14ac:dyDescent="0.3">
      <c r="A152" s="95"/>
      <c r="B152" s="9" t="s">
        <v>155</v>
      </c>
      <c r="C152" s="9" t="s">
        <v>156</v>
      </c>
      <c r="D152" s="9" t="str">
        <f t="shared" si="7"/>
        <v>USD</v>
      </c>
      <c r="E152" s="9" t="s">
        <v>111</v>
      </c>
      <c r="F152" s="102">
        <v>0</v>
      </c>
      <c r="G152" s="102">
        <v>0.14083728561643838</v>
      </c>
      <c r="H152" s="102">
        <v>0</v>
      </c>
      <c r="I152" s="102">
        <v>0</v>
      </c>
      <c r="J152" s="102">
        <v>0.4267364520547946</v>
      </c>
      <c r="K152" s="102">
        <v>0</v>
      </c>
      <c r="L152" s="102">
        <v>0</v>
      </c>
      <c r="M152" s="102">
        <v>0.41857770136986305</v>
      </c>
      <c r="N152" s="102">
        <v>0</v>
      </c>
      <c r="O152" s="102">
        <v>0</v>
      </c>
      <c r="P152" s="102">
        <v>0.35401039068493151</v>
      </c>
      <c r="Q152" s="102">
        <v>0</v>
      </c>
      <c r="R152" s="102">
        <v>0</v>
      </c>
      <c r="S152" s="102">
        <v>0.28223597999999994</v>
      </c>
      <c r="T152" s="102">
        <v>0</v>
      </c>
      <c r="U152" s="102">
        <v>0</v>
      </c>
      <c r="V152" s="102">
        <v>0.24915965561643827</v>
      </c>
      <c r="W152" s="102">
        <v>0</v>
      </c>
      <c r="X152" s="102">
        <v>0</v>
      </c>
      <c r="Y152" s="102">
        <v>0.23521649726027391</v>
      </c>
      <c r="Z152" s="102">
        <v>0</v>
      </c>
      <c r="AA152" s="102">
        <v>0</v>
      </c>
      <c r="AB152" s="102">
        <v>0.22055863397260267</v>
      </c>
      <c r="AC152" s="102">
        <v>0</v>
      </c>
      <c r="AD152" s="102">
        <v>0</v>
      </c>
      <c r="AE152" s="102">
        <v>0.10858586052968021</v>
      </c>
      <c r="AF152" s="102">
        <v>0</v>
      </c>
      <c r="AG152" s="107"/>
      <c r="AH152" s="107"/>
      <c r="AI152" s="107"/>
      <c r="AJ152" s="107"/>
      <c r="AK152" s="107"/>
      <c r="AL152" s="107"/>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row>
    <row r="153" spans="1:77" ht="27.95" customHeight="1" x14ac:dyDescent="0.3">
      <c r="A153" s="95"/>
      <c r="B153" s="9" t="s">
        <v>190</v>
      </c>
      <c r="C153" s="9" t="s">
        <v>191</v>
      </c>
      <c r="D153" s="9" t="s">
        <v>118</v>
      </c>
      <c r="E153" s="9" t="s">
        <v>111</v>
      </c>
      <c r="F153" s="102">
        <v>0</v>
      </c>
      <c r="G153" s="102">
        <v>0</v>
      </c>
      <c r="H153" s="102">
        <v>0</v>
      </c>
      <c r="I153" s="102">
        <v>0</v>
      </c>
      <c r="J153" s="102">
        <v>3.7321703979166579E-2</v>
      </c>
      <c r="K153" s="102">
        <v>0</v>
      </c>
      <c r="L153" s="102">
        <v>0</v>
      </c>
      <c r="M153" s="102">
        <v>4.5781953392927163E-2</v>
      </c>
      <c r="N153" s="102">
        <v>0</v>
      </c>
      <c r="O153" s="102">
        <v>0</v>
      </c>
      <c r="P153" s="102">
        <v>4.1794461172157731E-2</v>
      </c>
      <c r="Q153" s="102">
        <v>0</v>
      </c>
      <c r="R153" s="102">
        <v>0</v>
      </c>
      <c r="S153" s="102">
        <v>3.3033479156479757E-2</v>
      </c>
      <c r="T153" s="102">
        <v>0</v>
      </c>
      <c r="U153" s="102">
        <v>0</v>
      </c>
      <c r="V153" s="102">
        <v>2.9032808253681978E-2</v>
      </c>
      <c r="W153" s="102">
        <v>0</v>
      </c>
      <c r="X153" s="102">
        <v>0</v>
      </c>
      <c r="Y153" s="102">
        <v>2.6270734566265948E-2</v>
      </c>
      <c r="Z153" s="102">
        <v>0</v>
      </c>
      <c r="AA153" s="102">
        <v>0</v>
      </c>
      <c r="AB153" s="102">
        <v>2.3369005467688438E-2</v>
      </c>
      <c r="AC153" s="102">
        <v>0</v>
      </c>
      <c r="AD153" s="102">
        <v>0</v>
      </c>
      <c r="AE153" s="102">
        <v>5.6700096931562825E-3</v>
      </c>
      <c r="AF153" s="102">
        <v>0</v>
      </c>
      <c r="AG153" s="107"/>
      <c r="AH153" s="107"/>
      <c r="AI153" s="107"/>
      <c r="AJ153" s="107"/>
      <c r="AK153" s="107"/>
      <c r="AL153" s="107"/>
      <c r="AM153" s="107"/>
      <c r="AN153" s="107"/>
      <c r="AO153" s="107"/>
      <c r="AP153" s="107"/>
      <c r="AQ153" s="107"/>
      <c r="AR153" s="107"/>
      <c r="AS153" s="107"/>
      <c r="AT153" s="107"/>
      <c r="AU153" s="107"/>
      <c r="AV153" s="107"/>
      <c r="AW153" s="107"/>
      <c r="AX153" s="107"/>
      <c r="AY153" s="107"/>
      <c r="AZ153" s="107"/>
      <c r="BA153" s="107"/>
      <c r="BB153" s="107"/>
      <c r="BC153" s="107"/>
      <c r="BD153" s="107"/>
      <c r="BE153" s="107"/>
      <c r="BF153" s="107"/>
      <c r="BG153" s="107"/>
      <c r="BH153" s="107"/>
      <c r="BI153" s="107"/>
      <c r="BJ153" s="107"/>
      <c r="BK153" s="107"/>
      <c r="BL153" s="107"/>
      <c r="BM153" s="107"/>
      <c r="BN153" s="107"/>
      <c r="BO153" s="107"/>
      <c r="BP153" s="107"/>
      <c r="BQ153" s="107"/>
      <c r="BR153" s="107"/>
      <c r="BS153" s="107"/>
      <c r="BT153" s="107"/>
      <c r="BU153" s="107"/>
      <c r="BV153" s="107"/>
      <c r="BW153" s="107"/>
      <c r="BX153" s="107"/>
      <c r="BY153" s="107"/>
    </row>
    <row r="154" spans="1:77" ht="27.95" customHeight="1" x14ac:dyDescent="0.3">
      <c r="A154" s="95"/>
      <c r="B154" s="9" t="s">
        <v>39</v>
      </c>
      <c r="C154" s="9" t="s">
        <v>40</v>
      </c>
      <c r="D154" s="9" t="str">
        <f>+VLOOKUP($C154,$C$10:$D$49,2,FALSE)</f>
        <v>USD</v>
      </c>
      <c r="E154" s="9" t="s">
        <v>111</v>
      </c>
      <c r="F154" s="102">
        <v>0</v>
      </c>
      <c r="G154" s="102">
        <v>3.6303264615426954E-2</v>
      </c>
      <c r="H154" s="102">
        <v>0</v>
      </c>
      <c r="I154" s="102">
        <v>0</v>
      </c>
      <c r="J154" s="102">
        <v>2.3098807557819387E-2</v>
      </c>
      <c r="K154" s="102">
        <v>0</v>
      </c>
      <c r="L154" s="102">
        <v>0</v>
      </c>
      <c r="M154" s="102">
        <v>9.9304871548438201E-3</v>
      </c>
      <c r="N154" s="102">
        <v>0</v>
      </c>
      <c r="O154" s="102">
        <v>0</v>
      </c>
      <c r="P154" s="102">
        <v>0</v>
      </c>
      <c r="Q154" s="102">
        <v>0</v>
      </c>
      <c r="R154" s="102">
        <v>0</v>
      </c>
      <c r="S154" s="102">
        <v>0</v>
      </c>
      <c r="T154" s="102">
        <v>0</v>
      </c>
      <c r="U154" s="102">
        <v>0</v>
      </c>
      <c r="V154" s="102">
        <v>0</v>
      </c>
      <c r="W154" s="102">
        <v>0</v>
      </c>
      <c r="X154" s="102">
        <v>0</v>
      </c>
      <c r="Y154" s="102">
        <v>0</v>
      </c>
      <c r="Z154" s="102">
        <v>0</v>
      </c>
      <c r="AA154" s="102">
        <v>0</v>
      </c>
      <c r="AB154" s="102">
        <v>0</v>
      </c>
      <c r="AC154" s="102">
        <v>0</v>
      </c>
      <c r="AD154" s="102">
        <v>0</v>
      </c>
      <c r="AE154" s="102">
        <v>0</v>
      </c>
      <c r="AF154" s="102">
        <v>0</v>
      </c>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7"/>
      <c r="BU154" s="107"/>
      <c r="BV154" s="107"/>
      <c r="BW154" s="107"/>
      <c r="BX154" s="107"/>
      <c r="BY154" s="107"/>
    </row>
    <row r="155" spans="1:77" ht="27.95" customHeight="1" x14ac:dyDescent="0.3">
      <c r="A155" s="95"/>
      <c r="B155" s="9" t="s">
        <v>41</v>
      </c>
      <c r="C155" s="9" t="s">
        <v>42</v>
      </c>
      <c r="D155" s="9" t="str">
        <f>+VLOOKUP($C155,$C$10:$D$49,2,FALSE)</f>
        <v>USD</v>
      </c>
      <c r="E155" s="9" t="s">
        <v>111</v>
      </c>
      <c r="F155" s="102">
        <v>0</v>
      </c>
      <c r="G155" s="102">
        <v>0</v>
      </c>
      <c r="H155" s="102">
        <v>0</v>
      </c>
      <c r="I155" s="102">
        <v>0</v>
      </c>
      <c r="J155" s="102">
        <v>6.33053E-3</v>
      </c>
      <c r="K155" s="102">
        <v>0</v>
      </c>
      <c r="L155" s="102">
        <v>0</v>
      </c>
      <c r="M155" s="102">
        <v>5.7740099999999996E-3</v>
      </c>
      <c r="N155" s="102">
        <v>0</v>
      </c>
      <c r="O155" s="102">
        <v>0</v>
      </c>
      <c r="P155" s="102">
        <v>5.2174700000000001E-3</v>
      </c>
      <c r="Q155" s="102">
        <v>0</v>
      </c>
      <c r="R155" s="102">
        <v>0</v>
      </c>
      <c r="S155" s="102">
        <v>4.6609399999999997E-3</v>
      </c>
      <c r="T155" s="102">
        <v>0</v>
      </c>
      <c r="U155" s="102">
        <v>0</v>
      </c>
      <c r="V155" s="102">
        <v>4.1044100000000002E-3</v>
      </c>
      <c r="W155" s="102">
        <v>0</v>
      </c>
      <c r="X155" s="102">
        <v>0</v>
      </c>
      <c r="Y155" s="102">
        <v>3.5478899999999997E-3</v>
      </c>
      <c r="Z155" s="102">
        <v>0</v>
      </c>
      <c r="AA155" s="102">
        <v>0</v>
      </c>
      <c r="AB155" s="102">
        <v>2.9913499999999998E-3</v>
      </c>
      <c r="AC155" s="102">
        <v>0</v>
      </c>
      <c r="AD155" s="102">
        <v>0</v>
      </c>
      <c r="AE155" s="102">
        <v>4.4058666666666667E-4</v>
      </c>
      <c r="AF155" s="102">
        <v>0</v>
      </c>
      <c r="AG155" s="107"/>
      <c r="AH155" s="107"/>
      <c r="AI155" s="107"/>
      <c r="AJ155" s="107"/>
      <c r="AK155" s="107"/>
      <c r="AL155" s="107"/>
      <c r="AM155" s="107"/>
      <c r="AN155" s="107"/>
      <c r="AO155" s="107"/>
      <c r="AP155" s="107"/>
      <c r="AQ155" s="107"/>
      <c r="AR155" s="107"/>
      <c r="AS155" s="107"/>
      <c r="AT155" s="107"/>
      <c r="AU155" s="107"/>
      <c r="AV155" s="107"/>
      <c r="AW155" s="107"/>
      <c r="AX155" s="107"/>
      <c r="AY155" s="107"/>
      <c r="AZ155" s="107"/>
      <c r="BA155" s="107"/>
      <c r="BB155" s="107"/>
      <c r="BC155" s="107"/>
      <c r="BD155" s="107"/>
      <c r="BE155" s="107"/>
      <c r="BF155" s="107"/>
      <c r="BG155" s="107"/>
      <c r="BH155" s="107"/>
      <c r="BI155" s="107"/>
      <c r="BJ155" s="107"/>
      <c r="BK155" s="107"/>
      <c r="BL155" s="107"/>
      <c r="BM155" s="107"/>
      <c r="BN155" s="107"/>
      <c r="BO155" s="107"/>
      <c r="BP155" s="107"/>
      <c r="BQ155" s="107"/>
      <c r="BR155" s="107"/>
      <c r="BS155" s="107"/>
      <c r="BT155" s="107"/>
      <c r="BU155" s="107"/>
      <c r="BV155" s="107"/>
      <c r="BW155" s="107"/>
      <c r="BX155" s="107"/>
      <c r="BY155" s="107"/>
    </row>
    <row r="156" spans="1:77" ht="27.95" customHeight="1" x14ac:dyDescent="0.3">
      <c r="A156" s="95"/>
      <c r="B156" s="9" t="s">
        <v>45</v>
      </c>
      <c r="C156" s="9" t="s">
        <v>46</v>
      </c>
      <c r="D156" s="9" t="str">
        <f>+VLOOKUP($C156,$C$10:$D$49,2,FALSE)</f>
        <v>USD</v>
      </c>
      <c r="E156" s="9" t="s">
        <v>111</v>
      </c>
      <c r="F156" s="102">
        <v>0</v>
      </c>
      <c r="G156" s="102">
        <v>0</v>
      </c>
      <c r="H156" s="102">
        <v>0</v>
      </c>
      <c r="I156" s="102">
        <v>0</v>
      </c>
      <c r="J156" s="102">
        <v>2.00826E-3</v>
      </c>
      <c r="K156" s="102">
        <v>0</v>
      </c>
      <c r="L156" s="102">
        <v>0</v>
      </c>
      <c r="M156" s="102">
        <v>0</v>
      </c>
      <c r="N156" s="102">
        <v>0</v>
      </c>
      <c r="O156" s="102">
        <v>0</v>
      </c>
      <c r="P156" s="102">
        <v>0</v>
      </c>
      <c r="Q156" s="102">
        <v>0</v>
      </c>
      <c r="R156" s="102">
        <v>0</v>
      </c>
      <c r="S156" s="102">
        <v>0</v>
      </c>
      <c r="T156" s="102">
        <v>0</v>
      </c>
      <c r="U156" s="102">
        <v>0</v>
      </c>
      <c r="V156" s="102">
        <v>0</v>
      </c>
      <c r="W156" s="102">
        <v>0</v>
      </c>
      <c r="X156" s="102">
        <v>0</v>
      </c>
      <c r="Y156" s="102">
        <v>0</v>
      </c>
      <c r="Z156" s="102">
        <v>0</v>
      </c>
      <c r="AA156" s="102">
        <v>0</v>
      </c>
      <c r="AB156" s="102">
        <v>0</v>
      </c>
      <c r="AC156" s="102">
        <v>0</v>
      </c>
      <c r="AD156" s="102">
        <v>0</v>
      </c>
      <c r="AE156" s="102">
        <v>0</v>
      </c>
      <c r="AF156" s="102">
        <v>0</v>
      </c>
      <c r="AG156" s="107"/>
      <c r="AH156" s="107"/>
      <c r="AI156" s="107"/>
      <c r="AJ156" s="107"/>
      <c r="AK156" s="107"/>
      <c r="AL156" s="107"/>
      <c r="AM156" s="107"/>
      <c r="AN156" s="107"/>
      <c r="AO156" s="107"/>
      <c r="AP156" s="107"/>
      <c r="AQ156" s="107"/>
      <c r="AR156" s="107"/>
      <c r="AS156" s="107"/>
      <c r="AT156" s="107"/>
      <c r="AU156" s="107"/>
      <c r="AV156" s="107"/>
      <c r="AW156" s="107"/>
      <c r="AX156" s="107"/>
      <c r="AY156" s="107"/>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row>
    <row r="157" spans="1:77" ht="27.95" customHeight="1" x14ac:dyDescent="0.3">
      <c r="A157" s="95"/>
      <c r="B157" s="9" t="s">
        <v>43</v>
      </c>
      <c r="C157" s="9" t="s">
        <v>44</v>
      </c>
      <c r="D157" s="9" t="str">
        <f>+VLOOKUP($C157,$C$10:$D$49,2,FALSE)</f>
        <v>USD</v>
      </c>
      <c r="E157" s="9" t="s">
        <v>111</v>
      </c>
      <c r="F157" s="102">
        <v>0</v>
      </c>
      <c r="G157" s="102">
        <v>1.9120900000000006E-3</v>
      </c>
      <c r="H157" s="102">
        <v>0</v>
      </c>
      <c r="I157" s="102">
        <v>0</v>
      </c>
      <c r="J157" s="102">
        <v>0</v>
      </c>
      <c r="K157" s="102">
        <v>0</v>
      </c>
      <c r="L157" s="102">
        <v>0</v>
      </c>
      <c r="M157" s="102">
        <v>0</v>
      </c>
      <c r="N157" s="102">
        <v>0</v>
      </c>
      <c r="O157" s="102">
        <v>0</v>
      </c>
      <c r="P157" s="102">
        <v>0</v>
      </c>
      <c r="Q157" s="102">
        <v>0</v>
      </c>
      <c r="R157" s="102">
        <v>0</v>
      </c>
      <c r="S157" s="102">
        <v>0</v>
      </c>
      <c r="T157" s="102">
        <v>0</v>
      </c>
      <c r="U157" s="102">
        <v>0</v>
      </c>
      <c r="V157" s="102">
        <v>0</v>
      </c>
      <c r="W157" s="102">
        <v>0</v>
      </c>
      <c r="X157" s="102">
        <v>0</v>
      </c>
      <c r="Y157" s="102">
        <v>0</v>
      </c>
      <c r="Z157" s="102">
        <v>0</v>
      </c>
      <c r="AA157" s="102">
        <v>0</v>
      </c>
      <c r="AB157" s="102">
        <v>0</v>
      </c>
      <c r="AC157" s="102">
        <v>0</v>
      </c>
      <c r="AD157" s="102">
        <v>0</v>
      </c>
      <c r="AE157" s="102">
        <v>0</v>
      </c>
      <c r="AF157" s="102">
        <v>0</v>
      </c>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row>
    <row r="158" spans="1:77" ht="27.95" customHeight="1" x14ac:dyDescent="0.3">
      <c r="A158" s="95"/>
      <c r="B158" s="21" t="s">
        <v>47</v>
      </c>
      <c r="C158" s="21"/>
      <c r="D158" s="21"/>
      <c r="E158" s="21"/>
      <c r="F158" s="106">
        <v>0</v>
      </c>
      <c r="G158" s="106">
        <v>0.76636168739191013</v>
      </c>
      <c r="H158" s="106">
        <v>0</v>
      </c>
      <c r="I158" s="106">
        <v>0</v>
      </c>
      <c r="J158" s="106">
        <v>1.7133348207078534</v>
      </c>
      <c r="K158" s="106">
        <v>0</v>
      </c>
      <c r="L158" s="106">
        <v>0</v>
      </c>
      <c r="M158" s="106">
        <v>1.6642484547591727</v>
      </c>
      <c r="N158" s="106">
        <v>0</v>
      </c>
      <c r="O158" s="106">
        <v>0</v>
      </c>
      <c r="P158" s="106">
        <v>1.3951833900782118</v>
      </c>
      <c r="Q158" s="106">
        <v>0</v>
      </c>
      <c r="R158" s="106">
        <v>0</v>
      </c>
      <c r="S158" s="106">
        <v>1.1043698265619724</v>
      </c>
      <c r="T158" s="106">
        <v>0</v>
      </c>
      <c r="U158" s="106">
        <v>0</v>
      </c>
      <c r="V158" s="106">
        <v>0.99142219814151911</v>
      </c>
      <c r="W158" s="106">
        <v>0</v>
      </c>
      <c r="X158" s="106">
        <v>0</v>
      </c>
      <c r="Y158" s="106">
        <v>0.90957437674644037</v>
      </c>
      <c r="Z158" s="106">
        <v>0</v>
      </c>
      <c r="AA158" s="106">
        <v>0</v>
      </c>
      <c r="AB158" s="106">
        <v>0.82263996758104607</v>
      </c>
      <c r="AC158" s="106">
        <v>0</v>
      </c>
      <c r="AD158" s="106">
        <v>0</v>
      </c>
      <c r="AE158" s="106">
        <v>0.24056477373126076</v>
      </c>
      <c r="AF158" s="106">
        <v>0</v>
      </c>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row>
    <row r="159" spans="1:77" ht="27.95" customHeight="1" x14ac:dyDescent="0.3">
      <c r="A159" s="95"/>
      <c r="B159" s="9" t="s">
        <v>48</v>
      </c>
      <c r="C159" s="9" t="s">
        <v>49</v>
      </c>
      <c r="D159" s="9" t="str">
        <f>+VLOOKUP($C159,$C$10:$D$49,2,FALSE)</f>
        <v>USD</v>
      </c>
      <c r="E159" s="9" t="s">
        <v>111</v>
      </c>
      <c r="F159" s="102">
        <v>0</v>
      </c>
      <c r="G159" s="102">
        <v>0.76636168739191013</v>
      </c>
      <c r="H159" s="102">
        <v>0</v>
      </c>
      <c r="I159" s="102">
        <v>0</v>
      </c>
      <c r="J159" s="102">
        <v>1.7133348207078534</v>
      </c>
      <c r="K159" s="102">
        <v>0</v>
      </c>
      <c r="L159" s="102">
        <v>0</v>
      </c>
      <c r="M159" s="102">
        <v>1.6642484547591727</v>
      </c>
      <c r="N159" s="102">
        <v>0</v>
      </c>
      <c r="O159" s="102">
        <v>0</v>
      </c>
      <c r="P159" s="102">
        <v>1.3951833900782118</v>
      </c>
      <c r="Q159" s="102">
        <v>0</v>
      </c>
      <c r="R159" s="102">
        <v>0</v>
      </c>
      <c r="S159" s="102">
        <v>1.1043698265619724</v>
      </c>
      <c r="T159" s="102">
        <v>0</v>
      </c>
      <c r="U159" s="102">
        <v>0</v>
      </c>
      <c r="V159" s="102">
        <v>0.99142219814151911</v>
      </c>
      <c r="W159" s="102">
        <v>0</v>
      </c>
      <c r="X159" s="102">
        <v>0</v>
      </c>
      <c r="Y159" s="102">
        <v>0.90957437674644037</v>
      </c>
      <c r="Z159" s="102">
        <v>0</v>
      </c>
      <c r="AA159" s="102">
        <v>0</v>
      </c>
      <c r="AB159" s="102">
        <v>0.82263996758104607</v>
      </c>
      <c r="AC159" s="102">
        <v>0</v>
      </c>
      <c r="AD159" s="102">
        <v>0</v>
      </c>
      <c r="AE159" s="102">
        <v>0.24056477373126076</v>
      </c>
      <c r="AF159" s="102">
        <v>0</v>
      </c>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07"/>
      <c r="BX159" s="107"/>
      <c r="BY159" s="107"/>
    </row>
    <row r="160" spans="1:77" ht="27.95" customHeight="1" x14ac:dyDescent="0.3">
      <c r="A160" s="95"/>
      <c r="B160" s="9" t="s">
        <v>50</v>
      </c>
      <c r="C160" s="9" t="s">
        <v>51</v>
      </c>
      <c r="D160" s="9" t="str">
        <f>+VLOOKUP($C160,$C$10:$D$49,2,FALSE)</f>
        <v>USD</v>
      </c>
      <c r="E160" s="9" t="s">
        <v>111</v>
      </c>
      <c r="F160" s="102">
        <v>0</v>
      </c>
      <c r="G160" s="102">
        <v>0</v>
      </c>
      <c r="H160" s="102">
        <v>0</v>
      </c>
      <c r="I160" s="102">
        <v>0</v>
      </c>
      <c r="J160" s="102">
        <v>0</v>
      </c>
      <c r="K160" s="102">
        <v>0</v>
      </c>
      <c r="L160" s="102">
        <v>0</v>
      </c>
      <c r="M160" s="102">
        <v>0</v>
      </c>
      <c r="N160" s="102">
        <v>0</v>
      </c>
      <c r="O160" s="102">
        <v>0</v>
      </c>
      <c r="P160" s="102">
        <v>0</v>
      </c>
      <c r="Q160" s="102">
        <v>0</v>
      </c>
      <c r="R160" s="102">
        <v>0</v>
      </c>
      <c r="S160" s="102">
        <v>0</v>
      </c>
      <c r="T160" s="102">
        <v>0</v>
      </c>
      <c r="U160" s="102">
        <v>0</v>
      </c>
      <c r="V160" s="102">
        <v>0</v>
      </c>
      <c r="W160" s="102">
        <v>0</v>
      </c>
      <c r="X160" s="102">
        <v>0</v>
      </c>
      <c r="Y160" s="102">
        <v>0</v>
      </c>
      <c r="Z160" s="102">
        <v>0</v>
      </c>
      <c r="AA160" s="102">
        <v>0</v>
      </c>
      <c r="AB160" s="102">
        <v>0</v>
      </c>
      <c r="AC160" s="102">
        <v>0</v>
      </c>
      <c r="AD160" s="102">
        <v>0</v>
      </c>
      <c r="AE160" s="102">
        <v>0</v>
      </c>
      <c r="AF160" s="102">
        <v>0</v>
      </c>
      <c r="AG160" s="107"/>
      <c r="AH160" s="107"/>
      <c r="AI160" s="107"/>
      <c r="AJ160" s="107"/>
      <c r="AK160" s="107"/>
      <c r="AL160" s="107"/>
      <c r="AM160" s="107"/>
      <c r="AN160" s="107"/>
      <c r="AO160" s="107"/>
      <c r="AP160" s="107"/>
      <c r="AQ160" s="107"/>
      <c r="AR160" s="107"/>
      <c r="AS160" s="107"/>
      <c r="AT160" s="107"/>
      <c r="AU160" s="107"/>
      <c r="AV160" s="107"/>
      <c r="AW160" s="107"/>
      <c r="AX160" s="107"/>
      <c r="AY160" s="107"/>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07"/>
      <c r="BX160" s="107"/>
      <c r="BY160" s="107"/>
    </row>
    <row r="161" spans="1:96" ht="27.95" customHeight="1" x14ac:dyDescent="0.3">
      <c r="A161" s="95"/>
      <c r="B161" s="20" t="s">
        <v>112</v>
      </c>
      <c r="C161" s="20"/>
      <c r="D161" s="20"/>
      <c r="E161" s="20"/>
      <c r="F161" s="100">
        <v>5208.0677574025876</v>
      </c>
      <c r="G161" s="100">
        <v>22.3667725</v>
      </c>
      <c r="H161" s="100">
        <v>0</v>
      </c>
      <c r="I161" s="100">
        <v>5885.4240643198355</v>
      </c>
      <c r="J161" s="100">
        <v>24.891384807692312</v>
      </c>
      <c r="K161" s="100">
        <v>0</v>
      </c>
      <c r="L161" s="100">
        <v>2554.0771077873615</v>
      </c>
      <c r="M161" s="100">
        <v>24.190219038461542</v>
      </c>
      <c r="N161" s="100">
        <v>0</v>
      </c>
      <c r="O161" s="100">
        <v>1537.3500525591892</v>
      </c>
      <c r="P161" s="100">
        <v>19.582558269230773</v>
      </c>
      <c r="Q161" s="100">
        <v>0</v>
      </c>
      <c r="R161" s="100">
        <v>879.15196773700518</v>
      </c>
      <c r="S161" s="100">
        <v>14.974897500000008</v>
      </c>
      <c r="T161" s="100">
        <v>0</v>
      </c>
      <c r="U161" s="100">
        <v>605.37595960810586</v>
      </c>
      <c r="V161" s="100">
        <v>10.367236730769239</v>
      </c>
      <c r="W161" s="100">
        <v>0</v>
      </c>
      <c r="X161" s="100">
        <v>364.19896949266996</v>
      </c>
      <c r="Y161" s="100">
        <v>5.759575961538471</v>
      </c>
      <c r="Z161" s="100">
        <v>0</v>
      </c>
      <c r="AA161" s="100">
        <v>205.38424031071725</v>
      </c>
      <c r="AB161" s="100">
        <v>1.1519151923076967</v>
      </c>
      <c r="AC161" s="100">
        <v>0</v>
      </c>
      <c r="AD161" s="100">
        <v>6.1096902020372674</v>
      </c>
      <c r="AE161" s="100">
        <v>0</v>
      </c>
      <c r="AF161" s="100">
        <v>0</v>
      </c>
      <c r="AG161" s="141"/>
      <c r="AH161" s="141"/>
      <c r="AI161" s="141"/>
      <c r="AJ161" s="141"/>
      <c r="AK161" s="141"/>
      <c r="AL161" s="141"/>
      <c r="AM161" s="141"/>
      <c r="AN161" s="141"/>
      <c r="AO161" s="141"/>
      <c r="AP161" s="141"/>
      <c r="AQ161" s="141"/>
      <c r="AR161" s="141"/>
      <c r="AS161" s="141"/>
      <c r="AT161" s="141"/>
      <c r="AU161" s="141"/>
      <c r="AV161" s="141"/>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c r="BS161" s="141"/>
      <c r="BT161" s="141"/>
      <c r="BU161" s="141"/>
      <c r="BV161" s="141"/>
      <c r="BW161" s="141"/>
      <c r="BX161" s="141"/>
      <c r="BY161" s="141"/>
    </row>
    <row r="162" spans="1:96" ht="27.95" customHeight="1" x14ac:dyDescent="0.3">
      <c r="A162" s="95"/>
      <c r="B162" s="9" t="s">
        <v>154</v>
      </c>
      <c r="C162" s="9" t="s">
        <v>152</v>
      </c>
      <c r="D162" s="9" t="str">
        <f t="shared" ref="D162:D167" si="8">+VLOOKUP($C162,$C$10:$D$49,2,FALSE)</f>
        <v>USD</v>
      </c>
      <c r="E162" s="9" t="s">
        <v>112</v>
      </c>
      <c r="F162" s="102">
        <v>0</v>
      </c>
      <c r="G162" s="102">
        <v>22.3667725</v>
      </c>
      <c r="H162" s="102">
        <v>0</v>
      </c>
      <c r="I162" s="102">
        <v>0</v>
      </c>
      <c r="J162" s="102">
        <v>24.891384807692312</v>
      </c>
      <c r="K162" s="102">
        <v>0</v>
      </c>
      <c r="L162" s="102">
        <v>0</v>
      </c>
      <c r="M162" s="102">
        <v>24.190219038461542</v>
      </c>
      <c r="N162" s="102">
        <v>0</v>
      </c>
      <c r="O162" s="102">
        <v>0</v>
      </c>
      <c r="P162" s="102">
        <v>19.582558269230773</v>
      </c>
      <c r="Q162" s="102">
        <v>0</v>
      </c>
      <c r="R162" s="102">
        <v>0</v>
      </c>
      <c r="S162" s="102">
        <v>14.974897500000008</v>
      </c>
      <c r="T162" s="102">
        <v>0</v>
      </c>
      <c r="U162" s="102">
        <v>0</v>
      </c>
      <c r="V162" s="102">
        <v>10.367236730769239</v>
      </c>
      <c r="W162" s="102">
        <v>0</v>
      </c>
      <c r="X162" s="102">
        <v>0</v>
      </c>
      <c r="Y162" s="102">
        <v>5.759575961538471</v>
      </c>
      <c r="Z162" s="102">
        <v>0</v>
      </c>
      <c r="AA162" s="102">
        <v>0</v>
      </c>
      <c r="AB162" s="102">
        <v>1.1519151923076967</v>
      </c>
      <c r="AC162" s="102">
        <v>0</v>
      </c>
      <c r="AD162" s="102">
        <v>0</v>
      </c>
      <c r="AE162" s="102">
        <v>0</v>
      </c>
      <c r="AF162" s="102">
        <v>0</v>
      </c>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07"/>
      <c r="BX162" s="107"/>
      <c r="BY162" s="107"/>
    </row>
    <row r="163" spans="1:96" ht="27.95" customHeight="1" x14ac:dyDescent="0.3">
      <c r="A163" s="95"/>
      <c r="B163" s="9" t="s">
        <v>174</v>
      </c>
      <c r="C163" s="9" t="s">
        <v>175</v>
      </c>
      <c r="D163" s="9" t="str">
        <f t="shared" si="8"/>
        <v>Pesos</v>
      </c>
      <c r="E163" s="9" t="s">
        <v>112</v>
      </c>
      <c r="F163" s="102">
        <v>0</v>
      </c>
      <c r="G163" s="102">
        <v>0</v>
      </c>
      <c r="H163" s="102">
        <v>0</v>
      </c>
      <c r="I163" s="102">
        <v>0</v>
      </c>
      <c r="J163" s="102">
        <v>0</v>
      </c>
      <c r="K163" s="102">
        <v>0</v>
      </c>
      <c r="L163" s="102">
        <v>0</v>
      </c>
      <c r="M163" s="102">
        <v>0</v>
      </c>
      <c r="N163" s="102">
        <v>0</v>
      </c>
      <c r="O163" s="102">
        <v>0</v>
      </c>
      <c r="P163" s="102">
        <v>0</v>
      </c>
      <c r="Q163" s="102">
        <v>0</v>
      </c>
      <c r="R163" s="102">
        <v>0</v>
      </c>
      <c r="S163" s="102">
        <v>0</v>
      </c>
      <c r="T163" s="102">
        <v>0</v>
      </c>
      <c r="U163" s="102">
        <v>0</v>
      </c>
      <c r="V163" s="102">
        <v>0</v>
      </c>
      <c r="W163" s="102">
        <v>0</v>
      </c>
      <c r="X163" s="102">
        <v>0</v>
      </c>
      <c r="Y163" s="102">
        <v>0</v>
      </c>
      <c r="Z163" s="102">
        <v>0</v>
      </c>
      <c r="AA163" s="102">
        <v>0</v>
      </c>
      <c r="AB163" s="102">
        <v>0</v>
      </c>
      <c r="AC163" s="102">
        <v>0</v>
      </c>
      <c r="AD163" s="102">
        <v>0</v>
      </c>
      <c r="AE163" s="102">
        <v>0</v>
      </c>
      <c r="AF163" s="102">
        <v>0</v>
      </c>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row>
    <row r="164" spans="1:96" ht="27.95" customHeight="1" x14ac:dyDescent="0.3">
      <c r="A164" s="95"/>
      <c r="B164" s="9" t="s">
        <v>178</v>
      </c>
      <c r="C164" s="9" t="s">
        <v>179</v>
      </c>
      <c r="D164" s="9" t="str">
        <f t="shared" si="8"/>
        <v>Pesos</v>
      </c>
      <c r="E164" s="9" t="s">
        <v>112</v>
      </c>
      <c r="F164" s="102">
        <v>1277.8192809797324</v>
      </c>
      <c r="G164" s="102">
        <v>0</v>
      </c>
      <c r="H164" s="102">
        <v>0</v>
      </c>
      <c r="I164" s="102">
        <v>2515.3115382945621</v>
      </c>
      <c r="J164" s="102">
        <v>0</v>
      </c>
      <c r="K164" s="102">
        <v>0</v>
      </c>
      <c r="L164" s="102">
        <v>1923.9150636292106</v>
      </c>
      <c r="M164" s="102">
        <v>0</v>
      </c>
      <c r="N164" s="102">
        <v>0</v>
      </c>
      <c r="O164" s="102">
        <v>1447.7504771714134</v>
      </c>
      <c r="P164" s="102">
        <v>0</v>
      </c>
      <c r="Q164" s="102">
        <v>0</v>
      </c>
      <c r="R164" s="102">
        <v>879.15196773700518</v>
      </c>
      <c r="S164" s="102">
        <v>0</v>
      </c>
      <c r="T164" s="102">
        <v>0</v>
      </c>
      <c r="U164" s="102">
        <v>605.37595960810586</v>
      </c>
      <c r="V164" s="102">
        <v>0</v>
      </c>
      <c r="W164" s="102">
        <v>0</v>
      </c>
      <c r="X164" s="102">
        <v>364.19896949266996</v>
      </c>
      <c r="Y164" s="102">
        <v>0</v>
      </c>
      <c r="Z164" s="102">
        <v>0</v>
      </c>
      <c r="AA164" s="102">
        <v>205.38424031071725</v>
      </c>
      <c r="AB164" s="102">
        <v>0</v>
      </c>
      <c r="AC164" s="102">
        <v>0</v>
      </c>
      <c r="AD164" s="102">
        <v>6.1096902020372674</v>
      </c>
      <c r="AE164" s="102">
        <v>0</v>
      </c>
      <c r="AF164" s="102">
        <v>0</v>
      </c>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07"/>
      <c r="BX164" s="107"/>
      <c r="BY164" s="107"/>
    </row>
    <row r="165" spans="1:96" ht="27.95" customHeight="1" x14ac:dyDescent="0.3">
      <c r="A165" s="95"/>
      <c r="B165" s="9" t="s">
        <v>160</v>
      </c>
      <c r="C165" s="9" t="s">
        <v>161</v>
      </c>
      <c r="D165" s="9" t="str">
        <f t="shared" si="8"/>
        <v>Pesos</v>
      </c>
      <c r="E165" s="9" t="s">
        <v>112</v>
      </c>
      <c r="F165" s="102">
        <v>1787.6389786634768</v>
      </c>
      <c r="G165" s="102">
        <v>0</v>
      </c>
      <c r="H165" s="102">
        <v>0</v>
      </c>
      <c r="I165" s="102">
        <v>1283.4095668414798</v>
      </c>
      <c r="J165" s="102">
        <v>0</v>
      </c>
      <c r="K165" s="102">
        <v>0</v>
      </c>
      <c r="L165" s="102">
        <v>621.63789316643647</v>
      </c>
      <c r="M165" s="102">
        <v>0</v>
      </c>
      <c r="N165" s="102">
        <v>0</v>
      </c>
      <c r="O165" s="102">
        <v>86.577223856982755</v>
      </c>
      <c r="P165" s="102">
        <v>0</v>
      </c>
      <c r="Q165" s="102">
        <v>0</v>
      </c>
      <c r="R165" s="102">
        <v>0</v>
      </c>
      <c r="S165" s="102">
        <v>0</v>
      </c>
      <c r="T165" s="102">
        <v>0</v>
      </c>
      <c r="U165" s="102">
        <v>0</v>
      </c>
      <c r="V165" s="102">
        <v>0</v>
      </c>
      <c r="W165" s="102">
        <v>0</v>
      </c>
      <c r="X165" s="102">
        <v>0</v>
      </c>
      <c r="Y165" s="102">
        <v>0</v>
      </c>
      <c r="Z165" s="102">
        <v>0</v>
      </c>
      <c r="AA165" s="102">
        <v>0</v>
      </c>
      <c r="AB165" s="102">
        <v>0</v>
      </c>
      <c r="AC165" s="102">
        <v>0</v>
      </c>
      <c r="AD165" s="102">
        <v>0</v>
      </c>
      <c r="AE165" s="102">
        <v>0</v>
      </c>
      <c r="AF165" s="102">
        <v>0</v>
      </c>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07"/>
      <c r="BX165" s="107"/>
      <c r="BY165" s="107"/>
    </row>
    <row r="166" spans="1:96" ht="27.95" customHeight="1" x14ac:dyDescent="0.3">
      <c r="A166" s="95"/>
      <c r="B166" s="9" t="s">
        <v>176</v>
      </c>
      <c r="C166" s="9" t="s">
        <v>177</v>
      </c>
      <c r="D166" s="9" t="str">
        <f t="shared" si="8"/>
        <v>Pesos</v>
      </c>
      <c r="E166" s="9" t="s">
        <v>112</v>
      </c>
      <c r="F166" s="102">
        <v>2133.1329564810712</v>
      </c>
      <c r="G166" s="102">
        <v>0</v>
      </c>
      <c r="H166" s="102">
        <v>0</v>
      </c>
      <c r="I166" s="102">
        <v>2074.0686245061625</v>
      </c>
      <c r="J166" s="102">
        <v>0</v>
      </c>
      <c r="K166" s="102">
        <v>0</v>
      </c>
      <c r="L166" s="102">
        <v>0</v>
      </c>
      <c r="M166" s="102">
        <v>0</v>
      </c>
      <c r="N166" s="102">
        <v>0</v>
      </c>
      <c r="O166" s="102">
        <v>0</v>
      </c>
      <c r="P166" s="102">
        <v>0</v>
      </c>
      <c r="Q166" s="102">
        <v>0</v>
      </c>
      <c r="R166" s="102">
        <v>0</v>
      </c>
      <c r="S166" s="102">
        <v>0</v>
      </c>
      <c r="T166" s="102">
        <v>0</v>
      </c>
      <c r="U166" s="102">
        <v>0</v>
      </c>
      <c r="V166" s="102">
        <v>0</v>
      </c>
      <c r="W166" s="102">
        <v>0</v>
      </c>
      <c r="X166" s="102">
        <v>0</v>
      </c>
      <c r="Y166" s="102">
        <v>0</v>
      </c>
      <c r="Z166" s="102">
        <v>0</v>
      </c>
      <c r="AA166" s="102">
        <v>0</v>
      </c>
      <c r="AB166" s="102">
        <v>0</v>
      </c>
      <c r="AC166" s="102">
        <v>0</v>
      </c>
      <c r="AD166" s="102">
        <v>0</v>
      </c>
      <c r="AE166" s="102">
        <v>0</v>
      </c>
      <c r="AF166" s="102">
        <v>0</v>
      </c>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07"/>
      <c r="BX166" s="107"/>
      <c r="BY166" s="107"/>
    </row>
    <row r="167" spans="1:96" ht="27.95" customHeight="1" x14ac:dyDescent="0.3">
      <c r="A167" s="95"/>
      <c r="B167" s="11" t="s">
        <v>52</v>
      </c>
      <c r="C167" s="9" t="s">
        <v>53</v>
      </c>
      <c r="D167" s="9" t="str">
        <f t="shared" si="8"/>
        <v>Pesos</v>
      </c>
      <c r="E167" s="9" t="s">
        <v>112</v>
      </c>
      <c r="F167" s="102">
        <v>9.4765412783073124</v>
      </c>
      <c r="G167" s="102">
        <v>0</v>
      </c>
      <c r="H167" s="102">
        <v>0</v>
      </c>
      <c r="I167" s="102">
        <v>12.634334677631465</v>
      </c>
      <c r="J167" s="102">
        <v>0</v>
      </c>
      <c r="K167" s="102">
        <v>0</v>
      </c>
      <c r="L167" s="102">
        <v>8.5241509917139329</v>
      </c>
      <c r="M167" s="102">
        <v>0</v>
      </c>
      <c r="N167" s="102">
        <v>0</v>
      </c>
      <c r="O167" s="102">
        <v>3.0223515307929105</v>
      </c>
      <c r="P167" s="102">
        <v>0</v>
      </c>
      <c r="Q167" s="102">
        <v>0</v>
      </c>
      <c r="R167" s="102">
        <v>0</v>
      </c>
      <c r="S167" s="102">
        <v>0</v>
      </c>
      <c r="T167" s="102">
        <v>0</v>
      </c>
      <c r="U167" s="102">
        <v>0</v>
      </c>
      <c r="V167" s="102">
        <v>0</v>
      </c>
      <c r="W167" s="102">
        <v>0</v>
      </c>
      <c r="X167" s="102">
        <v>0</v>
      </c>
      <c r="Y167" s="102">
        <v>0</v>
      </c>
      <c r="Z167" s="102">
        <v>0</v>
      </c>
      <c r="AA167" s="102">
        <v>0</v>
      </c>
      <c r="AB167" s="102">
        <v>0</v>
      </c>
      <c r="AC167" s="102">
        <v>0</v>
      </c>
      <c r="AD167" s="102">
        <v>0</v>
      </c>
      <c r="AE167" s="102">
        <v>0</v>
      </c>
      <c r="AF167" s="102">
        <v>0</v>
      </c>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07"/>
      <c r="BX167" s="107"/>
      <c r="BY167" s="107"/>
    </row>
    <row r="168" spans="1:96" ht="6.75" customHeight="1" x14ac:dyDescent="0.3">
      <c r="B168" s="23"/>
      <c r="C168" s="14"/>
      <c r="D168" s="14"/>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5"/>
      <c r="AE168" s="105"/>
      <c r="AF168" s="105"/>
      <c r="AG168" s="107"/>
      <c r="AH168" s="107"/>
      <c r="AI168" s="107"/>
      <c r="AJ168" s="107"/>
      <c r="AK168" s="107"/>
      <c r="AL168" s="107"/>
      <c r="AM168" s="107"/>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7"/>
      <c r="BQ168" s="107"/>
      <c r="BR168" s="107"/>
      <c r="BS168" s="107"/>
      <c r="BT168" s="107"/>
      <c r="BU168" s="107"/>
      <c r="BV168" s="107"/>
      <c r="BW168" s="107"/>
      <c r="BX168" s="107"/>
      <c r="BY168" s="107"/>
    </row>
    <row r="169" spans="1:96" ht="29.25" customHeight="1" x14ac:dyDescent="0.3">
      <c r="B169" s="167" t="s">
        <v>54</v>
      </c>
      <c r="C169" s="168"/>
      <c r="D169" s="168"/>
      <c r="E169" s="169"/>
      <c r="F169" s="100">
        <v>15419.80860348247</v>
      </c>
      <c r="G169" s="100">
        <v>27.012640074570282</v>
      </c>
      <c r="H169" s="100">
        <v>3.198483264905394</v>
      </c>
      <c r="I169" s="100">
        <v>19293.26972145099</v>
      </c>
      <c r="J169" s="100">
        <v>35.006013858612306</v>
      </c>
      <c r="K169" s="100">
        <v>0</v>
      </c>
      <c r="L169" s="100">
        <v>11189.934191095273</v>
      </c>
      <c r="M169" s="100">
        <v>33.556740859158175</v>
      </c>
      <c r="N169" s="100">
        <v>0</v>
      </c>
      <c r="O169" s="100">
        <v>6026.3189787398915</v>
      </c>
      <c r="P169" s="100">
        <v>26.943342848301477</v>
      </c>
      <c r="Q169" s="100">
        <v>0</v>
      </c>
      <c r="R169" s="100">
        <v>2473.3834398616946</v>
      </c>
      <c r="S169" s="100">
        <v>20.538025217955671</v>
      </c>
      <c r="T169" s="100">
        <v>0</v>
      </c>
      <c r="U169" s="100">
        <v>759.20405041255594</v>
      </c>
      <c r="V169" s="100">
        <v>15.109179538474773</v>
      </c>
      <c r="W169" s="100">
        <v>0</v>
      </c>
      <c r="X169" s="100">
        <v>364.19896949266996</v>
      </c>
      <c r="Y169" s="100">
        <v>10.023265291557529</v>
      </c>
      <c r="Z169" s="100">
        <v>0</v>
      </c>
      <c r="AA169" s="100">
        <v>205.38424031071725</v>
      </c>
      <c r="AB169" s="100">
        <v>4.9313854625751059</v>
      </c>
      <c r="AC169" s="100">
        <v>0</v>
      </c>
      <c r="AD169" s="100">
        <v>6.1096902020372674</v>
      </c>
      <c r="AE169" s="100">
        <v>1.0470382575940496</v>
      </c>
      <c r="AF169" s="100">
        <v>0</v>
      </c>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c r="BO169" s="141"/>
      <c r="BP169" s="141"/>
      <c r="BQ169" s="141"/>
      <c r="BR169" s="141"/>
      <c r="BS169" s="141"/>
      <c r="BT169" s="141"/>
      <c r="BU169" s="141"/>
      <c r="BV169" s="141"/>
      <c r="BW169" s="141"/>
      <c r="BX169" s="141"/>
      <c r="BY169" s="141"/>
    </row>
    <row r="170" spans="1:96" x14ac:dyDescent="0.3">
      <c r="B170" s="54"/>
      <c r="C170" s="54"/>
      <c r="D170" s="54"/>
      <c r="E170" s="124"/>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c r="BF170" s="143"/>
      <c r="BG170" s="143"/>
      <c r="BH170" s="143"/>
      <c r="BI170" s="143"/>
      <c r="BJ170" s="143"/>
      <c r="BK170" s="143"/>
      <c r="BL170" s="143"/>
      <c r="BM170" s="143"/>
      <c r="BN170" s="143"/>
      <c r="BO170" s="143"/>
      <c r="BP170" s="143"/>
      <c r="BQ170" s="143"/>
      <c r="BR170" s="143"/>
      <c r="BS170" s="143"/>
      <c r="BT170" s="143"/>
      <c r="BU170" s="143"/>
      <c r="BV170" s="143"/>
      <c r="BW170" s="143"/>
      <c r="BX170" s="143"/>
      <c r="BY170" s="143"/>
    </row>
    <row r="171" spans="1:96" ht="30" customHeight="1" x14ac:dyDescent="0.3">
      <c r="B171" s="22" t="s">
        <v>163</v>
      </c>
      <c r="E171" s="110"/>
      <c r="F171" s="38"/>
      <c r="G171" s="38"/>
      <c r="H171" s="38"/>
      <c r="I171" s="38"/>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CI171" s="49"/>
      <c r="CJ171" s="49"/>
      <c r="CK171" s="49"/>
      <c r="CL171" s="49"/>
      <c r="CM171" s="49"/>
      <c r="CN171" s="49"/>
      <c r="CO171" s="49"/>
      <c r="CP171" s="49"/>
      <c r="CQ171" s="49"/>
      <c r="CR171" s="49"/>
    </row>
    <row r="172" spans="1:96" ht="27.95" customHeight="1" x14ac:dyDescent="0.3">
      <c r="A172" s="95"/>
      <c r="B172" s="9" t="s">
        <v>165</v>
      </c>
      <c r="C172" s="9" t="s">
        <v>173</v>
      </c>
      <c r="D172" s="9" t="s">
        <v>2</v>
      </c>
      <c r="E172" s="111" t="s">
        <v>164</v>
      </c>
      <c r="F172" s="102">
        <v>1481.0865949730853</v>
      </c>
      <c r="G172" s="102">
        <v>0</v>
      </c>
      <c r="H172" s="102">
        <v>0</v>
      </c>
      <c r="I172" s="102">
        <v>0</v>
      </c>
      <c r="J172" s="102">
        <v>0</v>
      </c>
      <c r="K172" s="102">
        <v>0</v>
      </c>
      <c r="L172" s="102">
        <v>0</v>
      </c>
      <c r="M172" s="102">
        <v>0</v>
      </c>
      <c r="N172" s="102">
        <v>0</v>
      </c>
      <c r="O172" s="102">
        <v>0</v>
      </c>
      <c r="P172" s="102">
        <v>0</v>
      </c>
      <c r="Q172" s="102">
        <v>0</v>
      </c>
      <c r="R172" s="102">
        <v>0</v>
      </c>
      <c r="S172" s="102">
        <v>0</v>
      </c>
      <c r="T172" s="102">
        <v>0</v>
      </c>
      <c r="U172" s="102">
        <v>0</v>
      </c>
      <c r="V172" s="102">
        <v>0</v>
      </c>
      <c r="W172" s="102">
        <v>0</v>
      </c>
      <c r="X172" s="102">
        <v>0</v>
      </c>
      <c r="Y172" s="102">
        <v>0</v>
      </c>
      <c r="Z172" s="102">
        <v>0</v>
      </c>
      <c r="AA172" s="102">
        <v>0</v>
      </c>
      <c r="AB172" s="102">
        <v>0</v>
      </c>
      <c r="AC172" s="102">
        <v>0</v>
      </c>
      <c r="AD172" s="102">
        <v>0</v>
      </c>
      <c r="AE172" s="102">
        <v>0</v>
      </c>
      <c r="AF172" s="102">
        <v>0</v>
      </c>
      <c r="AG172" s="107"/>
      <c r="AH172" s="107"/>
      <c r="AI172" s="107"/>
      <c r="AJ172" s="107"/>
      <c r="AK172" s="107"/>
      <c r="AL172" s="107"/>
      <c r="AM172" s="107"/>
      <c r="AN172" s="107"/>
      <c r="AO172" s="107"/>
      <c r="AP172" s="107"/>
      <c r="AQ172" s="107"/>
      <c r="AR172" s="107"/>
      <c r="AS172" s="107"/>
      <c r="AT172" s="107"/>
      <c r="AU172" s="107"/>
      <c r="AV172" s="107"/>
      <c r="AW172" s="107"/>
      <c r="AX172" s="107"/>
      <c r="AY172" s="107"/>
      <c r="AZ172" s="107"/>
      <c r="BA172" s="107"/>
      <c r="BB172" s="107"/>
      <c r="BC172" s="107"/>
      <c r="BD172" s="107"/>
      <c r="BE172" s="107"/>
      <c r="BF172" s="107"/>
      <c r="BG172" s="107"/>
      <c r="BH172" s="107"/>
      <c r="BI172" s="107"/>
      <c r="BJ172" s="107"/>
      <c r="BK172" s="107"/>
      <c r="BL172" s="107"/>
      <c r="BM172" s="107"/>
      <c r="BN172" s="107"/>
      <c r="BO172" s="107"/>
      <c r="BP172" s="107"/>
      <c r="BQ172" s="107"/>
      <c r="BR172" s="107"/>
      <c r="BS172" s="107"/>
      <c r="BT172" s="107"/>
      <c r="BU172" s="107"/>
      <c r="BV172" s="107"/>
      <c r="BW172" s="107"/>
      <c r="BX172" s="107"/>
      <c r="BY172" s="107"/>
      <c r="CI172" s="112"/>
      <c r="CJ172" s="112"/>
      <c r="CK172" s="112"/>
      <c r="CL172" s="112"/>
      <c r="CM172" s="112"/>
      <c r="CN172" s="112"/>
      <c r="CO172" s="112"/>
      <c r="CP172" s="107"/>
      <c r="CQ172" s="107"/>
      <c r="CR172" s="107"/>
    </row>
  </sheetData>
  <sortState xmlns:xlrd2="http://schemas.microsoft.com/office/spreadsheetml/2017/richdata2" ref="A45:CT49">
    <sortCondition descending="1" ref="E45:E49"/>
  </sortState>
  <mergeCells count="24">
    <mergeCell ref="B69:U69"/>
    <mergeCell ref="B122:U122"/>
    <mergeCell ref="B51:D51"/>
    <mergeCell ref="B116:E116"/>
    <mergeCell ref="B169:E169"/>
    <mergeCell ref="B56:D56"/>
    <mergeCell ref="B58:N58"/>
    <mergeCell ref="B62:N62"/>
    <mergeCell ref="B59:N59"/>
    <mergeCell ref="B60:N60"/>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5" location="ANSG20!A1" display="ANSG20" xr:uid="{00000000-0004-0000-0000-000000000000}"/>
    <hyperlink ref="C87" location="ANSE21!A1" display="ANSE21" xr:uid="{00000000-0004-0000-0000-000001000000}"/>
    <hyperlink ref="C94" location="BIDF40!A1" display="BIDF40" xr:uid="{00000000-0004-0000-0000-000002000000}"/>
    <hyperlink ref="C104" location="BIDF22!A1" display="BIDF22" xr:uid="{00000000-0004-0000-0000-000003000000}"/>
    <hyperlink ref="C101" location="BIDO24!A1" display="BIDO24" xr:uid="{00000000-0004-0000-0000-000004000000}"/>
    <hyperlink ref="C98" location="BIDN32!A1" display="BIDN32" xr:uid="{00000000-0004-0000-0000-000005000000}"/>
    <hyperlink ref="C107" location="BIRJ22!A1" display="BIRJ22" xr:uid="{00000000-0004-0000-0000-000006000000}"/>
    <hyperlink ref="C106" location="BIRS38!A1" display="BIRS38" xr:uid="{00000000-0004-0000-0000-000007000000}"/>
    <hyperlink ref="C102" location="BIDS34!A1" display="BIDS34" xr:uid="{00000000-0004-0000-0000-000008000000}"/>
    <hyperlink ref="C103" location="BIDS23!A1" display="BIDS23" xr:uid="{00000000-0004-0000-0000-000009000000}"/>
    <hyperlink ref="C84" location="FFFIRY22!A1" display="FFFIRY22" xr:uid="{00000000-0004-0000-0000-00000A000000}"/>
    <hyperlink ref="C97" location="BIDY42!A1" display="BIDY42" xr:uid="{00000000-0004-0000-0000-00000B000000}"/>
    <hyperlink ref="C86" location="ANSE22!A1" display="ANSE22" xr:uid="{00000000-0004-0000-0000-00000C000000}"/>
    <hyperlink ref="C79" location="FFFIRO24!A1" display="FFFIRO24" xr:uid="{00000000-0004-0000-0000-00000D000000}"/>
    <hyperlink ref="C83" location="ANSG22!A1" display="ANSG22" xr:uid="{00000000-0004-0000-0000-00000E000000}"/>
    <hyperlink ref="C80" location="FFFIRF26!A1" display="FFFIRF26" xr:uid="{00000000-0004-0000-0000-00000F000000}"/>
    <hyperlink ref="C78" location="ANSE23!A1" display="ANSE23" xr:uid="{00000000-0004-0000-0000-000010000000}"/>
    <hyperlink ref="C81" location="IPVO26!A1" display="IPVO26" xr:uid="{00000000-0004-0000-0000-000011000000}"/>
    <hyperlink ref="C82" location="FFFIRE26!A1" display="FFFIRE26" xr:uid="{00000000-0004-0000-0000-000012000000}"/>
    <hyperlink ref="C114" location="'PMG25'!A1" display="PMG25" xr:uid="{00000000-0004-0000-0000-000013000000}"/>
    <hyperlink ref="C75" location="FFDPO23!A1" display="FFDPO23" xr:uid="{00000000-0004-0000-0000-000014000000}"/>
    <hyperlink ref="C138" location="ANSG20!A1" display="ANSG20" xr:uid="{00000000-0004-0000-0000-000015000000}"/>
    <hyperlink ref="C140" location="ANSE21!A1" display="ANSE21" xr:uid="{00000000-0004-0000-0000-000016000000}"/>
    <hyperlink ref="C147" location="BIDF40!A1" display="BIDF40" xr:uid="{00000000-0004-0000-0000-000017000000}"/>
    <hyperlink ref="C157" location="BIDF22!A1" display="BIDF22" xr:uid="{00000000-0004-0000-0000-000018000000}"/>
    <hyperlink ref="C154" location="BIDO24!A1" display="BIDO24" xr:uid="{00000000-0004-0000-0000-000019000000}"/>
    <hyperlink ref="C151" location="BIDN32!A1" display="BIDN32" xr:uid="{00000000-0004-0000-0000-00001A000000}"/>
    <hyperlink ref="C160" location="BIRJ22!A1" display="BIRJ22" xr:uid="{00000000-0004-0000-0000-00001B000000}"/>
    <hyperlink ref="C159" location="BIRS38!A1" display="BIRS38" xr:uid="{00000000-0004-0000-0000-00001C000000}"/>
    <hyperlink ref="C155" location="BIDS34!A1" display="BIDS34" xr:uid="{00000000-0004-0000-0000-00001D000000}"/>
    <hyperlink ref="C156" location="BIDS23!A1" display="BIDS23" xr:uid="{00000000-0004-0000-0000-00001E000000}"/>
    <hyperlink ref="C137" location="FFFIRY22!A1" display="FFFIRY22" xr:uid="{00000000-0004-0000-0000-00001F000000}"/>
    <hyperlink ref="C150" location="BIDY42!A1" display="BIDY42" xr:uid="{00000000-0004-0000-0000-000020000000}"/>
    <hyperlink ref="C139" location="ANSE22!A1" display="ANSE22" xr:uid="{00000000-0004-0000-0000-000021000000}"/>
    <hyperlink ref="C132" location="FFFIRO24!A1" display="FFFIRO24" xr:uid="{00000000-0004-0000-0000-000022000000}"/>
    <hyperlink ref="C136" location="ANSG22!A1" display="ANSG22" xr:uid="{00000000-0004-0000-0000-000023000000}"/>
    <hyperlink ref="C133" location="FFFIRF26!A1" display="FFFIRF26" xr:uid="{00000000-0004-0000-0000-000024000000}"/>
    <hyperlink ref="C131" location="ANSE23!A1" display="ANSE23" xr:uid="{00000000-0004-0000-0000-000025000000}"/>
    <hyperlink ref="C134" location="IPVO26!A1" display="IPVO26" xr:uid="{00000000-0004-0000-0000-000026000000}"/>
    <hyperlink ref="C135" location="FFFIRE26!A1" display="FFFIRE26" xr:uid="{00000000-0004-0000-0000-000027000000}"/>
    <hyperlink ref="C167" location="'PMG25'!A1" display="PMG25" xr:uid="{00000000-0004-0000-0000-000028000000}"/>
    <hyperlink ref="C128" location="FFDPO23!A1" display="FFDPO23" xr:uid="{00000000-0004-0000-0000-000029000000}"/>
    <hyperlink ref="C20" location="ANSG20!A1" display="ANSG20" xr:uid="{00000000-0004-0000-0000-00002A000000}"/>
    <hyperlink ref="C22" location="ANSE21!A1" display="ANSE21" xr:uid="{00000000-0004-0000-0000-00002B000000}"/>
    <hyperlink ref="C29" location="BIDF40!A1" display="BIDF40" xr:uid="{00000000-0004-0000-0000-00002C000000}"/>
    <hyperlink ref="C39" location="BIDF22!A1" display="BIDF22" xr:uid="{00000000-0004-0000-0000-00002D000000}"/>
    <hyperlink ref="C36" location="BIDO24!A1" display="BIDO24" xr:uid="{00000000-0004-0000-0000-00002E000000}"/>
    <hyperlink ref="C34" location="BIDN32!A1" display="BIDN32" xr:uid="{00000000-0004-0000-0000-00002F000000}"/>
    <hyperlink ref="C42" location="BIRJ22!A1" display="BIRJ22" xr:uid="{00000000-0004-0000-0000-000030000000}"/>
    <hyperlink ref="C41" location="BIRS38!A1" display="BIRS38" xr:uid="{00000000-0004-0000-0000-000031000000}"/>
    <hyperlink ref="C37" location="BIDS34!A1" display="BIDS34" xr:uid="{00000000-0004-0000-0000-000032000000}"/>
    <hyperlink ref="C38" location="BIDS23!A1" display="BIDS23" xr:uid="{00000000-0004-0000-0000-000033000000}"/>
    <hyperlink ref="C19" location="FFFIRY22!A1" display="FFFIRY22" xr:uid="{00000000-0004-0000-0000-000034000000}"/>
    <hyperlink ref="C32" location="BIDY42!A1" display="BIDY42" xr:uid="{00000000-0004-0000-0000-000035000000}"/>
    <hyperlink ref="C21" location="ANSE22!A1" display="ANSE22" xr:uid="{00000000-0004-0000-0000-000036000000}"/>
    <hyperlink ref="C14" location="FFFIRO24!A1" display="FFFIRO24" xr:uid="{00000000-0004-0000-0000-000037000000}"/>
    <hyperlink ref="C18" location="ANSG22!A1" display="ANSG22" xr:uid="{00000000-0004-0000-0000-000038000000}"/>
    <hyperlink ref="C15" location="FFFIRF26!A1" display="FFFIRF26" xr:uid="{00000000-0004-0000-0000-000039000000}"/>
    <hyperlink ref="C13" location="ANSE23!A1" display="ANSE23" xr:uid="{00000000-0004-0000-0000-00003A000000}"/>
    <hyperlink ref="C16" location="IPVO26!A1" display="IPVO26" xr:uid="{00000000-0004-0000-0000-00003B000000}"/>
    <hyperlink ref="C17" location="FFFIRE26!A1" display="FFFIRE26" xr:uid="{00000000-0004-0000-0000-00003C000000}"/>
    <hyperlink ref="C49" location="'PMG25'!A1" display="PMG25" xr:uid="{00000000-0004-0000-0000-00003D000000}"/>
    <hyperlink ref="C10" location="FFDPO23!A1" display="FFDPO23" xr:uid="{00000000-0004-0000-0000-00003E000000}"/>
    <hyperlink ref="C12" location="GOBD23!A1" display="GOBD23" xr:uid="{00000000-0004-0000-0000-00003F000000}"/>
    <hyperlink ref="C77" location="GOBD23!A1" display="GOBD23" xr:uid="{00000000-0004-0000-0000-000040000000}"/>
    <hyperlink ref="C130" location="GOBD23!A1" display="GOBD23" xr:uid="{00000000-0004-0000-0000-000041000000}"/>
    <hyperlink ref="C99" location="BIDN44!A1" display="BIDN44" xr:uid="{00000000-0004-0000-0000-000042000000}"/>
    <hyperlink ref="C152" location="BIDN44!A1" display="BIDN44" xr:uid="{00000000-0004-0000-0000-000043000000}"/>
    <hyperlink ref="C25" location="BNAJ26!A1" display="BNAJ26" xr:uid="{00000000-0004-0000-0000-000044000000}"/>
    <hyperlink ref="C48" location="'PMY25'!A1" display="PMY25" xr:uid="{00000000-0004-0000-0000-000045000000}"/>
    <hyperlink ref="C90" location="BNAJ26!A1" display="BNAJ26" xr:uid="{00000000-0004-0000-0000-000046000000}"/>
    <hyperlink ref="C112" location="'PMY25'!A1" display="PMY25" xr:uid="{00000000-0004-0000-0000-000047000000}"/>
    <hyperlink ref="C143" location="BNAJ26!A1" display="BNAJ26" xr:uid="{00000000-0004-0000-0000-000048000000}"/>
    <hyperlink ref="C165" location="'PMY25'!A1" display="PMY25" xr:uid="{00000000-0004-0000-0000-000049000000}"/>
    <hyperlink ref="C46" location="'PMD24'!A1" display="PMD24" xr:uid="{00000000-0004-0000-0000-00004A000000}"/>
    <hyperlink ref="C89" location="BNAM27!A1" display="BNAM27" xr:uid="{00000000-0004-0000-0000-00004B000000}"/>
    <hyperlink ref="C24" location="BNAM27!A1" display="BNAM27" xr:uid="{00000000-0004-0000-0000-00004C000000}"/>
    <hyperlink ref="C142" location="BNAM27!A1" display="BNAM27" xr:uid="{00000000-0004-0000-0000-00004D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0"/>
  <sheetViews>
    <sheetView showGridLines="0" zoomScaleNormal="100" workbookViewId="0">
      <pane xSplit="2" topLeftCell="C1" activePane="topRight" state="frozen"/>
      <selection activeCell="B46" sqref="B46:E46"/>
      <selection pane="top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bestFit="1" customWidth="1"/>
    <col min="5" max="5" width="13.7109375" style="1" customWidth="1"/>
    <col min="6" max="13" width="11.7109375" style="1" bestFit="1" customWidth="1"/>
    <col min="14" max="17" width="11.5703125" style="1" bestFit="1" customWidth="1"/>
    <col min="18" max="16384" width="11.42578125" style="1"/>
  </cols>
  <sheetData>
    <row r="1" spans="1:17" ht="28.5" customHeight="1" x14ac:dyDescent="0.3">
      <c r="B1" s="156" t="s">
        <v>56</v>
      </c>
      <c r="C1" s="156"/>
      <c r="D1" s="156"/>
      <c r="E1" s="156"/>
    </row>
    <row r="2" spans="1:17" ht="17.25" x14ac:dyDescent="0.3">
      <c r="B2" s="5" t="s">
        <v>64</v>
      </c>
      <c r="E2" s="16"/>
    </row>
    <row r="4" spans="1:17" ht="30.75" customHeight="1" x14ac:dyDescent="0.3">
      <c r="B4" s="175" t="s">
        <v>166</v>
      </c>
      <c r="C4" s="175"/>
      <c r="D4" s="175"/>
      <c r="M4" s="130"/>
      <c r="N4" s="130"/>
      <c r="O4" s="130"/>
      <c r="P4" s="130"/>
      <c r="Q4" s="130"/>
    </row>
    <row r="5" spans="1:17" ht="15.75" customHeight="1" x14ac:dyDescent="0.3">
      <c r="B5" s="172" t="s">
        <v>0</v>
      </c>
      <c r="C5" s="159" t="s">
        <v>1</v>
      </c>
      <c r="D5" s="159" t="s">
        <v>114</v>
      </c>
      <c r="F5" s="6">
        <v>2022</v>
      </c>
      <c r="G5" s="6">
        <v>2022</v>
      </c>
      <c r="H5" s="6">
        <v>2022</v>
      </c>
      <c r="I5" s="6">
        <v>2022</v>
      </c>
      <c r="J5" s="6">
        <v>2022</v>
      </c>
      <c r="K5" s="6">
        <v>2022</v>
      </c>
      <c r="L5" s="6">
        <v>2022</v>
      </c>
      <c r="M5" s="6">
        <v>2022</v>
      </c>
      <c r="N5" s="6">
        <v>2022</v>
      </c>
      <c r="O5" s="6">
        <v>2022</v>
      </c>
      <c r="P5" s="6">
        <v>2022</v>
      </c>
      <c r="Q5" s="6">
        <v>2022</v>
      </c>
    </row>
    <row r="6" spans="1:17" x14ac:dyDescent="0.3">
      <c r="B6" s="173"/>
      <c r="C6" s="160"/>
      <c r="D6" s="16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6"/>
      <c r="B7" s="9" t="s">
        <v>3</v>
      </c>
      <c r="C7" s="9" t="s">
        <v>4</v>
      </c>
      <c r="D7" s="9" t="s">
        <v>108</v>
      </c>
      <c r="E7" s="7"/>
      <c r="F7" s="18">
        <v>0</v>
      </c>
      <c r="G7" s="18">
        <v>0</v>
      </c>
      <c r="H7" s="18">
        <v>0</v>
      </c>
      <c r="I7" s="18">
        <v>0</v>
      </c>
      <c r="J7" s="18">
        <v>523.21377179639296</v>
      </c>
      <c r="K7" s="18">
        <v>523.21377179639296</v>
      </c>
      <c r="L7" s="18">
        <v>523.21377179639296</v>
      </c>
      <c r="M7" s="18">
        <v>523.21377179639296</v>
      </c>
      <c r="N7" s="18">
        <v>523.21377179639296</v>
      </c>
      <c r="O7" s="18">
        <v>523.21377179639296</v>
      </c>
      <c r="P7" s="18">
        <v>523.21377179639296</v>
      </c>
      <c r="Q7" s="18">
        <v>523.21377179639296</v>
      </c>
    </row>
    <row r="8" spans="1:17" x14ac:dyDescent="0.3">
      <c r="A8" s="126"/>
      <c r="B8" s="9" t="s">
        <v>150</v>
      </c>
      <c r="C8" s="9" t="s">
        <v>151</v>
      </c>
      <c r="D8" s="9" t="s">
        <v>108</v>
      </c>
      <c r="E8" s="7"/>
      <c r="F8" s="17">
        <v>135.6715682129838</v>
      </c>
      <c r="G8" s="17">
        <v>140.04258145252277</v>
      </c>
      <c r="H8" s="17">
        <v>146.97276781268872</v>
      </c>
      <c r="I8" s="17">
        <v>154.89293217922489</v>
      </c>
      <c r="J8" s="17">
        <v>165.23954659231299</v>
      </c>
      <c r="K8" s="17">
        <v>174.24497732609376</v>
      </c>
      <c r="L8" s="17">
        <v>182.84815505075468</v>
      </c>
      <c r="M8" s="17">
        <v>195.16043222245199</v>
      </c>
      <c r="N8" s="17">
        <v>208.97077855332489</v>
      </c>
      <c r="O8" s="17">
        <v>208.97077855332489</v>
      </c>
      <c r="P8" s="17">
        <v>208.97077855332489</v>
      </c>
      <c r="Q8" s="17">
        <v>208.97077855332489</v>
      </c>
    </row>
    <row r="9" spans="1:17" x14ac:dyDescent="0.3">
      <c r="A9" s="126"/>
      <c r="B9" s="9" t="s">
        <v>143</v>
      </c>
      <c r="C9" s="9" t="s">
        <v>144</v>
      </c>
      <c r="D9" s="9" t="s">
        <v>108</v>
      </c>
      <c r="E9" s="7"/>
      <c r="F9" s="17">
        <v>95.198951260287743</v>
      </c>
      <c r="G9" s="17">
        <v>98.266033640405169</v>
      </c>
      <c r="H9" s="17">
        <v>103.12885406929892</v>
      </c>
      <c r="I9" s="17">
        <v>108.68632901732703</v>
      </c>
      <c r="J9" s="17">
        <v>115.94641198234653</v>
      </c>
      <c r="K9" s="17">
        <v>122.26540403643152</v>
      </c>
      <c r="L9" s="17">
        <v>128.30214045572211</v>
      </c>
      <c r="M9" s="17">
        <v>136.94150307097192</v>
      </c>
      <c r="N9" s="17">
        <v>146.63204107062512</v>
      </c>
      <c r="O9" s="17">
        <v>146.63204107062512</v>
      </c>
      <c r="P9" s="17">
        <v>146.63204107062512</v>
      </c>
      <c r="Q9" s="17">
        <v>146.63204107062512</v>
      </c>
    </row>
    <row r="10" spans="1:17" x14ac:dyDescent="0.3">
      <c r="A10" s="126"/>
      <c r="B10" s="9" t="s">
        <v>5</v>
      </c>
      <c r="C10" s="9" t="s">
        <v>6</v>
      </c>
      <c r="D10" s="9" t="s">
        <v>108</v>
      </c>
      <c r="E10" s="7"/>
      <c r="F10" s="18">
        <v>0</v>
      </c>
      <c r="G10" s="18">
        <v>0</v>
      </c>
      <c r="H10" s="18">
        <v>0</v>
      </c>
      <c r="I10" s="18">
        <v>0</v>
      </c>
      <c r="J10" s="18">
        <v>0</v>
      </c>
      <c r="K10" s="18">
        <v>0</v>
      </c>
      <c r="L10" s="18">
        <v>0</v>
      </c>
      <c r="M10" s="18">
        <v>0</v>
      </c>
      <c r="N10" s="18">
        <v>0</v>
      </c>
      <c r="O10" s="18">
        <v>0</v>
      </c>
      <c r="P10" s="18">
        <v>0</v>
      </c>
      <c r="Q10" s="18">
        <v>0</v>
      </c>
    </row>
    <row r="11" spans="1:17" x14ac:dyDescent="0.3">
      <c r="A11" s="126"/>
      <c r="B11" s="9" t="s">
        <v>19</v>
      </c>
      <c r="C11" s="9" t="s">
        <v>20</v>
      </c>
      <c r="D11" s="9" t="s">
        <v>108</v>
      </c>
      <c r="E11" s="7"/>
      <c r="F11" s="17">
        <v>4.1050672000000006</v>
      </c>
      <c r="G11" s="17">
        <v>0</v>
      </c>
      <c r="H11" s="17">
        <v>0</v>
      </c>
      <c r="I11" s="17">
        <v>4.3613087999999998</v>
      </c>
      <c r="J11" s="17">
        <v>0</v>
      </c>
      <c r="K11" s="17">
        <v>0</v>
      </c>
      <c r="L11" s="17">
        <v>4.5786112000000001</v>
      </c>
      <c r="M11" s="17">
        <v>0</v>
      </c>
      <c r="N11" s="17">
        <v>0</v>
      </c>
      <c r="O11" s="17">
        <v>4.6732232799999993</v>
      </c>
      <c r="P11" s="17">
        <v>0</v>
      </c>
      <c r="Q11" s="17">
        <v>0</v>
      </c>
    </row>
    <row r="12" spans="1:17" x14ac:dyDescent="0.3">
      <c r="A12" s="126"/>
      <c r="B12" s="9" t="s">
        <v>17</v>
      </c>
      <c r="C12" s="9" t="s">
        <v>18</v>
      </c>
      <c r="D12" s="9" t="s">
        <v>108</v>
      </c>
      <c r="E12" s="7"/>
      <c r="F12" s="18">
        <v>6.6041026047730194</v>
      </c>
      <c r="G12" s="18">
        <v>6.6668966137115628</v>
      </c>
      <c r="H12" s="18">
        <v>6.7302876890184304</v>
      </c>
      <c r="I12" s="18">
        <v>6.7942815077996741</v>
      </c>
      <c r="J12" s="18">
        <v>6.8588838011411628</v>
      </c>
      <c r="K12" s="18">
        <v>6.9241003546218396</v>
      </c>
      <c r="L12" s="18">
        <v>6.9899370088318626</v>
      </c>
      <c r="M12" s="18">
        <v>7.0563996598956651</v>
      </c>
      <c r="N12" s="18">
        <v>0</v>
      </c>
      <c r="O12" s="18">
        <v>0</v>
      </c>
      <c r="P12" s="18">
        <v>0</v>
      </c>
      <c r="Q12" s="18">
        <v>0</v>
      </c>
    </row>
    <row r="13" spans="1:17" x14ac:dyDescent="0.3">
      <c r="A13" s="126"/>
      <c r="B13" s="9" t="s">
        <v>7</v>
      </c>
      <c r="C13" s="9" t="s">
        <v>8</v>
      </c>
      <c r="D13" s="9" t="s">
        <v>108</v>
      </c>
      <c r="E13" s="7"/>
      <c r="F13" s="18">
        <v>0</v>
      </c>
      <c r="G13" s="18">
        <v>0</v>
      </c>
      <c r="H13" s="18">
        <v>0</v>
      </c>
      <c r="I13" s="18">
        <v>0</v>
      </c>
      <c r="J13" s="18">
        <v>0</v>
      </c>
      <c r="K13" s="18">
        <v>0</v>
      </c>
      <c r="L13" s="18">
        <v>0</v>
      </c>
      <c r="M13" s="18">
        <v>0</v>
      </c>
      <c r="N13" s="18">
        <v>0</v>
      </c>
      <c r="O13" s="18">
        <v>0</v>
      </c>
      <c r="P13" s="18">
        <v>0</v>
      </c>
      <c r="Q13" s="18">
        <v>0</v>
      </c>
    </row>
    <row r="14" spans="1:17" x14ac:dyDescent="0.3">
      <c r="A14" s="126"/>
      <c r="B14" s="9" t="s">
        <v>9</v>
      </c>
      <c r="C14" s="9" t="s">
        <v>10</v>
      </c>
      <c r="D14" s="9" t="s">
        <v>108</v>
      </c>
      <c r="E14" s="7"/>
      <c r="F14" s="18">
        <v>0</v>
      </c>
      <c r="G14" s="18">
        <v>0</v>
      </c>
      <c r="H14" s="18">
        <v>0</v>
      </c>
      <c r="I14" s="18">
        <v>0</v>
      </c>
      <c r="J14" s="18">
        <v>0</v>
      </c>
      <c r="K14" s="18">
        <v>0</v>
      </c>
      <c r="L14" s="18">
        <v>0</v>
      </c>
      <c r="M14" s="18">
        <v>0</v>
      </c>
      <c r="N14" s="18">
        <v>0</v>
      </c>
      <c r="O14" s="18">
        <v>0</v>
      </c>
      <c r="P14" s="18">
        <v>0</v>
      </c>
      <c r="Q14" s="18">
        <v>0</v>
      </c>
    </row>
    <row r="15" spans="1:17" x14ac:dyDescent="0.3">
      <c r="A15" s="126"/>
      <c r="B15" s="9" t="s">
        <v>11</v>
      </c>
      <c r="C15" s="9" t="s">
        <v>12</v>
      </c>
      <c r="D15" s="9" t="s">
        <v>108</v>
      </c>
      <c r="E15" s="7"/>
      <c r="F15" s="18">
        <v>0</v>
      </c>
      <c r="G15" s="18">
        <v>0</v>
      </c>
      <c r="H15" s="18">
        <v>0</v>
      </c>
      <c r="I15" s="18">
        <v>0</v>
      </c>
      <c r="J15" s="18">
        <v>0</v>
      </c>
      <c r="K15" s="18">
        <v>0</v>
      </c>
      <c r="L15" s="18">
        <v>0</v>
      </c>
      <c r="M15" s="18">
        <v>0</v>
      </c>
      <c r="N15" s="18">
        <v>0</v>
      </c>
      <c r="O15" s="18">
        <v>0</v>
      </c>
      <c r="P15" s="18">
        <v>0</v>
      </c>
      <c r="Q15" s="18">
        <v>0</v>
      </c>
    </row>
    <row r="16" spans="1:17" x14ac:dyDescent="0.3">
      <c r="A16" s="126"/>
      <c r="B16" s="9" t="s">
        <v>174</v>
      </c>
      <c r="C16" s="9" t="s">
        <v>175</v>
      </c>
      <c r="D16" s="9" t="s">
        <v>112</v>
      </c>
      <c r="E16" s="7"/>
      <c r="F16" s="18">
        <v>0</v>
      </c>
      <c r="G16" s="18">
        <v>0</v>
      </c>
      <c r="H16" s="18">
        <v>0</v>
      </c>
      <c r="I16" s="18">
        <v>0</v>
      </c>
      <c r="J16" s="18">
        <v>0</v>
      </c>
      <c r="K16" s="18">
        <v>0</v>
      </c>
      <c r="L16" s="18">
        <v>0</v>
      </c>
      <c r="M16" s="18">
        <v>0</v>
      </c>
      <c r="N16" s="18">
        <v>0</v>
      </c>
      <c r="O16" s="18">
        <v>0</v>
      </c>
      <c r="P16" s="18">
        <v>0</v>
      </c>
      <c r="Q16" s="18">
        <v>0</v>
      </c>
    </row>
    <row r="17" spans="1:17" x14ac:dyDescent="0.3">
      <c r="A17" s="126"/>
      <c r="B17" s="9" t="s">
        <v>178</v>
      </c>
      <c r="C17" s="9" t="s">
        <v>179</v>
      </c>
      <c r="D17" s="9" t="s">
        <v>112</v>
      </c>
      <c r="E17" s="7"/>
      <c r="F17" s="18">
        <v>0</v>
      </c>
      <c r="G17" s="18">
        <v>0</v>
      </c>
      <c r="H17" s="18">
        <v>0</v>
      </c>
      <c r="I17" s="18">
        <v>0</v>
      </c>
      <c r="J17" s="18">
        <v>0</v>
      </c>
      <c r="K17" s="18">
        <v>0</v>
      </c>
      <c r="L17" s="18">
        <v>0</v>
      </c>
      <c r="M17" s="18">
        <v>0</v>
      </c>
      <c r="N17" s="18">
        <v>0</v>
      </c>
      <c r="O17" s="18">
        <v>0</v>
      </c>
      <c r="P17" s="18">
        <v>0</v>
      </c>
      <c r="Q17" s="18">
        <v>0</v>
      </c>
    </row>
    <row r="18" spans="1:17" x14ac:dyDescent="0.3">
      <c r="A18" s="126"/>
      <c r="B18" s="9" t="s">
        <v>160</v>
      </c>
      <c r="C18" s="9" t="s">
        <v>161</v>
      </c>
      <c r="D18" s="9" t="s">
        <v>112</v>
      </c>
      <c r="E18" s="7"/>
      <c r="F18" s="17">
        <v>0</v>
      </c>
      <c r="G18" s="17">
        <v>0</v>
      </c>
      <c r="H18" s="17">
        <v>0</v>
      </c>
      <c r="I18" s="17">
        <v>0</v>
      </c>
      <c r="J18" s="17">
        <v>201.92307692307693</v>
      </c>
      <c r="K18" s="17">
        <v>0</v>
      </c>
      <c r="L18" s="17">
        <v>0</v>
      </c>
      <c r="M18" s="17">
        <v>201.92307692307693</v>
      </c>
      <c r="N18" s="17">
        <v>0</v>
      </c>
      <c r="O18" s="17">
        <v>0</v>
      </c>
      <c r="P18" s="17">
        <v>201.92307692307693</v>
      </c>
      <c r="Q18" s="17">
        <v>0</v>
      </c>
    </row>
    <row r="19" spans="1:17" x14ac:dyDescent="0.3">
      <c r="A19" s="126"/>
      <c r="B19" s="9" t="s">
        <v>176</v>
      </c>
      <c r="C19" s="9" t="s">
        <v>177</v>
      </c>
      <c r="D19" s="9" t="s">
        <v>112</v>
      </c>
      <c r="E19" s="7"/>
      <c r="F19" s="17">
        <v>0</v>
      </c>
      <c r="G19" s="17">
        <v>0</v>
      </c>
      <c r="H19" s="17">
        <v>0</v>
      </c>
      <c r="I19" s="17">
        <v>0</v>
      </c>
      <c r="J19" s="17">
        <v>0</v>
      </c>
      <c r="K19" s="17">
        <v>0</v>
      </c>
      <c r="L19" s="17">
        <v>0</v>
      </c>
      <c r="M19" s="17">
        <v>0</v>
      </c>
      <c r="N19" s="17">
        <v>0</v>
      </c>
      <c r="O19" s="17">
        <v>0</v>
      </c>
      <c r="P19" s="17">
        <v>0</v>
      </c>
      <c r="Q19" s="17">
        <v>0</v>
      </c>
    </row>
    <row r="20" spans="1:17" x14ac:dyDescent="0.3">
      <c r="A20" s="126"/>
      <c r="B20" s="9" t="s">
        <v>52</v>
      </c>
      <c r="C20" s="9" t="s">
        <v>53</v>
      </c>
      <c r="D20" s="9" t="s">
        <v>112</v>
      </c>
      <c r="E20" s="7"/>
      <c r="F20" s="17">
        <v>0</v>
      </c>
      <c r="G20" s="17">
        <v>3.5214128711999999</v>
      </c>
      <c r="H20" s="17">
        <v>0</v>
      </c>
      <c r="I20" s="17">
        <v>0</v>
      </c>
      <c r="J20" s="17">
        <v>0</v>
      </c>
      <c r="K20" s="17">
        <v>0</v>
      </c>
      <c r="L20" s="17">
        <v>0</v>
      </c>
      <c r="M20" s="17">
        <v>3.5214128711999999</v>
      </c>
      <c r="N20" s="17">
        <v>0</v>
      </c>
      <c r="O20" s="17">
        <v>0</v>
      </c>
      <c r="P20" s="17">
        <v>0</v>
      </c>
      <c r="Q20" s="17">
        <v>0</v>
      </c>
    </row>
    <row r="21" spans="1:17" x14ac:dyDescent="0.3">
      <c r="A21" s="126"/>
      <c r="B21" s="9" t="s">
        <v>13</v>
      </c>
      <c r="C21" s="9" t="s">
        <v>14</v>
      </c>
      <c r="D21" s="9" t="s">
        <v>108</v>
      </c>
      <c r="E21" s="7"/>
      <c r="F21" s="17">
        <v>17.757900699163265</v>
      </c>
      <c r="G21" s="17">
        <v>18.022708386671933</v>
      </c>
      <c r="H21" s="17">
        <v>18.601186452026706</v>
      </c>
      <c r="I21" s="17">
        <v>19.293919368010481</v>
      </c>
      <c r="J21" s="17">
        <v>20.150384078401821</v>
      </c>
      <c r="K21" s="17">
        <v>20.646605325253141</v>
      </c>
      <c r="L21" s="17">
        <v>21.927104855641346</v>
      </c>
      <c r="M21" s="17">
        <v>23.303784715900271</v>
      </c>
      <c r="N21" s="17">
        <v>24.893114883966181</v>
      </c>
      <c r="O21" s="17">
        <v>24.893114883966181</v>
      </c>
      <c r="P21" s="17">
        <v>24.893114883966181</v>
      </c>
      <c r="Q21" s="17">
        <v>24.893114883966181</v>
      </c>
    </row>
    <row r="22" spans="1:17" x14ac:dyDescent="0.3">
      <c r="A22" s="126"/>
      <c r="B22" s="9" t="s">
        <v>15</v>
      </c>
      <c r="C22" s="9" t="s">
        <v>16</v>
      </c>
      <c r="D22" s="9" t="s">
        <v>108</v>
      </c>
      <c r="E22" s="7"/>
      <c r="F22" s="17">
        <v>7.9951780070567846</v>
      </c>
      <c r="G22" s="17">
        <v>8.1004691914060025</v>
      </c>
      <c r="H22" s="17">
        <v>8.2071507754885484</v>
      </c>
      <c r="I22" s="17">
        <v>8.315243826028885</v>
      </c>
      <c r="J22" s="17">
        <v>8.4247483430297194</v>
      </c>
      <c r="K22" s="17">
        <v>8.5356854032092198</v>
      </c>
      <c r="L22" s="17">
        <v>8.6480971097828405</v>
      </c>
      <c r="M22" s="17">
        <v>8.7620045594714622</v>
      </c>
      <c r="N22" s="17">
        <v>8.8773866756691469</v>
      </c>
      <c r="O22" s="17">
        <v>8.8773866756691451</v>
      </c>
      <c r="P22" s="17">
        <v>8.8773866756691451</v>
      </c>
      <c r="Q22" s="17">
        <v>8.8773866756691451</v>
      </c>
    </row>
    <row r="23" spans="1:17" x14ac:dyDescent="0.3">
      <c r="A23" s="126"/>
      <c r="B23" s="9" t="s">
        <v>21</v>
      </c>
      <c r="C23" s="9" t="s">
        <v>22</v>
      </c>
      <c r="D23" s="9" t="s">
        <v>108</v>
      </c>
      <c r="E23" s="7"/>
      <c r="F23" s="17">
        <v>0.86364874334163899</v>
      </c>
      <c r="G23" s="17">
        <v>0.87502243369878174</v>
      </c>
      <c r="H23" s="17">
        <v>0.8865462967331118</v>
      </c>
      <c r="I23" s="17">
        <v>0.89822263805924685</v>
      </c>
      <c r="J23" s="17">
        <v>0.91005144767718715</v>
      </c>
      <c r="K23" s="17">
        <v>0.92203501119878162</v>
      </c>
      <c r="L23" s="17">
        <v>0.9341778561627907</v>
      </c>
      <c r="M23" s="17">
        <v>0.94648226985049833</v>
      </c>
      <c r="N23" s="17">
        <v>0.9589459948615725</v>
      </c>
      <c r="O23" s="17">
        <v>0.95894598486157245</v>
      </c>
      <c r="P23" s="17">
        <v>0.95894598486157245</v>
      </c>
      <c r="Q23" s="17">
        <v>0.95894598486157245</v>
      </c>
    </row>
    <row r="24" spans="1:17" x14ac:dyDescent="0.3">
      <c r="A24" s="126"/>
      <c r="B24" s="9" t="s">
        <v>23</v>
      </c>
      <c r="C24" s="9" t="s">
        <v>24</v>
      </c>
      <c r="D24" s="9" t="s">
        <v>108</v>
      </c>
      <c r="E24" s="7"/>
      <c r="F24" s="17">
        <v>4.8175040000000002E-2</v>
      </c>
      <c r="G24" s="17">
        <v>4.8893440000000003E-2</v>
      </c>
      <c r="H24" s="17">
        <v>5.0462779999999999E-2</v>
      </c>
      <c r="I24" s="17">
        <v>5.2342079999999999E-2</v>
      </c>
      <c r="J24" s="17">
        <v>5.4665559999999995E-2</v>
      </c>
      <c r="K24" s="17">
        <v>0</v>
      </c>
      <c r="L24" s="17">
        <v>0</v>
      </c>
      <c r="M24" s="17">
        <v>0</v>
      </c>
      <c r="N24" s="17">
        <v>0</v>
      </c>
      <c r="O24" s="17">
        <v>0</v>
      </c>
      <c r="P24" s="17">
        <v>0</v>
      </c>
      <c r="Q24" s="17">
        <v>0</v>
      </c>
    </row>
    <row r="25" spans="1:17" x14ac:dyDescent="0.3">
      <c r="A25" s="126"/>
      <c r="B25" s="9" t="s">
        <v>188</v>
      </c>
      <c r="C25" s="9" t="s">
        <v>189</v>
      </c>
      <c r="D25" s="9" t="s">
        <v>109</v>
      </c>
      <c r="E25" s="7"/>
      <c r="F25" s="17">
        <v>0</v>
      </c>
      <c r="G25" s="17">
        <v>0</v>
      </c>
      <c r="H25" s="17">
        <v>0</v>
      </c>
      <c r="I25" s="17">
        <v>0</v>
      </c>
      <c r="J25" s="17">
        <v>0</v>
      </c>
      <c r="K25" s="17">
        <v>0</v>
      </c>
      <c r="L25" s="17">
        <v>0</v>
      </c>
      <c r="M25" s="17">
        <v>0</v>
      </c>
      <c r="N25" s="17">
        <v>0</v>
      </c>
      <c r="O25" s="17">
        <v>0</v>
      </c>
      <c r="P25" s="17">
        <v>0</v>
      </c>
      <c r="Q25" s="17">
        <v>358.91512639611108</v>
      </c>
    </row>
    <row r="26" spans="1:17" customFormat="1" ht="6.75" customHeight="1" x14ac:dyDescent="0.3">
      <c r="B26" s="23"/>
      <c r="C26" s="14"/>
      <c r="D26" s="14"/>
      <c r="E26" s="68"/>
    </row>
    <row r="27" spans="1:17" ht="28.5" customHeight="1" x14ac:dyDescent="0.3">
      <c r="B27" s="170" t="s">
        <v>55</v>
      </c>
      <c r="C27" s="170"/>
      <c r="D27" s="170"/>
      <c r="E27" s="7"/>
      <c r="F27" s="88">
        <f>+SUM(F7:F25)</f>
        <v>268.24459176760627</v>
      </c>
      <c r="G27" s="88">
        <f t="shared" ref="G27:Q27" si="1">+SUM(G7:G25)</f>
        <v>275.54401802961621</v>
      </c>
      <c r="H27" s="88">
        <f t="shared" si="1"/>
        <v>284.57725587525442</v>
      </c>
      <c r="I27" s="88">
        <f t="shared" si="1"/>
        <v>303.29457941645023</v>
      </c>
      <c r="J27" s="88">
        <f t="shared" si="1"/>
        <v>1042.7215405243794</v>
      </c>
      <c r="K27" s="88">
        <f t="shared" si="1"/>
        <v>856.75257925320125</v>
      </c>
      <c r="L27" s="88">
        <f t="shared" si="1"/>
        <v>877.44199533328856</v>
      </c>
      <c r="M27" s="88">
        <f t="shared" si="1"/>
        <v>1100.8288680892119</v>
      </c>
      <c r="N27" s="88">
        <f t="shared" si="1"/>
        <v>913.54603897483992</v>
      </c>
      <c r="O27" s="88">
        <f t="shared" si="1"/>
        <v>918.21926224483991</v>
      </c>
      <c r="P27" s="88">
        <f t="shared" si="1"/>
        <v>1115.469115887917</v>
      </c>
      <c r="Q27" s="88">
        <f t="shared" si="1"/>
        <v>1272.4611653609509</v>
      </c>
    </row>
    <row r="28" spans="1:17" x14ac:dyDescent="0.3">
      <c r="B28" s="174" t="s">
        <v>181</v>
      </c>
      <c r="C28" s="174"/>
      <c r="D28" s="174"/>
      <c r="E28" s="7"/>
      <c r="F28" s="7"/>
      <c r="G28" s="7"/>
      <c r="H28" s="7"/>
      <c r="I28" s="7"/>
      <c r="J28" s="7"/>
      <c r="K28" s="7"/>
      <c r="L28" s="7"/>
      <c r="M28" s="7"/>
      <c r="N28" s="7"/>
      <c r="O28" s="7"/>
      <c r="P28" s="7"/>
      <c r="Q28" s="7"/>
    </row>
    <row r="29" spans="1:17" x14ac:dyDescent="0.3">
      <c r="B29" s="174"/>
      <c r="C29" s="174"/>
      <c r="D29" s="174"/>
      <c r="E29" s="7"/>
    </row>
    <row r="30" spans="1:17" ht="16.5" customHeight="1" x14ac:dyDescent="0.3">
      <c r="B30" s="151"/>
      <c r="C30" s="151"/>
      <c r="D30" s="151"/>
      <c r="E30" s="7"/>
    </row>
    <row r="31" spans="1:17" x14ac:dyDescent="0.3">
      <c r="B31" s="151"/>
      <c r="C31" s="151"/>
      <c r="D31" s="151"/>
      <c r="E31" s="7"/>
    </row>
    <row r="32" spans="1:17" x14ac:dyDescent="0.3">
      <c r="B32" s="110"/>
      <c r="C32" s="110"/>
      <c r="D32" s="110"/>
      <c r="E32" s="7"/>
    </row>
    <row r="33" spans="1:17" ht="25.5" customHeight="1" x14ac:dyDescent="0.3">
      <c r="B33" s="22" t="s">
        <v>163</v>
      </c>
      <c r="C33"/>
      <c r="D33"/>
      <c r="E33" s="7"/>
    </row>
    <row r="34" spans="1:17" ht="18" x14ac:dyDescent="0.3">
      <c r="B34" s="9" t="s">
        <v>220</v>
      </c>
      <c r="C34" s="9" t="s">
        <v>173</v>
      </c>
      <c r="D34" s="9" t="s">
        <v>164</v>
      </c>
      <c r="E34" s="7"/>
      <c r="F34" s="17">
        <v>0</v>
      </c>
      <c r="G34" s="17">
        <v>0</v>
      </c>
      <c r="H34" s="17">
        <v>0</v>
      </c>
      <c r="I34" s="17">
        <v>0</v>
      </c>
      <c r="J34" s="17">
        <v>6009.4449420000001</v>
      </c>
      <c r="K34" s="17">
        <v>0</v>
      </c>
      <c r="L34" s="17">
        <v>0</v>
      </c>
      <c r="M34" s="17">
        <v>0</v>
      </c>
      <c r="N34" s="17">
        <v>0</v>
      </c>
      <c r="O34" s="17">
        <v>0</v>
      </c>
      <c r="P34" s="17">
        <v>0</v>
      </c>
      <c r="Q34" s="17">
        <v>0</v>
      </c>
    </row>
    <row r="35" spans="1:17" customFormat="1" ht="6.75" customHeight="1" x14ac:dyDescent="0.3">
      <c r="B35" s="23"/>
      <c r="C35" s="14"/>
      <c r="D35" s="14"/>
      <c r="E35" s="68"/>
    </row>
    <row r="36" spans="1:17" ht="28.5" customHeight="1" x14ac:dyDescent="0.3">
      <c r="B36" s="170" t="s">
        <v>55</v>
      </c>
      <c r="C36" s="170"/>
      <c r="D36" s="170"/>
      <c r="E36" s="7"/>
      <c r="F36" s="88">
        <f>+SUM(F34:F34)</f>
        <v>0</v>
      </c>
      <c r="G36" s="88">
        <f t="shared" ref="G36:Q36" si="2">+SUM(G34:G34)</f>
        <v>0</v>
      </c>
      <c r="H36" s="88">
        <f t="shared" si="2"/>
        <v>0</v>
      </c>
      <c r="I36" s="88">
        <f t="shared" si="2"/>
        <v>0</v>
      </c>
      <c r="J36" s="88">
        <f t="shared" si="2"/>
        <v>6009.4449420000001</v>
      </c>
      <c r="K36" s="88">
        <f t="shared" si="2"/>
        <v>0</v>
      </c>
      <c r="L36" s="88">
        <f t="shared" si="2"/>
        <v>0</v>
      </c>
      <c r="M36" s="88">
        <f t="shared" si="2"/>
        <v>0</v>
      </c>
      <c r="N36" s="88">
        <f t="shared" si="2"/>
        <v>0</v>
      </c>
      <c r="O36" s="88">
        <f t="shared" si="2"/>
        <v>0</v>
      </c>
      <c r="P36" s="88">
        <f t="shared" si="2"/>
        <v>0</v>
      </c>
      <c r="Q36" s="88">
        <f t="shared" si="2"/>
        <v>0</v>
      </c>
    </row>
    <row r="37" spans="1:17" ht="15" customHeight="1" x14ac:dyDescent="0.3">
      <c r="B37" s="174" t="s">
        <v>221</v>
      </c>
      <c r="C37" s="174"/>
      <c r="D37" s="174"/>
      <c r="E37" s="7"/>
    </row>
    <row r="38" spans="1:17" ht="15" customHeight="1" x14ac:dyDescent="0.3">
      <c r="B38" s="174"/>
      <c r="C38" s="174"/>
      <c r="D38" s="174"/>
      <c r="E38" s="7"/>
    </row>
    <row r="39" spans="1:17" ht="15" customHeight="1" x14ac:dyDescent="0.3">
      <c r="B39" s="151"/>
      <c r="C39" s="151"/>
      <c r="D39" s="151"/>
      <c r="E39" s="133"/>
    </row>
    <row r="40" spans="1:17" x14ac:dyDescent="0.3">
      <c r="B40" s="1"/>
      <c r="C40" s="110"/>
      <c r="D40" s="110"/>
      <c r="E40" s="7"/>
    </row>
    <row r="41" spans="1:17" ht="30.75" customHeight="1" x14ac:dyDescent="0.3">
      <c r="B41" s="175" t="s">
        <v>117</v>
      </c>
      <c r="C41" s="175"/>
      <c r="D41" s="175"/>
      <c r="E41" s="7"/>
      <c r="F41" s="148"/>
      <c r="G41" s="148"/>
      <c r="H41" s="148"/>
      <c r="I41" s="148"/>
      <c r="J41" s="148"/>
      <c r="K41" s="148"/>
      <c r="L41" s="148"/>
      <c r="M41" s="148"/>
      <c r="N41" s="148"/>
      <c r="O41" s="149"/>
      <c r="P41" s="148"/>
      <c r="Q41" s="148"/>
    </row>
    <row r="42" spans="1:17" ht="16.5" customHeight="1" x14ac:dyDescent="0.3">
      <c r="B42" s="172" t="s">
        <v>0</v>
      </c>
      <c r="C42" s="159" t="s">
        <v>1</v>
      </c>
      <c r="D42" s="159" t="s">
        <v>114</v>
      </c>
      <c r="E42" s="7"/>
      <c r="F42" s="6">
        <v>2022</v>
      </c>
      <c r="G42" s="6">
        <v>2022</v>
      </c>
      <c r="H42" s="6">
        <v>2022</v>
      </c>
      <c r="I42" s="6">
        <v>2022</v>
      </c>
      <c r="J42" s="6">
        <v>2022</v>
      </c>
      <c r="K42" s="6">
        <v>2022</v>
      </c>
      <c r="L42" s="6">
        <v>2022</v>
      </c>
      <c r="M42" s="6">
        <v>2022</v>
      </c>
      <c r="N42" s="6">
        <v>2022</v>
      </c>
      <c r="O42" s="6">
        <v>2022</v>
      </c>
      <c r="P42" s="6">
        <v>2022</v>
      </c>
      <c r="Q42" s="6">
        <v>2022</v>
      </c>
    </row>
    <row r="43" spans="1:17" x14ac:dyDescent="0.3">
      <c r="B43" s="173"/>
      <c r="C43" s="160"/>
      <c r="D43" s="160"/>
      <c r="E43" s="7"/>
      <c r="F43" s="6">
        <v>1</v>
      </c>
      <c r="G43" s="6">
        <f>+F43+1</f>
        <v>2</v>
      </c>
      <c r="H43" s="6">
        <f t="shared" ref="H43:Q43" si="3">+G43+1</f>
        <v>3</v>
      </c>
      <c r="I43" s="6">
        <f t="shared" si="3"/>
        <v>4</v>
      </c>
      <c r="J43" s="6">
        <f t="shared" si="3"/>
        <v>5</v>
      </c>
      <c r="K43" s="6">
        <f t="shared" si="3"/>
        <v>6</v>
      </c>
      <c r="L43" s="6">
        <f t="shared" si="3"/>
        <v>7</v>
      </c>
      <c r="M43" s="6">
        <f t="shared" si="3"/>
        <v>8</v>
      </c>
      <c r="N43" s="6">
        <f t="shared" si="3"/>
        <v>9</v>
      </c>
      <c r="O43" s="6">
        <f t="shared" si="3"/>
        <v>10</v>
      </c>
      <c r="P43" s="6">
        <f t="shared" si="3"/>
        <v>11</v>
      </c>
      <c r="Q43" s="6">
        <f t="shared" si="3"/>
        <v>12</v>
      </c>
    </row>
    <row r="44" spans="1:17" x14ac:dyDescent="0.3">
      <c r="A44" s="126"/>
      <c r="B44" s="9" t="s">
        <v>27</v>
      </c>
      <c r="C44" s="9" t="s">
        <v>28</v>
      </c>
      <c r="D44" s="9" t="s">
        <v>111</v>
      </c>
      <c r="E44" s="7"/>
      <c r="F44" s="17">
        <v>0</v>
      </c>
      <c r="G44" s="17">
        <v>0</v>
      </c>
      <c r="H44" s="17">
        <v>0</v>
      </c>
      <c r="I44" s="17">
        <v>0</v>
      </c>
      <c r="J44" s="17">
        <v>0</v>
      </c>
      <c r="K44" s="17">
        <v>1.4257660471664431</v>
      </c>
      <c r="L44" s="17">
        <v>0</v>
      </c>
      <c r="M44" s="17">
        <v>0</v>
      </c>
      <c r="N44" s="17">
        <v>0</v>
      </c>
      <c r="O44" s="17">
        <v>0</v>
      </c>
      <c r="P44" s="17">
        <v>0</v>
      </c>
      <c r="Q44" s="17">
        <v>1.4257660471664431</v>
      </c>
    </row>
    <row r="45" spans="1:17" x14ac:dyDescent="0.3">
      <c r="A45" s="126"/>
      <c r="B45" s="9" t="s">
        <v>33</v>
      </c>
      <c r="C45" s="9" t="s">
        <v>34</v>
      </c>
      <c r="D45" s="9" t="s">
        <v>111</v>
      </c>
      <c r="E45" s="7"/>
      <c r="F45" s="17">
        <v>0</v>
      </c>
      <c r="G45" s="17">
        <v>0.98409061689473687</v>
      </c>
      <c r="H45" s="17">
        <v>0</v>
      </c>
      <c r="I45" s="17">
        <v>0</v>
      </c>
      <c r="J45" s="17">
        <v>0</v>
      </c>
      <c r="K45" s="17">
        <v>0</v>
      </c>
      <c r="L45" s="17">
        <v>0</v>
      </c>
      <c r="M45" s="17">
        <v>1.1507572835614037</v>
      </c>
      <c r="N45" s="17">
        <v>0</v>
      </c>
      <c r="O45" s="17">
        <v>0</v>
      </c>
      <c r="P45" s="17">
        <v>0</v>
      </c>
      <c r="Q45" s="17">
        <v>0</v>
      </c>
    </row>
    <row r="46" spans="1:17" x14ac:dyDescent="0.3">
      <c r="A46" s="126"/>
      <c r="B46" s="9" t="s">
        <v>29</v>
      </c>
      <c r="C46" s="9" t="s">
        <v>30</v>
      </c>
      <c r="D46" s="9" t="s">
        <v>111</v>
      </c>
      <c r="E46" s="7"/>
      <c r="F46" s="17">
        <v>0</v>
      </c>
      <c r="G46" s="17">
        <v>0</v>
      </c>
      <c r="H46" s="17">
        <v>0</v>
      </c>
      <c r="I46" s="17">
        <v>1.4459427699999992</v>
      </c>
      <c r="J46" s="17">
        <v>0</v>
      </c>
      <c r="K46" s="17">
        <v>0</v>
      </c>
      <c r="L46" s="17">
        <v>0</v>
      </c>
      <c r="M46" s="17">
        <v>0</v>
      </c>
      <c r="N46" s="17">
        <v>0</v>
      </c>
      <c r="O46" s="17">
        <v>1.4459427699999992</v>
      </c>
      <c r="P46" s="17">
        <v>0</v>
      </c>
      <c r="Q46" s="17">
        <v>0</v>
      </c>
    </row>
    <row r="47" spans="1:17" x14ac:dyDescent="0.3">
      <c r="A47" s="126"/>
      <c r="B47" s="9" t="s">
        <v>31</v>
      </c>
      <c r="C47" s="9" t="s">
        <v>32</v>
      </c>
      <c r="D47" s="9" t="s">
        <v>111</v>
      </c>
      <c r="E47" s="7"/>
      <c r="F47" s="17">
        <v>0</v>
      </c>
      <c r="G47" s="17">
        <v>2.4354049257142849</v>
      </c>
      <c r="H47" s="17">
        <v>0</v>
      </c>
      <c r="I47" s="17">
        <v>0</v>
      </c>
      <c r="J47" s="17">
        <v>0</v>
      </c>
      <c r="K47" s="17">
        <v>0</v>
      </c>
      <c r="L47" s="17">
        <v>0</v>
      </c>
      <c r="M47" s="17">
        <v>2.4354049257142849</v>
      </c>
      <c r="N47" s="17">
        <v>0</v>
      </c>
      <c r="O47" s="17">
        <v>0</v>
      </c>
      <c r="P47" s="17">
        <v>0</v>
      </c>
      <c r="Q47" s="17">
        <v>0</v>
      </c>
    </row>
    <row r="48" spans="1:17" x14ac:dyDescent="0.3">
      <c r="A48" s="126"/>
      <c r="B48" s="9" t="s">
        <v>37</v>
      </c>
      <c r="C48" s="9" t="s">
        <v>38</v>
      </c>
      <c r="D48" s="9" t="s">
        <v>111</v>
      </c>
      <c r="E48" s="7"/>
      <c r="F48" s="17">
        <v>0</v>
      </c>
      <c r="G48" s="17">
        <v>0</v>
      </c>
      <c r="H48" s="17">
        <v>0</v>
      </c>
      <c r="I48" s="17">
        <v>0</v>
      </c>
      <c r="J48" s="17">
        <v>0</v>
      </c>
      <c r="K48" s="17">
        <v>0</v>
      </c>
      <c r="L48" s="17">
        <v>0</v>
      </c>
      <c r="M48" s="17">
        <v>0</v>
      </c>
      <c r="N48" s="17">
        <v>0</v>
      </c>
      <c r="O48" s="17">
        <v>0.23944548509997562</v>
      </c>
      <c r="P48" s="17">
        <v>0</v>
      </c>
      <c r="Q48" s="17">
        <v>0</v>
      </c>
    </row>
    <row r="49" spans="1:17" x14ac:dyDescent="0.3">
      <c r="A49" s="126"/>
      <c r="B49" s="9" t="s">
        <v>35</v>
      </c>
      <c r="C49" s="9" t="s">
        <v>36</v>
      </c>
      <c r="D49" s="9" t="s">
        <v>111</v>
      </c>
      <c r="E49" s="7"/>
      <c r="F49" s="17">
        <v>0</v>
      </c>
      <c r="G49" s="17">
        <v>0</v>
      </c>
      <c r="H49" s="17">
        <v>0</v>
      </c>
      <c r="I49" s="17">
        <v>0</v>
      </c>
      <c r="J49" s="17">
        <v>0.19690853</v>
      </c>
      <c r="K49" s="17">
        <v>0</v>
      </c>
      <c r="L49" s="17">
        <v>0</v>
      </c>
      <c r="M49" s="17">
        <v>0</v>
      </c>
      <c r="N49" s="17">
        <v>0</v>
      </c>
      <c r="O49" s="17">
        <v>0</v>
      </c>
      <c r="P49" s="17">
        <v>0.24465340619047593</v>
      </c>
      <c r="Q49" s="17">
        <v>0</v>
      </c>
    </row>
    <row r="50" spans="1:17" x14ac:dyDescent="0.3">
      <c r="A50" s="126"/>
      <c r="B50" s="9" t="s">
        <v>155</v>
      </c>
      <c r="C50" s="9" t="s">
        <v>156</v>
      </c>
      <c r="D50" s="9" t="s">
        <v>111</v>
      </c>
      <c r="E50" s="7"/>
      <c r="F50" s="17">
        <v>0</v>
      </c>
      <c r="G50" s="17">
        <v>0</v>
      </c>
      <c r="H50" s="17">
        <v>0</v>
      </c>
      <c r="I50" s="17">
        <v>0</v>
      </c>
      <c r="J50" s="17">
        <v>0</v>
      </c>
      <c r="K50" s="17">
        <v>0</v>
      </c>
      <c r="L50" s="17">
        <v>0</v>
      </c>
      <c r="M50" s="17">
        <v>0</v>
      </c>
      <c r="N50" s="17">
        <v>0</v>
      </c>
      <c r="O50" s="17">
        <v>0</v>
      </c>
      <c r="P50" s="17">
        <v>0</v>
      </c>
      <c r="Q50" s="17">
        <v>0</v>
      </c>
    </row>
    <row r="51" spans="1:17" x14ac:dyDescent="0.3">
      <c r="A51" s="126"/>
      <c r="B51" s="9" t="s">
        <v>190</v>
      </c>
      <c r="C51" s="9" t="s">
        <v>243</v>
      </c>
      <c r="D51" s="9" t="s">
        <v>111</v>
      </c>
      <c r="E51" s="7"/>
      <c r="F51" s="17">
        <v>0</v>
      </c>
      <c r="G51" s="17">
        <v>0</v>
      </c>
      <c r="H51" s="17">
        <v>0</v>
      </c>
      <c r="I51" s="17">
        <v>0</v>
      </c>
      <c r="J51" s="17">
        <v>0</v>
      </c>
      <c r="K51" s="17">
        <v>0</v>
      </c>
      <c r="L51" s="17">
        <v>0</v>
      </c>
      <c r="M51" s="17">
        <v>0</v>
      </c>
      <c r="N51" s="17">
        <v>0</v>
      </c>
      <c r="O51" s="17">
        <v>0</v>
      </c>
      <c r="P51" s="17">
        <v>0</v>
      </c>
      <c r="Q51" s="17">
        <v>0</v>
      </c>
    </row>
    <row r="52" spans="1:17" x14ac:dyDescent="0.3">
      <c r="A52" s="126"/>
      <c r="B52" s="9" t="s">
        <v>39</v>
      </c>
      <c r="C52" s="9" t="s">
        <v>40</v>
      </c>
      <c r="D52" s="9" t="s">
        <v>111</v>
      </c>
      <c r="E52" s="7"/>
      <c r="F52" s="17">
        <v>0</v>
      </c>
      <c r="G52" s="17">
        <v>0</v>
      </c>
      <c r="H52" s="17">
        <v>0</v>
      </c>
      <c r="I52" s="17">
        <v>0.12026002000000001</v>
      </c>
      <c r="J52" s="17">
        <v>0</v>
      </c>
      <c r="K52" s="17">
        <v>0</v>
      </c>
      <c r="L52" s="17">
        <v>0</v>
      </c>
      <c r="M52" s="17">
        <v>0</v>
      </c>
      <c r="N52" s="17">
        <v>0</v>
      </c>
      <c r="O52" s="17">
        <v>0.12026002000000001</v>
      </c>
      <c r="P52" s="17">
        <v>0</v>
      </c>
      <c r="Q52" s="17">
        <v>0</v>
      </c>
    </row>
    <row r="53" spans="1:17" x14ac:dyDescent="0.3">
      <c r="A53" s="126"/>
      <c r="B53" s="9" t="s">
        <v>41</v>
      </c>
      <c r="C53" s="9" t="s">
        <v>42</v>
      </c>
      <c r="D53" s="9" t="s">
        <v>111</v>
      </c>
      <c r="E53" s="7"/>
      <c r="F53" s="17">
        <v>0</v>
      </c>
      <c r="G53" s="17">
        <v>0</v>
      </c>
      <c r="H53" s="17">
        <v>0</v>
      </c>
      <c r="I53" s="17">
        <v>0</v>
      </c>
      <c r="J53" s="17">
        <v>0</v>
      </c>
      <c r="K53" s="17">
        <v>0</v>
      </c>
      <c r="L53" s="17">
        <v>0</v>
      </c>
      <c r="M53" s="17">
        <v>0</v>
      </c>
      <c r="N53" s="17">
        <v>0</v>
      </c>
      <c r="O53" s="17">
        <v>0</v>
      </c>
      <c r="P53" s="17">
        <v>0</v>
      </c>
      <c r="Q53" s="17">
        <v>0</v>
      </c>
    </row>
    <row r="54" spans="1:17" x14ac:dyDescent="0.3">
      <c r="A54" s="126"/>
      <c r="B54" s="9" t="s">
        <v>45</v>
      </c>
      <c r="C54" s="9" t="s">
        <v>46</v>
      </c>
      <c r="D54" s="9" t="s">
        <v>111</v>
      </c>
      <c r="E54" s="7"/>
      <c r="F54" s="17">
        <v>0</v>
      </c>
      <c r="G54" s="17">
        <v>0</v>
      </c>
      <c r="H54" s="17">
        <v>0</v>
      </c>
      <c r="I54" s="17">
        <v>0</v>
      </c>
      <c r="J54" s="17">
        <v>0</v>
      </c>
      <c r="K54" s="17">
        <v>0</v>
      </c>
      <c r="L54" s="17">
        <v>0</v>
      </c>
      <c r="M54" s="17">
        <v>0</v>
      </c>
      <c r="N54" s="17">
        <v>0</v>
      </c>
      <c r="O54" s="17">
        <v>0</v>
      </c>
      <c r="P54" s="17">
        <v>0</v>
      </c>
      <c r="Q54" s="17">
        <v>0</v>
      </c>
    </row>
    <row r="55" spans="1:17" x14ac:dyDescent="0.3">
      <c r="A55" s="126"/>
      <c r="B55" s="9" t="s">
        <v>43</v>
      </c>
      <c r="C55" s="9" t="s">
        <v>44</v>
      </c>
      <c r="D55" s="9" t="s">
        <v>111</v>
      </c>
      <c r="E55" s="7"/>
      <c r="F55" s="17">
        <v>0</v>
      </c>
      <c r="G55" s="17">
        <v>6.9089360000000002E-2</v>
      </c>
      <c r="H55" s="17">
        <v>0</v>
      </c>
      <c r="I55" s="17">
        <v>0</v>
      </c>
      <c r="J55" s="17">
        <v>0</v>
      </c>
      <c r="K55" s="17">
        <v>0</v>
      </c>
      <c r="L55" s="17">
        <v>0</v>
      </c>
      <c r="M55" s="17">
        <v>0</v>
      </c>
      <c r="N55" s="17">
        <v>0</v>
      </c>
      <c r="O55" s="17">
        <v>0</v>
      </c>
      <c r="P55" s="17">
        <v>0</v>
      </c>
      <c r="Q55" s="17">
        <v>0</v>
      </c>
    </row>
    <row r="56" spans="1:17" x14ac:dyDescent="0.3">
      <c r="A56" s="126"/>
      <c r="B56" s="9" t="s">
        <v>48</v>
      </c>
      <c r="C56" s="9" t="s">
        <v>49</v>
      </c>
      <c r="D56" s="9" t="s">
        <v>111</v>
      </c>
      <c r="E56" s="7"/>
      <c r="F56" s="17">
        <v>0</v>
      </c>
      <c r="G56" s="17">
        <v>0</v>
      </c>
      <c r="H56" s="17">
        <v>0.89227885142857055</v>
      </c>
      <c r="I56" s="17">
        <v>0</v>
      </c>
      <c r="J56" s="17">
        <v>0</v>
      </c>
      <c r="K56" s="17">
        <v>0</v>
      </c>
      <c r="L56" s="17">
        <v>0</v>
      </c>
      <c r="M56" s="17">
        <v>0</v>
      </c>
      <c r="N56" s="17">
        <v>0.89227885142857055</v>
      </c>
      <c r="O56" s="17">
        <v>0</v>
      </c>
      <c r="P56" s="17">
        <v>0</v>
      </c>
      <c r="Q56" s="17">
        <v>0</v>
      </c>
    </row>
    <row r="57" spans="1:17" x14ac:dyDescent="0.3">
      <c r="A57" s="126"/>
      <c r="B57" s="9" t="s">
        <v>50</v>
      </c>
      <c r="C57" s="9" t="s">
        <v>51</v>
      </c>
      <c r="D57" s="9" t="s">
        <v>111</v>
      </c>
      <c r="E57" s="7"/>
      <c r="F57" s="17">
        <v>0.21524922428571433</v>
      </c>
      <c r="G57" s="17">
        <v>0</v>
      </c>
      <c r="H57" s="17">
        <v>0</v>
      </c>
      <c r="I57" s="17">
        <v>0</v>
      </c>
      <c r="J57" s="17">
        <v>0</v>
      </c>
      <c r="K57" s="17">
        <v>0</v>
      </c>
      <c r="L57" s="17">
        <v>0</v>
      </c>
      <c r="M57" s="17">
        <v>0</v>
      </c>
      <c r="N57" s="17">
        <v>0</v>
      </c>
      <c r="O57" s="17">
        <v>0</v>
      </c>
      <c r="P57" s="17">
        <v>0</v>
      </c>
      <c r="Q57" s="17">
        <v>0</v>
      </c>
    </row>
    <row r="58" spans="1:17" x14ac:dyDescent="0.3">
      <c r="A58" s="126"/>
      <c r="B58" s="9" t="s">
        <v>154</v>
      </c>
      <c r="C58" s="9" t="s">
        <v>152</v>
      </c>
      <c r="D58" s="9" t="s">
        <v>112</v>
      </c>
      <c r="E58" s="7"/>
      <c r="F58" s="17">
        <v>0</v>
      </c>
      <c r="G58" s="17">
        <v>0</v>
      </c>
      <c r="H58" s="17">
        <v>0</v>
      </c>
      <c r="I58" s="17">
        <v>0</v>
      </c>
      <c r="J58" s="17">
        <v>0</v>
      </c>
      <c r="K58" s="17">
        <v>0</v>
      </c>
      <c r="L58" s="17">
        <v>0</v>
      </c>
      <c r="M58" s="17">
        <v>0</v>
      </c>
      <c r="N58" s="17">
        <v>0</v>
      </c>
      <c r="O58" s="17">
        <v>0</v>
      </c>
      <c r="P58" s="17">
        <v>0</v>
      </c>
      <c r="Q58" s="17">
        <v>0</v>
      </c>
    </row>
    <row r="59" spans="1:17" customFormat="1" ht="6.75" customHeight="1" x14ac:dyDescent="0.3">
      <c r="B59" s="23"/>
      <c r="C59" s="14"/>
      <c r="D59" s="14"/>
      <c r="E59" s="68"/>
    </row>
    <row r="60" spans="1:17" ht="28.5" customHeight="1" x14ac:dyDescent="0.3">
      <c r="B60" s="170" t="s">
        <v>141</v>
      </c>
      <c r="C60" s="170"/>
      <c r="D60" s="170"/>
      <c r="E60" s="89"/>
      <c r="F60" s="88">
        <f>+SUM(F44:F58)</f>
        <v>0.21524922428571433</v>
      </c>
      <c r="G60" s="88">
        <f t="shared" ref="G60:Q60" si="4">+SUM(G44:G58)</f>
        <v>3.4885849026090217</v>
      </c>
      <c r="H60" s="88">
        <f t="shared" si="4"/>
        <v>0.89227885142857055</v>
      </c>
      <c r="I60" s="88">
        <f t="shared" si="4"/>
        <v>1.5662027899999991</v>
      </c>
      <c r="J60" s="88">
        <f t="shared" si="4"/>
        <v>0.19690853</v>
      </c>
      <c r="K60" s="88">
        <f t="shared" si="4"/>
        <v>1.4257660471664431</v>
      </c>
      <c r="L60" s="88">
        <f t="shared" si="4"/>
        <v>0</v>
      </c>
      <c r="M60" s="88">
        <f t="shared" si="4"/>
        <v>3.5861622092756886</v>
      </c>
      <c r="N60" s="88">
        <f t="shared" si="4"/>
        <v>0.89227885142857055</v>
      </c>
      <c r="O60" s="88">
        <f t="shared" si="4"/>
        <v>1.8056482750999747</v>
      </c>
      <c r="P60" s="88">
        <f t="shared" si="4"/>
        <v>0.24465340619047593</v>
      </c>
      <c r="Q60" s="88">
        <f t="shared" si="4"/>
        <v>1.4257660471664431</v>
      </c>
    </row>
    <row r="61" spans="1:17" x14ac:dyDescent="0.3">
      <c r="B61" s="4"/>
      <c r="C61" s="4"/>
      <c r="D61" s="4"/>
      <c r="E61" s="7"/>
    </row>
    <row r="62" spans="1:17" x14ac:dyDescent="0.3">
      <c r="B62" s="4"/>
      <c r="C62" s="4"/>
      <c r="D62" s="4"/>
      <c r="E62" s="7"/>
    </row>
    <row r="63" spans="1:17" ht="30.75" customHeight="1" x14ac:dyDescent="0.3">
      <c r="B63" s="175" t="s">
        <v>57</v>
      </c>
      <c r="C63" s="175"/>
      <c r="D63" s="175"/>
      <c r="E63" s="7"/>
    </row>
    <row r="64" spans="1:17" ht="16.5" customHeight="1" x14ac:dyDescent="0.3">
      <c r="B64" s="172" t="s">
        <v>0</v>
      </c>
      <c r="C64" s="159" t="s">
        <v>1</v>
      </c>
      <c r="D64" s="159" t="s">
        <v>114</v>
      </c>
      <c r="E64" s="7"/>
      <c r="F64" s="6">
        <v>2022</v>
      </c>
      <c r="G64" s="6">
        <v>2022</v>
      </c>
      <c r="H64" s="6">
        <v>2022</v>
      </c>
      <c r="I64" s="6">
        <v>2022</v>
      </c>
      <c r="J64" s="6">
        <v>2022</v>
      </c>
      <c r="K64" s="6">
        <v>2022</v>
      </c>
      <c r="L64" s="6">
        <v>2022</v>
      </c>
      <c r="M64" s="6">
        <v>2022</v>
      </c>
      <c r="N64" s="6">
        <v>2022</v>
      </c>
      <c r="O64" s="6">
        <v>2022</v>
      </c>
      <c r="P64" s="6">
        <v>2022</v>
      </c>
      <c r="Q64" s="6">
        <v>2022</v>
      </c>
    </row>
    <row r="65" spans="1:17" x14ac:dyDescent="0.3">
      <c r="B65" s="173"/>
      <c r="C65" s="160"/>
      <c r="D65" s="160"/>
      <c r="E65" s="7"/>
      <c r="F65" s="6">
        <v>1</v>
      </c>
      <c r="G65" s="6">
        <f>+F65+1</f>
        <v>2</v>
      </c>
      <c r="H65" s="6">
        <f t="shared" ref="H65" si="5">+G65+1</f>
        <v>3</v>
      </c>
      <c r="I65" s="6">
        <f t="shared" ref="I65" si="6">+H65+1</f>
        <v>4</v>
      </c>
      <c r="J65" s="6">
        <f t="shared" ref="J65" si="7">+I65+1</f>
        <v>5</v>
      </c>
      <c r="K65" s="6">
        <f t="shared" ref="K65" si="8">+J65+1</f>
        <v>6</v>
      </c>
      <c r="L65" s="6">
        <f t="shared" ref="L65" si="9">+K65+1</f>
        <v>7</v>
      </c>
      <c r="M65" s="6">
        <f t="shared" ref="M65" si="10">+L65+1</f>
        <v>8</v>
      </c>
      <c r="N65" s="6">
        <f t="shared" ref="N65" si="11">+M65+1</f>
        <v>9</v>
      </c>
      <c r="O65" s="6">
        <f t="shared" ref="O65" si="12">+N65+1</f>
        <v>10</v>
      </c>
      <c r="P65" s="6">
        <f t="shared" ref="P65" si="13">+O65+1</f>
        <v>11</v>
      </c>
      <c r="Q65" s="6">
        <f t="shared" ref="Q65" si="14">+P65+1</f>
        <v>12</v>
      </c>
    </row>
    <row r="66" spans="1:17" x14ac:dyDescent="0.3">
      <c r="A66" s="126"/>
      <c r="B66" s="9" t="s">
        <v>158</v>
      </c>
      <c r="C66" s="9" t="s">
        <v>159</v>
      </c>
      <c r="D66" s="9" t="s">
        <v>109</v>
      </c>
      <c r="E66" s="7"/>
      <c r="F66" s="17">
        <v>0</v>
      </c>
      <c r="G66" s="17">
        <v>3.2848801116783028</v>
      </c>
      <c r="H66" s="17">
        <v>3.2848801116783028</v>
      </c>
      <c r="I66" s="17">
        <v>3.2848801116783028</v>
      </c>
      <c r="J66" s="17">
        <v>0</v>
      </c>
      <c r="K66" s="17">
        <v>0</v>
      </c>
      <c r="L66" s="17">
        <v>0</v>
      </c>
      <c r="M66" s="17">
        <v>0</v>
      </c>
      <c r="N66" s="17">
        <v>0</v>
      </c>
      <c r="O66" s="17">
        <v>0</v>
      </c>
      <c r="P66" s="17">
        <v>0</v>
      </c>
      <c r="Q66" s="17">
        <v>0</v>
      </c>
    </row>
    <row r="67" spans="1:17" customFormat="1" ht="6.75" customHeight="1" x14ac:dyDescent="0.3">
      <c r="B67" s="23"/>
      <c r="C67" s="14"/>
      <c r="D67" s="14"/>
      <c r="E67" s="24"/>
    </row>
    <row r="68" spans="1:17" ht="28.5" customHeight="1" x14ac:dyDescent="0.3">
      <c r="B68" s="170" t="s">
        <v>142</v>
      </c>
      <c r="C68" s="170"/>
      <c r="D68" s="170"/>
      <c r="E68" s="3"/>
      <c r="F68" s="88">
        <f>+SUM(F66:F66)</f>
        <v>0</v>
      </c>
      <c r="G68" s="88">
        <f t="shared" ref="G68:Q68" si="15">+SUM(G66:G66)</f>
        <v>3.2848801116783028</v>
      </c>
      <c r="H68" s="88">
        <f t="shared" si="15"/>
        <v>3.2848801116783028</v>
      </c>
      <c r="I68" s="88">
        <f t="shared" si="15"/>
        <v>3.2848801116783028</v>
      </c>
      <c r="J68" s="88">
        <f t="shared" si="15"/>
        <v>0</v>
      </c>
      <c r="K68" s="88">
        <f t="shared" si="15"/>
        <v>0</v>
      </c>
      <c r="L68" s="88">
        <f t="shared" si="15"/>
        <v>0</v>
      </c>
      <c r="M68" s="88">
        <f t="shared" si="15"/>
        <v>0</v>
      </c>
      <c r="N68" s="88">
        <f t="shared" si="15"/>
        <v>0</v>
      </c>
      <c r="O68" s="88">
        <f t="shared" si="15"/>
        <v>0</v>
      </c>
      <c r="P68" s="88">
        <f t="shared" si="15"/>
        <v>0</v>
      </c>
      <c r="Q68" s="88">
        <f t="shared" si="15"/>
        <v>0</v>
      </c>
    </row>
    <row r="69" spans="1:17" x14ac:dyDescent="0.3">
      <c r="B69" s="4"/>
      <c r="C69" s="4"/>
      <c r="D69" s="4"/>
    </row>
    <row r="70" spans="1:17" x14ac:dyDescent="0.3">
      <c r="B70" s="4"/>
      <c r="C70" s="4"/>
      <c r="D70" s="4"/>
    </row>
  </sheetData>
  <mergeCells count="19">
    <mergeCell ref="B1:E1"/>
    <mergeCell ref="D5:D6"/>
    <mergeCell ref="D42:D43"/>
    <mergeCell ref="B4:D4"/>
    <mergeCell ref="B41:D41"/>
    <mergeCell ref="B5:B6"/>
    <mergeCell ref="C5:C6"/>
    <mergeCell ref="B36:D36"/>
    <mergeCell ref="B68:D68"/>
    <mergeCell ref="B60:D60"/>
    <mergeCell ref="B27:D27"/>
    <mergeCell ref="B64:B65"/>
    <mergeCell ref="C64:C65"/>
    <mergeCell ref="B42:B43"/>
    <mergeCell ref="C42:C43"/>
    <mergeCell ref="B28:D29"/>
    <mergeCell ref="D64:D65"/>
    <mergeCell ref="B63:D63"/>
    <mergeCell ref="B37:D38"/>
  </mergeCells>
  <hyperlinks>
    <hyperlink ref="C13" location="ANSG20!A1" display="ANSG20" xr:uid="{00000000-0004-0000-0100-000000000000}"/>
    <hyperlink ref="C15" location="ANSE21!A1" display="ANSE21" xr:uid="{00000000-0004-0000-0100-000001000000}"/>
    <hyperlink ref="C14" location="ANSE22!A1" display="ANSE22" xr:uid="{00000000-0004-0000-0100-000002000000}"/>
    <hyperlink ref="C10" location="ANSE23!A1" display="ANSE23" xr:uid="{00000000-0004-0000-0100-000003000000}"/>
    <hyperlink ref="C7" location="FFDPO23!A1" display="FFDPO23" xr:uid="{00000000-0004-0000-0100-000004000000}"/>
    <hyperlink ref="C12" location="ANSG22!A1" display="ANSG22" xr:uid="{00000000-0004-0000-0100-000005000000}"/>
    <hyperlink ref="C11" location="IPVO26!A1" display="IPVO26" xr:uid="{00000000-0004-0000-0100-000006000000}"/>
    <hyperlink ref="C20" location="'PMG25'!A1" display="PMG25" xr:uid="{00000000-0004-0000-0100-000007000000}"/>
    <hyperlink ref="C45" location="BIDF40!A1" display="BIDF40" xr:uid="{00000000-0004-0000-0100-000008000000}"/>
    <hyperlink ref="C55" location="BIDF22!A1" display="BIDF22" xr:uid="{00000000-0004-0000-0100-000009000000}"/>
    <hyperlink ref="C52" location="BIDO24!A1" display="BIDO24" xr:uid="{00000000-0004-0000-0100-00000A000000}"/>
    <hyperlink ref="C49" location="BIDN32!A1" display="BIDN32" xr:uid="{00000000-0004-0000-0100-00000B000000}"/>
    <hyperlink ref="C53" location="BIDS34!A1" display="BIDS34" xr:uid="{00000000-0004-0000-0100-00000C000000}"/>
    <hyperlink ref="C54" location="BIDS23!A1" display="BIDS23" xr:uid="{00000000-0004-0000-0100-00000D000000}"/>
    <hyperlink ref="C48" location="BIDY42!A1" display="BIDY42" xr:uid="{00000000-0004-0000-0100-00000E000000}"/>
    <hyperlink ref="C57" location="BIRJ22!A1" display="BIRJ22" xr:uid="{00000000-0004-0000-0100-00000F000000}"/>
    <hyperlink ref="C56" location="BIRS38!A1" display="BIRS38" xr:uid="{00000000-0004-0000-0100-000010000000}"/>
    <hyperlink ref="C22" location="FFFIRF26!A1" display="FFFIRF26" xr:uid="{00000000-0004-0000-0100-000011000000}"/>
    <hyperlink ref="C24" location="FFFIRY22!A1" display="FFFIRY22" xr:uid="{00000000-0004-0000-0100-000012000000}"/>
    <hyperlink ref="C23" location="FFFIRE26!A1" display="FFFIRE26" xr:uid="{00000000-0004-0000-0100-000013000000}"/>
    <hyperlink ref="C9" location="GOBD23!A1" display="GOBD23" xr:uid="{00000000-0004-0000-0100-000014000000}"/>
    <hyperlink ref="C18" location="'PMY25'!A1" display="PMY25" xr:uid="{00000000-0004-0000-0100-000015000000}"/>
    <hyperlink ref="C66" location="BNAJ26!A1" display="BNAJ26" xr:uid="{00000000-0004-0000-0100-000016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0"/>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56" t="s">
        <v>58</v>
      </c>
      <c r="C1" s="156"/>
      <c r="D1" s="156"/>
      <c r="E1" s="152"/>
    </row>
    <row r="2" spans="1:17" ht="17.25" x14ac:dyDescent="0.3">
      <c r="B2" s="5" t="s">
        <v>64</v>
      </c>
    </row>
    <row r="4" spans="1:17" ht="30.75" customHeight="1" x14ac:dyDescent="0.3">
      <c r="B4" s="175" t="s">
        <v>166</v>
      </c>
      <c r="C4" s="175"/>
      <c r="D4" s="175"/>
      <c r="M4" s="130"/>
      <c r="N4" s="130"/>
      <c r="O4" s="130"/>
      <c r="P4" s="130"/>
      <c r="Q4" s="130"/>
    </row>
    <row r="5" spans="1:17" ht="15.75" customHeight="1" x14ac:dyDescent="0.3">
      <c r="B5" s="176" t="s">
        <v>0</v>
      </c>
      <c r="C5" s="178" t="s">
        <v>1</v>
      </c>
      <c r="D5" s="159" t="s">
        <v>114</v>
      </c>
      <c r="F5" s="6">
        <v>2022</v>
      </c>
      <c r="G5" s="6">
        <v>2022</v>
      </c>
      <c r="H5" s="6">
        <v>2022</v>
      </c>
      <c r="I5" s="6">
        <v>2022</v>
      </c>
      <c r="J5" s="6">
        <v>2022</v>
      </c>
      <c r="K5" s="6">
        <v>2022</v>
      </c>
      <c r="L5" s="6">
        <v>2022</v>
      </c>
      <c r="M5" s="6">
        <v>2022</v>
      </c>
      <c r="N5" s="6">
        <v>2022</v>
      </c>
      <c r="O5" s="6">
        <v>2022</v>
      </c>
      <c r="P5" s="6">
        <v>2022</v>
      </c>
      <c r="Q5" s="6">
        <v>2022</v>
      </c>
    </row>
    <row r="6" spans="1:17" x14ac:dyDescent="0.3">
      <c r="B6" s="177"/>
      <c r="C6" s="179"/>
      <c r="D6" s="16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6"/>
      <c r="B7" s="9" t="s">
        <v>3</v>
      </c>
      <c r="C7" s="9" t="s">
        <v>4</v>
      </c>
      <c r="D7" s="9" t="s">
        <v>108</v>
      </c>
      <c r="E7" s="92"/>
      <c r="F7" s="19">
        <v>206.41858394159064</v>
      </c>
      <c r="G7" s="19">
        <v>161.2645187043677</v>
      </c>
      <c r="H7" s="19">
        <v>219.3197454379401</v>
      </c>
      <c r="I7" s="19">
        <v>187.06684169706651</v>
      </c>
      <c r="J7" s="19">
        <v>206.41858394159064</v>
      </c>
      <c r="K7" s="19">
        <v>182.76645453161674</v>
      </c>
      <c r="L7" s="19">
        <v>166.28163706405911</v>
      </c>
      <c r="M7" s="19">
        <v>177.39097057480444</v>
      </c>
      <c r="N7" s="19">
        <v>150.51355079074318</v>
      </c>
      <c r="O7" s="19">
        <v>144.42133563968926</v>
      </c>
      <c r="P7" s="19">
        <v>129.01161496349411</v>
      </c>
      <c r="Q7" s="19">
        <v>122.20266861819859</v>
      </c>
    </row>
    <row r="8" spans="1:17" x14ac:dyDescent="0.3">
      <c r="A8" s="126"/>
      <c r="B8" s="9" t="s">
        <v>150</v>
      </c>
      <c r="C8" s="9" t="s">
        <v>151</v>
      </c>
      <c r="D8" s="9" t="s">
        <v>108</v>
      </c>
      <c r="E8" s="92"/>
      <c r="F8" s="19">
        <v>0.2854678476371823</v>
      </c>
      <c r="G8" s="19">
        <v>0.22061502557589197</v>
      </c>
      <c r="H8" s="19">
        <v>0.30119350773668802</v>
      </c>
      <c r="I8" s="19">
        <v>0.25843779643054227</v>
      </c>
      <c r="J8" s="19">
        <v>0.28973509539474046</v>
      </c>
      <c r="K8" s="19">
        <v>0.27210859472842031</v>
      </c>
      <c r="L8" s="19">
        <v>0.26149790941505185</v>
      </c>
      <c r="M8" s="19">
        <v>0.29995891089533017</v>
      </c>
      <c r="N8" s="19">
        <v>0.27481088686464622</v>
      </c>
      <c r="O8" s="19">
        <v>0.26622304665012614</v>
      </c>
      <c r="P8" s="19">
        <v>0.24045952600656548</v>
      </c>
      <c r="Q8" s="19">
        <v>0.23072664043010926</v>
      </c>
    </row>
    <row r="9" spans="1:17" x14ac:dyDescent="0.3">
      <c r="A9" s="126"/>
      <c r="B9" s="9" t="s">
        <v>143</v>
      </c>
      <c r="C9" s="9" t="s">
        <v>144</v>
      </c>
      <c r="D9" s="9" t="s">
        <v>108</v>
      </c>
      <c r="E9" s="92"/>
      <c r="F9" s="19">
        <v>0.20030902621342736</v>
      </c>
      <c r="G9" s="19">
        <v>0.1548026557348848</v>
      </c>
      <c r="H9" s="19">
        <v>0.21134351464064541</v>
      </c>
      <c r="I9" s="19">
        <v>0.18134239553849901</v>
      </c>
      <c r="J9" s="19">
        <v>0.20330329772247058</v>
      </c>
      <c r="K9" s="19">
        <v>0.19093501452264644</v>
      </c>
      <c r="L9" s="19">
        <v>0.18348963648736138</v>
      </c>
      <c r="M9" s="19">
        <v>0.21047721430908276</v>
      </c>
      <c r="N9" s="19">
        <v>0.19283117729835619</v>
      </c>
      <c r="O9" s="19">
        <v>0.18680520300778258</v>
      </c>
      <c r="P9" s="19">
        <v>0.1687272801360617</v>
      </c>
      <c r="Q9" s="19">
        <v>0.16189784260674486</v>
      </c>
    </row>
    <row r="10" spans="1:17" x14ac:dyDescent="0.3">
      <c r="A10" s="126"/>
      <c r="B10" s="9" t="s">
        <v>5</v>
      </c>
      <c r="C10" s="9" t="s">
        <v>6</v>
      </c>
      <c r="D10" s="9" t="s">
        <v>108</v>
      </c>
      <c r="E10" s="92"/>
      <c r="F10" s="19">
        <v>114.90839568000001</v>
      </c>
      <c r="G10" s="19">
        <v>0</v>
      </c>
      <c r="H10" s="19">
        <v>0</v>
      </c>
      <c r="I10" s="19">
        <v>0</v>
      </c>
      <c r="J10" s="19">
        <v>0</v>
      </c>
      <c r="K10" s="19">
        <v>0</v>
      </c>
      <c r="L10" s="19">
        <v>114.90839568000001</v>
      </c>
      <c r="M10" s="19">
        <v>0</v>
      </c>
      <c r="N10" s="19">
        <v>0</v>
      </c>
      <c r="O10" s="19">
        <v>0</v>
      </c>
      <c r="P10" s="19">
        <v>0</v>
      </c>
      <c r="Q10" s="19">
        <v>0</v>
      </c>
    </row>
    <row r="11" spans="1:17" x14ac:dyDescent="0.3">
      <c r="A11" s="126"/>
      <c r="B11" s="9" t="s">
        <v>19</v>
      </c>
      <c r="C11" s="9" t="s">
        <v>20</v>
      </c>
      <c r="D11" s="9" t="s">
        <v>108</v>
      </c>
      <c r="E11" s="92"/>
      <c r="F11" s="19">
        <v>8.5821341400000009</v>
      </c>
      <c r="G11" s="19">
        <v>0</v>
      </c>
      <c r="H11" s="19">
        <v>0</v>
      </c>
      <c r="I11" s="19">
        <v>8.8374938700000012</v>
      </c>
      <c r="J11" s="19">
        <v>0</v>
      </c>
      <c r="K11" s="19">
        <v>0</v>
      </c>
      <c r="L11" s="19">
        <v>8.7317301900000022</v>
      </c>
      <c r="M11" s="19">
        <v>0</v>
      </c>
      <c r="N11" s="19">
        <v>0</v>
      </c>
      <c r="O11" s="19">
        <v>13.562817019999999</v>
      </c>
      <c r="P11" s="19">
        <v>0</v>
      </c>
      <c r="Q11" s="19">
        <v>0</v>
      </c>
    </row>
    <row r="12" spans="1:17" x14ac:dyDescent="0.3">
      <c r="A12" s="126"/>
      <c r="B12" s="9" t="s">
        <v>17</v>
      </c>
      <c r="C12" s="9" t="s">
        <v>18</v>
      </c>
      <c r="D12" s="9" t="s">
        <v>108</v>
      </c>
      <c r="E12" s="92"/>
      <c r="F12" s="19">
        <v>0.51939165522698016</v>
      </c>
      <c r="G12" s="19">
        <v>0.4565976462884368</v>
      </c>
      <c r="H12" s="19">
        <v>0.39320657098156936</v>
      </c>
      <c r="I12" s="19">
        <v>0.32921275220032592</v>
      </c>
      <c r="J12" s="19">
        <v>0.26461045885883733</v>
      </c>
      <c r="K12" s="19">
        <v>0.19939390537816012</v>
      </c>
      <c r="L12" s="19">
        <v>0.13355725116813749</v>
      </c>
      <c r="M12" s="19">
        <v>6.7094600104334573E-2</v>
      </c>
      <c r="N12" s="19">
        <v>0</v>
      </c>
      <c r="O12" s="19">
        <v>0</v>
      </c>
      <c r="P12" s="19">
        <v>0</v>
      </c>
      <c r="Q12" s="19">
        <v>0</v>
      </c>
    </row>
    <row r="13" spans="1:17" x14ac:dyDescent="0.3">
      <c r="A13" s="126"/>
      <c r="B13" s="9" t="s">
        <v>7</v>
      </c>
      <c r="C13" s="9" t="s">
        <v>8</v>
      </c>
      <c r="D13" s="9" t="s">
        <v>108</v>
      </c>
      <c r="E13" s="92"/>
      <c r="F13" s="19">
        <v>0</v>
      </c>
      <c r="G13" s="19">
        <v>0</v>
      </c>
      <c r="H13" s="19">
        <v>560.57478065492808</v>
      </c>
      <c r="I13" s="19">
        <v>0</v>
      </c>
      <c r="J13" s="19">
        <v>0</v>
      </c>
      <c r="K13" s="19">
        <v>0</v>
      </c>
      <c r="L13" s="19">
        <v>0</v>
      </c>
      <c r="M13" s="19">
        <v>0</v>
      </c>
      <c r="N13" s="19">
        <v>0</v>
      </c>
      <c r="O13" s="19">
        <v>0</v>
      </c>
      <c r="P13" s="19">
        <v>0</v>
      </c>
      <c r="Q13" s="19">
        <v>0</v>
      </c>
    </row>
    <row r="14" spans="1:17" x14ac:dyDescent="0.3">
      <c r="A14" s="126"/>
      <c r="B14" s="9" t="s">
        <v>9</v>
      </c>
      <c r="C14" s="9" t="s">
        <v>10</v>
      </c>
      <c r="D14" s="9" t="s">
        <v>108</v>
      </c>
      <c r="E14" s="92"/>
      <c r="F14" s="19">
        <v>56.857561740000001</v>
      </c>
      <c r="G14" s="19">
        <v>0</v>
      </c>
      <c r="H14" s="19">
        <v>55.532482982905172</v>
      </c>
      <c r="I14" s="19">
        <v>0</v>
      </c>
      <c r="J14" s="19">
        <v>0</v>
      </c>
      <c r="K14" s="19">
        <v>0</v>
      </c>
      <c r="L14" s="19">
        <v>0</v>
      </c>
      <c r="M14" s="19">
        <v>0</v>
      </c>
      <c r="N14" s="19">
        <v>0</v>
      </c>
      <c r="O14" s="19">
        <v>0</v>
      </c>
      <c r="P14" s="19">
        <v>0</v>
      </c>
      <c r="Q14" s="19">
        <v>0</v>
      </c>
    </row>
    <row r="15" spans="1:17" x14ac:dyDescent="0.3">
      <c r="A15" s="126"/>
      <c r="B15" s="9" t="s">
        <v>11</v>
      </c>
      <c r="C15" s="9" t="s">
        <v>12</v>
      </c>
      <c r="D15" s="9" t="s">
        <v>108</v>
      </c>
      <c r="E15" s="92"/>
      <c r="F15" s="19">
        <v>0</v>
      </c>
      <c r="G15" s="19">
        <v>0</v>
      </c>
      <c r="H15" s="19">
        <v>330.77112925419169</v>
      </c>
      <c r="I15" s="19">
        <v>0</v>
      </c>
      <c r="J15" s="19">
        <v>0</v>
      </c>
      <c r="K15" s="19">
        <v>0</v>
      </c>
      <c r="L15" s="19">
        <v>0</v>
      </c>
      <c r="M15" s="19">
        <v>0</v>
      </c>
      <c r="N15" s="19">
        <v>0</v>
      </c>
      <c r="O15" s="19">
        <v>0</v>
      </c>
      <c r="P15" s="19">
        <v>0</v>
      </c>
      <c r="Q15" s="19">
        <v>0</v>
      </c>
    </row>
    <row r="16" spans="1:17" x14ac:dyDescent="0.3">
      <c r="A16" s="126"/>
      <c r="B16" s="9" t="s">
        <v>174</v>
      </c>
      <c r="C16" s="9" t="s">
        <v>175</v>
      </c>
      <c r="D16" s="9" t="s">
        <v>112</v>
      </c>
      <c r="E16" s="92"/>
      <c r="F16" s="19">
        <v>0</v>
      </c>
      <c r="G16" s="19">
        <v>0</v>
      </c>
      <c r="H16" s="19">
        <v>0</v>
      </c>
      <c r="I16" s="19">
        <v>0</v>
      </c>
      <c r="J16" s="19">
        <v>0</v>
      </c>
      <c r="K16" s="19">
        <v>0</v>
      </c>
      <c r="L16" s="19">
        <v>0</v>
      </c>
      <c r="M16" s="19">
        <v>0</v>
      </c>
      <c r="N16" s="19">
        <v>0</v>
      </c>
      <c r="O16" s="19">
        <v>0</v>
      </c>
      <c r="P16" s="19">
        <v>0</v>
      </c>
      <c r="Q16" s="19">
        <v>0</v>
      </c>
    </row>
    <row r="17" spans="1:17" x14ac:dyDescent="0.3">
      <c r="A17" s="126"/>
      <c r="B17" s="9" t="s">
        <v>178</v>
      </c>
      <c r="C17" s="9" t="s">
        <v>179</v>
      </c>
      <c r="D17" s="9" t="s">
        <v>112</v>
      </c>
      <c r="E17" s="92"/>
      <c r="F17" s="19">
        <v>0</v>
      </c>
      <c r="G17" s="19">
        <v>0</v>
      </c>
      <c r="H17" s="19">
        <v>0</v>
      </c>
      <c r="I17" s="19">
        <v>0</v>
      </c>
      <c r="J17" s="19">
        <v>0</v>
      </c>
      <c r="K17" s="19">
        <v>333.54890072491747</v>
      </c>
      <c r="L17" s="19">
        <v>0</v>
      </c>
      <c r="M17" s="19">
        <v>0</v>
      </c>
      <c r="N17" s="19">
        <v>413.15990592662939</v>
      </c>
      <c r="O17" s="19">
        <v>0</v>
      </c>
      <c r="P17" s="19">
        <v>0</v>
      </c>
      <c r="Q17" s="19">
        <v>531.11047432818566</v>
      </c>
    </row>
    <row r="18" spans="1:17" x14ac:dyDescent="0.3">
      <c r="A18" s="126"/>
      <c r="B18" s="11" t="s">
        <v>160</v>
      </c>
      <c r="C18" s="9" t="s">
        <v>161</v>
      </c>
      <c r="D18" s="9" t="s">
        <v>112</v>
      </c>
      <c r="E18" s="92"/>
      <c r="F18" s="19">
        <v>0</v>
      </c>
      <c r="G18" s="19">
        <v>0</v>
      </c>
      <c r="H18" s="19">
        <v>0</v>
      </c>
      <c r="I18" s="19">
        <v>0</v>
      </c>
      <c r="J18" s="19">
        <v>1058.06925</v>
      </c>
      <c r="K18" s="19">
        <v>0</v>
      </c>
      <c r="L18" s="19">
        <v>0</v>
      </c>
      <c r="M18" s="19">
        <v>329.46564973656484</v>
      </c>
      <c r="N18" s="19">
        <v>0</v>
      </c>
      <c r="O18" s="19">
        <v>0</v>
      </c>
      <c r="P18" s="19">
        <v>400.10407892691171</v>
      </c>
      <c r="Q18" s="19">
        <v>0</v>
      </c>
    </row>
    <row r="19" spans="1:17" x14ac:dyDescent="0.3">
      <c r="A19" s="126"/>
      <c r="B19" s="11" t="s">
        <v>176</v>
      </c>
      <c r="C19" s="9" t="s">
        <v>177</v>
      </c>
      <c r="D19" s="9" t="s">
        <v>112</v>
      </c>
      <c r="E19" s="92"/>
      <c r="F19" s="19">
        <v>0</v>
      </c>
      <c r="G19" s="19">
        <v>0</v>
      </c>
      <c r="H19" s="19">
        <v>138.39196090419864</v>
      </c>
      <c r="I19" s="19">
        <v>0</v>
      </c>
      <c r="J19" s="19">
        <v>0</v>
      </c>
      <c r="K19" s="19">
        <v>162.42321071230677</v>
      </c>
      <c r="L19" s="19">
        <v>0</v>
      </c>
      <c r="M19" s="19">
        <v>0</v>
      </c>
      <c r="N19" s="19">
        <v>820.18301620353839</v>
      </c>
      <c r="O19" s="19">
        <v>0</v>
      </c>
      <c r="P19" s="19">
        <v>0</v>
      </c>
      <c r="Q19" s="19">
        <v>1012.1347686610274</v>
      </c>
    </row>
    <row r="20" spans="1:17" x14ac:dyDescent="0.3">
      <c r="A20" s="126"/>
      <c r="B20" s="11" t="s">
        <v>52</v>
      </c>
      <c r="C20" s="9" t="s">
        <v>53</v>
      </c>
      <c r="D20" s="9" t="s">
        <v>112</v>
      </c>
      <c r="E20" s="92"/>
      <c r="F20" s="19">
        <v>0</v>
      </c>
      <c r="G20" s="19">
        <v>4.8535925462043368</v>
      </c>
      <c r="H20" s="19">
        <v>0</v>
      </c>
      <c r="I20" s="19">
        <v>0</v>
      </c>
      <c r="J20" s="19">
        <v>0</v>
      </c>
      <c r="K20" s="19">
        <v>0</v>
      </c>
      <c r="L20" s="19">
        <v>0</v>
      </c>
      <c r="M20" s="19">
        <v>4.6229487321029765</v>
      </c>
      <c r="N20" s="19">
        <v>0</v>
      </c>
      <c r="O20" s="19">
        <v>0</v>
      </c>
      <c r="P20" s="19">
        <v>0</v>
      </c>
      <c r="Q20" s="19">
        <v>0</v>
      </c>
    </row>
    <row r="21" spans="1:17" x14ac:dyDescent="0.3">
      <c r="A21" s="126"/>
      <c r="B21" s="9" t="s">
        <v>13</v>
      </c>
      <c r="C21" s="9" t="s">
        <v>14</v>
      </c>
      <c r="D21" s="9" t="s">
        <v>108</v>
      </c>
      <c r="E21" s="92"/>
      <c r="F21" s="19">
        <v>2.7585517599999996</v>
      </c>
      <c r="G21" s="19">
        <v>2.54750984</v>
      </c>
      <c r="H21" s="19">
        <v>2.3796291200000002</v>
      </c>
      <c r="I21" s="19">
        <v>3.2293036800000001</v>
      </c>
      <c r="J21" s="19">
        <v>2.7693344500000001</v>
      </c>
      <c r="K21" s="19">
        <v>3.03683462</v>
      </c>
      <c r="L21" s="19">
        <v>3.9737005000000001</v>
      </c>
      <c r="M21" s="19">
        <v>3.6905751200000001</v>
      </c>
      <c r="N21" s="19">
        <v>4.0580754000000008</v>
      </c>
      <c r="O21" s="19">
        <v>4.3418467300000003</v>
      </c>
      <c r="P21" s="19">
        <v>4.3071119500000004</v>
      </c>
      <c r="Q21" s="19">
        <v>3.9944989900000003</v>
      </c>
    </row>
    <row r="22" spans="1:17" x14ac:dyDescent="0.3">
      <c r="A22" s="126"/>
      <c r="B22" s="9" t="s">
        <v>15</v>
      </c>
      <c r="C22" s="9" t="s">
        <v>16</v>
      </c>
      <c r="D22" s="9" t="s">
        <v>108</v>
      </c>
      <c r="E22" s="92"/>
      <c r="F22" s="19">
        <v>1.8264539868917333</v>
      </c>
      <c r="G22" s="19">
        <v>1.7001534813000001</v>
      </c>
      <c r="H22" s="19">
        <v>1.574897526089178</v>
      </c>
      <c r="I22" s="19">
        <v>2.1100832033270338</v>
      </c>
      <c r="J22" s="19">
        <v>1.775356578303789</v>
      </c>
      <c r="K22" s="19">
        <v>1.9481634899148861</v>
      </c>
      <c r="L22" s="19">
        <v>2.462799404553488</v>
      </c>
      <c r="M22" s="19">
        <v>2.2099159524191396</v>
      </c>
      <c r="N22" s="19">
        <v>2.337770887447729</v>
      </c>
      <c r="O22" s="19">
        <v>2.5016673725127334</v>
      </c>
      <c r="P22" s="19">
        <v>2.5210793351042518</v>
      </c>
      <c r="Q22" s="19">
        <v>2.3778421294635694</v>
      </c>
    </row>
    <row r="23" spans="1:17" x14ac:dyDescent="0.3">
      <c r="A23" s="126"/>
      <c r="B23" s="9" t="s">
        <v>21</v>
      </c>
      <c r="C23" s="9" t="s">
        <v>22</v>
      </c>
      <c r="D23" s="9" t="s">
        <v>108</v>
      </c>
      <c r="E23" s="92"/>
      <c r="F23" s="19">
        <v>0.19899234723200002</v>
      </c>
      <c r="G23" s="19">
        <v>0.19180491519466669</v>
      </c>
      <c r="H23" s="19">
        <v>0.17759689425457781</v>
      </c>
      <c r="I23" s="19">
        <v>0.20755529889746668</v>
      </c>
      <c r="J23" s="19">
        <v>0.20862929419927781</v>
      </c>
      <c r="K23" s="19">
        <v>0.22882346497306943</v>
      </c>
      <c r="L23" s="19">
        <v>0.23387662160355557</v>
      </c>
      <c r="M23" s="19">
        <v>0.24218731242268748</v>
      </c>
      <c r="N23" s="19">
        <v>0.25605384059989916</v>
      </c>
      <c r="O23" s="19">
        <v>0.24175028218825004</v>
      </c>
      <c r="P23" s="19">
        <v>0.27965874655368622</v>
      </c>
      <c r="Q23" s="19">
        <v>0.26369807369200615</v>
      </c>
    </row>
    <row r="24" spans="1:17" x14ac:dyDescent="0.3">
      <c r="A24" s="126"/>
      <c r="B24" s="9" t="s">
        <v>23</v>
      </c>
      <c r="C24" s="9" t="s">
        <v>24</v>
      </c>
      <c r="D24" s="9" t="s">
        <v>108</v>
      </c>
      <c r="E24" s="92"/>
      <c r="F24" s="19">
        <v>1.1412100000000001E-3</v>
      </c>
      <c r="G24" s="19">
        <v>8.6866999999999999E-4</v>
      </c>
      <c r="H24" s="19">
        <v>6.7469000000000003E-4</v>
      </c>
      <c r="I24" s="19">
        <v>5.4986E-4</v>
      </c>
      <c r="J24" s="19">
        <v>2.4363E-4</v>
      </c>
      <c r="K24" s="19">
        <v>0</v>
      </c>
      <c r="L24" s="19">
        <v>0</v>
      </c>
      <c r="M24" s="19">
        <v>0</v>
      </c>
      <c r="N24" s="19">
        <v>0</v>
      </c>
      <c r="O24" s="19">
        <v>0</v>
      </c>
      <c r="P24" s="19">
        <v>0</v>
      </c>
      <c r="Q24" s="19">
        <v>0</v>
      </c>
    </row>
    <row r="25" spans="1:17" x14ac:dyDescent="0.3">
      <c r="A25" s="126"/>
      <c r="B25" s="9" t="s">
        <v>188</v>
      </c>
      <c r="C25" s="9" t="s">
        <v>189</v>
      </c>
      <c r="D25" s="9" t="s">
        <v>109</v>
      </c>
      <c r="E25" s="92"/>
      <c r="F25" s="19">
        <v>0</v>
      </c>
      <c r="G25" s="19">
        <v>0</v>
      </c>
      <c r="H25" s="19">
        <v>0</v>
      </c>
      <c r="I25" s="19">
        <v>0</v>
      </c>
      <c r="J25" s="19">
        <v>0</v>
      </c>
      <c r="K25" s="19">
        <v>783.95176066096315</v>
      </c>
      <c r="L25" s="19">
        <v>813.78719519333595</v>
      </c>
      <c r="M25" s="19">
        <v>857.2294462325749</v>
      </c>
      <c r="N25" s="19">
        <v>944.04757365589717</v>
      </c>
      <c r="O25" s="19">
        <v>1061.3316953355688</v>
      </c>
      <c r="P25" s="19">
        <v>1185.1869138156294</v>
      </c>
      <c r="Q25" s="19">
        <v>1162.8850095233997</v>
      </c>
    </row>
    <row r="26" spans="1:17" customFormat="1" ht="6.75" customHeight="1" x14ac:dyDescent="0.3">
      <c r="B26" s="23"/>
      <c r="C26" s="14"/>
      <c r="D26" s="14"/>
      <c r="E26" s="24"/>
    </row>
    <row r="27" spans="1:17" ht="28.5" customHeight="1" x14ac:dyDescent="0.3">
      <c r="B27" s="170" t="s">
        <v>146</v>
      </c>
      <c r="C27" s="170"/>
      <c r="D27" s="170"/>
      <c r="E27" s="3"/>
      <c r="F27" s="88">
        <f t="shared" ref="F27:Q27" si="1">+SUM(F7:F25)</f>
        <v>392.55698333479194</v>
      </c>
      <c r="G27" s="88">
        <f t="shared" si="1"/>
        <v>171.3904634846659</v>
      </c>
      <c r="H27" s="88">
        <f t="shared" si="1"/>
        <v>1309.6286410578664</v>
      </c>
      <c r="I27" s="88">
        <f t="shared" si="1"/>
        <v>202.22082055346038</v>
      </c>
      <c r="J27" s="88">
        <f t="shared" si="1"/>
        <v>1269.99904674607</v>
      </c>
      <c r="K27" s="88">
        <f t="shared" si="1"/>
        <v>1468.5665857193212</v>
      </c>
      <c r="L27" s="88">
        <f t="shared" si="1"/>
        <v>1110.9578794506226</v>
      </c>
      <c r="M27" s="88">
        <f t="shared" si="1"/>
        <v>1375.4292243861978</v>
      </c>
      <c r="N27" s="88">
        <f t="shared" si="1"/>
        <v>2335.0235887690187</v>
      </c>
      <c r="O27" s="88">
        <f t="shared" si="1"/>
        <v>1226.8541406296169</v>
      </c>
      <c r="P27" s="88">
        <f t="shared" si="1"/>
        <v>1721.8196445438357</v>
      </c>
      <c r="Q27" s="88">
        <f t="shared" si="1"/>
        <v>2835.361584807004</v>
      </c>
    </row>
    <row r="28" spans="1:17" ht="16.5" customHeight="1" x14ac:dyDescent="0.3">
      <c r="B28" s="174" t="s">
        <v>162</v>
      </c>
      <c r="C28" s="174"/>
      <c r="D28" s="174"/>
      <c r="F28" s="7"/>
      <c r="G28" s="7"/>
      <c r="H28" s="7"/>
      <c r="I28" s="7"/>
      <c r="J28" s="7"/>
      <c r="K28" s="7"/>
      <c r="L28" s="7"/>
      <c r="M28" s="7"/>
      <c r="N28" s="7"/>
      <c r="O28" s="7"/>
      <c r="P28" s="7"/>
      <c r="Q28" s="7"/>
    </row>
    <row r="29" spans="1:17" x14ac:dyDescent="0.3">
      <c r="B29" s="174"/>
      <c r="C29" s="174"/>
      <c r="D29" s="174"/>
    </row>
    <row r="30" spans="1:17" x14ac:dyDescent="0.3">
      <c r="B30" s="110"/>
      <c r="C30" s="110"/>
      <c r="D30" s="110"/>
    </row>
    <row r="31" spans="1:17" x14ac:dyDescent="0.3">
      <c r="B31" s="110"/>
      <c r="C31" s="110"/>
      <c r="D31" s="110"/>
    </row>
    <row r="32" spans="1:17" x14ac:dyDescent="0.3">
      <c r="B32" s="110"/>
      <c r="C32" s="110"/>
      <c r="D32" s="110"/>
    </row>
    <row r="33" spans="1:17" ht="25.5" customHeight="1" x14ac:dyDescent="0.3">
      <c r="B33" s="22" t="s">
        <v>163</v>
      </c>
      <c r="C33"/>
      <c r="D33"/>
    </row>
    <row r="34" spans="1:17" x14ac:dyDescent="0.3">
      <c r="A34" s="95"/>
      <c r="B34" s="9" t="s">
        <v>165</v>
      </c>
      <c r="C34" s="9" t="s">
        <v>173</v>
      </c>
      <c r="D34" s="9" t="s">
        <v>164</v>
      </c>
      <c r="F34" s="19">
        <v>0</v>
      </c>
      <c r="G34" s="19">
        <v>0</v>
      </c>
      <c r="H34" s="19">
        <v>642.79001074774669</v>
      </c>
      <c r="I34" s="19">
        <v>0</v>
      </c>
      <c r="J34" s="19">
        <v>838.29658422533862</v>
      </c>
      <c r="K34" s="19">
        <v>0</v>
      </c>
      <c r="L34" s="19">
        <v>0</v>
      </c>
      <c r="M34" s="19">
        <v>0</v>
      </c>
      <c r="N34" s="19">
        <v>0</v>
      </c>
      <c r="O34" s="19">
        <v>0</v>
      </c>
      <c r="P34" s="19">
        <v>0</v>
      </c>
      <c r="Q34" s="19">
        <v>0</v>
      </c>
    </row>
    <row r="35" spans="1:17" customFormat="1" ht="6.75" customHeight="1" x14ac:dyDescent="0.3">
      <c r="B35" s="23"/>
      <c r="C35" s="14"/>
      <c r="D35" s="14"/>
      <c r="E35" s="24"/>
    </row>
    <row r="36" spans="1:17" ht="28.5" customHeight="1" x14ac:dyDescent="0.3">
      <c r="B36" s="170" t="s">
        <v>146</v>
      </c>
      <c r="C36" s="170"/>
      <c r="D36" s="170"/>
      <c r="E36" s="3"/>
      <c r="F36" s="88">
        <f t="shared" ref="F36:Q36" si="2">+SUM(F34:F34)</f>
        <v>0</v>
      </c>
      <c r="G36" s="88">
        <f t="shared" si="2"/>
        <v>0</v>
      </c>
      <c r="H36" s="88">
        <f t="shared" si="2"/>
        <v>642.79001074774669</v>
      </c>
      <c r="I36" s="88">
        <f t="shared" si="2"/>
        <v>0</v>
      </c>
      <c r="J36" s="88">
        <f t="shared" si="2"/>
        <v>838.29658422533862</v>
      </c>
      <c r="K36" s="88">
        <f t="shared" si="2"/>
        <v>0</v>
      </c>
      <c r="L36" s="88">
        <f t="shared" si="2"/>
        <v>0</v>
      </c>
      <c r="M36" s="88">
        <f t="shared" si="2"/>
        <v>0</v>
      </c>
      <c r="N36" s="88">
        <f t="shared" si="2"/>
        <v>0</v>
      </c>
      <c r="O36" s="88">
        <f t="shared" si="2"/>
        <v>0</v>
      </c>
      <c r="P36" s="88">
        <f t="shared" si="2"/>
        <v>0</v>
      </c>
      <c r="Q36" s="88">
        <f t="shared" si="2"/>
        <v>0</v>
      </c>
    </row>
    <row r="37" spans="1:17" x14ac:dyDescent="0.3">
      <c r="B37" s="110"/>
      <c r="C37" s="110"/>
      <c r="D37" s="110"/>
    </row>
    <row r="38" spans="1:17" x14ac:dyDescent="0.3">
      <c r="B38" s="110"/>
      <c r="C38" s="110"/>
      <c r="D38" s="110"/>
    </row>
    <row r="39" spans="1:17" x14ac:dyDescent="0.3">
      <c r="B39" s="110"/>
      <c r="C39" s="110"/>
      <c r="D39" s="110"/>
    </row>
    <row r="40" spans="1:17" x14ac:dyDescent="0.3">
      <c r="B40" s="110"/>
      <c r="C40" s="110"/>
      <c r="D40" s="110"/>
    </row>
    <row r="41" spans="1:17" ht="30.75" customHeight="1" x14ac:dyDescent="0.3">
      <c r="B41" s="180" t="s">
        <v>117</v>
      </c>
      <c r="C41" s="180"/>
      <c r="D41" s="180"/>
      <c r="M41" s="130"/>
      <c r="N41" s="130"/>
      <c r="O41" s="130"/>
      <c r="P41" s="130"/>
      <c r="Q41" s="130"/>
    </row>
    <row r="42" spans="1:17" x14ac:dyDescent="0.3">
      <c r="B42" s="172" t="s">
        <v>0</v>
      </c>
      <c r="C42" s="159" t="s">
        <v>1</v>
      </c>
      <c r="D42" s="159" t="s">
        <v>114</v>
      </c>
      <c r="F42" s="6">
        <v>2022</v>
      </c>
      <c r="G42" s="6">
        <v>2022</v>
      </c>
      <c r="H42" s="6">
        <v>2022</v>
      </c>
      <c r="I42" s="6">
        <v>2022</v>
      </c>
      <c r="J42" s="6">
        <v>2022</v>
      </c>
      <c r="K42" s="6">
        <v>2022</v>
      </c>
      <c r="L42" s="6">
        <v>2022</v>
      </c>
      <c r="M42" s="6">
        <v>2022</v>
      </c>
      <c r="N42" s="6">
        <v>2022</v>
      </c>
      <c r="O42" s="6">
        <v>2022</v>
      </c>
      <c r="P42" s="6">
        <v>2022</v>
      </c>
      <c r="Q42" s="6">
        <v>2022</v>
      </c>
    </row>
    <row r="43" spans="1:17" x14ac:dyDescent="0.3">
      <c r="B43" s="173"/>
      <c r="C43" s="160"/>
      <c r="D43" s="160"/>
      <c r="F43" s="6">
        <v>1</v>
      </c>
      <c r="G43" s="6">
        <f>+F43+1</f>
        <v>2</v>
      </c>
      <c r="H43" s="6">
        <f t="shared" ref="H43:Q43" si="3">+G43+1</f>
        <v>3</v>
      </c>
      <c r="I43" s="6">
        <f t="shared" si="3"/>
        <v>4</v>
      </c>
      <c r="J43" s="6">
        <f t="shared" si="3"/>
        <v>5</v>
      </c>
      <c r="K43" s="6">
        <f t="shared" si="3"/>
        <v>6</v>
      </c>
      <c r="L43" s="6">
        <f t="shared" si="3"/>
        <v>7</v>
      </c>
      <c r="M43" s="6">
        <f t="shared" si="3"/>
        <v>8</v>
      </c>
      <c r="N43" s="6">
        <f t="shared" si="3"/>
        <v>9</v>
      </c>
      <c r="O43" s="6">
        <f t="shared" si="3"/>
        <v>10</v>
      </c>
      <c r="P43" s="6">
        <f t="shared" si="3"/>
        <v>11</v>
      </c>
      <c r="Q43" s="6">
        <f t="shared" si="3"/>
        <v>12</v>
      </c>
    </row>
    <row r="44" spans="1:17" x14ac:dyDescent="0.3">
      <c r="A44" s="126"/>
      <c r="B44" s="9" t="s">
        <v>27</v>
      </c>
      <c r="C44" s="9" t="s">
        <v>28</v>
      </c>
      <c r="D44" s="9" t="s">
        <v>111</v>
      </c>
      <c r="E44" s="92"/>
      <c r="F44" s="19">
        <v>0</v>
      </c>
      <c r="G44" s="19">
        <v>0</v>
      </c>
      <c r="H44" s="19">
        <v>0</v>
      </c>
      <c r="I44" s="19">
        <v>0</v>
      </c>
      <c r="J44" s="19">
        <v>0</v>
      </c>
      <c r="K44" s="19">
        <v>0.57708484654282277</v>
      </c>
      <c r="L44" s="19">
        <v>0</v>
      </c>
      <c r="M44" s="19">
        <v>0</v>
      </c>
      <c r="N44" s="19">
        <v>0</v>
      </c>
      <c r="O44" s="19">
        <v>0</v>
      </c>
      <c r="P44" s="19">
        <v>0</v>
      </c>
      <c r="Q44" s="19">
        <v>0.857529918724518</v>
      </c>
    </row>
    <row r="45" spans="1:17" x14ac:dyDescent="0.3">
      <c r="A45" s="126"/>
      <c r="B45" s="9" t="s">
        <v>33</v>
      </c>
      <c r="C45" s="9" t="s">
        <v>34</v>
      </c>
      <c r="D45" s="9" t="s">
        <v>111</v>
      </c>
      <c r="E45" s="92"/>
      <c r="F45" s="19">
        <v>0</v>
      </c>
      <c r="G45" s="19">
        <v>0.21834759000000001</v>
      </c>
      <c r="H45" s="19">
        <v>0</v>
      </c>
      <c r="I45" s="19">
        <v>0</v>
      </c>
      <c r="J45" s="19">
        <v>0</v>
      </c>
      <c r="K45" s="19">
        <v>0</v>
      </c>
      <c r="L45" s="19">
        <v>0</v>
      </c>
      <c r="M45" s="19">
        <v>0.39627031620845748</v>
      </c>
      <c r="N45" s="19">
        <v>0</v>
      </c>
      <c r="O45" s="19">
        <v>0</v>
      </c>
      <c r="P45" s="19">
        <v>0</v>
      </c>
      <c r="Q45" s="19">
        <v>0</v>
      </c>
    </row>
    <row r="46" spans="1:17" x14ac:dyDescent="0.3">
      <c r="A46" s="126"/>
      <c r="B46" s="9" t="s">
        <v>29</v>
      </c>
      <c r="C46" s="9" t="s">
        <v>30</v>
      </c>
      <c r="D46" s="9" t="s">
        <v>111</v>
      </c>
      <c r="E46" s="92"/>
      <c r="F46" s="19">
        <v>0</v>
      </c>
      <c r="G46" s="19">
        <v>0</v>
      </c>
      <c r="H46" s="19">
        <v>0</v>
      </c>
      <c r="I46" s="19">
        <v>0.50474604000000001</v>
      </c>
      <c r="J46" s="19">
        <v>0</v>
      </c>
      <c r="K46" s="19">
        <v>0</v>
      </c>
      <c r="L46" s="19">
        <v>0</v>
      </c>
      <c r="M46" s="19">
        <v>0</v>
      </c>
      <c r="N46" s="19">
        <v>0</v>
      </c>
      <c r="O46" s="19">
        <v>0.48545330999999997</v>
      </c>
      <c r="P46" s="19">
        <v>0</v>
      </c>
      <c r="Q46" s="19">
        <v>0</v>
      </c>
    </row>
    <row r="47" spans="1:17" x14ac:dyDescent="0.3">
      <c r="A47" s="126"/>
      <c r="B47" s="9" t="s">
        <v>31</v>
      </c>
      <c r="C47" s="9" t="s">
        <v>32</v>
      </c>
      <c r="D47" s="9" t="s">
        <v>111</v>
      </c>
      <c r="E47" s="92"/>
      <c r="F47" s="19">
        <v>0</v>
      </c>
      <c r="G47" s="19">
        <v>0.11668459000000003</v>
      </c>
      <c r="H47" s="19">
        <v>0</v>
      </c>
      <c r="I47" s="19">
        <v>0</v>
      </c>
      <c r="J47" s="19">
        <v>0</v>
      </c>
      <c r="K47" s="19">
        <v>0</v>
      </c>
      <c r="L47" s="19">
        <v>0</v>
      </c>
      <c r="M47" s="19">
        <v>0.17883852620713786</v>
      </c>
      <c r="N47" s="19">
        <v>0</v>
      </c>
      <c r="O47" s="19">
        <v>0</v>
      </c>
      <c r="P47" s="19">
        <v>0</v>
      </c>
      <c r="Q47" s="19">
        <v>0</v>
      </c>
    </row>
    <row r="48" spans="1:17" x14ac:dyDescent="0.3">
      <c r="A48" s="126"/>
      <c r="B48" s="9" t="s">
        <v>37</v>
      </c>
      <c r="C48" s="9" t="s">
        <v>38</v>
      </c>
      <c r="D48" s="9" t="s">
        <v>111</v>
      </c>
      <c r="E48" s="92"/>
      <c r="F48" s="19">
        <v>0</v>
      </c>
      <c r="G48" s="19">
        <v>0</v>
      </c>
      <c r="H48" s="19">
        <v>0</v>
      </c>
      <c r="I48" s="19">
        <v>5.5141650000000049E-2</v>
      </c>
      <c r="J48" s="19">
        <v>0</v>
      </c>
      <c r="K48" s="19">
        <v>0</v>
      </c>
      <c r="L48" s="19">
        <v>0</v>
      </c>
      <c r="M48" s="19">
        <v>0</v>
      </c>
      <c r="N48" s="19">
        <v>0</v>
      </c>
      <c r="O48" s="19">
        <v>0.14373291760877369</v>
      </c>
      <c r="P48" s="19">
        <v>0</v>
      </c>
      <c r="Q48" s="19">
        <v>0</v>
      </c>
    </row>
    <row r="49" spans="1:17" x14ac:dyDescent="0.3">
      <c r="A49" s="126"/>
      <c r="B49" s="9" t="s">
        <v>35</v>
      </c>
      <c r="C49" s="9" t="s">
        <v>36</v>
      </c>
      <c r="D49" s="9" t="s">
        <v>111</v>
      </c>
      <c r="E49" s="92"/>
      <c r="F49" s="19">
        <v>0</v>
      </c>
      <c r="G49" s="19">
        <v>0</v>
      </c>
      <c r="H49" s="19">
        <v>0</v>
      </c>
      <c r="I49" s="19">
        <v>0</v>
      </c>
      <c r="J49" s="19">
        <v>5.429404999999999E-2</v>
      </c>
      <c r="K49" s="19">
        <v>0</v>
      </c>
      <c r="L49" s="19">
        <v>0</v>
      </c>
      <c r="M49" s="19">
        <v>0</v>
      </c>
      <c r="N49" s="19">
        <v>0</v>
      </c>
      <c r="O49" s="19">
        <v>0</v>
      </c>
      <c r="P49" s="19">
        <v>0.11230918505086017</v>
      </c>
      <c r="Q49" s="19">
        <v>0</v>
      </c>
    </row>
    <row r="50" spans="1:17" x14ac:dyDescent="0.3">
      <c r="A50" s="126"/>
      <c r="B50" s="9" t="s">
        <v>155</v>
      </c>
      <c r="C50" s="9" t="s">
        <v>156</v>
      </c>
      <c r="D50" s="9" t="s">
        <v>111</v>
      </c>
      <c r="E50" s="92"/>
      <c r="F50" s="19">
        <v>0</v>
      </c>
      <c r="G50" s="19">
        <v>0</v>
      </c>
      <c r="H50" s="19">
        <v>0</v>
      </c>
      <c r="I50" s="19">
        <v>0</v>
      </c>
      <c r="J50" s="19">
        <v>2.5203188082191786E-2</v>
      </c>
      <c r="K50" s="19">
        <v>0</v>
      </c>
      <c r="L50" s="19">
        <v>0</v>
      </c>
      <c r="M50" s="19">
        <v>0</v>
      </c>
      <c r="N50" s="19">
        <v>0</v>
      </c>
      <c r="O50" s="19">
        <v>0</v>
      </c>
      <c r="P50" s="19">
        <v>0.11563409753424658</v>
      </c>
      <c r="Q50" s="19">
        <v>0</v>
      </c>
    </row>
    <row r="51" spans="1:17" x14ac:dyDescent="0.3">
      <c r="A51" s="126"/>
      <c r="B51" s="9" t="s">
        <v>190</v>
      </c>
      <c r="C51" s="9" t="s">
        <v>243</v>
      </c>
      <c r="D51" s="9" t="s">
        <v>111</v>
      </c>
      <c r="E51" s="92"/>
      <c r="F51" s="19">
        <v>0</v>
      </c>
      <c r="G51" s="19">
        <v>0</v>
      </c>
      <c r="H51" s="19">
        <v>0</v>
      </c>
      <c r="I51" s="19">
        <v>0</v>
      </c>
      <c r="J51" s="19">
        <v>0</v>
      </c>
      <c r="K51" s="19">
        <v>0</v>
      </c>
      <c r="L51" s="19">
        <v>0</v>
      </c>
      <c r="M51" s="19">
        <v>0</v>
      </c>
      <c r="N51" s="19">
        <v>0</v>
      </c>
      <c r="O51" s="19">
        <v>0</v>
      </c>
      <c r="P51" s="19">
        <v>0</v>
      </c>
      <c r="Q51" s="19">
        <v>0</v>
      </c>
    </row>
    <row r="52" spans="1:17" x14ac:dyDescent="0.3">
      <c r="A52" s="126"/>
      <c r="B52" s="9" t="s">
        <v>39</v>
      </c>
      <c r="C52" s="9" t="s">
        <v>40</v>
      </c>
      <c r="D52" s="9" t="s">
        <v>111</v>
      </c>
      <c r="E52" s="92"/>
      <c r="F52" s="19">
        <v>0</v>
      </c>
      <c r="G52" s="19">
        <v>0</v>
      </c>
      <c r="H52" s="19">
        <v>0</v>
      </c>
      <c r="I52" s="19">
        <v>1.975243149636443E-2</v>
      </c>
      <c r="J52" s="19">
        <v>0</v>
      </c>
      <c r="K52" s="19">
        <v>0</v>
      </c>
      <c r="L52" s="19">
        <v>0</v>
      </c>
      <c r="M52" s="19">
        <v>0</v>
      </c>
      <c r="N52" s="19">
        <v>0</v>
      </c>
      <c r="O52" s="19">
        <v>1.6550833119062525E-2</v>
      </c>
      <c r="P52" s="19">
        <v>0</v>
      </c>
      <c r="Q52" s="19">
        <v>0</v>
      </c>
    </row>
    <row r="53" spans="1:17" x14ac:dyDescent="0.3">
      <c r="A53" s="126"/>
      <c r="B53" s="9" t="s">
        <v>41</v>
      </c>
      <c r="C53" s="9" t="s">
        <v>42</v>
      </c>
      <c r="D53" s="9" t="s">
        <v>111</v>
      </c>
      <c r="E53" s="92"/>
      <c r="F53" s="19">
        <v>0</v>
      </c>
      <c r="G53" s="19">
        <v>0</v>
      </c>
      <c r="H53" s="19">
        <v>0</v>
      </c>
      <c r="I53" s="19">
        <v>0</v>
      </c>
      <c r="J53" s="19">
        <v>0</v>
      </c>
      <c r="K53" s="19">
        <v>0</v>
      </c>
      <c r="L53" s="19">
        <v>0</v>
      </c>
      <c r="M53" s="19">
        <v>0</v>
      </c>
      <c r="N53" s="19">
        <v>0</v>
      </c>
      <c r="O53" s="19">
        <v>0</v>
      </c>
      <c r="P53" s="19">
        <v>0</v>
      </c>
      <c r="Q53" s="19">
        <v>0</v>
      </c>
    </row>
    <row r="54" spans="1:17" x14ac:dyDescent="0.3">
      <c r="A54" s="126"/>
      <c r="B54" s="9" t="s">
        <v>45</v>
      </c>
      <c r="C54" s="9" t="s">
        <v>46</v>
      </c>
      <c r="D54" s="9" t="s">
        <v>111</v>
      </c>
      <c r="E54" s="92"/>
      <c r="F54" s="19">
        <v>0</v>
      </c>
      <c r="G54" s="19">
        <v>0</v>
      </c>
      <c r="H54" s="19">
        <v>0</v>
      </c>
      <c r="I54" s="19">
        <v>0</v>
      </c>
      <c r="J54" s="19">
        <v>0</v>
      </c>
      <c r="K54" s="19">
        <v>0</v>
      </c>
      <c r="L54" s="19">
        <v>0</v>
      </c>
      <c r="M54" s="19">
        <v>0</v>
      </c>
      <c r="N54" s="19">
        <v>0</v>
      </c>
      <c r="O54" s="19">
        <v>0</v>
      </c>
      <c r="P54" s="19">
        <v>0</v>
      </c>
      <c r="Q54" s="19">
        <v>0</v>
      </c>
    </row>
    <row r="55" spans="1:17" x14ac:dyDescent="0.3">
      <c r="A55" s="126"/>
      <c r="B55" s="9" t="s">
        <v>43</v>
      </c>
      <c r="C55" s="9" t="s">
        <v>44</v>
      </c>
      <c r="D55" s="9" t="s">
        <v>111</v>
      </c>
      <c r="E55" s="92"/>
      <c r="F55" s="19">
        <v>0</v>
      </c>
      <c r="G55" s="19">
        <v>1.9120900000000006E-3</v>
      </c>
      <c r="H55" s="19">
        <v>0</v>
      </c>
      <c r="I55" s="19">
        <v>0</v>
      </c>
      <c r="J55" s="19">
        <v>0</v>
      </c>
      <c r="K55" s="19">
        <v>0</v>
      </c>
      <c r="L55" s="19">
        <v>0</v>
      </c>
      <c r="M55" s="19">
        <v>0</v>
      </c>
      <c r="N55" s="19">
        <v>0</v>
      </c>
      <c r="O55" s="19">
        <v>0</v>
      </c>
      <c r="P55" s="19">
        <v>0</v>
      </c>
      <c r="Q55" s="19">
        <v>0</v>
      </c>
    </row>
    <row r="56" spans="1:17" x14ac:dyDescent="0.3">
      <c r="A56" s="126"/>
      <c r="B56" s="9" t="s">
        <v>48</v>
      </c>
      <c r="C56" s="9" t="s">
        <v>49</v>
      </c>
      <c r="D56" s="9" t="s">
        <v>111</v>
      </c>
      <c r="E56" s="92"/>
      <c r="F56" s="19">
        <v>0</v>
      </c>
      <c r="G56" s="19">
        <v>0</v>
      </c>
      <c r="H56" s="19">
        <v>0.37241620913923806</v>
      </c>
      <c r="I56" s="19">
        <v>0</v>
      </c>
      <c r="J56" s="19">
        <v>0</v>
      </c>
      <c r="K56" s="19">
        <v>0</v>
      </c>
      <c r="L56" s="19">
        <v>0</v>
      </c>
      <c r="M56" s="19">
        <v>0</v>
      </c>
      <c r="N56" s="19">
        <v>0.39394547825267201</v>
      </c>
      <c r="O56" s="19">
        <v>0</v>
      </c>
      <c r="P56" s="19">
        <v>0</v>
      </c>
      <c r="Q56" s="19">
        <v>0</v>
      </c>
    </row>
    <row r="57" spans="1:17" x14ac:dyDescent="0.3">
      <c r="A57" s="126"/>
      <c r="B57" s="9" t="s">
        <v>50</v>
      </c>
      <c r="C57" s="9" t="s">
        <v>51</v>
      </c>
      <c r="D57" s="9" t="s">
        <v>111</v>
      </c>
      <c r="E57" s="92"/>
      <c r="F57" s="19">
        <v>0</v>
      </c>
      <c r="G57" s="19">
        <v>0</v>
      </c>
      <c r="H57" s="19">
        <v>0</v>
      </c>
      <c r="I57" s="19">
        <v>0</v>
      </c>
      <c r="J57" s="19">
        <v>0</v>
      </c>
      <c r="K57" s="19">
        <v>0</v>
      </c>
      <c r="L57" s="19">
        <v>0</v>
      </c>
      <c r="M57" s="19">
        <v>0</v>
      </c>
      <c r="N57" s="19">
        <v>0</v>
      </c>
      <c r="O57" s="19">
        <v>0</v>
      </c>
      <c r="P57" s="19">
        <v>0</v>
      </c>
      <c r="Q57" s="19">
        <v>0</v>
      </c>
    </row>
    <row r="58" spans="1:17" x14ac:dyDescent="0.3">
      <c r="A58" s="126"/>
      <c r="B58" s="9" t="s">
        <v>154</v>
      </c>
      <c r="C58" s="9" t="s">
        <v>152</v>
      </c>
      <c r="D58" s="9" t="s">
        <v>112</v>
      </c>
      <c r="E58" s="92"/>
      <c r="F58" s="19">
        <v>0</v>
      </c>
      <c r="G58" s="19">
        <v>0</v>
      </c>
      <c r="H58" s="19">
        <v>11.261649999999999</v>
      </c>
      <c r="I58" s="19">
        <v>0</v>
      </c>
      <c r="J58" s="19">
        <v>0</v>
      </c>
      <c r="K58" s="19">
        <v>0</v>
      </c>
      <c r="L58" s="19">
        <v>0</v>
      </c>
      <c r="M58" s="19">
        <v>0</v>
      </c>
      <c r="N58" s="19">
        <v>11.1051225</v>
      </c>
      <c r="O58" s="19">
        <v>0</v>
      </c>
      <c r="P58" s="19">
        <v>0</v>
      </c>
      <c r="Q58" s="19">
        <v>0</v>
      </c>
    </row>
    <row r="59" spans="1:17" customFormat="1" ht="6.75" customHeight="1" x14ac:dyDescent="0.3">
      <c r="B59" s="23"/>
      <c r="C59" s="14"/>
      <c r="D59" s="14"/>
      <c r="E59" s="24"/>
    </row>
    <row r="60" spans="1:17" ht="28.5" customHeight="1" x14ac:dyDescent="0.3">
      <c r="B60" s="170" t="s">
        <v>147</v>
      </c>
      <c r="C60" s="170"/>
      <c r="D60" s="170"/>
      <c r="E60" s="3"/>
      <c r="F60" s="88">
        <f t="shared" ref="F60:Q60" si="4">+SUM(F44:F58)</f>
        <v>0</v>
      </c>
      <c r="G60" s="88">
        <f t="shared" si="4"/>
        <v>0.33694426999999999</v>
      </c>
      <c r="H60" s="88">
        <f t="shared" si="4"/>
        <v>11.634066209139238</v>
      </c>
      <c r="I60" s="88">
        <f t="shared" si="4"/>
        <v>0.57964012149636446</v>
      </c>
      <c r="J60" s="88">
        <f t="shared" si="4"/>
        <v>7.9497238082191779E-2</v>
      </c>
      <c r="K60" s="88">
        <f t="shared" si="4"/>
        <v>0.57708484654282277</v>
      </c>
      <c r="L60" s="88">
        <f t="shared" si="4"/>
        <v>0</v>
      </c>
      <c r="M60" s="88">
        <f t="shared" si="4"/>
        <v>0.57510884241559534</v>
      </c>
      <c r="N60" s="88">
        <f t="shared" si="4"/>
        <v>11.499067978252672</v>
      </c>
      <c r="O60" s="88">
        <f t="shared" si="4"/>
        <v>0.6457370607278361</v>
      </c>
      <c r="P60" s="88">
        <f t="shared" si="4"/>
        <v>0.22794328258510677</v>
      </c>
      <c r="Q60" s="88">
        <f t="shared" si="4"/>
        <v>0.857529918724518</v>
      </c>
    </row>
    <row r="61" spans="1:17" x14ac:dyDescent="0.3">
      <c r="B61" s="4"/>
      <c r="C61" s="4"/>
      <c r="D61" s="4"/>
      <c r="F61" s="16"/>
      <c r="G61" s="16"/>
      <c r="H61" s="16"/>
      <c r="I61" s="16"/>
      <c r="J61" s="16"/>
      <c r="K61" s="16"/>
      <c r="L61" s="16"/>
      <c r="M61" s="16"/>
      <c r="N61" s="16"/>
      <c r="O61" s="16"/>
      <c r="P61" s="16"/>
      <c r="Q61" s="16"/>
    </row>
    <row r="62" spans="1:17" x14ac:dyDescent="0.3">
      <c r="B62" s="4"/>
      <c r="C62" s="4"/>
      <c r="D62" s="4"/>
      <c r="F62" s="16"/>
      <c r="G62" s="16"/>
      <c r="H62" s="16"/>
      <c r="I62" s="16"/>
      <c r="J62" s="16"/>
      <c r="K62" s="16"/>
      <c r="L62" s="16"/>
      <c r="M62" s="16"/>
      <c r="N62" s="16"/>
      <c r="O62" s="16"/>
      <c r="P62" s="16"/>
      <c r="Q62" s="16"/>
    </row>
    <row r="63" spans="1:17" ht="30.75" customHeight="1" x14ac:dyDescent="0.3">
      <c r="B63" s="180" t="s">
        <v>57</v>
      </c>
      <c r="C63" s="180"/>
      <c r="D63" s="180"/>
      <c r="F63" s="16"/>
      <c r="G63" s="16"/>
      <c r="H63" s="16"/>
      <c r="I63" s="16"/>
      <c r="J63" s="16"/>
      <c r="K63" s="16"/>
      <c r="L63" s="16"/>
      <c r="M63" s="16"/>
      <c r="N63" s="16"/>
      <c r="O63" s="16"/>
      <c r="P63" s="16"/>
      <c r="Q63" s="16"/>
    </row>
    <row r="64" spans="1:17" x14ac:dyDescent="0.3">
      <c r="B64" s="172" t="s">
        <v>0</v>
      </c>
      <c r="C64" s="159" t="s">
        <v>1</v>
      </c>
      <c r="D64" s="159" t="s">
        <v>114</v>
      </c>
      <c r="F64" s="6">
        <v>2022</v>
      </c>
      <c r="G64" s="6">
        <v>2022</v>
      </c>
      <c r="H64" s="6">
        <v>2022</v>
      </c>
      <c r="I64" s="6">
        <v>2022</v>
      </c>
      <c r="J64" s="6">
        <v>2022</v>
      </c>
      <c r="K64" s="6">
        <v>2022</v>
      </c>
      <c r="L64" s="6">
        <v>2022</v>
      </c>
      <c r="M64" s="6">
        <v>2022</v>
      </c>
      <c r="N64" s="6">
        <v>2022</v>
      </c>
      <c r="O64" s="6">
        <v>2022</v>
      </c>
      <c r="P64" s="6">
        <v>2022</v>
      </c>
      <c r="Q64" s="6">
        <v>2022</v>
      </c>
    </row>
    <row r="65" spans="1:17" x14ac:dyDescent="0.3">
      <c r="B65" s="173"/>
      <c r="C65" s="160"/>
      <c r="D65" s="160"/>
      <c r="F65" s="6">
        <v>1</v>
      </c>
      <c r="G65" s="6">
        <f>+F65+1</f>
        <v>2</v>
      </c>
      <c r="H65" s="6">
        <f t="shared" ref="H65:Q65" si="5">+G65+1</f>
        <v>3</v>
      </c>
      <c r="I65" s="6">
        <f t="shared" si="5"/>
        <v>4</v>
      </c>
      <c r="J65" s="6">
        <f t="shared" si="5"/>
        <v>5</v>
      </c>
      <c r="K65" s="6">
        <f t="shared" si="5"/>
        <v>6</v>
      </c>
      <c r="L65" s="6">
        <f t="shared" si="5"/>
        <v>7</v>
      </c>
      <c r="M65" s="6">
        <f t="shared" si="5"/>
        <v>8</v>
      </c>
      <c r="N65" s="6">
        <f t="shared" si="5"/>
        <v>9</v>
      </c>
      <c r="O65" s="6">
        <f t="shared" si="5"/>
        <v>10</v>
      </c>
      <c r="P65" s="6">
        <f t="shared" si="5"/>
        <v>11</v>
      </c>
      <c r="Q65" s="6">
        <f t="shared" si="5"/>
        <v>12</v>
      </c>
    </row>
    <row r="66" spans="1:17" x14ac:dyDescent="0.3">
      <c r="A66" s="126"/>
      <c r="B66" s="9" t="s">
        <v>158</v>
      </c>
      <c r="C66" s="9" t="s">
        <v>159</v>
      </c>
      <c r="D66" s="9" t="s">
        <v>109</v>
      </c>
      <c r="E66" s="7"/>
      <c r="F66" s="19">
        <v>0.72897339464641786</v>
      </c>
      <c r="G66" s="19">
        <v>0.80187073411105969</v>
      </c>
      <c r="H66" s="19">
        <v>0.66777562818227421</v>
      </c>
      <c r="I66" s="19">
        <v>0.67857523402888775</v>
      </c>
      <c r="J66" s="19">
        <v>0.32128827393675458</v>
      </c>
      <c r="K66" s="19">
        <v>0</v>
      </c>
      <c r="L66" s="19">
        <v>0</v>
      </c>
      <c r="M66" s="19">
        <v>0</v>
      </c>
      <c r="N66" s="19">
        <v>0</v>
      </c>
      <c r="O66" s="19">
        <v>0</v>
      </c>
      <c r="P66" s="19">
        <v>0</v>
      </c>
      <c r="Q66" s="19">
        <v>0</v>
      </c>
    </row>
    <row r="67" spans="1:17" customFormat="1" ht="6.75" customHeight="1" x14ac:dyDescent="0.3">
      <c r="B67" s="23"/>
      <c r="C67" s="14"/>
      <c r="D67" s="14"/>
      <c r="E67" s="24"/>
    </row>
    <row r="68" spans="1:17" ht="28.5" customHeight="1" x14ac:dyDescent="0.3">
      <c r="B68" s="170" t="s">
        <v>148</v>
      </c>
      <c r="C68" s="170"/>
      <c r="D68" s="170"/>
      <c r="E68" s="3"/>
      <c r="F68" s="88">
        <f t="shared" ref="F68:Q68" si="6">+SUM(F66:F66)</f>
        <v>0.72897339464641786</v>
      </c>
      <c r="G68" s="88">
        <f t="shared" si="6"/>
        <v>0.80187073411105969</v>
      </c>
      <c r="H68" s="88">
        <f t="shared" si="6"/>
        <v>0.66777562818227421</v>
      </c>
      <c r="I68" s="88">
        <f t="shared" si="6"/>
        <v>0.67857523402888775</v>
      </c>
      <c r="J68" s="88">
        <f t="shared" si="6"/>
        <v>0.32128827393675458</v>
      </c>
      <c r="K68" s="88">
        <f t="shared" si="6"/>
        <v>0</v>
      </c>
      <c r="L68" s="88">
        <f t="shared" si="6"/>
        <v>0</v>
      </c>
      <c r="M68" s="88">
        <f t="shared" si="6"/>
        <v>0</v>
      </c>
      <c r="N68" s="88">
        <f t="shared" si="6"/>
        <v>0</v>
      </c>
      <c r="O68" s="88">
        <f t="shared" si="6"/>
        <v>0</v>
      </c>
      <c r="P68" s="88">
        <f t="shared" si="6"/>
        <v>0</v>
      </c>
      <c r="Q68" s="88">
        <f t="shared" si="6"/>
        <v>0</v>
      </c>
    </row>
    <row r="69" spans="1:17" x14ac:dyDescent="0.3">
      <c r="B69" s="4"/>
      <c r="C69" s="4"/>
      <c r="D69" s="4"/>
      <c r="F69" s="16"/>
      <c r="G69" s="16"/>
      <c r="H69" s="16"/>
      <c r="I69" s="16"/>
      <c r="J69" s="16"/>
      <c r="K69" s="16"/>
      <c r="L69" s="16"/>
      <c r="M69" s="16"/>
      <c r="N69" s="16"/>
      <c r="O69" s="16"/>
      <c r="P69" s="16"/>
      <c r="Q69" s="16"/>
    </row>
    <row r="70" spans="1:17" x14ac:dyDescent="0.3">
      <c r="B70" s="4"/>
      <c r="C70" s="4"/>
      <c r="D70" s="4"/>
      <c r="F70" s="16"/>
      <c r="G70" s="16"/>
      <c r="H70" s="16"/>
      <c r="I70" s="16"/>
      <c r="J70" s="16"/>
      <c r="K70" s="16"/>
      <c r="L70" s="16"/>
      <c r="M70" s="16"/>
      <c r="N70" s="16"/>
      <c r="O70" s="16"/>
      <c r="P70" s="16"/>
      <c r="Q70" s="16"/>
    </row>
  </sheetData>
  <sortState xmlns:xlrd2="http://schemas.microsoft.com/office/spreadsheetml/2017/richdata2" ref="A37:MS39">
    <sortCondition ref="A37:A39"/>
  </sortState>
  <mergeCells count="18">
    <mergeCell ref="B68:D68"/>
    <mergeCell ref="B28:D29"/>
    <mergeCell ref="B42:B43"/>
    <mergeCell ref="C42:C43"/>
    <mergeCell ref="B64:B65"/>
    <mergeCell ref="C64:C65"/>
    <mergeCell ref="D42:D43"/>
    <mergeCell ref="D64:D65"/>
    <mergeCell ref="B41:D41"/>
    <mergeCell ref="B60:D60"/>
    <mergeCell ref="B1:D1"/>
    <mergeCell ref="B5:B6"/>
    <mergeCell ref="C5:C6"/>
    <mergeCell ref="B4:D4"/>
    <mergeCell ref="B63:D63"/>
    <mergeCell ref="B36:D36"/>
    <mergeCell ref="D5:D6"/>
    <mergeCell ref="B27:D27"/>
  </mergeCells>
  <hyperlinks>
    <hyperlink ref="C13" location="ANSG20!A1" display="ANSG20" xr:uid="{00000000-0004-0000-0200-000000000000}"/>
    <hyperlink ref="C15" location="ANSE21!A1" display="ANSE21" xr:uid="{00000000-0004-0000-0200-000001000000}"/>
    <hyperlink ref="C14" location="ANSE22!A1" display="ANSE22" xr:uid="{00000000-0004-0000-0200-000002000000}"/>
    <hyperlink ref="C10" location="ANSE23!A1" display="ANSE23" xr:uid="{00000000-0004-0000-0200-000003000000}"/>
    <hyperlink ref="C7" location="FFDPO23!A1" display="FFDPO23" xr:uid="{00000000-0004-0000-0200-000004000000}"/>
    <hyperlink ref="C12" location="ANSG22!A1" display="ANSG22" xr:uid="{00000000-0004-0000-0200-000005000000}"/>
    <hyperlink ref="C11" location="IPVO26!A1" display="IPVO26" xr:uid="{00000000-0004-0000-0200-000006000000}"/>
    <hyperlink ref="C20" location="'PMG25'!A1" display="PMG25" xr:uid="{00000000-0004-0000-0200-000007000000}"/>
    <hyperlink ref="C45" location="BIDF40!A1" display="BIDF40" xr:uid="{00000000-0004-0000-0200-000008000000}"/>
    <hyperlink ref="C55" location="BIDF22!A1" display="BIDF22" xr:uid="{00000000-0004-0000-0200-000009000000}"/>
    <hyperlink ref="C52" location="BIDO24!A1" display="BIDO24" xr:uid="{00000000-0004-0000-0200-00000A000000}"/>
    <hyperlink ref="C49" location="BIDN32!A1" display="BIDN32" xr:uid="{00000000-0004-0000-0200-00000B000000}"/>
    <hyperlink ref="C53" location="BIDS34!A1" display="BIDS34" xr:uid="{00000000-0004-0000-0200-00000C000000}"/>
    <hyperlink ref="C54" location="BIDS23!A1" display="BIDS23" xr:uid="{00000000-0004-0000-0200-00000D000000}"/>
    <hyperlink ref="C48" location="BIDY42!A1" display="BIDY42" xr:uid="{00000000-0004-0000-0200-00000E000000}"/>
    <hyperlink ref="C57" location="BIRJ22!A1" display="BIRJ22" xr:uid="{00000000-0004-0000-0200-00000F000000}"/>
    <hyperlink ref="C56" location="BIRS38!A1" display="BIRS38" xr:uid="{00000000-0004-0000-0200-000010000000}"/>
    <hyperlink ref="C21" location="FFFIRO24!A1" display="FFFIRO24" xr:uid="{00000000-0004-0000-0200-000011000000}"/>
    <hyperlink ref="C22" location="FFFIRF26!A1" display="FFFIRF26" xr:uid="{00000000-0004-0000-0200-000012000000}"/>
    <hyperlink ref="C24" location="FFFIRY22!A1" display="FFFIRY22" xr:uid="{00000000-0004-0000-0200-000013000000}"/>
    <hyperlink ref="C23" location="FFFIRE26!A1" display="FFFIRE26" xr:uid="{00000000-0004-0000-0200-000014000000}"/>
    <hyperlink ref="C9" location="GOBD23!A1" display="GOBD23" xr:uid="{00000000-0004-0000-0200-000015000000}"/>
    <hyperlink ref="C18" location="'PMY25'!A1" display="PMY25" xr:uid="{00000000-0004-0000-0200-000016000000}"/>
    <hyperlink ref="C66" location="BNAJ26!A1" display="BNAJ26" xr:uid="{00000000-0004-0000-0200-000017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3">
        <v>1</v>
      </c>
    </row>
    <row r="25" spans="11:11" x14ac:dyDescent="0.25">
      <c r="K25" s="83">
        <v>1</v>
      </c>
    </row>
    <row r="44" spans="11:11" x14ac:dyDescent="0.25">
      <c r="K44" s="83">
        <v>1</v>
      </c>
    </row>
    <row r="64" spans="11:11" x14ac:dyDescent="0.25">
      <c r="K64" s="83">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82" t="s">
        <v>105</v>
      </c>
      <c r="H2" s="182" t="s">
        <v>106</v>
      </c>
      <c r="I2" s="182"/>
      <c r="J2" s="182"/>
      <c r="K2" s="182" t="s">
        <v>107</v>
      </c>
      <c r="L2" s="182"/>
      <c r="M2" s="182"/>
      <c r="N2" s="182" t="s">
        <v>104</v>
      </c>
      <c r="O2" s="182"/>
      <c r="P2" s="182"/>
      <c r="Q2" s="182" t="s">
        <v>106</v>
      </c>
      <c r="R2" s="182"/>
      <c r="S2" s="182"/>
      <c r="T2" s="182" t="s">
        <v>107</v>
      </c>
      <c r="U2" s="182"/>
      <c r="V2" s="182"/>
      <c r="W2" s="182" t="s">
        <v>104</v>
      </c>
      <c r="X2" s="182"/>
      <c r="Y2" s="182"/>
      <c r="AB2" s="182" t="s">
        <v>113</v>
      </c>
      <c r="AC2" s="77" t="s">
        <v>108</v>
      </c>
      <c r="AD2" s="77" t="s">
        <v>108</v>
      </c>
      <c r="AE2" s="77" t="s">
        <v>108</v>
      </c>
      <c r="AF2" s="77" t="s">
        <v>109</v>
      </c>
      <c r="AG2" s="77" t="s">
        <v>109</v>
      </c>
      <c r="AH2" s="77" t="s">
        <v>109</v>
      </c>
      <c r="AI2" s="77" t="s">
        <v>110</v>
      </c>
      <c r="AJ2" s="77" t="s">
        <v>110</v>
      </c>
      <c r="AK2" s="77" t="s">
        <v>110</v>
      </c>
      <c r="AL2" s="77" t="s">
        <v>111</v>
      </c>
      <c r="AM2" s="77" t="s">
        <v>111</v>
      </c>
      <c r="AN2" s="77" t="s">
        <v>111</v>
      </c>
      <c r="AO2" s="77" t="s">
        <v>112</v>
      </c>
      <c r="AP2" s="77" t="s">
        <v>112</v>
      </c>
      <c r="AQ2" s="77" t="s">
        <v>112</v>
      </c>
      <c r="AR2" s="182" t="s">
        <v>104</v>
      </c>
      <c r="AS2" s="182"/>
      <c r="AT2" s="182"/>
    </row>
    <row r="3" spans="1:74" ht="27" customHeight="1" x14ac:dyDescent="0.25">
      <c r="A3" s="73" t="s">
        <v>103</v>
      </c>
      <c r="B3" s="74" t="s">
        <v>2</v>
      </c>
      <c r="C3" s="74" t="s">
        <v>118</v>
      </c>
      <c r="D3" s="74" t="s">
        <v>59</v>
      </c>
      <c r="G3" s="182"/>
      <c r="H3" s="74" t="s">
        <v>2</v>
      </c>
      <c r="I3" s="74" t="s">
        <v>118</v>
      </c>
      <c r="J3" s="74" t="s">
        <v>59</v>
      </c>
      <c r="K3" s="74" t="s">
        <v>2</v>
      </c>
      <c r="L3" s="74" t="s">
        <v>118</v>
      </c>
      <c r="M3" s="74" t="s">
        <v>59</v>
      </c>
      <c r="N3" s="74" t="s">
        <v>2</v>
      </c>
      <c r="O3" s="74" t="s">
        <v>118</v>
      </c>
      <c r="P3" s="74" t="s">
        <v>59</v>
      </c>
      <c r="Q3" s="74" t="s">
        <v>2</v>
      </c>
      <c r="R3" s="74" t="s">
        <v>118</v>
      </c>
      <c r="S3" s="74" t="s">
        <v>59</v>
      </c>
      <c r="T3" s="74" t="s">
        <v>2</v>
      </c>
      <c r="U3" s="74" t="s">
        <v>118</v>
      </c>
      <c r="V3" s="74" t="s">
        <v>59</v>
      </c>
      <c r="W3" s="74" t="s">
        <v>2</v>
      </c>
      <c r="X3" s="74" t="s">
        <v>118</v>
      </c>
      <c r="Y3" s="74" t="s">
        <v>59</v>
      </c>
      <c r="AB3" s="182"/>
      <c r="AC3" s="74" t="s">
        <v>2</v>
      </c>
      <c r="AD3" s="74" t="s">
        <v>118</v>
      </c>
      <c r="AE3" s="74" t="s">
        <v>59</v>
      </c>
      <c r="AF3" s="74" t="s">
        <v>2</v>
      </c>
      <c r="AG3" s="74" t="s">
        <v>118</v>
      </c>
      <c r="AH3" s="74" t="s">
        <v>59</v>
      </c>
      <c r="AI3" s="74" t="s">
        <v>2</v>
      </c>
      <c r="AJ3" s="74" t="s">
        <v>118</v>
      </c>
      <c r="AK3" s="74" t="s">
        <v>59</v>
      </c>
      <c r="AL3" s="74" t="s">
        <v>2</v>
      </c>
      <c r="AM3" s="74" t="s">
        <v>118</v>
      </c>
      <c r="AN3" s="74" t="s">
        <v>59</v>
      </c>
      <c r="AO3" s="74" t="s">
        <v>2</v>
      </c>
      <c r="AP3" s="74" t="s">
        <v>118</v>
      </c>
      <c r="AQ3" s="74" t="s">
        <v>59</v>
      </c>
      <c r="AR3" s="74" t="s">
        <v>2</v>
      </c>
      <c r="AS3" s="74" t="s">
        <v>118</v>
      </c>
      <c r="AT3" s="74" t="s">
        <v>59</v>
      </c>
      <c r="AW3" s="73" t="s">
        <v>119</v>
      </c>
      <c r="AX3" s="74" t="s">
        <v>2</v>
      </c>
      <c r="AY3" s="74" t="s">
        <v>118</v>
      </c>
      <c r="AZ3" s="74" t="s">
        <v>59</v>
      </c>
      <c r="BA3" s="76" t="s">
        <v>121</v>
      </c>
      <c r="BD3" s="73" t="s">
        <v>122</v>
      </c>
      <c r="BE3" s="74" t="s">
        <v>125</v>
      </c>
      <c r="BF3" s="74" t="s">
        <v>126</v>
      </c>
      <c r="BG3" s="74" t="s">
        <v>127</v>
      </c>
      <c r="BH3" s="74" t="s">
        <v>123</v>
      </c>
      <c r="BI3" s="74" t="s">
        <v>124</v>
      </c>
      <c r="BJ3" s="76" t="s">
        <v>128</v>
      </c>
      <c r="BK3" s="76" t="s">
        <v>121</v>
      </c>
      <c r="BT3" s="181" t="s">
        <v>140</v>
      </c>
      <c r="BU3" s="181"/>
      <c r="BV3" s="181"/>
    </row>
    <row r="4" spans="1:74" ht="16.5" x14ac:dyDescent="0.25">
      <c r="A4" s="80">
        <v>2022</v>
      </c>
      <c r="B4" s="113">
        <v>24648.909614240009</v>
      </c>
      <c r="C4" s="113">
        <v>42.752118902617248</v>
      </c>
      <c r="D4" s="113">
        <v>13.053123599940303</v>
      </c>
      <c r="E4" s="51"/>
      <c r="F4" s="51"/>
      <c r="G4" s="80">
        <v>2022</v>
      </c>
      <c r="H4" s="113">
        <v>9229.1010107575457</v>
      </c>
      <c r="I4" s="113">
        <v>15.739499134650902</v>
      </c>
      <c r="J4" s="113">
        <v>9.8546403350349081</v>
      </c>
      <c r="K4" s="113">
        <v>15419.808603482465</v>
      </c>
      <c r="L4" s="113">
        <v>27.012619767966346</v>
      </c>
      <c r="M4" s="113">
        <v>3.198483264905394</v>
      </c>
      <c r="N4" s="114">
        <v>24648.909614240009</v>
      </c>
      <c r="O4" s="114">
        <v>42.752118902617248</v>
      </c>
      <c r="P4" s="114">
        <v>13.053123599940303</v>
      </c>
      <c r="Q4" s="115">
        <v>0.37442228298106012</v>
      </c>
      <c r="R4" s="115">
        <v>0.36815717065399872</v>
      </c>
      <c r="S4" s="115">
        <v>0.75496414782129062</v>
      </c>
      <c r="T4" s="115">
        <v>0.62557771701893994</v>
      </c>
      <c r="U4" s="115">
        <v>0.63184282934600133</v>
      </c>
      <c r="V4" s="115">
        <v>0.24503585217870932</v>
      </c>
      <c r="W4" s="115">
        <v>1</v>
      </c>
      <c r="X4" s="115">
        <v>1</v>
      </c>
      <c r="Y4" s="115">
        <v>1</v>
      </c>
      <c r="Z4" s="81">
        <v>0</v>
      </c>
      <c r="AB4" s="80">
        <v>2022</v>
      </c>
      <c r="AC4" s="116">
        <v>11660.695079512328</v>
      </c>
      <c r="AD4" s="116">
        <v>0</v>
      </c>
      <c r="AE4" s="116">
        <v>0</v>
      </c>
      <c r="AF4" s="116">
        <v>7167.3347208134792</v>
      </c>
      <c r="AG4" s="116">
        <v>0</v>
      </c>
      <c r="AH4" s="116">
        <v>13.053123599940303</v>
      </c>
      <c r="AI4" s="116">
        <v>0</v>
      </c>
      <c r="AJ4" s="116">
        <v>0</v>
      </c>
      <c r="AK4" s="116">
        <v>0</v>
      </c>
      <c r="AL4" s="116">
        <v>0</v>
      </c>
      <c r="AM4" s="116">
        <v>20.385346402617245</v>
      </c>
      <c r="AN4" s="116">
        <v>0</v>
      </c>
      <c r="AO4" s="116">
        <v>5820.8798139142182</v>
      </c>
      <c r="AP4" s="116">
        <v>22.3667725</v>
      </c>
      <c r="AQ4" s="116">
        <v>0</v>
      </c>
      <c r="AR4" s="117">
        <v>24648.909614240023</v>
      </c>
      <c r="AS4" s="117">
        <v>42.752118902617241</v>
      </c>
      <c r="AT4" s="117">
        <v>13.053123599940303</v>
      </c>
      <c r="AU4" s="51"/>
      <c r="AV4" s="51"/>
      <c r="AW4" s="76" t="s">
        <v>65</v>
      </c>
      <c r="AX4" s="120">
        <v>0.32330787690290058</v>
      </c>
      <c r="AY4" s="120">
        <v>0.67669212309709936</v>
      </c>
      <c r="AZ4" s="120">
        <v>0</v>
      </c>
      <c r="BA4" s="120">
        <v>1</v>
      </c>
      <c r="BD4" s="76" t="s">
        <v>65</v>
      </c>
      <c r="BE4" s="120">
        <v>0.12019737539524136</v>
      </c>
      <c r="BF4" s="120">
        <v>0</v>
      </c>
      <c r="BG4" s="120">
        <v>0.5021890562918756</v>
      </c>
      <c r="BH4" s="120">
        <v>0.19640434878508914</v>
      </c>
      <c r="BI4" s="120">
        <v>0.17450306680522379</v>
      </c>
      <c r="BJ4" s="120">
        <v>6.7061527225700784E-3</v>
      </c>
      <c r="BK4" s="120">
        <v>0.99999999999999989</v>
      </c>
      <c r="BL4" s="79"/>
      <c r="BT4" s="82" t="s">
        <v>130</v>
      </c>
    </row>
    <row r="5" spans="1:74" ht="16.5" x14ac:dyDescent="0.25">
      <c r="A5" s="80">
        <v>2023</v>
      </c>
      <c r="B5" s="113">
        <v>42923.178877662751</v>
      </c>
      <c r="C5" s="113">
        <v>131.43999032475386</v>
      </c>
      <c r="D5" s="113">
        <v>0</v>
      </c>
      <c r="E5" s="51"/>
      <c r="F5" s="51"/>
      <c r="G5" s="80">
        <v>2023</v>
      </c>
      <c r="H5" s="113">
        <v>23629.909156211757</v>
      </c>
      <c r="I5" s="113">
        <v>96.433918440542698</v>
      </c>
      <c r="J5" s="113">
        <v>0</v>
      </c>
      <c r="K5" s="113">
        <v>19293.269721450994</v>
      </c>
      <c r="L5" s="113">
        <v>35.006071884211167</v>
      </c>
      <c r="M5" s="113">
        <v>0</v>
      </c>
      <c r="N5" s="114">
        <v>42923.178877662751</v>
      </c>
      <c r="O5" s="114">
        <v>131.43999032475386</v>
      </c>
      <c r="P5" s="114">
        <v>0</v>
      </c>
      <c r="Q5" s="115">
        <v>0.55051628919564433</v>
      </c>
      <c r="R5" s="115">
        <v>0.73367259235396842</v>
      </c>
      <c r="S5" s="115" t="s">
        <v>218</v>
      </c>
      <c r="T5" s="115">
        <v>0.44948371080435573</v>
      </c>
      <c r="U5" s="115">
        <v>0.26632740764603158</v>
      </c>
      <c r="V5" s="115" t="s">
        <v>218</v>
      </c>
      <c r="W5" s="115">
        <v>1</v>
      </c>
      <c r="X5" s="115">
        <v>1</v>
      </c>
      <c r="Y5" s="115">
        <v>0</v>
      </c>
      <c r="Z5" s="81">
        <v>0</v>
      </c>
      <c r="AB5" s="80">
        <v>2023</v>
      </c>
      <c r="AC5" s="116">
        <v>12679.30750069</v>
      </c>
      <c r="AD5" s="116">
        <v>0</v>
      </c>
      <c r="AE5" s="116">
        <v>0</v>
      </c>
      <c r="AF5" s="116">
        <v>16886.952522589785</v>
      </c>
      <c r="AG5" s="116">
        <v>0</v>
      </c>
      <c r="AH5" s="116">
        <v>0</v>
      </c>
      <c r="AI5" s="116">
        <v>0</v>
      </c>
      <c r="AJ5" s="116">
        <v>0</v>
      </c>
      <c r="AK5" s="116">
        <v>0</v>
      </c>
      <c r="AL5" s="116">
        <v>0</v>
      </c>
      <c r="AM5" s="116">
        <v>26.415374747830796</v>
      </c>
      <c r="AN5" s="116">
        <v>0</v>
      </c>
      <c r="AO5" s="116">
        <v>13356.918854383013</v>
      </c>
      <c r="AP5" s="116">
        <v>105.02461557692308</v>
      </c>
      <c r="AQ5" s="116">
        <v>0</v>
      </c>
      <c r="AR5" s="117">
        <v>42923.178877662795</v>
      </c>
      <c r="AS5" s="117">
        <v>131.43999032475386</v>
      </c>
      <c r="AT5" s="117">
        <v>0</v>
      </c>
      <c r="AU5" s="51"/>
      <c r="AV5" s="51"/>
      <c r="AW5" s="76" t="s">
        <v>120</v>
      </c>
      <c r="AX5" s="118">
        <v>335.33203979863509</v>
      </c>
      <c r="AY5" s="118">
        <v>701.85902096647487</v>
      </c>
      <c r="AZ5" s="118">
        <v>0</v>
      </c>
      <c r="BA5" s="119">
        <v>1037.19106076511</v>
      </c>
      <c r="BD5" s="76" t="s">
        <v>120</v>
      </c>
      <c r="BE5" s="122">
        <v>124.66764328737253</v>
      </c>
      <c r="BF5" s="122">
        <v>0</v>
      </c>
      <c r="BG5" s="122">
        <v>520.86599999999999</v>
      </c>
      <c r="BH5" s="122">
        <v>203.70883485528725</v>
      </c>
      <c r="BI5" s="122">
        <v>180.99302096647492</v>
      </c>
      <c r="BJ5" s="122">
        <v>6.9555616559752904</v>
      </c>
      <c r="BK5" s="121">
        <v>1037.19106076511</v>
      </c>
      <c r="BL5" s="78"/>
      <c r="BT5" s="82" t="s">
        <v>131</v>
      </c>
    </row>
    <row r="6" spans="1:74" x14ac:dyDescent="0.25">
      <c r="A6" s="80">
        <v>2024</v>
      </c>
      <c r="B6" s="113">
        <v>19577.140989367803</v>
      </c>
      <c r="C6" s="113">
        <v>129.64738793966748</v>
      </c>
      <c r="D6" s="113">
        <v>0</v>
      </c>
      <c r="E6" s="51"/>
      <c r="F6" s="51"/>
      <c r="G6" s="80">
        <v>2024</v>
      </c>
      <c r="H6" s="113">
        <v>8387.2067982725312</v>
      </c>
      <c r="I6" s="113">
        <v>96.090626020542715</v>
      </c>
      <c r="J6" s="113">
        <v>0</v>
      </c>
      <c r="K6" s="113">
        <v>11189.934191095272</v>
      </c>
      <c r="L6" s="113">
        <v>33.55676191912476</v>
      </c>
      <c r="M6" s="113">
        <v>0</v>
      </c>
      <c r="N6" s="114">
        <v>19577.140989367803</v>
      </c>
      <c r="O6" s="114">
        <v>129.64738793966748</v>
      </c>
      <c r="P6" s="114">
        <v>0</v>
      </c>
      <c r="Q6" s="115">
        <v>0.42841836828102531</v>
      </c>
      <c r="R6" s="115">
        <v>0.7411690088600883</v>
      </c>
      <c r="S6" s="115" t="s">
        <v>218</v>
      </c>
      <c r="T6" s="115">
        <v>0.57158163171897469</v>
      </c>
      <c r="U6" s="115">
        <v>0.25883099113991165</v>
      </c>
      <c r="V6" s="115" t="s">
        <v>218</v>
      </c>
      <c r="W6" s="115">
        <v>1</v>
      </c>
      <c r="X6" s="115">
        <v>1</v>
      </c>
      <c r="Y6" s="115">
        <v>0</v>
      </c>
      <c r="Z6" s="81">
        <v>0</v>
      </c>
      <c r="AB6" s="80">
        <v>2024</v>
      </c>
      <c r="AC6" s="116">
        <v>448.58327420378305</v>
      </c>
      <c r="AD6" s="116">
        <v>0</v>
      </c>
      <c r="AE6" s="116">
        <v>0</v>
      </c>
      <c r="AF6" s="116">
        <v>12883.299915423493</v>
      </c>
      <c r="AG6" s="116">
        <v>0</v>
      </c>
      <c r="AH6" s="116">
        <v>0</v>
      </c>
      <c r="AI6" s="116">
        <v>0</v>
      </c>
      <c r="AJ6" s="116">
        <v>0</v>
      </c>
      <c r="AK6" s="116">
        <v>0</v>
      </c>
      <c r="AL6" s="116">
        <v>0</v>
      </c>
      <c r="AM6" s="116">
        <v>25.323938131975162</v>
      </c>
      <c r="AN6" s="116">
        <v>0</v>
      </c>
      <c r="AO6" s="116">
        <v>6245.2577997405269</v>
      </c>
      <c r="AP6" s="116">
        <v>104.3234498076923</v>
      </c>
      <c r="AQ6" s="116">
        <v>0</v>
      </c>
      <c r="AR6" s="117">
        <v>19577.140989367803</v>
      </c>
      <c r="AS6" s="117">
        <v>129.64738793966745</v>
      </c>
      <c r="AT6" s="117">
        <v>0</v>
      </c>
      <c r="AU6" s="51"/>
      <c r="AV6" s="51"/>
      <c r="AW6" s="51"/>
      <c r="BA6" s="51"/>
      <c r="BD6" s="51"/>
      <c r="BT6" s="82" t="s">
        <v>132</v>
      </c>
    </row>
    <row r="7" spans="1:74" x14ac:dyDescent="0.25">
      <c r="A7" s="80">
        <v>2025</v>
      </c>
      <c r="B7" s="113">
        <v>11142.806940807084</v>
      </c>
      <c r="C7" s="113">
        <v>123.19542365473764</v>
      </c>
      <c r="D7" s="113">
        <v>0</v>
      </c>
      <c r="E7" s="51"/>
      <c r="F7" s="51"/>
      <c r="G7" s="80">
        <v>2025</v>
      </c>
      <c r="H7" s="113">
        <v>5116.48796206719</v>
      </c>
      <c r="I7" s="113">
        <v>96.252063640126039</v>
      </c>
      <c r="J7" s="113">
        <v>0</v>
      </c>
      <c r="K7" s="113">
        <v>6026.3189787398933</v>
      </c>
      <c r="L7" s="113">
        <v>26.943360014611603</v>
      </c>
      <c r="M7" s="113">
        <v>0</v>
      </c>
      <c r="N7" s="114">
        <v>11142.806940807084</v>
      </c>
      <c r="O7" s="114">
        <v>123.19542365473764</v>
      </c>
      <c r="P7" s="114">
        <v>0</v>
      </c>
      <c r="Q7" s="115">
        <v>0.45917406531828486</v>
      </c>
      <c r="R7" s="115">
        <v>0.78129577207249246</v>
      </c>
      <c r="S7" s="115" t="s">
        <v>218</v>
      </c>
      <c r="T7" s="115">
        <v>0.54082593468171503</v>
      </c>
      <c r="U7" s="115">
        <v>0.2187042279275076</v>
      </c>
      <c r="V7" s="115" t="s">
        <v>218</v>
      </c>
      <c r="W7" s="115">
        <v>0.99999999999999989</v>
      </c>
      <c r="X7" s="115">
        <v>1</v>
      </c>
      <c r="Y7" s="115">
        <v>0</v>
      </c>
      <c r="Z7" s="81">
        <v>0</v>
      </c>
      <c r="AB7" s="80">
        <v>2025</v>
      </c>
      <c r="AC7" s="116">
        <v>164.34841157655492</v>
      </c>
      <c r="AD7" s="116">
        <v>0</v>
      </c>
      <c r="AE7" s="116">
        <v>0</v>
      </c>
      <c r="AF7" s="116">
        <v>8773.8372299538496</v>
      </c>
      <c r="AG7" s="116">
        <v>0</v>
      </c>
      <c r="AH7" s="116">
        <v>0</v>
      </c>
      <c r="AI7" s="116">
        <v>0</v>
      </c>
      <c r="AJ7" s="116">
        <v>0</v>
      </c>
      <c r="AK7" s="116">
        <v>0</v>
      </c>
      <c r="AL7" s="116">
        <v>0</v>
      </c>
      <c r="AM7" s="116">
        <v>23.479634616276101</v>
      </c>
      <c r="AN7" s="116">
        <v>0</v>
      </c>
      <c r="AO7" s="116">
        <v>2204.6212992766764</v>
      </c>
      <c r="AP7" s="116">
        <v>99.715789038461537</v>
      </c>
      <c r="AQ7" s="116">
        <v>0</v>
      </c>
      <c r="AR7" s="117">
        <v>11142.806940807081</v>
      </c>
      <c r="AS7" s="117">
        <v>123.19542365473764</v>
      </c>
      <c r="AT7" s="117">
        <v>0</v>
      </c>
      <c r="AU7" s="51"/>
      <c r="AV7" s="51"/>
      <c r="AW7" s="51"/>
      <c r="AZ7" s="131"/>
      <c r="BA7" s="132"/>
      <c r="BD7" s="51"/>
      <c r="BJ7" s="131"/>
      <c r="BK7" s="132"/>
      <c r="BT7" s="82" t="s">
        <v>133</v>
      </c>
    </row>
    <row r="8" spans="1:74" x14ac:dyDescent="0.25">
      <c r="A8" s="80">
        <v>2026</v>
      </c>
      <c r="B8" s="113">
        <v>7331.205561097895</v>
      </c>
      <c r="C8" s="113">
        <v>111.94974983030062</v>
      </c>
      <c r="D8" s="113">
        <v>0</v>
      </c>
      <c r="E8" s="51"/>
      <c r="F8" s="51"/>
      <c r="G8" s="80">
        <v>2026</v>
      </c>
      <c r="H8" s="113">
        <v>4857.8221212362005</v>
      </c>
      <c r="I8" s="113">
        <v>91.411711118280806</v>
      </c>
      <c r="J8" s="113">
        <v>0</v>
      </c>
      <c r="K8" s="113">
        <v>2473.3834398616941</v>
      </c>
      <c r="L8" s="113">
        <v>20.538038712019819</v>
      </c>
      <c r="M8" s="113">
        <v>0</v>
      </c>
      <c r="N8" s="114">
        <v>7331.205561097895</v>
      </c>
      <c r="O8" s="114">
        <v>111.94974983030062</v>
      </c>
      <c r="P8" s="114">
        <v>0</v>
      </c>
      <c r="Q8" s="115">
        <v>0.66262254969545697</v>
      </c>
      <c r="R8" s="115">
        <v>0.81654234383594015</v>
      </c>
      <c r="S8" s="115" t="s">
        <v>218</v>
      </c>
      <c r="T8" s="115">
        <v>0.33737745030454297</v>
      </c>
      <c r="U8" s="115">
        <v>0.18345765616405996</v>
      </c>
      <c r="V8" s="115" t="s">
        <v>218</v>
      </c>
      <c r="W8" s="115">
        <v>1</v>
      </c>
      <c r="X8" s="115">
        <v>1</v>
      </c>
      <c r="Y8" s="115">
        <v>0</v>
      </c>
      <c r="Z8" s="81">
        <v>0</v>
      </c>
      <c r="AB8" s="80">
        <v>2026</v>
      </c>
      <c r="AC8" s="116">
        <v>42.201624527832436</v>
      </c>
      <c r="AD8" s="116">
        <v>0</v>
      </c>
      <c r="AE8" s="116">
        <v>0</v>
      </c>
      <c r="AF8" s="116">
        <v>5897.1212536663897</v>
      </c>
      <c r="AG8" s="116">
        <v>0</v>
      </c>
      <c r="AH8" s="116">
        <v>0</v>
      </c>
      <c r="AI8" s="116">
        <v>0</v>
      </c>
      <c r="AJ8" s="116">
        <v>0</v>
      </c>
      <c r="AK8" s="116">
        <v>0</v>
      </c>
      <c r="AL8" s="116">
        <v>0</v>
      </c>
      <c r="AM8" s="116">
        <v>16.84162156106985</v>
      </c>
      <c r="AN8" s="116">
        <v>0</v>
      </c>
      <c r="AO8" s="116">
        <v>1391.8826829036718</v>
      </c>
      <c r="AP8" s="116">
        <v>95.108128269230775</v>
      </c>
      <c r="AQ8" s="116">
        <v>0</v>
      </c>
      <c r="AR8" s="117">
        <v>7331.2055610978941</v>
      </c>
      <c r="AS8" s="117">
        <v>111.94974983030062</v>
      </c>
      <c r="AT8" s="117">
        <v>0</v>
      </c>
      <c r="AU8" s="51"/>
      <c r="AV8" s="51"/>
      <c r="AW8" s="51"/>
      <c r="BD8" s="51"/>
      <c r="BT8" s="82" t="s">
        <v>134</v>
      </c>
    </row>
    <row r="9" spans="1:74" x14ac:dyDescent="0.25">
      <c r="A9" s="80">
        <v>2027</v>
      </c>
      <c r="B9" s="113">
        <v>3066.5103975597785</v>
      </c>
      <c r="C9" s="113">
        <v>106.52090236389844</v>
      </c>
      <c r="D9" s="113">
        <v>0</v>
      </c>
      <c r="E9" s="51"/>
      <c r="F9" s="51"/>
      <c r="G9" s="80">
        <v>2027</v>
      </c>
      <c r="H9" s="113">
        <v>2307.3063471472224</v>
      </c>
      <c r="I9" s="113">
        <v>91.411711118280806</v>
      </c>
      <c r="J9" s="113">
        <v>0</v>
      </c>
      <c r="K9" s="113">
        <v>759.20405041255594</v>
      </c>
      <c r="L9" s="113">
        <v>15.109191245617644</v>
      </c>
      <c r="M9" s="113">
        <v>0</v>
      </c>
      <c r="N9" s="114">
        <v>3066.5103975597785</v>
      </c>
      <c r="O9" s="114">
        <v>106.52090236389844</v>
      </c>
      <c r="P9" s="114">
        <v>0</v>
      </c>
      <c r="Q9" s="115">
        <v>0.75242084585243729</v>
      </c>
      <c r="R9" s="115">
        <v>0.85815749857242696</v>
      </c>
      <c r="S9" s="115" t="s">
        <v>218</v>
      </c>
      <c r="T9" s="115">
        <v>0.24757915414756262</v>
      </c>
      <c r="U9" s="115">
        <v>0.14184250142757315</v>
      </c>
      <c r="V9" s="115" t="s">
        <v>218</v>
      </c>
      <c r="W9" s="115">
        <v>0.99999999999999989</v>
      </c>
      <c r="X9" s="115">
        <v>1</v>
      </c>
      <c r="Y9" s="115">
        <v>0</v>
      </c>
      <c r="Z9" s="81">
        <v>0</v>
      </c>
      <c r="AB9" s="80">
        <v>2027</v>
      </c>
      <c r="AC9" s="116">
        <v>0</v>
      </c>
      <c r="AD9" s="116">
        <v>0</v>
      </c>
      <c r="AE9" s="116">
        <v>0</v>
      </c>
      <c r="AF9" s="116">
        <v>1948.4037227850056</v>
      </c>
      <c r="AG9" s="116">
        <v>0</v>
      </c>
      <c r="AH9" s="116">
        <v>0</v>
      </c>
      <c r="AI9" s="116">
        <v>0</v>
      </c>
      <c r="AJ9" s="116">
        <v>0</v>
      </c>
      <c r="AK9" s="116">
        <v>0</v>
      </c>
      <c r="AL9" s="116">
        <v>0</v>
      </c>
      <c r="AM9" s="116">
        <v>16.020434863898441</v>
      </c>
      <c r="AN9" s="116">
        <v>0</v>
      </c>
      <c r="AO9" s="116">
        <v>1118.1066747747725</v>
      </c>
      <c r="AP9" s="116">
        <v>90.500467499999999</v>
      </c>
      <c r="AQ9" s="116">
        <v>0</v>
      </c>
      <c r="AR9" s="117">
        <v>3066.5103975597781</v>
      </c>
      <c r="AS9" s="117">
        <v>106.52090236389844</v>
      </c>
      <c r="AT9" s="117">
        <v>0</v>
      </c>
      <c r="AU9" s="51"/>
      <c r="AV9" s="51"/>
      <c r="AW9" s="51"/>
      <c r="BD9" s="51"/>
      <c r="BT9" s="82" t="s">
        <v>135</v>
      </c>
    </row>
    <row r="10" spans="1:74" x14ac:dyDescent="0.25">
      <c r="A10" s="80">
        <v>2028</v>
      </c>
      <c r="B10" s="113">
        <v>876.92968465933654</v>
      </c>
      <c r="C10" s="113">
        <v>101.43498733626106</v>
      </c>
      <c r="D10" s="113">
        <v>0</v>
      </c>
      <c r="E10" s="51"/>
      <c r="F10" s="51"/>
      <c r="G10" s="80">
        <v>2028</v>
      </c>
      <c r="H10" s="113">
        <v>512.73071516666664</v>
      </c>
      <c r="I10" s="113">
        <v>91.411711118280806</v>
      </c>
      <c r="J10" s="113">
        <v>0</v>
      </c>
      <c r="K10" s="113">
        <v>364.19896949266996</v>
      </c>
      <c r="L10" s="113">
        <v>10.023276217980257</v>
      </c>
      <c r="M10" s="113">
        <v>0</v>
      </c>
      <c r="N10" s="114">
        <v>876.92968465933654</v>
      </c>
      <c r="O10" s="114">
        <v>101.43498733626106</v>
      </c>
      <c r="P10" s="114">
        <v>0</v>
      </c>
      <c r="Q10" s="115">
        <v>0.58468851509553887</v>
      </c>
      <c r="R10" s="115">
        <v>0.90118521743633984</v>
      </c>
      <c r="S10" s="115" t="s">
        <v>218</v>
      </c>
      <c r="T10" s="115">
        <v>0.41531148490446118</v>
      </c>
      <c r="U10" s="115">
        <v>9.881478256366015E-2</v>
      </c>
      <c r="V10" s="115" t="s">
        <v>218</v>
      </c>
      <c r="W10" s="115">
        <v>1</v>
      </c>
      <c r="X10" s="115">
        <v>1</v>
      </c>
      <c r="Y10" s="115">
        <v>0</v>
      </c>
      <c r="Z10" s="81">
        <v>0</v>
      </c>
      <c r="AB10" s="80">
        <v>2028</v>
      </c>
      <c r="AC10" s="116">
        <v>0</v>
      </c>
      <c r="AD10" s="116">
        <v>0</v>
      </c>
      <c r="AE10" s="116">
        <v>0</v>
      </c>
      <c r="AF10" s="116">
        <v>0</v>
      </c>
      <c r="AG10" s="116">
        <v>0</v>
      </c>
      <c r="AH10" s="116">
        <v>0</v>
      </c>
      <c r="AI10" s="116">
        <v>0</v>
      </c>
      <c r="AJ10" s="116">
        <v>0</v>
      </c>
      <c r="AK10" s="116">
        <v>0</v>
      </c>
      <c r="AL10" s="116">
        <v>0</v>
      </c>
      <c r="AM10" s="116">
        <v>15.54218060549182</v>
      </c>
      <c r="AN10" s="116">
        <v>0</v>
      </c>
      <c r="AO10" s="116">
        <v>876.92968465933654</v>
      </c>
      <c r="AP10" s="116">
        <v>85.892806730769237</v>
      </c>
      <c r="AQ10" s="116">
        <v>0</v>
      </c>
      <c r="AR10" s="117">
        <v>876.92968465933654</v>
      </c>
      <c r="AS10" s="117">
        <v>101.43498733626106</v>
      </c>
      <c r="AT10" s="117">
        <v>0</v>
      </c>
      <c r="AU10" s="51"/>
      <c r="AV10" s="51"/>
      <c r="AW10" s="51"/>
      <c r="BD10" s="51"/>
      <c r="BT10" s="82" t="s">
        <v>149</v>
      </c>
    </row>
    <row r="11" spans="1:74" x14ac:dyDescent="0.25">
      <c r="A11" s="80">
        <v>2029</v>
      </c>
      <c r="B11" s="113">
        <v>718.11495547738389</v>
      </c>
      <c r="C11" s="113">
        <v>56.27649132761438</v>
      </c>
      <c r="D11" s="113">
        <v>0</v>
      </c>
      <c r="E11" s="51"/>
      <c r="F11" s="51"/>
      <c r="G11" s="80">
        <v>2029</v>
      </c>
      <c r="H11" s="113">
        <v>512.73071516666664</v>
      </c>
      <c r="I11" s="113">
        <v>51.345095733665424</v>
      </c>
      <c r="J11" s="113">
        <v>0</v>
      </c>
      <c r="K11" s="113">
        <v>205.38424031071725</v>
      </c>
      <c r="L11" s="113">
        <v>4.9313955939489542</v>
      </c>
      <c r="M11" s="113">
        <v>0</v>
      </c>
      <c r="N11" s="114">
        <v>718.11495547738389</v>
      </c>
      <c r="O11" s="114">
        <v>56.27649132761438</v>
      </c>
      <c r="P11" s="114">
        <v>0</v>
      </c>
      <c r="Q11" s="115">
        <v>0.71399531684424644</v>
      </c>
      <c r="R11" s="115">
        <v>0.91237201400419998</v>
      </c>
      <c r="S11" s="115" t="s">
        <v>218</v>
      </c>
      <c r="T11" s="115">
        <v>0.28600468315575356</v>
      </c>
      <c r="U11" s="115">
        <v>8.7627985995800017E-2</v>
      </c>
      <c r="V11" s="115" t="s">
        <v>218</v>
      </c>
      <c r="W11" s="115">
        <v>1</v>
      </c>
      <c r="X11" s="115">
        <v>1</v>
      </c>
      <c r="Y11" s="115">
        <v>0</v>
      </c>
      <c r="Z11" s="81">
        <v>0</v>
      </c>
      <c r="AB11" s="80">
        <v>2029</v>
      </c>
      <c r="AC11" s="116">
        <v>0</v>
      </c>
      <c r="AD11" s="116">
        <v>0</v>
      </c>
      <c r="AE11" s="116">
        <v>0</v>
      </c>
      <c r="AF11" s="116">
        <v>0</v>
      </c>
      <c r="AG11" s="116">
        <v>0</v>
      </c>
      <c r="AH11" s="116">
        <v>0</v>
      </c>
      <c r="AI11" s="116">
        <v>0</v>
      </c>
      <c r="AJ11" s="116">
        <v>0</v>
      </c>
      <c r="AK11" s="116">
        <v>0</v>
      </c>
      <c r="AL11" s="116">
        <v>0</v>
      </c>
      <c r="AM11" s="116">
        <v>15.057960750691292</v>
      </c>
      <c r="AN11" s="116">
        <v>0</v>
      </c>
      <c r="AO11" s="116">
        <v>718.11495547738389</v>
      </c>
      <c r="AP11" s="116">
        <v>41.218530576923079</v>
      </c>
      <c r="AQ11" s="116">
        <v>0</v>
      </c>
      <c r="AR11" s="117">
        <v>718.11495547738389</v>
      </c>
      <c r="AS11" s="117">
        <v>56.276491327614373</v>
      </c>
      <c r="AT11" s="117">
        <v>0</v>
      </c>
      <c r="AU11" s="51"/>
      <c r="AV11" s="51"/>
      <c r="AW11" s="51"/>
      <c r="BD11" s="51"/>
      <c r="BT11" s="82" t="s">
        <v>136</v>
      </c>
    </row>
    <row r="12" spans="1:74" x14ac:dyDescent="0.25">
      <c r="A12" s="80" t="s">
        <v>172</v>
      </c>
      <c r="B12" s="114">
        <v>57.382761718703932</v>
      </c>
      <c r="C12" s="114">
        <v>6.6489588770542545</v>
      </c>
      <c r="D12" s="114">
        <v>0</v>
      </c>
      <c r="E12" s="51"/>
      <c r="F12" s="51"/>
      <c r="G12" s="80" t="s">
        <v>172</v>
      </c>
      <c r="H12" s="114">
        <v>51.273071516666661</v>
      </c>
      <c r="I12" s="114">
        <v>5.6019164752199169</v>
      </c>
      <c r="J12" s="114">
        <v>0</v>
      </c>
      <c r="K12" s="114">
        <v>6.1096902020372674</v>
      </c>
      <c r="L12" s="114">
        <v>1.0470424018343381</v>
      </c>
      <c r="M12" s="114">
        <v>0</v>
      </c>
      <c r="N12" s="114">
        <v>57.382761718703932</v>
      </c>
      <c r="O12" s="114">
        <v>6.6489588770542554</v>
      </c>
      <c r="P12" s="114">
        <v>0</v>
      </c>
      <c r="Q12" s="115">
        <v>0.89352742846383748</v>
      </c>
      <c r="R12" s="115">
        <v>0.84252536055716765</v>
      </c>
      <c r="S12" s="115" t="s">
        <v>218</v>
      </c>
      <c r="T12" s="115">
        <v>0.10647257153616244</v>
      </c>
      <c r="U12" s="115">
        <v>0.1574746394428323</v>
      </c>
      <c r="V12" s="115" t="s">
        <v>218</v>
      </c>
      <c r="W12" s="115">
        <v>0.99999999999999989</v>
      </c>
      <c r="X12" s="115">
        <v>1</v>
      </c>
      <c r="Y12" s="115">
        <v>0</v>
      </c>
      <c r="Z12" s="81">
        <v>0</v>
      </c>
      <c r="AB12" s="80" t="s">
        <v>172</v>
      </c>
      <c r="AC12" s="114">
        <v>0</v>
      </c>
      <c r="AD12" s="114">
        <v>0</v>
      </c>
      <c r="AE12" s="114">
        <v>0</v>
      </c>
      <c r="AF12" s="114">
        <v>0</v>
      </c>
      <c r="AG12" s="114">
        <v>0</v>
      </c>
      <c r="AH12" s="114">
        <v>0</v>
      </c>
      <c r="AI12" s="114">
        <v>0</v>
      </c>
      <c r="AJ12" s="114">
        <v>0</v>
      </c>
      <c r="AK12" s="114">
        <v>0</v>
      </c>
      <c r="AL12" s="114">
        <v>0</v>
      </c>
      <c r="AM12" s="114">
        <v>6.6489588770542536</v>
      </c>
      <c r="AN12" s="114">
        <v>0</v>
      </c>
      <c r="AO12" s="114">
        <v>57.382761718703932</v>
      </c>
      <c r="AP12" s="114">
        <v>0</v>
      </c>
      <c r="AQ12" s="114">
        <v>0</v>
      </c>
      <c r="AR12" s="114">
        <v>57.382761718703932</v>
      </c>
      <c r="AS12" s="114">
        <v>6.6489588770542536</v>
      </c>
      <c r="AT12" s="114">
        <v>0</v>
      </c>
      <c r="AU12" s="51"/>
      <c r="AV12" s="51"/>
      <c r="AW12" s="51"/>
      <c r="BD12" s="51"/>
      <c r="BT12" s="82" t="s">
        <v>137</v>
      </c>
    </row>
    <row r="13" spans="1:74" x14ac:dyDescent="0.25">
      <c r="E13" s="51"/>
      <c r="F13" s="51"/>
      <c r="AU13" s="51"/>
      <c r="AV13" s="51"/>
      <c r="AW13" s="51"/>
      <c r="BD13" s="51"/>
      <c r="BT13" s="82" t="s">
        <v>139</v>
      </c>
    </row>
    <row r="14" spans="1:74" x14ac:dyDescent="0.25">
      <c r="E14" s="51"/>
      <c r="F14" s="51"/>
      <c r="AU14" s="51"/>
      <c r="AV14" s="51"/>
      <c r="AW14" s="51"/>
      <c r="BD14" s="51"/>
      <c r="BT14" s="82" t="s">
        <v>138</v>
      </c>
    </row>
    <row r="15" spans="1:74" x14ac:dyDescent="0.25">
      <c r="A15" s="75"/>
      <c r="B15" s="134"/>
      <c r="C15" s="134"/>
      <c r="D15" s="134"/>
      <c r="E15" s="51"/>
      <c r="F15" s="51"/>
      <c r="G15" s="75"/>
      <c r="H15" s="134"/>
      <c r="I15" s="134"/>
      <c r="J15" s="134"/>
      <c r="K15" s="134"/>
      <c r="L15" s="134"/>
      <c r="M15" s="134"/>
      <c r="N15" s="135"/>
      <c r="O15" s="135"/>
      <c r="P15" s="135"/>
      <c r="Q15" s="136"/>
      <c r="R15" s="136"/>
      <c r="S15" s="136"/>
      <c r="T15" s="136"/>
      <c r="U15" s="136"/>
      <c r="V15" s="136"/>
      <c r="W15" s="136"/>
      <c r="X15" s="136"/>
      <c r="Y15" s="136"/>
      <c r="Z15" s="81"/>
      <c r="AB15" s="75"/>
      <c r="AC15" s="137"/>
      <c r="AD15" s="137"/>
      <c r="AE15" s="137"/>
      <c r="AF15" s="137"/>
      <c r="AG15" s="137"/>
      <c r="AH15" s="137"/>
      <c r="AI15" s="137"/>
      <c r="AJ15" s="137"/>
      <c r="AK15" s="137"/>
      <c r="AL15" s="137"/>
      <c r="AM15" s="137"/>
      <c r="AN15" s="137"/>
      <c r="AO15" s="137"/>
      <c r="AP15" s="137"/>
      <c r="AQ15" s="137"/>
      <c r="AR15" s="138"/>
      <c r="AS15" s="138"/>
      <c r="AT15" s="138"/>
      <c r="AU15" s="51"/>
      <c r="AV15" s="51"/>
      <c r="AW15" s="51"/>
      <c r="BD15" s="51"/>
    </row>
    <row r="16" spans="1:74" x14ac:dyDescent="0.25">
      <c r="A16" s="75"/>
      <c r="B16" s="134"/>
      <c r="C16" s="134"/>
      <c r="D16" s="134"/>
      <c r="E16" s="51"/>
      <c r="F16" s="51"/>
      <c r="G16" s="75"/>
      <c r="H16" s="134"/>
      <c r="I16" s="134"/>
      <c r="J16" s="134"/>
      <c r="K16" s="134"/>
      <c r="L16" s="134"/>
      <c r="M16" s="134"/>
      <c r="N16" s="135"/>
      <c r="O16" s="135"/>
      <c r="P16" s="135"/>
      <c r="Q16" s="136"/>
      <c r="R16" s="136"/>
      <c r="S16" s="136"/>
      <c r="T16" s="136"/>
      <c r="U16" s="136"/>
      <c r="V16" s="136"/>
      <c r="W16" s="136"/>
      <c r="X16" s="136"/>
      <c r="Y16" s="136"/>
      <c r="Z16" s="81"/>
      <c r="AB16" s="75"/>
      <c r="AC16" s="137"/>
      <c r="AD16" s="137"/>
      <c r="AE16" s="137"/>
      <c r="AF16" s="137"/>
      <c r="AG16" s="137"/>
      <c r="AH16" s="137"/>
      <c r="AI16" s="137"/>
      <c r="AJ16" s="137"/>
      <c r="AK16" s="137"/>
      <c r="AL16" s="137"/>
      <c r="AM16" s="137"/>
      <c r="AN16" s="137"/>
      <c r="AO16" s="137"/>
      <c r="AP16" s="137"/>
      <c r="AQ16" s="137"/>
      <c r="AR16" s="138"/>
      <c r="AS16" s="138"/>
      <c r="AT16" s="138"/>
      <c r="AU16" s="51"/>
      <c r="AV16" s="51"/>
      <c r="AW16" s="51"/>
      <c r="BD16" s="51"/>
    </row>
    <row r="17" spans="1:56" x14ac:dyDescent="0.25">
      <c r="A17" s="75"/>
      <c r="B17" s="134"/>
      <c r="C17" s="134"/>
      <c r="D17" s="134"/>
      <c r="E17" s="51"/>
      <c r="F17" s="51"/>
      <c r="G17" s="75"/>
      <c r="H17" s="134"/>
      <c r="I17" s="134"/>
      <c r="J17" s="134"/>
      <c r="K17" s="134"/>
      <c r="L17" s="134"/>
      <c r="M17" s="134"/>
      <c r="N17" s="135"/>
      <c r="O17" s="135"/>
      <c r="P17" s="135"/>
      <c r="Q17" s="136"/>
      <c r="R17" s="136"/>
      <c r="S17" s="136"/>
      <c r="T17" s="136"/>
      <c r="U17" s="136"/>
      <c r="V17" s="136"/>
      <c r="W17" s="136"/>
      <c r="X17" s="136"/>
      <c r="Y17" s="136"/>
      <c r="Z17" s="81"/>
      <c r="AB17" s="75"/>
      <c r="AC17" s="137"/>
      <c r="AD17" s="137"/>
      <c r="AE17" s="137"/>
      <c r="AF17" s="137"/>
      <c r="AG17" s="137"/>
      <c r="AH17" s="137"/>
      <c r="AI17" s="137"/>
      <c r="AJ17" s="137"/>
      <c r="AK17" s="137"/>
      <c r="AL17" s="137"/>
      <c r="AM17" s="137"/>
      <c r="AN17" s="137"/>
      <c r="AO17" s="137"/>
      <c r="AP17" s="137"/>
      <c r="AQ17" s="137"/>
      <c r="AR17" s="138"/>
      <c r="AS17" s="138"/>
      <c r="AT17" s="138"/>
      <c r="AU17" s="51"/>
      <c r="AV17" s="51"/>
      <c r="AW17" s="51"/>
      <c r="BD17" s="51"/>
    </row>
    <row r="18" spans="1:56" x14ac:dyDescent="0.25">
      <c r="A18" s="75"/>
      <c r="B18" s="134"/>
      <c r="C18" s="134"/>
      <c r="D18" s="134"/>
      <c r="E18" s="51"/>
      <c r="F18" s="51"/>
      <c r="G18" s="75"/>
      <c r="H18" s="134"/>
      <c r="I18" s="134"/>
      <c r="J18" s="134"/>
      <c r="K18" s="134"/>
      <c r="L18" s="134"/>
      <c r="M18" s="134"/>
      <c r="N18" s="135"/>
      <c r="O18" s="135"/>
      <c r="P18" s="135"/>
      <c r="Q18" s="136"/>
      <c r="R18" s="136"/>
      <c r="S18" s="136"/>
      <c r="T18" s="136"/>
      <c r="U18" s="136"/>
      <c r="V18" s="136"/>
      <c r="W18" s="136"/>
      <c r="X18" s="136"/>
      <c r="Y18" s="136"/>
      <c r="Z18" s="81"/>
      <c r="AB18" s="75"/>
      <c r="AC18" s="137"/>
      <c r="AD18" s="137"/>
      <c r="AE18" s="137"/>
      <c r="AF18" s="137"/>
      <c r="AG18" s="137"/>
      <c r="AH18" s="137"/>
      <c r="AI18" s="137"/>
      <c r="AJ18" s="137"/>
      <c r="AK18" s="137"/>
      <c r="AL18" s="137"/>
      <c r="AM18" s="137"/>
      <c r="AN18" s="137"/>
      <c r="AO18" s="137"/>
      <c r="AP18" s="137"/>
      <c r="AQ18" s="137"/>
      <c r="AR18" s="138"/>
      <c r="AS18" s="138"/>
      <c r="AT18" s="138"/>
      <c r="AU18" s="51"/>
      <c r="AV18" s="51"/>
      <c r="AW18" s="51"/>
      <c r="BD18" s="51"/>
    </row>
    <row r="19" spans="1:56" x14ac:dyDescent="0.25">
      <c r="A19" s="75"/>
      <c r="B19" s="134"/>
      <c r="C19" s="134"/>
      <c r="D19" s="134"/>
      <c r="E19" s="51"/>
      <c r="F19" s="51"/>
      <c r="G19" s="75"/>
      <c r="H19" s="134"/>
      <c r="I19" s="134"/>
      <c r="J19" s="134"/>
      <c r="K19" s="134"/>
      <c r="L19" s="134"/>
      <c r="M19" s="134"/>
      <c r="N19" s="135"/>
      <c r="O19" s="135"/>
      <c r="P19" s="135"/>
      <c r="Q19" s="136"/>
      <c r="R19" s="136"/>
      <c r="S19" s="136"/>
      <c r="T19" s="136"/>
      <c r="U19" s="136"/>
      <c r="V19" s="136"/>
      <c r="W19" s="136"/>
      <c r="X19" s="136"/>
      <c r="Y19" s="136"/>
      <c r="Z19" s="81"/>
      <c r="AB19" s="75"/>
      <c r="AC19" s="137"/>
      <c r="AD19" s="137"/>
      <c r="AE19" s="137"/>
      <c r="AF19" s="137"/>
      <c r="AG19" s="137"/>
      <c r="AH19" s="137"/>
      <c r="AI19" s="137"/>
      <c r="AJ19" s="137"/>
      <c r="AK19" s="137"/>
      <c r="AL19" s="137"/>
      <c r="AM19" s="137"/>
      <c r="AN19" s="137"/>
      <c r="AO19" s="137"/>
      <c r="AP19" s="137"/>
      <c r="AQ19" s="137"/>
      <c r="AR19" s="138"/>
      <c r="AS19" s="138"/>
      <c r="AT19" s="138"/>
      <c r="AU19" s="51"/>
      <c r="AV19" s="51"/>
      <c r="AW19" s="51"/>
      <c r="BD19" s="51"/>
    </row>
    <row r="20" spans="1:56" x14ac:dyDescent="0.25">
      <c r="A20" s="75"/>
      <c r="B20" s="134"/>
      <c r="C20" s="134"/>
      <c r="D20" s="134"/>
      <c r="E20" s="51"/>
      <c r="F20" s="51"/>
      <c r="G20" s="75"/>
      <c r="H20" s="134"/>
      <c r="I20" s="134"/>
      <c r="J20" s="134"/>
      <c r="K20" s="134"/>
      <c r="L20" s="134"/>
      <c r="M20" s="134"/>
      <c r="N20" s="135"/>
      <c r="O20" s="135"/>
      <c r="P20" s="135"/>
      <c r="Q20" s="136"/>
      <c r="R20" s="136"/>
      <c r="S20" s="136"/>
      <c r="T20" s="136"/>
      <c r="U20" s="136"/>
      <c r="V20" s="136"/>
      <c r="W20" s="136"/>
      <c r="X20" s="136"/>
      <c r="Y20" s="136"/>
      <c r="Z20" s="81"/>
      <c r="AB20" s="75"/>
      <c r="AC20" s="137"/>
      <c r="AD20" s="137"/>
      <c r="AE20" s="137"/>
      <c r="AF20" s="137"/>
      <c r="AG20" s="137"/>
      <c r="AH20" s="137"/>
      <c r="AI20" s="137"/>
      <c r="AJ20" s="137"/>
      <c r="AK20" s="137"/>
      <c r="AL20" s="137"/>
      <c r="AM20" s="137"/>
      <c r="AN20" s="137"/>
      <c r="AO20" s="137"/>
      <c r="AP20" s="137"/>
      <c r="AQ20" s="137"/>
      <c r="AR20" s="138"/>
      <c r="AS20" s="138"/>
      <c r="AT20" s="138"/>
      <c r="AU20" s="51"/>
      <c r="AV20" s="51"/>
      <c r="AW20" s="51"/>
      <c r="BD20" s="51"/>
    </row>
    <row r="21" spans="1:56" x14ac:dyDescent="0.25">
      <c r="A21" s="75"/>
      <c r="B21" s="134"/>
      <c r="C21" s="134"/>
      <c r="D21" s="134"/>
      <c r="E21" s="51"/>
      <c r="F21" s="51"/>
      <c r="G21" s="75"/>
      <c r="H21" s="134"/>
      <c r="I21" s="134"/>
      <c r="J21" s="134"/>
      <c r="K21" s="134"/>
      <c r="L21" s="134"/>
      <c r="M21" s="134"/>
      <c r="N21" s="135"/>
      <c r="O21" s="135"/>
      <c r="P21" s="135"/>
      <c r="Q21" s="136"/>
      <c r="R21" s="136"/>
      <c r="S21" s="136"/>
      <c r="T21" s="136"/>
      <c r="U21" s="136"/>
      <c r="V21" s="136"/>
      <c r="W21" s="136"/>
      <c r="X21" s="136"/>
      <c r="Y21" s="136"/>
      <c r="Z21" s="81"/>
      <c r="AB21" s="75"/>
      <c r="AC21" s="137"/>
      <c r="AD21" s="137"/>
      <c r="AE21" s="137"/>
      <c r="AF21" s="137"/>
      <c r="AG21" s="137"/>
      <c r="AH21" s="137"/>
      <c r="AI21" s="137"/>
      <c r="AJ21" s="137"/>
      <c r="AK21" s="137"/>
      <c r="AL21" s="137"/>
      <c r="AM21" s="137"/>
      <c r="AN21" s="137"/>
      <c r="AO21" s="137"/>
      <c r="AP21" s="137"/>
      <c r="AQ21" s="137"/>
      <c r="AR21" s="138"/>
      <c r="AS21" s="138"/>
      <c r="AT21" s="138"/>
      <c r="AU21" s="51"/>
      <c r="AV21" s="51"/>
      <c r="AW21" s="51"/>
      <c r="BD21" s="51"/>
    </row>
    <row r="22" spans="1:56" x14ac:dyDescent="0.25">
      <c r="A22" s="75"/>
      <c r="B22" s="134"/>
      <c r="C22" s="134"/>
      <c r="D22" s="134"/>
      <c r="E22" s="51"/>
      <c r="F22" s="51"/>
      <c r="G22" s="75"/>
      <c r="H22" s="134"/>
      <c r="I22" s="134"/>
      <c r="J22" s="134"/>
      <c r="K22" s="134"/>
      <c r="L22" s="134"/>
      <c r="M22" s="134"/>
      <c r="N22" s="135"/>
      <c r="O22" s="135"/>
      <c r="P22" s="135"/>
      <c r="Q22" s="136"/>
      <c r="R22" s="136"/>
      <c r="S22" s="136"/>
      <c r="T22" s="136"/>
      <c r="U22" s="136"/>
      <c r="V22" s="136"/>
      <c r="W22" s="136"/>
      <c r="X22" s="136"/>
      <c r="Y22" s="136"/>
      <c r="Z22" s="81"/>
      <c r="AB22" s="75"/>
      <c r="AC22" s="137"/>
      <c r="AD22" s="137"/>
      <c r="AE22" s="137"/>
      <c r="AF22" s="137"/>
      <c r="AG22" s="137"/>
      <c r="AH22" s="137"/>
      <c r="AI22" s="137"/>
      <c r="AJ22" s="137"/>
      <c r="AK22" s="137"/>
      <c r="AL22" s="137"/>
      <c r="AM22" s="137"/>
      <c r="AN22" s="137"/>
      <c r="AO22" s="137"/>
      <c r="AP22" s="137"/>
      <c r="AQ22" s="137"/>
      <c r="AR22" s="138"/>
      <c r="AS22" s="138"/>
      <c r="AT22" s="138"/>
      <c r="AU22" s="51"/>
      <c r="AV22" s="51"/>
      <c r="AW22" s="51"/>
      <c r="BD22" s="51"/>
    </row>
    <row r="23" spans="1:56" x14ac:dyDescent="0.25">
      <c r="A23" s="75"/>
      <c r="B23" s="134"/>
      <c r="C23" s="134"/>
      <c r="D23" s="134"/>
      <c r="E23" s="51"/>
      <c r="F23" s="51"/>
      <c r="G23" s="75"/>
      <c r="H23" s="134"/>
      <c r="I23" s="134"/>
      <c r="J23" s="134"/>
      <c r="K23" s="134"/>
      <c r="L23" s="134"/>
      <c r="M23" s="134"/>
      <c r="N23" s="135"/>
      <c r="O23" s="135"/>
      <c r="P23" s="135"/>
      <c r="Q23" s="136"/>
      <c r="R23" s="136"/>
      <c r="S23" s="136"/>
      <c r="T23" s="136"/>
      <c r="U23" s="136"/>
      <c r="V23" s="136"/>
      <c r="W23" s="136"/>
      <c r="X23" s="136"/>
      <c r="Y23" s="136"/>
      <c r="Z23" s="81"/>
      <c r="AB23" s="75"/>
      <c r="AC23" s="137"/>
      <c r="AD23" s="137"/>
      <c r="AE23" s="137"/>
      <c r="AF23" s="137"/>
      <c r="AG23" s="137"/>
      <c r="AH23" s="137"/>
      <c r="AI23" s="137"/>
      <c r="AJ23" s="137"/>
      <c r="AK23" s="137"/>
      <c r="AL23" s="137"/>
      <c r="AM23" s="137"/>
      <c r="AN23" s="137"/>
      <c r="AO23" s="137"/>
      <c r="AP23" s="137"/>
      <c r="AQ23" s="137"/>
      <c r="AR23" s="138"/>
      <c r="AS23" s="138"/>
      <c r="AT23" s="138"/>
      <c r="AU23" s="51"/>
      <c r="AV23" s="51"/>
      <c r="AW23" s="51"/>
      <c r="BD23" s="51"/>
    </row>
    <row r="24" spans="1:56" x14ac:dyDescent="0.25">
      <c r="A24" s="75"/>
      <c r="B24" s="134"/>
      <c r="C24" s="134"/>
      <c r="D24" s="134"/>
      <c r="E24" s="51"/>
      <c r="F24" s="51"/>
      <c r="G24" s="75"/>
      <c r="H24" s="134"/>
      <c r="I24" s="134"/>
      <c r="J24" s="134"/>
      <c r="K24" s="134"/>
      <c r="L24" s="134"/>
      <c r="M24" s="134"/>
      <c r="N24" s="135"/>
      <c r="O24" s="135"/>
      <c r="P24" s="135"/>
      <c r="Q24" s="136"/>
      <c r="R24" s="136"/>
      <c r="S24" s="136"/>
      <c r="T24" s="136"/>
      <c r="U24" s="136"/>
      <c r="V24" s="136"/>
      <c r="W24" s="136"/>
      <c r="X24" s="136"/>
      <c r="Y24" s="136"/>
      <c r="Z24" s="81"/>
      <c r="AB24" s="75"/>
      <c r="AC24" s="137"/>
      <c r="AD24" s="137"/>
      <c r="AE24" s="137"/>
      <c r="AF24" s="137"/>
      <c r="AG24" s="137"/>
      <c r="AH24" s="137"/>
      <c r="AI24" s="137"/>
      <c r="AJ24" s="137"/>
      <c r="AK24" s="137"/>
      <c r="AL24" s="137"/>
      <c r="AM24" s="137"/>
      <c r="AN24" s="137"/>
      <c r="AO24" s="137"/>
      <c r="AP24" s="137"/>
      <c r="AQ24" s="137"/>
      <c r="AR24" s="138"/>
      <c r="AS24" s="138"/>
      <c r="AT24" s="138"/>
      <c r="AU24" s="51"/>
      <c r="AV24" s="51"/>
      <c r="AW24" s="51"/>
      <c r="BD24" s="51"/>
    </row>
    <row r="25" spans="1:56" x14ac:dyDescent="0.25">
      <c r="A25" s="75"/>
      <c r="B25" s="134"/>
      <c r="C25" s="134"/>
      <c r="D25" s="134"/>
      <c r="E25" s="51"/>
      <c r="F25" s="51"/>
      <c r="G25" s="75"/>
      <c r="H25" s="134"/>
      <c r="I25" s="134"/>
      <c r="J25" s="134"/>
      <c r="K25" s="134"/>
      <c r="L25" s="134"/>
      <c r="M25" s="134"/>
      <c r="N25" s="135"/>
      <c r="O25" s="135"/>
      <c r="P25" s="135"/>
      <c r="Q25" s="136"/>
      <c r="R25" s="136"/>
      <c r="S25" s="136"/>
      <c r="T25" s="136"/>
      <c r="U25" s="136"/>
      <c r="V25" s="136"/>
      <c r="W25" s="136"/>
      <c r="X25" s="136"/>
      <c r="Y25" s="136"/>
      <c r="Z25" s="81"/>
      <c r="AB25" s="75"/>
      <c r="AC25" s="137"/>
      <c r="AD25" s="137"/>
      <c r="AE25" s="137"/>
      <c r="AF25" s="137"/>
      <c r="AG25" s="137"/>
      <c r="AH25" s="137"/>
      <c r="AI25" s="137"/>
      <c r="AJ25" s="137"/>
      <c r="AK25" s="137"/>
      <c r="AL25" s="137"/>
      <c r="AM25" s="137"/>
      <c r="AN25" s="137"/>
      <c r="AO25" s="137"/>
      <c r="AP25" s="137"/>
      <c r="AQ25" s="137"/>
      <c r="AR25" s="138"/>
      <c r="AS25" s="138"/>
      <c r="AT25" s="138"/>
      <c r="AU25" s="51"/>
      <c r="AV25" s="51"/>
      <c r="AW25" s="51"/>
      <c r="BD25" s="51"/>
    </row>
    <row r="26" spans="1:56" x14ac:dyDescent="0.25">
      <c r="A26" s="75"/>
      <c r="B26" s="134"/>
      <c r="C26" s="134"/>
      <c r="D26" s="134"/>
      <c r="E26" s="51"/>
      <c r="F26" s="51"/>
      <c r="G26" s="75"/>
      <c r="H26" s="134"/>
      <c r="I26" s="134"/>
      <c r="J26" s="134"/>
      <c r="K26" s="134"/>
      <c r="L26" s="134"/>
      <c r="M26" s="134"/>
      <c r="N26" s="135"/>
      <c r="O26" s="135"/>
      <c r="P26" s="135"/>
      <c r="Q26" s="136"/>
      <c r="R26" s="136"/>
      <c r="S26" s="136"/>
      <c r="T26" s="136"/>
      <c r="U26" s="136"/>
      <c r="V26" s="136"/>
      <c r="W26" s="136"/>
      <c r="X26" s="136"/>
      <c r="Y26" s="136"/>
      <c r="Z26" s="81"/>
      <c r="AB26" s="75"/>
      <c r="AC26" s="137"/>
      <c r="AD26" s="137"/>
      <c r="AE26" s="137"/>
      <c r="AF26" s="137"/>
      <c r="AG26" s="137"/>
      <c r="AH26" s="137"/>
      <c r="AI26" s="137"/>
      <c r="AJ26" s="137"/>
      <c r="AK26" s="137"/>
      <c r="AL26" s="137"/>
      <c r="AM26" s="137"/>
      <c r="AN26" s="137"/>
      <c r="AO26" s="137"/>
      <c r="AP26" s="137"/>
      <c r="AQ26" s="137"/>
      <c r="AR26" s="138"/>
      <c r="AS26" s="138"/>
      <c r="AT26" s="138"/>
      <c r="AU26" s="51"/>
      <c r="AV26" s="51"/>
      <c r="AW26" s="51"/>
      <c r="BD26" s="51"/>
    </row>
    <row r="27" spans="1:56" x14ac:dyDescent="0.25">
      <c r="A27" s="75"/>
      <c r="B27" s="134"/>
      <c r="C27" s="134"/>
      <c r="D27" s="134"/>
      <c r="E27" s="51"/>
      <c r="F27" s="51"/>
      <c r="G27" s="75"/>
      <c r="H27" s="134"/>
      <c r="I27" s="134"/>
      <c r="J27" s="134"/>
      <c r="K27" s="134"/>
      <c r="L27" s="134"/>
      <c r="M27" s="134"/>
      <c r="N27" s="135"/>
      <c r="O27" s="135"/>
      <c r="P27" s="135"/>
      <c r="Q27" s="136"/>
      <c r="R27" s="136"/>
      <c r="S27" s="136"/>
      <c r="T27" s="136"/>
      <c r="U27" s="136"/>
      <c r="V27" s="136"/>
      <c r="W27" s="136"/>
      <c r="X27" s="136"/>
      <c r="Y27" s="136"/>
      <c r="Z27" s="81"/>
      <c r="AB27" s="75"/>
      <c r="AC27" s="137"/>
      <c r="AD27" s="137"/>
      <c r="AE27" s="137"/>
      <c r="AF27" s="137"/>
      <c r="AG27" s="137"/>
      <c r="AH27" s="137"/>
      <c r="AI27" s="137"/>
      <c r="AJ27" s="137"/>
      <c r="AK27" s="137"/>
      <c r="AL27" s="137"/>
      <c r="AM27" s="137"/>
      <c r="AN27" s="137"/>
      <c r="AO27" s="137"/>
      <c r="AP27" s="137"/>
      <c r="AQ27" s="137"/>
      <c r="AR27" s="138"/>
      <c r="AS27" s="138"/>
      <c r="AT27" s="138"/>
      <c r="AU27" s="51"/>
      <c r="AV27" s="51"/>
      <c r="AW27" s="51"/>
      <c r="BD27" s="51"/>
    </row>
    <row r="28" spans="1:56" x14ac:dyDescent="0.25">
      <c r="A28" s="75"/>
      <c r="B28" s="134"/>
      <c r="C28" s="134"/>
      <c r="D28" s="134"/>
      <c r="E28" s="51"/>
      <c r="F28" s="51"/>
      <c r="G28" s="75"/>
      <c r="H28" s="134"/>
      <c r="I28" s="134"/>
      <c r="J28" s="134"/>
      <c r="K28" s="134"/>
      <c r="L28" s="134"/>
      <c r="M28" s="134"/>
      <c r="N28" s="135"/>
      <c r="O28" s="135"/>
      <c r="P28" s="135"/>
      <c r="Q28" s="136"/>
      <c r="R28" s="136"/>
      <c r="S28" s="136"/>
      <c r="T28" s="136"/>
      <c r="U28" s="136"/>
      <c r="V28" s="136"/>
      <c r="W28" s="136"/>
      <c r="X28" s="136"/>
      <c r="Y28" s="136"/>
      <c r="Z28" s="81"/>
      <c r="AB28" s="75"/>
      <c r="AC28" s="137"/>
      <c r="AD28" s="137"/>
      <c r="AE28" s="137"/>
      <c r="AF28" s="137"/>
      <c r="AG28" s="137"/>
      <c r="AH28" s="137"/>
      <c r="AI28" s="137"/>
      <c r="AJ28" s="137"/>
      <c r="AK28" s="137"/>
      <c r="AL28" s="137"/>
      <c r="AM28" s="137"/>
      <c r="AN28" s="137"/>
      <c r="AO28" s="137"/>
      <c r="AP28" s="137"/>
      <c r="AQ28" s="137"/>
      <c r="AR28" s="138"/>
      <c r="AS28" s="138"/>
      <c r="AT28" s="138"/>
      <c r="AU28" s="51"/>
      <c r="AV28" s="51"/>
    </row>
    <row r="29" spans="1:56" x14ac:dyDescent="0.25">
      <c r="A29" s="75"/>
      <c r="B29" s="134"/>
      <c r="C29" s="134"/>
      <c r="D29" s="134"/>
      <c r="E29" s="51"/>
      <c r="F29" s="51"/>
      <c r="G29" s="75"/>
      <c r="H29" s="134"/>
      <c r="I29" s="134"/>
      <c r="J29" s="134"/>
      <c r="K29" s="134"/>
      <c r="L29" s="134"/>
      <c r="M29" s="134"/>
      <c r="N29" s="135"/>
      <c r="O29" s="135"/>
      <c r="P29" s="135"/>
      <c r="Q29" s="136"/>
      <c r="R29" s="136"/>
      <c r="S29" s="136"/>
      <c r="T29" s="136"/>
      <c r="U29" s="136"/>
      <c r="V29" s="136"/>
      <c r="W29" s="136"/>
      <c r="X29" s="136"/>
      <c r="Y29" s="136"/>
      <c r="Z29" s="81"/>
      <c r="AB29" s="75"/>
      <c r="AC29" s="137"/>
      <c r="AD29" s="137"/>
      <c r="AE29" s="137"/>
      <c r="AF29" s="137"/>
      <c r="AG29" s="137"/>
      <c r="AH29" s="137"/>
      <c r="AI29" s="137"/>
      <c r="AJ29" s="137"/>
      <c r="AK29" s="137"/>
      <c r="AL29" s="137"/>
      <c r="AM29" s="137"/>
      <c r="AN29" s="137"/>
      <c r="AO29" s="137"/>
      <c r="AP29" s="137"/>
      <c r="AQ29" s="137"/>
      <c r="AR29" s="138"/>
      <c r="AS29" s="138"/>
      <c r="AT29" s="138"/>
      <c r="AU29" s="51"/>
      <c r="AV29" s="51"/>
    </row>
    <row r="30" spans="1:56" x14ac:dyDescent="0.25">
      <c r="A30" s="75"/>
      <c r="B30" s="72"/>
      <c r="C30" s="72"/>
      <c r="D30" s="72"/>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5" width="19.5703125" customWidth="1"/>
    <col min="7" max="8" width="15.5703125" bestFit="1" customWidth="1"/>
  </cols>
  <sheetData>
    <row r="1" spans="1:17" ht="24.75" customHeight="1" x14ac:dyDescent="0.25">
      <c r="A1" s="12"/>
      <c r="B1" s="86"/>
      <c r="C1" s="76">
        <v>2022</v>
      </c>
      <c r="D1" s="76">
        <v>2022</v>
      </c>
      <c r="E1" s="76">
        <v>2022</v>
      </c>
      <c r="F1" s="12"/>
      <c r="G1" s="50"/>
      <c r="H1" s="50"/>
      <c r="I1" s="12"/>
      <c r="J1" s="12"/>
      <c r="K1" s="12"/>
      <c r="L1" s="12"/>
      <c r="M1" s="12"/>
    </row>
    <row r="2" spans="1:17" ht="21" customHeight="1" x14ac:dyDescent="0.25">
      <c r="A2" s="12"/>
      <c r="B2" s="12"/>
      <c r="C2" s="41" t="s">
        <v>77</v>
      </c>
      <c r="D2" s="41" t="s">
        <v>145</v>
      </c>
      <c r="E2" s="41" t="s">
        <v>153</v>
      </c>
      <c r="F2" s="12"/>
      <c r="G2" s="50"/>
      <c r="H2" s="52"/>
      <c r="I2" s="12"/>
      <c r="J2" s="12"/>
      <c r="K2" s="12"/>
      <c r="L2" s="12"/>
      <c r="M2" s="12"/>
    </row>
    <row r="3" spans="1:17" ht="57" customHeight="1" x14ac:dyDescent="0.25">
      <c r="A3" s="182" t="s">
        <v>78</v>
      </c>
      <c r="B3" s="41" t="s">
        <v>79</v>
      </c>
      <c r="C3" s="108">
        <v>16564.347517561982</v>
      </c>
      <c r="D3" s="108">
        <v>17758.308267693308</v>
      </c>
      <c r="E3" s="108">
        <v>23747.241992907842</v>
      </c>
      <c r="F3" s="183" t="s">
        <v>157</v>
      </c>
      <c r="G3" s="183"/>
      <c r="H3" s="183"/>
      <c r="I3" s="183"/>
      <c r="J3" s="183"/>
      <c r="K3" s="183"/>
      <c r="L3" s="183"/>
      <c r="M3" s="183"/>
      <c r="N3" s="51"/>
      <c r="O3" s="51"/>
      <c r="P3" s="51"/>
      <c r="Q3" s="51"/>
    </row>
    <row r="4" spans="1:17" ht="57" customHeight="1" x14ac:dyDescent="0.25">
      <c r="A4" s="182"/>
      <c r="B4" s="41" t="s">
        <v>80</v>
      </c>
      <c r="C4" s="108">
        <v>236433.16892660997</v>
      </c>
      <c r="D4" s="108">
        <v>282727.32977970998</v>
      </c>
      <c r="E4" s="108">
        <v>335081.88004526001</v>
      </c>
      <c r="F4" s="183"/>
      <c r="G4" s="183"/>
      <c r="H4" s="183"/>
      <c r="I4" s="183"/>
      <c r="J4" s="183"/>
      <c r="K4" s="183"/>
      <c r="L4" s="183"/>
      <c r="M4" s="183"/>
      <c r="N4" s="51"/>
      <c r="O4" s="51"/>
      <c r="P4" s="51"/>
      <c r="Q4" s="51"/>
    </row>
    <row r="5" spans="1:17" ht="57" customHeight="1" x14ac:dyDescent="0.25">
      <c r="A5" s="182"/>
      <c r="B5" s="41" t="s">
        <v>81</v>
      </c>
      <c r="C5" s="109">
        <f>+C3/C4</f>
        <v>7.0059322017984871E-2</v>
      </c>
      <c r="D5" s="109">
        <f>+D3/D4</f>
        <v>6.2810723963367399E-2</v>
      </c>
      <c r="E5" s="109">
        <f>+E3/E4</f>
        <v>7.0869967632091191E-2</v>
      </c>
      <c r="F5" s="183"/>
      <c r="G5" s="183"/>
      <c r="H5" s="183"/>
      <c r="I5" s="183"/>
      <c r="J5" s="183"/>
      <c r="K5" s="183"/>
      <c r="L5" s="183"/>
      <c r="M5" s="183"/>
      <c r="N5" s="51"/>
      <c r="O5" s="51"/>
      <c r="P5" s="51"/>
      <c r="Q5" s="51"/>
    </row>
    <row r="6" spans="1:17" ht="57" customHeight="1" x14ac:dyDescent="0.25">
      <c r="A6" s="182" t="s">
        <v>82</v>
      </c>
      <c r="B6" s="41" t="s">
        <v>83</v>
      </c>
      <c r="C6" s="108">
        <v>27446.183778285231</v>
      </c>
      <c r="D6" s="108">
        <v>36310.891292283377</v>
      </c>
      <c r="E6" s="108">
        <v>49483.613829945316</v>
      </c>
      <c r="F6" s="183" t="s">
        <v>184</v>
      </c>
      <c r="G6" s="183"/>
      <c r="H6" s="183"/>
      <c r="I6" s="183"/>
      <c r="J6" s="183"/>
      <c r="K6" s="183"/>
      <c r="L6" s="183"/>
      <c r="M6" s="183"/>
      <c r="N6" s="51"/>
      <c r="O6" s="51"/>
      <c r="P6" s="51"/>
      <c r="Q6" s="51"/>
    </row>
    <row r="7" spans="1:17" ht="57" customHeight="1" x14ac:dyDescent="0.25">
      <c r="A7" s="182"/>
      <c r="B7" s="41" t="s">
        <v>84</v>
      </c>
      <c r="C7" s="108">
        <v>140530.68</v>
      </c>
      <c r="D7" s="108">
        <v>190774.96</v>
      </c>
      <c r="E7" s="108">
        <v>226685.29518607998</v>
      </c>
      <c r="F7" s="183"/>
      <c r="G7" s="183"/>
      <c r="H7" s="183"/>
      <c r="I7" s="183"/>
      <c r="J7" s="183"/>
      <c r="K7" s="183"/>
      <c r="L7" s="183"/>
      <c r="M7" s="183"/>
      <c r="N7" s="51"/>
      <c r="O7" s="51"/>
      <c r="P7" s="51"/>
      <c r="Q7" s="51"/>
    </row>
    <row r="8" spans="1:17" ht="57" customHeight="1" x14ac:dyDescent="0.25">
      <c r="A8" s="182"/>
      <c r="B8" s="41" t="s">
        <v>85</v>
      </c>
      <c r="C8" s="109">
        <f>+C6/C7</f>
        <v>0.19530385662607788</v>
      </c>
      <c r="D8" s="109">
        <f>+D6/D7</f>
        <v>0.19033363336720593</v>
      </c>
      <c r="E8" s="109">
        <f>+E6/E7</f>
        <v>0.21829212075412974</v>
      </c>
      <c r="F8" s="183"/>
      <c r="G8" s="183"/>
      <c r="H8" s="183"/>
      <c r="I8" s="183"/>
      <c r="J8" s="183"/>
      <c r="K8" s="183"/>
      <c r="L8" s="183"/>
      <c r="M8" s="183"/>
      <c r="N8" s="51"/>
      <c r="O8" s="51"/>
      <c r="P8" s="51"/>
      <c r="Q8" s="51"/>
    </row>
    <row r="9" spans="1:17" ht="57" customHeight="1" x14ac:dyDescent="0.25">
      <c r="A9" s="182"/>
      <c r="B9" s="41" t="s">
        <v>86</v>
      </c>
      <c r="C9" s="108">
        <v>8244.4878567370106</v>
      </c>
      <c r="D9" s="108">
        <v>10602.719236961895</v>
      </c>
      <c r="E9" s="108">
        <v>14195.771304895885</v>
      </c>
      <c r="F9" s="183" t="s">
        <v>185</v>
      </c>
      <c r="G9" s="183"/>
      <c r="H9" s="183"/>
      <c r="I9" s="183"/>
      <c r="J9" s="183"/>
      <c r="K9" s="183"/>
      <c r="L9" s="183"/>
      <c r="M9" s="183"/>
      <c r="N9" s="51"/>
      <c r="O9" s="51"/>
      <c r="P9" s="51"/>
      <c r="Q9" s="51"/>
    </row>
    <row r="10" spans="1:17" ht="57" customHeight="1" x14ac:dyDescent="0.25">
      <c r="A10" s="182"/>
      <c r="B10" s="41" t="s">
        <v>87</v>
      </c>
      <c r="C10" s="108">
        <v>284115.49489961</v>
      </c>
      <c r="D10" s="108">
        <v>333263.78533367999</v>
      </c>
      <c r="E10" s="108">
        <v>395229.19681152003</v>
      </c>
      <c r="F10" s="183"/>
      <c r="G10" s="183"/>
      <c r="H10" s="183"/>
      <c r="I10" s="183"/>
      <c r="J10" s="183"/>
      <c r="K10" s="183"/>
      <c r="L10" s="183"/>
      <c r="M10" s="183"/>
      <c r="N10" s="51"/>
      <c r="O10" s="51"/>
      <c r="P10" s="51"/>
      <c r="Q10" s="51"/>
    </row>
    <row r="11" spans="1:17" ht="57" customHeight="1" x14ac:dyDescent="0.25">
      <c r="A11" s="182"/>
      <c r="B11" s="41" t="s">
        <v>88</v>
      </c>
      <c r="C11" s="109">
        <f>+C9/C10</f>
        <v>2.901808597116513E-2</v>
      </c>
      <c r="D11" s="109">
        <f>+D9/D10</f>
        <v>3.1814795677081849E-2</v>
      </c>
      <c r="E11" s="109">
        <f>+E9/E10</f>
        <v>3.5917820392367607E-2</v>
      </c>
      <c r="F11" s="183"/>
      <c r="G11" s="183"/>
      <c r="H11" s="183"/>
      <c r="I11" s="183"/>
      <c r="J11" s="183"/>
      <c r="K11" s="183"/>
      <c r="L11" s="183"/>
      <c r="M11" s="183"/>
      <c r="N11" s="51"/>
      <c r="O11" s="51"/>
      <c r="P11" s="51"/>
      <c r="Q11" s="51"/>
    </row>
    <row r="12" spans="1:17" ht="57" customHeight="1" x14ac:dyDescent="0.25">
      <c r="A12" s="182"/>
      <c r="B12" s="41" t="s">
        <v>89</v>
      </c>
      <c r="C12" s="108">
        <v>99.453981600000006</v>
      </c>
      <c r="D12" s="108">
        <v>95.092674200000005</v>
      </c>
      <c r="E12" s="108">
        <v>90.514057390000005</v>
      </c>
      <c r="F12" s="183" t="s">
        <v>186</v>
      </c>
      <c r="G12" s="183"/>
      <c r="H12" s="183"/>
      <c r="I12" s="183"/>
      <c r="J12" s="183"/>
      <c r="K12" s="183"/>
      <c r="L12" s="183"/>
      <c r="M12" s="183"/>
      <c r="N12" s="51"/>
      <c r="O12" s="51"/>
      <c r="P12" s="51"/>
      <c r="Q12" s="51"/>
    </row>
    <row r="13" spans="1:17" ht="57" customHeight="1" x14ac:dyDescent="0.25">
      <c r="A13" s="182"/>
      <c r="B13" s="41" t="s">
        <v>90</v>
      </c>
      <c r="C13" s="108">
        <v>284115.49489961</v>
      </c>
      <c r="D13" s="108">
        <v>333263.78533367999</v>
      </c>
      <c r="E13" s="108">
        <v>395229.19681152003</v>
      </c>
      <c r="F13" s="183"/>
      <c r="G13" s="183"/>
      <c r="H13" s="183"/>
      <c r="I13" s="183"/>
      <c r="J13" s="183"/>
      <c r="K13" s="183"/>
      <c r="L13" s="183"/>
      <c r="M13" s="183"/>
      <c r="N13" s="51"/>
      <c r="O13" s="51"/>
      <c r="P13" s="51"/>
      <c r="Q13" s="51"/>
    </row>
    <row r="14" spans="1:17" ht="57" customHeight="1" x14ac:dyDescent="0.25">
      <c r="A14" s="182"/>
      <c r="B14" s="41" t="s">
        <v>91</v>
      </c>
      <c r="C14" s="125">
        <f>+C12/C13</f>
        <v>3.5004772138577412E-4</v>
      </c>
      <c r="D14" s="125">
        <f>+D12/D13</f>
        <v>2.8533755656885603E-4</v>
      </c>
      <c r="E14" s="125">
        <f>+E12/E13</f>
        <v>2.2901662660606791E-4</v>
      </c>
      <c r="F14" s="183"/>
      <c r="G14" s="183"/>
      <c r="H14" s="183"/>
      <c r="I14" s="183"/>
      <c r="J14" s="183"/>
      <c r="K14" s="183"/>
      <c r="L14" s="183"/>
      <c r="M14" s="183"/>
      <c r="N14" s="51"/>
      <c r="O14" s="51"/>
      <c r="P14" s="51"/>
      <c r="Q14" s="51"/>
    </row>
    <row r="15" spans="1:17" ht="57" customHeight="1" x14ac:dyDescent="0.25">
      <c r="A15" s="182"/>
      <c r="B15" s="41" t="s">
        <v>92</v>
      </c>
      <c r="C15" s="108">
        <v>13365.751319581184</v>
      </c>
      <c r="D15" s="108">
        <v>14559.607358242509</v>
      </c>
      <c r="E15" s="108">
        <v>20869.622978037842</v>
      </c>
      <c r="F15" s="183" t="s">
        <v>187</v>
      </c>
      <c r="G15" s="183"/>
      <c r="H15" s="183"/>
      <c r="I15" s="183"/>
      <c r="J15" s="183"/>
      <c r="K15" s="183"/>
      <c r="L15" s="183"/>
      <c r="M15" s="183"/>
      <c r="N15" s="51"/>
      <c r="O15" s="51"/>
      <c r="P15" s="51"/>
      <c r="Q15" s="51"/>
    </row>
    <row r="16" spans="1:17" ht="57" customHeight="1" x14ac:dyDescent="0.25">
      <c r="A16" s="182"/>
      <c r="B16" s="41" t="s">
        <v>93</v>
      </c>
      <c r="C16" s="108">
        <v>127526.88116712001</v>
      </c>
      <c r="D16" s="108">
        <v>147113.13107315</v>
      </c>
      <c r="E16" s="108">
        <v>176602.30379193</v>
      </c>
      <c r="F16" s="183"/>
      <c r="G16" s="183"/>
      <c r="H16" s="183"/>
      <c r="I16" s="183"/>
      <c r="J16" s="183"/>
      <c r="K16" s="183"/>
      <c r="L16" s="183"/>
      <c r="M16" s="183"/>
      <c r="N16" s="51"/>
      <c r="O16" s="51"/>
      <c r="P16" s="51"/>
      <c r="Q16" s="51"/>
    </row>
    <row r="17" spans="1:17" ht="57" customHeight="1" x14ac:dyDescent="0.25">
      <c r="A17" s="182"/>
      <c r="B17" s="41" t="s">
        <v>94</v>
      </c>
      <c r="C17" s="109">
        <f>+C15/C16</f>
        <v>0.10480732530473935</v>
      </c>
      <c r="D17" s="109">
        <f>+D15/D16</f>
        <v>9.8968781726241295E-2</v>
      </c>
      <c r="E17" s="109">
        <f>+E15/E16</f>
        <v>0.11817299395270685</v>
      </c>
      <c r="F17" s="183"/>
      <c r="G17" s="183"/>
      <c r="H17" s="183"/>
      <c r="I17" s="183"/>
      <c r="J17" s="183"/>
      <c r="K17" s="183"/>
      <c r="L17" s="183"/>
      <c r="M17" s="183"/>
      <c r="N17" s="51"/>
      <c r="O17" s="51"/>
      <c r="P17" s="51"/>
      <c r="Q17" s="51"/>
    </row>
  </sheetData>
  <mergeCells count="7">
    <mergeCell ref="A3:A5"/>
    <mergeCell ref="F3:M5"/>
    <mergeCell ref="A6:A17"/>
    <mergeCell ref="F6:M8"/>
    <mergeCell ref="F9:M11"/>
    <mergeCell ref="F12:M14"/>
    <mergeCell ref="F15:M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ED2B-6B0A-47F5-AD87-D78EF2C41B9B}">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5" t="s">
        <v>226</v>
      </c>
      <c r="C2" s="185"/>
      <c r="D2" s="185"/>
      <c r="E2" s="185"/>
      <c r="F2" s="185"/>
      <c r="G2" s="185"/>
      <c r="H2" s="185"/>
      <c r="I2" s="185"/>
      <c r="J2" s="185"/>
      <c r="K2" s="185"/>
      <c r="L2" s="185"/>
      <c r="M2" s="185"/>
      <c r="N2" s="185"/>
      <c r="O2" s="185"/>
      <c r="P2" s="185"/>
      <c r="Q2" s="185"/>
      <c r="R2" s="185"/>
      <c r="S2" s="185"/>
      <c r="T2" s="185"/>
      <c r="U2" s="185"/>
    </row>
    <row r="3" spans="2:21" ht="15.75" x14ac:dyDescent="0.25">
      <c r="B3" s="186" t="s">
        <v>227</v>
      </c>
    </row>
    <row r="4" spans="2:21" ht="9" customHeight="1" thickBot="1" x14ac:dyDescent="0.3">
      <c r="B4" s="187"/>
    </row>
    <row r="5" spans="2:21" x14ac:dyDescent="0.25">
      <c r="B5" s="188" t="s">
        <v>228</v>
      </c>
      <c r="C5" s="189" t="s">
        <v>229</v>
      </c>
      <c r="D5" s="190" t="s">
        <v>230</v>
      </c>
      <c r="E5" s="189" t="s">
        <v>231</v>
      </c>
      <c r="F5" s="189" t="s">
        <v>232</v>
      </c>
      <c r="G5" s="189" t="s">
        <v>233</v>
      </c>
      <c r="H5" s="190" t="s">
        <v>234</v>
      </c>
      <c r="I5" s="190" t="s">
        <v>235</v>
      </c>
      <c r="J5" s="190" t="s">
        <v>236</v>
      </c>
      <c r="K5" s="190"/>
      <c r="L5" s="190"/>
      <c r="M5" s="191"/>
      <c r="N5" s="192"/>
    </row>
    <row r="6" spans="2:21" ht="15" customHeight="1" x14ac:dyDescent="0.25">
      <c r="B6" s="193"/>
      <c r="C6" s="194"/>
      <c r="D6" s="195"/>
      <c r="E6" s="194"/>
      <c r="F6" s="194"/>
      <c r="G6" s="194"/>
      <c r="H6" s="196"/>
      <c r="I6" s="195"/>
      <c r="J6" s="197" t="s">
        <v>237</v>
      </c>
      <c r="K6" s="197" t="s">
        <v>238</v>
      </c>
      <c r="L6" s="197" t="s">
        <v>239</v>
      </c>
      <c r="M6" s="197" t="s">
        <v>240</v>
      </c>
      <c r="N6" s="198" t="s">
        <v>241</v>
      </c>
    </row>
    <row r="7" spans="2:21" x14ac:dyDescent="0.25">
      <c r="B7" s="193"/>
      <c r="C7" s="194"/>
      <c r="D7" s="199"/>
      <c r="E7" s="194"/>
      <c r="F7" s="194"/>
      <c r="G7" s="194"/>
      <c r="H7" s="200"/>
      <c r="I7" s="199"/>
      <c r="J7" s="199"/>
      <c r="K7" s="199"/>
      <c r="L7" s="199"/>
      <c r="M7" s="199"/>
      <c r="N7" s="201"/>
    </row>
    <row r="8" spans="2:21" x14ac:dyDescent="0.25">
      <c r="B8" s="202" t="s">
        <v>242</v>
      </c>
      <c r="C8" s="203"/>
      <c r="D8" s="204"/>
      <c r="E8" s="205"/>
      <c r="F8" s="205"/>
      <c r="G8" s="206"/>
      <c r="H8" s="206"/>
      <c r="I8" s="206"/>
      <c r="J8" s="205"/>
      <c r="K8" s="205"/>
      <c r="L8" s="205"/>
      <c r="M8" s="205"/>
      <c r="N8" s="207"/>
    </row>
    <row r="9" spans="2:21" ht="15.75" thickBot="1" x14ac:dyDescent="0.3">
      <c r="B9" s="208"/>
      <c r="C9" s="209"/>
      <c r="D9" s="210"/>
      <c r="E9" s="211"/>
      <c r="F9" s="212"/>
      <c r="G9" s="212"/>
      <c r="H9" s="212"/>
      <c r="I9" s="212"/>
      <c r="J9" s="211"/>
      <c r="K9" s="211"/>
      <c r="L9" s="211"/>
      <c r="M9" s="213"/>
      <c r="N9" s="214"/>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1" customWidth="1"/>
    <col min="2" max="29" width="16.140625" style="16" customWidth="1"/>
    <col min="30" max="36" width="16.42578125" style="16" customWidth="1"/>
    <col min="37" max="16384" width="11.42578125" style="16"/>
  </cols>
  <sheetData>
    <row r="1" spans="1:36" ht="30.75" customHeight="1" x14ac:dyDescent="0.3">
      <c r="A1" s="184" t="s">
        <v>129</v>
      </c>
      <c r="B1" s="184"/>
      <c r="C1" s="184"/>
      <c r="D1" s="184"/>
      <c r="E1" s="184"/>
      <c r="F1" s="184"/>
      <c r="G1" s="184"/>
      <c r="H1" s="184"/>
    </row>
    <row r="2" spans="1:36" ht="20.25" customHeight="1" x14ac:dyDescent="0.3">
      <c r="A2" s="5" t="s">
        <v>102</v>
      </c>
      <c r="B2" s="65"/>
      <c r="C2" s="66"/>
      <c r="D2" s="65"/>
      <c r="E2" s="66"/>
      <c r="F2" s="65"/>
      <c r="G2" s="65"/>
      <c r="H2" s="65"/>
    </row>
    <row r="3" spans="1:36" x14ac:dyDescent="0.3">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row>
    <row r="4" spans="1:36" ht="30" customHeight="1" x14ac:dyDescent="0.3">
      <c r="A4" s="56"/>
      <c r="B4" s="57">
        <v>41729</v>
      </c>
      <c r="C4" s="57">
        <v>41820</v>
      </c>
      <c r="D4" s="57">
        <v>41912</v>
      </c>
      <c r="E4" s="57">
        <v>42004</v>
      </c>
      <c r="F4" s="57">
        <v>42094</v>
      </c>
      <c r="G4" s="57">
        <v>42185</v>
      </c>
      <c r="H4" s="57">
        <v>42277</v>
      </c>
      <c r="I4" s="57">
        <v>42369</v>
      </c>
      <c r="J4" s="57">
        <v>42460</v>
      </c>
      <c r="K4" s="57">
        <v>42551</v>
      </c>
      <c r="L4" s="57">
        <v>42643</v>
      </c>
      <c r="M4" s="57">
        <v>42735</v>
      </c>
      <c r="N4" s="57">
        <v>42825</v>
      </c>
      <c r="O4" s="57">
        <v>42916</v>
      </c>
      <c r="P4" s="57">
        <v>43008</v>
      </c>
      <c r="Q4" s="57">
        <v>43100</v>
      </c>
      <c r="R4" s="57">
        <v>43190</v>
      </c>
      <c r="S4" s="57">
        <v>43281</v>
      </c>
      <c r="T4" s="57">
        <v>43373</v>
      </c>
      <c r="U4" s="57">
        <v>43465</v>
      </c>
      <c r="V4" s="57">
        <v>43555</v>
      </c>
      <c r="W4" s="57">
        <v>43646</v>
      </c>
      <c r="X4" s="57">
        <v>43738</v>
      </c>
      <c r="Y4" s="57">
        <v>43830</v>
      </c>
      <c r="Z4" s="57">
        <v>43921</v>
      </c>
      <c r="AA4" s="57">
        <v>44012</v>
      </c>
      <c r="AB4" s="57">
        <v>44104</v>
      </c>
      <c r="AC4" s="57">
        <v>44196</v>
      </c>
      <c r="AD4" s="57">
        <v>44286</v>
      </c>
      <c r="AE4" s="57">
        <v>44377</v>
      </c>
      <c r="AF4" s="57">
        <v>44469</v>
      </c>
      <c r="AG4" s="57">
        <v>44561</v>
      </c>
      <c r="AH4" s="57">
        <v>44651</v>
      </c>
      <c r="AI4" s="57">
        <v>44742</v>
      </c>
      <c r="AJ4" s="57">
        <v>44834</v>
      </c>
    </row>
    <row r="5" spans="1:36" ht="52.5" customHeight="1" x14ac:dyDescent="0.3">
      <c r="A5" s="55" t="s">
        <v>95</v>
      </c>
      <c r="B5" s="58">
        <v>8781.7199999999993</v>
      </c>
      <c r="C5" s="58">
        <v>8719.68</v>
      </c>
      <c r="D5" s="58">
        <v>8671.31</v>
      </c>
      <c r="E5" s="58">
        <v>9251.6200000000008</v>
      </c>
      <c r="F5" s="58">
        <v>8711.33</v>
      </c>
      <c r="G5" s="58">
        <v>8883.2999999999993</v>
      </c>
      <c r="H5" s="58">
        <v>8777.94</v>
      </c>
      <c r="I5" s="58">
        <v>14590.026342765899</v>
      </c>
      <c r="J5" s="58">
        <v>15552.766008292954</v>
      </c>
      <c r="K5" s="58">
        <v>23183.662216917499</v>
      </c>
      <c r="L5" s="58">
        <v>24968.595473778529</v>
      </c>
      <c r="M5" s="58">
        <v>26143.372847835599</v>
      </c>
      <c r="N5" s="58">
        <v>26357.580883104267</v>
      </c>
      <c r="O5" s="58">
        <v>32363.693825003349</v>
      </c>
      <c r="P5" s="58">
        <v>32739.973955860674</v>
      </c>
      <c r="Q5" s="58">
        <v>33066.920518488216</v>
      </c>
      <c r="R5" s="58">
        <v>35523.531142391745</v>
      </c>
      <c r="S5" s="58">
        <v>42512.097230935367</v>
      </c>
      <c r="T5" s="58">
        <v>49897.666266168861</v>
      </c>
      <c r="U5" s="58">
        <v>48061.669901665373</v>
      </c>
      <c r="V5" s="58">
        <v>54971.132794337202</v>
      </c>
      <c r="W5" s="58">
        <v>57477.574093920899</v>
      </c>
      <c r="X5" s="58">
        <v>70107.671098561274</v>
      </c>
      <c r="Y5" s="58">
        <v>73073.385231942695</v>
      </c>
      <c r="Z5" s="58">
        <v>76873.589091758549</v>
      </c>
      <c r="AA5" s="58">
        <v>81321.301084087594</v>
      </c>
      <c r="AB5" s="58">
        <v>87659.723356733972</v>
      </c>
      <c r="AC5" s="58">
        <v>98086.703607309493</v>
      </c>
      <c r="AD5" s="58">
        <v>105498.39985939959</v>
      </c>
      <c r="AE5" s="58">
        <v>104307.6114064088</v>
      </c>
      <c r="AF5" s="58">
        <v>109501.85230045371</v>
      </c>
      <c r="AG5" s="58">
        <v>118375.03408370932</v>
      </c>
      <c r="AH5" s="58">
        <v>125218.25101459341</v>
      </c>
      <c r="AI5" s="58">
        <v>136288.86474127742</v>
      </c>
      <c r="AJ5" s="58">
        <f>+'Servicios Deuda Anual'!$F$51*'Servicios Deuda Anual'!$C$64</f>
        <v>152793.80111647217</v>
      </c>
    </row>
    <row r="6" spans="1:36" ht="52.5" customHeight="1" x14ac:dyDescent="0.3">
      <c r="A6" s="55" t="s">
        <v>96</v>
      </c>
      <c r="B6" s="58">
        <v>814.06924421000008</v>
      </c>
      <c r="C6" s="58">
        <v>1334.7686670200001</v>
      </c>
      <c r="D6" s="58">
        <v>1606.3620389600001</v>
      </c>
      <c r="E6" s="58">
        <v>2059.9873684600002</v>
      </c>
      <c r="F6" s="58">
        <v>1532.2292152100001</v>
      </c>
      <c r="G6" s="58">
        <v>2787.2709622900002</v>
      </c>
      <c r="H6" s="58">
        <v>3436.8373112600002</v>
      </c>
      <c r="I6" s="58">
        <v>4751.3450329800007</v>
      </c>
      <c r="J6" s="58">
        <v>1748.5210195500001</v>
      </c>
      <c r="K6" s="67">
        <v>1979.8916584900003</v>
      </c>
      <c r="L6" s="67">
        <v>2005.6820979800002</v>
      </c>
      <c r="M6" s="67">
        <v>2713.09112757</v>
      </c>
      <c r="N6" s="67">
        <v>1455.4634681099999</v>
      </c>
      <c r="O6" s="67">
        <v>2358.1514273500002</v>
      </c>
      <c r="P6" s="67">
        <v>2403.9927246800003</v>
      </c>
      <c r="Q6" s="67">
        <v>3051.1866099200001</v>
      </c>
      <c r="R6" s="67">
        <v>2887.47474384</v>
      </c>
      <c r="S6" s="67">
        <v>2566.0700995500001</v>
      </c>
      <c r="T6" s="67">
        <v>2260.5505495299999</v>
      </c>
      <c r="U6" s="67">
        <v>5907.5229735200001</v>
      </c>
      <c r="V6" s="67">
        <v>2465.16920291</v>
      </c>
      <c r="W6" s="58">
        <v>4329.9503111499998</v>
      </c>
      <c r="X6" s="58">
        <v>4646.9381585399997</v>
      </c>
      <c r="Y6" s="58">
        <v>9439.5116885000007</v>
      </c>
      <c r="Z6" s="58">
        <v>3694.6763252000001</v>
      </c>
      <c r="AA6" s="58">
        <v>6793.2007236199997</v>
      </c>
      <c r="AB6" s="58">
        <v>7216.9493976200001</v>
      </c>
      <c r="AC6" s="58">
        <v>15771.225058290001</v>
      </c>
      <c r="AD6" s="58">
        <v>4714.8373600100003</v>
      </c>
      <c r="AE6" s="58">
        <v>8017.0700839199999</v>
      </c>
      <c r="AF6" s="58">
        <v>12560.355571530001</v>
      </c>
      <c r="AG6" s="58">
        <v>26355.928719810003</v>
      </c>
      <c r="AH6" s="129">
        <v>7068.6826936500001</v>
      </c>
      <c r="AI6" s="129">
        <v>12519.52704866</v>
      </c>
      <c r="AJ6" s="58">
        <v>14153.615796210001</v>
      </c>
    </row>
    <row r="7" spans="1:36" ht="52.5" customHeight="1" x14ac:dyDescent="0.3">
      <c r="A7" s="55" t="s">
        <v>97</v>
      </c>
      <c r="B7" s="85">
        <f>+SUM(B5:B6)</f>
        <v>9595.7892442100001</v>
      </c>
      <c r="C7" s="85">
        <f t="shared" ref="C7:AH7" si="0">+SUM(C5:C6)</f>
        <v>10054.44866702</v>
      </c>
      <c r="D7" s="85">
        <f t="shared" si="0"/>
        <v>10277.67203896</v>
      </c>
      <c r="E7" s="85">
        <f t="shared" si="0"/>
        <v>11311.607368460001</v>
      </c>
      <c r="F7" s="85">
        <f t="shared" si="0"/>
        <v>10243.55921521</v>
      </c>
      <c r="G7" s="85">
        <f t="shared" si="0"/>
        <v>11670.570962289999</v>
      </c>
      <c r="H7" s="85">
        <f t="shared" si="0"/>
        <v>12214.777311260001</v>
      </c>
      <c r="I7" s="85">
        <f t="shared" si="0"/>
        <v>19341.371375745901</v>
      </c>
      <c r="J7" s="85">
        <f t="shared" si="0"/>
        <v>17301.287027842955</v>
      </c>
      <c r="K7" s="85">
        <f t="shared" si="0"/>
        <v>25163.553875407499</v>
      </c>
      <c r="L7" s="85">
        <f t="shared" si="0"/>
        <v>26974.277571758528</v>
      </c>
      <c r="M7" s="85">
        <f t="shared" si="0"/>
        <v>28856.463975405597</v>
      </c>
      <c r="N7" s="85">
        <f t="shared" si="0"/>
        <v>27813.044351214266</v>
      </c>
      <c r="O7" s="85">
        <f t="shared" si="0"/>
        <v>34721.845252353349</v>
      </c>
      <c r="P7" s="85">
        <f t="shared" si="0"/>
        <v>35143.966680540674</v>
      </c>
      <c r="Q7" s="85">
        <f t="shared" si="0"/>
        <v>36118.107128408214</v>
      </c>
      <c r="R7" s="85">
        <f t="shared" si="0"/>
        <v>38411.005886231746</v>
      </c>
      <c r="S7" s="85">
        <f t="shared" si="0"/>
        <v>45078.167330485368</v>
      </c>
      <c r="T7" s="85">
        <f t="shared" si="0"/>
        <v>52158.216815698863</v>
      </c>
      <c r="U7" s="85">
        <f t="shared" si="0"/>
        <v>53969.19287518537</v>
      </c>
      <c r="V7" s="85">
        <f t="shared" si="0"/>
        <v>57436.301997247203</v>
      </c>
      <c r="W7" s="85">
        <f t="shared" si="0"/>
        <v>61807.524405070901</v>
      </c>
      <c r="X7" s="85">
        <f t="shared" si="0"/>
        <v>74754.60925710127</v>
      </c>
      <c r="Y7" s="85">
        <f t="shared" si="0"/>
        <v>82512.896920442698</v>
      </c>
      <c r="Z7" s="85">
        <f t="shared" si="0"/>
        <v>80568.265416958544</v>
      </c>
      <c r="AA7" s="85">
        <f t="shared" si="0"/>
        <v>88114.501807707595</v>
      </c>
      <c r="AB7" s="85">
        <f t="shared" si="0"/>
        <v>94876.672754353975</v>
      </c>
      <c r="AC7" s="85">
        <f t="shared" si="0"/>
        <v>113857.92866559949</v>
      </c>
      <c r="AD7" s="85">
        <f t="shared" si="0"/>
        <v>110213.2372194096</v>
      </c>
      <c r="AE7" s="85">
        <f t="shared" si="0"/>
        <v>112324.6814903288</v>
      </c>
      <c r="AF7" s="85">
        <f t="shared" si="0"/>
        <v>122062.20787198372</v>
      </c>
      <c r="AG7" s="85">
        <f t="shared" si="0"/>
        <v>144730.96280351933</v>
      </c>
      <c r="AH7" s="85">
        <f t="shared" si="0"/>
        <v>132286.93370824342</v>
      </c>
      <c r="AI7" s="85">
        <f t="shared" ref="AI7:AJ7" si="1">+SUM(AI5:AI6)</f>
        <v>148808.39178993742</v>
      </c>
      <c r="AJ7" s="85">
        <f t="shared" si="1"/>
        <v>166947.41691268218</v>
      </c>
    </row>
    <row r="8" spans="1:36" ht="52.5" customHeight="1" x14ac:dyDescent="0.3">
      <c r="A8" s="55" t="s">
        <v>192</v>
      </c>
      <c r="B8" s="90">
        <v>21.155126289580924</v>
      </c>
      <c r="C8" s="90">
        <v>19.69151143325762</v>
      </c>
      <c r="D8" s="90">
        <v>18.433928439912361</v>
      </c>
      <c r="E8" s="90">
        <v>17.623058115881054</v>
      </c>
      <c r="F8" s="90">
        <v>16.662483112975256</v>
      </c>
      <c r="G8" s="90">
        <v>15.821326286164776</v>
      </c>
      <c r="H8" s="90">
        <v>14.95340531496924</v>
      </c>
      <c r="I8" s="90">
        <v>13.729466006275659</v>
      </c>
      <c r="J8" s="90">
        <v>12.40140527035136</v>
      </c>
      <c r="K8" s="90">
        <v>10.997367378199327</v>
      </c>
      <c r="L8" s="90">
        <v>10.962870257307097</v>
      </c>
      <c r="M8" s="90">
        <v>10.250444338364806</v>
      </c>
      <c r="N8" s="90">
        <v>9.6289258529331878</v>
      </c>
      <c r="O8" s="90">
        <v>9.1142623321451115</v>
      </c>
      <c r="P8" s="90">
        <v>8.6345666673159016</v>
      </c>
      <c r="Q8" s="90">
        <v>8.2249330621518393</v>
      </c>
      <c r="R8" s="90">
        <v>7.5581546328843467</v>
      </c>
      <c r="S8" s="90">
        <v>6.8524417273498912</v>
      </c>
      <c r="T8" s="90">
        <v>5.9958592074385919</v>
      </c>
      <c r="U8" s="90">
        <v>5.3507750838684922</v>
      </c>
      <c r="V8" s="90">
        <v>4.8195617723924231</v>
      </c>
      <c r="W8" s="90">
        <v>4.3947938773067738</v>
      </c>
      <c r="X8" s="90">
        <v>3.9007570238312868</v>
      </c>
      <c r="Y8" s="90">
        <v>3.4791754508854824</v>
      </c>
      <c r="Z8" s="90">
        <v>3.213288282901702</v>
      </c>
      <c r="AA8" s="90">
        <v>3.0763394034519513</v>
      </c>
      <c r="AB8" s="90">
        <v>2.8588783198228271</v>
      </c>
      <c r="AC8" s="90">
        <v>2.5577553635657813</v>
      </c>
      <c r="AD8" s="90">
        <v>2.2849677780920365</v>
      </c>
      <c r="AE8" s="90">
        <v>2.0268993902497536</v>
      </c>
      <c r="AF8" s="90">
        <v>1.8523438269760204</v>
      </c>
      <c r="AG8" s="90">
        <v>1.6844477110379548</v>
      </c>
      <c r="AH8" s="90">
        <v>1.4501573061314026</v>
      </c>
      <c r="AI8" s="90">
        <v>1.2188418551839595</v>
      </c>
      <c r="AJ8" s="90">
        <v>1</v>
      </c>
    </row>
    <row r="9" spans="1:36" ht="52.5" customHeight="1" x14ac:dyDescent="0.3">
      <c r="A9" s="55" t="s">
        <v>193</v>
      </c>
      <c r="B9" s="59">
        <f>+B7*B8</f>
        <v>203000.13330946484</v>
      </c>
      <c r="C9" s="59">
        <f t="shared" ref="C9:AH9" si="2">+C7*C8</f>
        <v>197987.29088172616</v>
      </c>
      <c r="D9" s="59">
        <f t="shared" si="2"/>
        <v>189457.87089507681</v>
      </c>
      <c r="E9" s="59">
        <f t="shared" si="2"/>
        <v>199345.11403839896</v>
      </c>
      <c r="F9" s="59">
        <f t="shared" si="2"/>
        <v>170683.13244019868</v>
      </c>
      <c r="G9" s="59">
        <f t="shared" si="2"/>
        <v>184643.91114023011</v>
      </c>
      <c r="H9" s="59">
        <f t="shared" si="2"/>
        <v>182652.51596736099</v>
      </c>
      <c r="I9" s="59">
        <f t="shared" si="2"/>
        <v>265546.70081805642</v>
      </c>
      <c r="J9" s="59">
        <f t="shared" si="2"/>
        <v>214560.27213095324</v>
      </c>
      <c r="K9" s="59">
        <f t="shared" si="2"/>
        <v>276732.84650896769</v>
      </c>
      <c r="L9" s="59">
        <f t="shared" si="2"/>
        <v>295715.50530377746</v>
      </c>
      <c r="M9" s="59">
        <f t="shared" si="2"/>
        <v>295791.57778192428</v>
      </c>
      <c r="N9" s="59">
        <f t="shared" si="2"/>
        <v>267809.74180218444</v>
      </c>
      <c r="O9" s="59">
        <f t="shared" si="2"/>
        <v>316464.00628609571</v>
      </c>
      <c r="P9" s="59">
        <f t="shared" si="2"/>
        <v>303452.92325705721</v>
      </c>
      <c r="Q9" s="59">
        <f t="shared" si="2"/>
        <v>297069.01346278674</v>
      </c>
      <c r="R9" s="59">
        <f t="shared" si="2"/>
        <v>290316.32209277037</v>
      </c>
      <c r="S9" s="59">
        <f t="shared" si="2"/>
        <v>308895.51480787859</v>
      </c>
      <c r="T9" s="59">
        <f t="shared" si="2"/>
        <v>312733.32453798642</v>
      </c>
      <c r="U9" s="59">
        <f t="shared" si="2"/>
        <v>288777.01253303484</v>
      </c>
      <c r="V9" s="59">
        <f t="shared" si="2"/>
        <v>276817.80545351922</v>
      </c>
      <c r="W9" s="59">
        <f t="shared" si="2"/>
        <v>271631.32982689457</v>
      </c>
      <c r="X9" s="59">
        <f t="shared" si="2"/>
        <v>291599.5671234011</v>
      </c>
      <c r="Y9" s="59">
        <f t="shared" si="2"/>
        <v>287076.84534704854</v>
      </c>
      <c r="Z9" s="59">
        <f t="shared" si="2"/>
        <v>258889.0632380273</v>
      </c>
      <c r="AA9" s="59">
        <f t="shared" si="2"/>
        <v>271070.11392658908</v>
      </c>
      <c r="AB9" s="59">
        <f t="shared" si="2"/>
        <v>271240.86279434769</v>
      </c>
      <c r="AC9" s="59">
        <f t="shared" si="2"/>
        <v>291220.72772892722</v>
      </c>
      <c r="AD9" s="59">
        <f t="shared" si="2"/>
        <v>251833.69576556489</v>
      </c>
      <c r="AE9" s="59">
        <f t="shared" si="2"/>
        <v>227670.82842274525</v>
      </c>
      <c r="AF9" s="59">
        <f t="shared" si="2"/>
        <v>226101.17725873285</v>
      </c>
      <c r="AG9" s="59">
        <f t="shared" si="2"/>
        <v>243791.7390107075</v>
      </c>
      <c r="AH9" s="59">
        <f t="shared" si="2"/>
        <v>191836.86342272972</v>
      </c>
      <c r="AI9" s="59">
        <f t="shared" ref="AI9:AJ9" si="3">+AI7*AI8</f>
        <v>181373.89631618882</v>
      </c>
      <c r="AJ9" s="59">
        <f t="shared" si="3"/>
        <v>166947.41691268218</v>
      </c>
    </row>
    <row r="10" spans="1:36" ht="52.5" customHeight="1" x14ac:dyDescent="0.3">
      <c r="A10" s="55" t="s">
        <v>98</v>
      </c>
      <c r="B10" s="60">
        <v>8.0098000000000003</v>
      </c>
      <c r="C10" s="60">
        <v>8.1326999999999998</v>
      </c>
      <c r="D10" s="60">
        <v>8.4642999999999997</v>
      </c>
      <c r="E10" s="60">
        <v>8.5519999999999996</v>
      </c>
      <c r="F10" s="60">
        <v>8.8196999999999992</v>
      </c>
      <c r="G10" s="60">
        <v>9.0864999999999991</v>
      </c>
      <c r="H10" s="60">
        <v>9.4192</v>
      </c>
      <c r="I10" s="60">
        <v>13.005000000000001</v>
      </c>
      <c r="J10" s="60">
        <v>14.5817</v>
      </c>
      <c r="K10" s="60">
        <v>14.92</v>
      </c>
      <c r="L10" s="60">
        <v>15.263299999999999</v>
      </c>
      <c r="M10" s="60">
        <v>15.850199999999999</v>
      </c>
      <c r="N10" s="60">
        <v>15.3818</v>
      </c>
      <c r="O10" s="60">
        <v>16.598500000000001</v>
      </c>
      <c r="P10" s="60">
        <v>17.318300000000001</v>
      </c>
      <c r="Q10" s="60">
        <v>18.7742</v>
      </c>
      <c r="R10" s="60">
        <v>20.1433</v>
      </c>
      <c r="S10" s="60">
        <v>28.861699999999999</v>
      </c>
      <c r="T10" s="60">
        <v>40.896700000000003</v>
      </c>
      <c r="U10" s="60">
        <v>37.808300000000003</v>
      </c>
      <c r="V10" s="60">
        <v>43.353299999999997</v>
      </c>
      <c r="W10" s="60">
        <v>42.448300000000003</v>
      </c>
      <c r="X10" s="60">
        <v>57.558300000000003</v>
      </c>
      <c r="Y10" s="60">
        <v>59.895000000000003</v>
      </c>
      <c r="Z10" s="60">
        <v>64.469700000000003</v>
      </c>
      <c r="AA10" s="60">
        <v>70.454999999999998</v>
      </c>
      <c r="AB10" s="60">
        <v>76.174999999999997</v>
      </c>
      <c r="AC10" s="60">
        <v>84.144999999999996</v>
      </c>
      <c r="AD10" s="60">
        <v>91.984999999999999</v>
      </c>
      <c r="AE10" s="60">
        <v>95.726699999999994</v>
      </c>
      <c r="AF10" s="60">
        <v>98.734999999999999</v>
      </c>
      <c r="AG10" s="60">
        <v>102.75</v>
      </c>
      <c r="AH10" s="60">
        <v>110.9783</v>
      </c>
      <c r="AI10" s="60">
        <v>125.215</v>
      </c>
      <c r="AJ10" s="60">
        <f>+'Servicios Deuda Anual'!$C$64</f>
        <v>147.315</v>
      </c>
    </row>
    <row r="11" spans="1:36" ht="52.5" customHeight="1" x14ac:dyDescent="0.3">
      <c r="A11" s="55" t="s">
        <v>99</v>
      </c>
      <c r="B11" s="59">
        <f>+B7/B10</f>
        <v>1198.0060980561311</v>
      </c>
      <c r="C11" s="59">
        <f t="shared" ref="C11:AH11" si="4">+C7/C10</f>
        <v>1236.2989741438882</v>
      </c>
      <c r="D11" s="59">
        <f t="shared" si="4"/>
        <v>1214.2376852143709</v>
      </c>
      <c r="E11" s="59">
        <f t="shared" si="4"/>
        <v>1322.6856137114128</v>
      </c>
      <c r="F11" s="59">
        <f t="shared" si="4"/>
        <v>1161.440776354071</v>
      </c>
      <c r="G11" s="59">
        <f t="shared" si="4"/>
        <v>1284.3857329323723</v>
      </c>
      <c r="H11" s="59">
        <f t="shared" si="4"/>
        <v>1296.7956207809582</v>
      </c>
      <c r="I11" s="59">
        <f t="shared" si="4"/>
        <v>1487.2257882157555</v>
      </c>
      <c r="J11" s="59">
        <f t="shared" si="4"/>
        <v>1186.5068563914328</v>
      </c>
      <c r="K11" s="59">
        <f t="shared" si="4"/>
        <v>1686.5652731506366</v>
      </c>
      <c r="L11" s="59">
        <f t="shared" si="4"/>
        <v>1767.2638008660335</v>
      </c>
      <c r="M11" s="59">
        <f t="shared" si="4"/>
        <v>1820.5741236959532</v>
      </c>
      <c r="N11" s="59">
        <f t="shared" si="4"/>
        <v>1808.1787795455841</v>
      </c>
      <c r="O11" s="59">
        <f t="shared" si="4"/>
        <v>2091.8664489172725</v>
      </c>
      <c r="P11" s="59">
        <f t="shared" si="4"/>
        <v>2029.2965637817033</v>
      </c>
      <c r="Q11" s="59">
        <f t="shared" si="4"/>
        <v>1923.8160416107323</v>
      </c>
      <c r="R11" s="59">
        <f t="shared" si="4"/>
        <v>1906.8874457626976</v>
      </c>
      <c r="S11" s="59">
        <f t="shared" si="4"/>
        <v>1561.8680580314178</v>
      </c>
      <c r="T11" s="59">
        <f t="shared" si="4"/>
        <v>1275.3649271383476</v>
      </c>
      <c r="U11" s="59">
        <f t="shared" si="4"/>
        <v>1427.4429920198836</v>
      </c>
      <c r="V11" s="59">
        <f t="shared" si="4"/>
        <v>1324.8426762725608</v>
      </c>
      <c r="W11" s="59">
        <f t="shared" si="4"/>
        <v>1456.06595329073</v>
      </c>
      <c r="X11" s="59">
        <f t="shared" si="4"/>
        <v>1298.7633279145018</v>
      </c>
      <c r="Y11" s="59">
        <f t="shared" si="4"/>
        <v>1377.625793813218</v>
      </c>
      <c r="Z11" s="59">
        <f t="shared" si="4"/>
        <v>1249.7074659407217</v>
      </c>
      <c r="AA11" s="59">
        <f t="shared" si="4"/>
        <v>1250.6493763069705</v>
      </c>
      <c r="AB11" s="59">
        <f t="shared" si="4"/>
        <v>1245.5093239823298</v>
      </c>
      <c r="AC11" s="59">
        <f t="shared" si="4"/>
        <v>1353.1157961328599</v>
      </c>
      <c r="AD11" s="59">
        <f t="shared" si="4"/>
        <v>1198.165322817955</v>
      </c>
      <c r="AE11" s="59">
        <f t="shared" si="4"/>
        <v>1173.3892580683216</v>
      </c>
      <c r="AF11" s="59">
        <f t="shared" si="4"/>
        <v>1236.2607775559195</v>
      </c>
      <c r="AG11" s="59">
        <f t="shared" si="4"/>
        <v>1408.5738472361979</v>
      </c>
      <c r="AH11" s="59">
        <f t="shared" si="4"/>
        <v>1192.0072095918158</v>
      </c>
      <c r="AI11" s="59">
        <f t="shared" ref="AI11" si="5">+AI7/AI10</f>
        <v>1188.423046679211</v>
      </c>
      <c r="AJ11" s="59">
        <f>+AJ7/AJ10</f>
        <v>1133.2682816595877</v>
      </c>
    </row>
    <row r="12" spans="1:36" ht="52.5" customHeight="1" x14ac:dyDescent="0.3">
      <c r="A12" s="55" t="s">
        <v>100</v>
      </c>
      <c r="B12" s="58">
        <v>314.46720625</v>
      </c>
      <c r="C12" s="58">
        <v>478.86095885000003</v>
      </c>
      <c r="D12" s="58">
        <v>474.58328738</v>
      </c>
      <c r="E12" s="58">
        <v>778.12609504</v>
      </c>
      <c r="F12" s="58">
        <v>718.73022808000007</v>
      </c>
      <c r="G12" s="58">
        <v>1298.8367923699998</v>
      </c>
      <c r="H12" s="58">
        <v>1625.11270541</v>
      </c>
      <c r="I12" s="58">
        <v>1674.58950392</v>
      </c>
      <c r="J12" s="58">
        <v>618.91159517999995</v>
      </c>
      <c r="K12" s="67">
        <v>722.13102017999995</v>
      </c>
      <c r="L12" s="58">
        <v>633.77258883000002</v>
      </c>
      <c r="M12" s="67">
        <v>935.87173382000003</v>
      </c>
      <c r="N12" s="58">
        <v>698.34998707</v>
      </c>
      <c r="O12" s="67">
        <v>879.25538699000003</v>
      </c>
      <c r="P12" s="58">
        <v>836.87532364999993</v>
      </c>
      <c r="Q12" s="67">
        <v>898.69213680999997</v>
      </c>
      <c r="R12" s="67">
        <v>1153.66550927</v>
      </c>
      <c r="S12" s="67">
        <v>1117.7619162000001</v>
      </c>
      <c r="T12" s="67">
        <v>973.22907361</v>
      </c>
      <c r="U12" s="67">
        <v>2081.8590620999998</v>
      </c>
      <c r="V12" s="67">
        <v>1166.28844142</v>
      </c>
      <c r="W12" s="58">
        <v>1994.24181458</v>
      </c>
      <c r="X12" s="58">
        <v>1582.17197738</v>
      </c>
      <c r="Y12" s="58">
        <v>3973.4916769800002</v>
      </c>
      <c r="Z12" s="58">
        <v>1829.54825347</v>
      </c>
      <c r="AA12" s="58">
        <v>1967.2654723000001</v>
      </c>
      <c r="AB12" s="58">
        <v>2306.01199004</v>
      </c>
      <c r="AC12" s="58">
        <v>4480.3689031499998</v>
      </c>
      <c r="AD12" s="58">
        <v>1986.7844765499999</v>
      </c>
      <c r="AE12" s="58">
        <v>3455.3547898900001</v>
      </c>
      <c r="AF12" s="58">
        <v>3173.6009410000001</v>
      </c>
      <c r="AG12" s="58">
        <v>5889.6617611599995</v>
      </c>
      <c r="AH12" s="129">
        <v>3272.58093147</v>
      </c>
      <c r="AI12" s="58">
        <f>4275.84906046+226.21680951</f>
        <v>4502.0658699699998</v>
      </c>
      <c r="AJ12" s="58">
        <f>5004.73464777+197.17077527</f>
        <v>5201.9054230400006</v>
      </c>
    </row>
    <row r="13" spans="1:36" ht="52.5" customHeight="1" x14ac:dyDescent="0.3">
      <c r="A13" s="55" t="s">
        <v>194</v>
      </c>
      <c r="B13" s="85">
        <f>SUM(B7,B12)*B8</f>
        <v>209652.72677161527</v>
      </c>
      <c r="C13" s="85">
        <f t="shared" ref="C13:AH13" si="6">SUM(C7,C12)*C8</f>
        <v>207416.78692786166</v>
      </c>
      <c r="D13" s="85">
        <f t="shared" si="6"/>
        <v>198206.3052534181</v>
      </c>
      <c r="E13" s="85">
        <f t="shared" si="6"/>
        <v>213058.07543277246</v>
      </c>
      <c r="F13" s="85">
        <f t="shared" si="6"/>
        <v>182658.96272836652</v>
      </c>
      <c r="G13" s="85">
        <f t="shared" si="6"/>
        <v>205193.23182479152</v>
      </c>
      <c r="H13" s="85">
        <f t="shared" si="6"/>
        <v>206953.4849338629</v>
      </c>
      <c r="I13" s="85">
        <f t="shared" si="6"/>
        <v>288537.92048659211</v>
      </c>
      <c r="J13" s="85">
        <f t="shared" si="6"/>
        <v>222235.64564930007</v>
      </c>
      <c r="K13" s="85">
        <f t="shared" si="6"/>
        <v>284674.38663308101</v>
      </c>
      <c r="L13" s="85">
        <f t="shared" si="6"/>
        <v>302663.47196775844</v>
      </c>
      <c r="M13" s="85">
        <f t="shared" si="6"/>
        <v>305384.67889729515</v>
      </c>
      <c r="N13" s="85">
        <f t="shared" si="6"/>
        <v>274534.10204707831</v>
      </c>
      <c r="O13" s="85">
        <f t="shared" si="6"/>
        <v>324477.77054007433</v>
      </c>
      <c r="P13" s="85">
        <f t="shared" si="6"/>
        <v>310678.97903134464</v>
      </c>
      <c r="Q13" s="85">
        <f t="shared" si="6"/>
        <v>304460.69613153121</v>
      </c>
      <c r="R13" s="85">
        <f t="shared" si="6"/>
        <v>299035.90440645831</v>
      </c>
      <c r="S13" s="85">
        <f t="shared" si="6"/>
        <v>316554.91320369003</v>
      </c>
      <c r="T13" s="85">
        <f t="shared" si="6"/>
        <v>318568.66903993784</v>
      </c>
      <c r="U13" s="85">
        <f t="shared" si="6"/>
        <v>299916.57213064533</v>
      </c>
      <c r="V13" s="85">
        <f t="shared" si="6"/>
        <v>282438.8046413702</v>
      </c>
      <c r="W13" s="85">
        <f t="shared" si="6"/>
        <v>280395.6115434799</v>
      </c>
      <c r="X13" s="85">
        <f t="shared" si="6"/>
        <v>297771.23557707516</v>
      </c>
      <c r="Y13" s="85">
        <f t="shared" si="6"/>
        <v>300901.32004389516</v>
      </c>
      <c r="Z13" s="85">
        <f t="shared" si="6"/>
        <v>264767.92920390569</v>
      </c>
      <c r="AA13" s="85">
        <f t="shared" si="6"/>
        <v>277122.09021607606</v>
      </c>
      <c r="AB13" s="85">
        <f t="shared" si="6"/>
        <v>277833.47047792457</v>
      </c>
      <c r="AC13" s="85">
        <f t="shared" si="6"/>
        <v>302680.41532171244</v>
      </c>
      <c r="AD13" s="85">
        <f t="shared" si="6"/>
        <v>256373.4342764951</v>
      </c>
      <c r="AE13" s="85">
        <f t="shared" si="6"/>
        <v>234674.48493946984</v>
      </c>
      <c r="AF13" s="85">
        <f t="shared" si="6"/>
        <v>231979.77737107949</v>
      </c>
      <c r="AG13" s="85">
        <f t="shared" si="6"/>
        <v>253712.56628308125</v>
      </c>
      <c r="AH13" s="85">
        <f t="shared" si="6"/>
        <v>196582.62057040725</v>
      </c>
      <c r="AI13" s="85">
        <f t="shared" ref="AI13" si="7">SUM(AI7,AI12)*AI8</f>
        <v>186861.20263330342</v>
      </c>
      <c r="AJ13" s="85">
        <f>SUM(AJ7,AJ12)*AJ8</f>
        <v>172149.32233572219</v>
      </c>
    </row>
    <row r="14" spans="1:36" ht="52.5" customHeight="1" x14ac:dyDescent="0.3">
      <c r="A14" s="55" t="s">
        <v>101</v>
      </c>
      <c r="B14" s="154">
        <v>7.2591190403288736E-2</v>
      </c>
      <c r="C14" s="154">
        <v>7.6060903278814096E-2</v>
      </c>
      <c r="D14" s="154">
        <v>7.7749565866389994E-2</v>
      </c>
      <c r="E14" s="154">
        <v>8.5571183709206716E-2</v>
      </c>
      <c r="F14" s="154">
        <v>6.1635656176719449E-2</v>
      </c>
      <c r="G14" s="154">
        <v>7.0222008200981109E-2</v>
      </c>
      <c r="H14" s="154">
        <v>7.3496506323127722E-2</v>
      </c>
      <c r="I14" s="154">
        <v>0.11637733438701836</v>
      </c>
      <c r="J14" s="154">
        <v>7.7755267567067438E-2</v>
      </c>
      <c r="K14" s="154">
        <v>0.11308978698358528</v>
      </c>
      <c r="L14" s="154">
        <v>0.12122752293775013</v>
      </c>
      <c r="M14" s="154">
        <v>0.12968642586162818</v>
      </c>
      <c r="N14" s="154">
        <v>9.8960236946928334E-2</v>
      </c>
      <c r="O14" s="154">
        <v>0.12354210456136036</v>
      </c>
      <c r="P14" s="154">
        <v>0.12504403423242744</v>
      </c>
      <c r="Q14" s="154">
        <v>0.12851007586106886</v>
      </c>
      <c r="R14" s="154">
        <v>9.8082755534520435E-2</v>
      </c>
      <c r="S14" s="154">
        <v>0.11510739602383153</v>
      </c>
      <c r="T14" s="154">
        <v>0.13318634883457836</v>
      </c>
      <c r="U14" s="154">
        <v>0.13781068808379218</v>
      </c>
      <c r="V14" s="154">
        <v>0.10167224208084931</v>
      </c>
      <c r="W14" s="154">
        <v>0.1094100658505409</v>
      </c>
      <c r="X14" s="154">
        <v>0.13232865739531025</v>
      </c>
      <c r="Y14" s="154">
        <v>0.14606217564092991</v>
      </c>
      <c r="Z14" s="155">
        <v>0.10888293191158835</v>
      </c>
      <c r="AA14" s="155">
        <v>0.11908119469992599</v>
      </c>
      <c r="AB14" s="155">
        <v>0.12821984246586438</v>
      </c>
      <c r="AC14" s="155">
        <v>0.1538718133043176</v>
      </c>
      <c r="AD14" s="155">
        <v>9.4514360083681484E-2</v>
      </c>
      <c r="AE14" s="155">
        <v>9.6325048247399986E-2</v>
      </c>
      <c r="AF14" s="155">
        <v>0.10467555221570191</v>
      </c>
      <c r="AG14" s="155">
        <v>0.12411534838086317</v>
      </c>
      <c r="AH14" s="155">
        <v>5.988407468734766E-2</v>
      </c>
      <c r="AI14" s="155">
        <v>6.7363061477457187E-2</v>
      </c>
      <c r="AJ14" s="155">
        <v>7.5574293719046545E-2</v>
      </c>
    </row>
    <row r="15" spans="1:36" ht="21.75" customHeight="1" x14ac:dyDescent="0.3">
      <c r="B15" s="62"/>
      <c r="C15" s="62"/>
      <c r="D15" s="62"/>
      <c r="E15" s="62"/>
      <c r="F15" s="62"/>
      <c r="G15" s="62"/>
      <c r="H15" s="62"/>
      <c r="I15" s="62"/>
      <c r="J15" s="62"/>
      <c r="K15" s="62"/>
      <c r="L15" s="62"/>
      <c r="M15" s="62"/>
      <c r="N15" s="62"/>
      <c r="O15" s="62"/>
      <c r="P15" s="62"/>
      <c r="Q15" s="62"/>
      <c r="R15" s="62"/>
      <c r="S15" s="62"/>
      <c r="T15" s="62"/>
      <c r="U15" s="62"/>
      <c r="V15" s="62"/>
      <c r="W15" s="62"/>
      <c r="X15" s="62"/>
      <c r="Y15" s="62"/>
      <c r="AD15" s="87"/>
      <c r="AE15" s="87"/>
      <c r="AF15" s="87"/>
      <c r="AG15" s="87"/>
    </row>
    <row r="16" spans="1:36" x14ac:dyDescent="0.3">
      <c r="A16" s="63"/>
      <c r="B16" s="62"/>
      <c r="C16" s="62"/>
      <c r="D16" s="62"/>
      <c r="E16" s="62"/>
      <c r="F16" s="62"/>
      <c r="G16" s="62"/>
      <c r="H16" s="62"/>
      <c r="I16" s="62"/>
      <c r="J16" s="62"/>
      <c r="K16" s="62"/>
      <c r="L16" s="62"/>
      <c r="M16" s="62"/>
      <c r="N16" s="62"/>
      <c r="O16" s="62"/>
      <c r="P16" s="62"/>
      <c r="Q16" s="62"/>
      <c r="R16" s="62"/>
      <c r="S16" s="62"/>
      <c r="T16" s="62"/>
      <c r="U16" s="62"/>
      <c r="V16" s="62"/>
      <c r="W16" s="62"/>
      <c r="X16" s="62"/>
      <c r="Y16" s="62"/>
    </row>
    <row r="17" spans="1:25" x14ac:dyDescent="0.3">
      <c r="A17" s="64"/>
      <c r="B17" s="62"/>
      <c r="C17" s="62"/>
      <c r="D17" s="62"/>
      <c r="E17" s="62"/>
      <c r="F17" s="62"/>
      <c r="G17" s="62"/>
      <c r="H17" s="62"/>
      <c r="I17" s="62"/>
      <c r="J17" s="62"/>
      <c r="K17" s="62"/>
      <c r="L17" s="62"/>
      <c r="M17" s="62"/>
      <c r="N17" s="62"/>
      <c r="O17" s="62"/>
      <c r="P17" s="62"/>
      <c r="Q17" s="62"/>
      <c r="R17" s="62"/>
      <c r="S17" s="62"/>
      <c r="T17" s="62"/>
      <c r="U17" s="62"/>
      <c r="V17" s="62"/>
      <c r="W17" s="62"/>
      <c r="X17" s="62"/>
      <c r="Y17" s="62"/>
    </row>
    <row r="18" spans="1:25" x14ac:dyDescent="0.3">
      <c r="B18" s="62"/>
      <c r="C18" s="62"/>
      <c r="D18" s="62"/>
      <c r="E18" s="62"/>
      <c r="F18" s="62"/>
      <c r="G18" s="62"/>
      <c r="H18" s="62"/>
      <c r="I18" s="62"/>
      <c r="J18" s="62"/>
      <c r="K18" s="62"/>
      <c r="L18" s="62"/>
      <c r="M18" s="62"/>
      <c r="N18" s="62"/>
      <c r="O18" s="62"/>
      <c r="P18" s="62"/>
      <c r="Q18" s="62"/>
      <c r="R18" s="62"/>
      <c r="S18" s="62"/>
      <c r="T18" s="62"/>
      <c r="U18" s="62"/>
      <c r="V18" s="62"/>
      <c r="W18" s="62"/>
      <c r="X18" s="62"/>
      <c r="Y18" s="62"/>
    </row>
    <row r="19" spans="1:25" x14ac:dyDescent="0.3">
      <c r="A19" s="64"/>
      <c r="B19" s="62"/>
      <c r="C19" s="62"/>
      <c r="D19" s="62"/>
      <c r="E19" s="62"/>
      <c r="F19" s="62"/>
      <c r="G19" s="62"/>
      <c r="H19" s="62"/>
      <c r="I19" s="62"/>
      <c r="J19" s="62"/>
      <c r="K19" s="62"/>
      <c r="L19" s="62"/>
      <c r="M19" s="62"/>
      <c r="N19" s="62"/>
      <c r="O19" s="62"/>
      <c r="P19" s="62"/>
      <c r="Q19" s="62"/>
      <c r="R19" s="62"/>
      <c r="S19" s="62"/>
      <c r="T19" s="62"/>
      <c r="U19" s="62"/>
      <c r="V19" s="62"/>
      <c r="W19" s="62"/>
      <c r="X19" s="62"/>
      <c r="Y19" s="62"/>
    </row>
    <row r="20" spans="1:25" x14ac:dyDescent="0.3">
      <c r="B20" s="62"/>
      <c r="C20" s="62"/>
      <c r="D20" s="62"/>
      <c r="E20" s="62"/>
      <c r="F20" s="62"/>
      <c r="G20" s="62"/>
      <c r="H20" s="62"/>
      <c r="I20" s="62"/>
      <c r="J20" s="62"/>
      <c r="K20" s="62"/>
      <c r="L20" s="62"/>
      <c r="M20" s="62"/>
      <c r="N20" s="62"/>
      <c r="O20" s="62"/>
      <c r="P20" s="62"/>
      <c r="Q20" s="62"/>
      <c r="R20" s="62"/>
      <c r="S20" s="62"/>
      <c r="T20" s="62"/>
      <c r="U20" s="62"/>
      <c r="V20" s="62"/>
      <c r="W20" s="62"/>
      <c r="X20" s="62"/>
      <c r="Y20" s="62"/>
    </row>
    <row r="21" spans="1:25" x14ac:dyDescent="0.3">
      <c r="B21" s="62"/>
      <c r="C21" s="62"/>
      <c r="D21" s="62"/>
      <c r="E21" s="62"/>
      <c r="F21" s="62"/>
      <c r="G21" s="62"/>
      <c r="H21" s="62"/>
      <c r="I21" s="62"/>
      <c r="J21" s="62"/>
      <c r="K21" s="62"/>
      <c r="L21" s="62"/>
      <c r="M21" s="62"/>
      <c r="N21" s="62"/>
      <c r="O21" s="62"/>
      <c r="P21" s="62"/>
      <c r="Q21" s="62"/>
      <c r="R21" s="62"/>
      <c r="S21" s="62"/>
      <c r="T21" s="62"/>
      <c r="U21" s="62"/>
      <c r="V21" s="62"/>
      <c r="W21" s="62"/>
      <c r="X21" s="62"/>
      <c r="Y21" s="62"/>
    </row>
    <row r="22" spans="1:25" x14ac:dyDescent="0.3">
      <c r="B22" s="62"/>
      <c r="C22" s="62"/>
      <c r="D22" s="62"/>
      <c r="E22" s="62"/>
      <c r="F22" s="62"/>
      <c r="G22" s="62"/>
      <c r="H22" s="62"/>
      <c r="I22" s="62"/>
      <c r="J22" s="62"/>
      <c r="K22" s="62"/>
      <c r="L22" s="62"/>
      <c r="M22" s="62"/>
      <c r="N22" s="62"/>
      <c r="O22" s="62"/>
      <c r="P22" s="62"/>
      <c r="Q22" s="62"/>
      <c r="R22" s="62"/>
      <c r="S22" s="62"/>
      <c r="T22" s="62"/>
      <c r="U22" s="62"/>
      <c r="V22" s="62"/>
      <c r="W22" s="62"/>
      <c r="X22" s="62"/>
      <c r="Y22" s="62"/>
    </row>
    <row r="23" spans="1:25" x14ac:dyDescent="0.3">
      <c r="B23" s="62"/>
      <c r="C23" s="62"/>
      <c r="D23" s="62"/>
      <c r="E23" s="62"/>
      <c r="F23" s="62"/>
      <c r="G23" s="62"/>
      <c r="H23" s="62"/>
      <c r="I23" s="62"/>
      <c r="J23" s="62"/>
      <c r="K23" s="62"/>
      <c r="L23" s="62"/>
      <c r="M23" s="62"/>
      <c r="N23" s="62"/>
      <c r="O23" s="62"/>
      <c r="P23" s="62"/>
      <c r="Q23" s="62"/>
      <c r="R23" s="62"/>
      <c r="S23" s="62"/>
      <c r="T23" s="62"/>
      <c r="U23" s="62"/>
      <c r="V23" s="62"/>
      <c r="W23" s="62"/>
      <c r="X23" s="62"/>
      <c r="Y23" s="62"/>
    </row>
    <row r="24" spans="1:25" x14ac:dyDescent="0.3">
      <c r="B24" s="62"/>
      <c r="C24" s="62"/>
      <c r="D24" s="62"/>
      <c r="E24" s="62"/>
      <c r="F24" s="62"/>
      <c r="G24" s="62"/>
      <c r="H24" s="62"/>
      <c r="I24" s="62"/>
      <c r="J24" s="62"/>
      <c r="K24" s="62"/>
      <c r="L24" s="62"/>
      <c r="M24" s="62"/>
      <c r="N24" s="62"/>
      <c r="O24" s="62"/>
      <c r="P24" s="62"/>
      <c r="Q24" s="62"/>
      <c r="R24" s="62"/>
      <c r="S24" s="62"/>
      <c r="T24" s="62"/>
      <c r="U24" s="62"/>
      <c r="V24" s="62"/>
      <c r="W24" s="62"/>
      <c r="X24" s="62"/>
      <c r="Y24" s="62"/>
    </row>
    <row r="37" spans="2:34" x14ac:dyDescent="0.3">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row>
    <row r="38" spans="2:34" x14ac:dyDescent="0.3">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row>
    <row r="39" spans="2:34" x14ac:dyDescent="0.3">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row>
    <row r="40" spans="2:34" x14ac:dyDescent="0.3">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2" spans="2:34" x14ac:dyDescent="0.3">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row>
    <row r="43" spans="2:34" x14ac:dyDescent="0.3">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13FB-8D1C-42AA-A200-F2137BC07BD5}">
  <dimension ref="A1:AJ6"/>
  <sheetViews>
    <sheetView workbookViewId="0">
      <selection activeCell="J18" sqref="J18"/>
    </sheetView>
  </sheetViews>
  <sheetFormatPr baseColWidth="10" defaultRowHeight="15" x14ac:dyDescent="0.25"/>
  <sheetData>
    <row r="1" spans="1:36" x14ac:dyDescent="0.25">
      <c r="A1" t="s">
        <v>222</v>
      </c>
    </row>
    <row r="2" spans="1:36" x14ac:dyDescent="0.25">
      <c r="B2" s="57">
        <v>41729</v>
      </c>
      <c r="C2" s="57">
        <v>41820</v>
      </c>
      <c r="D2" s="57">
        <v>41912</v>
      </c>
      <c r="E2" s="57">
        <v>42004</v>
      </c>
      <c r="F2" s="57">
        <v>42094</v>
      </c>
      <c r="G2" s="57">
        <v>42185</v>
      </c>
      <c r="H2" s="57">
        <v>42277</v>
      </c>
      <c r="I2" s="57">
        <v>42369</v>
      </c>
      <c r="J2" s="57">
        <v>42460</v>
      </c>
      <c r="K2" s="57">
        <v>42551</v>
      </c>
      <c r="L2" s="57">
        <v>42643</v>
      </c>
      <c r="M2" s="57">
        <v>42735</v>
      </c>
      <c r="N2" s="57">
        <v>42825</v>
      </c>
      <c r="O2" s="57">
        <v>42916</v>
      </c>
      <c r="P2" s="57">
        <v>43008</v>
      </c>
      <c r="Q2" s="57">
        <v>43100</v>
      </c>
      <c r="R2" s="57">
        <v>43190</v>
      </c>
      <c r="S2" s="57">
        <v>43281</v>
      </c>
      <c r="T2" s="57">
        <v>43373</v>
      </c>
      <c r="U2" s="57">
        <v>43465</v>
      </c>
      <c r="V2" s="57">
        <v>43555</v>
      </c>
      <c r="W2" s="57">
        <v>43646</v>
      </c>
      <c r="X2" s="57">
        <v>43738</v>
      </c>
      <c r="Y2" s="57">
        <v>43830</v>
      </c>
      <c r="Z2" s="57">
        <v>43921</v>
      </c>
      <c r="AA2" s="57">
        <v>44012</v>
      </c>
      <c r="AB2" s="57">
        <v>44104</v>
      </c>
      <c r="AC2" s="57">
        <v>44196</v>
      </c>
      <c r="AD2" s="57">
        <v>44286</v>
      </c>
      <c r="AE2" s="57">
        <v>44377</v>
      </c>
      <c r="AF2" s="57">
        <v>44469</v>
      </c>
      <c r="AG2" s="57">
        <v>44561</v>
      </c>
      <c r="AH2" s="57">
        <v>44651</v>
      </c>
      <c r="AI2" s="57">
        <v>44742</v>
      </c>
      <c r="AJ2" s="57">
        <v>44834</v>
      </c>
    </row>
    <row r="3" spans="1:36" x14ac:dyDescent="0.25">
      <c r="A3" t="s">
        <v>223</v>
      </c>
      <c r="B3" s="71">
        <f>+'Evolución Deuda Total'!B7</f>
        <v>9595.7892442100001</v>
      </c>
      <c r="C3" s="71">
        <f>+'Evolución Deuda Total'!C7</f>
        <v>10054.44866702</v>
      </c>
      <c r="D3" s="71">
        <f>+'Evolución Deuda Total'!D7</f>
        <v>10277.67203896</v>
      </c>
      <c r="E3" s="71">
        <f>+'Evolución Deuda Total'!E7</f>
        <v>11311.607368460001</v>
      </c>
      <c r="F3" s="71">
        <f>+'Evolución Deuda Total'!F7</f>
        <v>10243.55921521</v>
      </c>
      <c r="G3" s="71">
        <f>+'Evolución Deuda Total'!G7</f>
        <v>11670.570962289999</v>
      </c>
      <c r="H3" s="71">
        <f>+'Evolución Deuda Total'!H7</f>
        <v>12214.777311260001</v>
      </c>
      <c r="I3" s="71">
        <f>+'Evolución Deuda Total'!I7</f>
        <v>19341.371375745901</v>
      </c>
      <c r="J3" s="71">
        <f>+'Evolución Deuda Total'!J7</f>
        <v>17301.287027842955</v>
      </c>
      <c r="K3" s="71">
        <f>+'Evolución Deuda Total'!K7</f>
        <v>25163.553875407499</v>
      </c>
      <c r="L3" s="71">
        <f>+'Evolución Deuda Total'!L7</f>
        <v>26974.277571758528</v>
      </c>
      <c r="M3" s="71">
        <f>+'Evolución Deuda Total'!M7</f>
        <v>28856.463975405597</v>
      </c>
      <c r="N3" s="71">
        <f>+'Evolución Deuda Total'!N7</f>
        <v>27813.044351214266</v>
      </c>
      <c r="O3" s="71">
        <f>+'Evolución Deuda Total'!O7</f>
        <v>34721.845252353349</v>
      </c>
      <c r="P3" s="71">
        <f>+'Evolución Deuda Total'!P7</f>
        <v>35143.966680540674</v>
      </c>
      <c r="Q3" s="71">
        <f>+'Evolución Deuda Total'!Q7</f>
        <v>36118.107128408214</v>
      </c>
      <c r="R3" s="71">
        <f>+'Evolución Deuda Total'!R7</f>
        <v>38411.005886231746</v>
      </c>
      <c r="S3" s="71">
        <f>+'Evolución Deuda Total'!S7</f>
        <v>45078.167330485368</v>
      </c>
      <c r="T3" s="71">
        <f>+'Evolución Deuda Total'!T7</f>
        <v>52158.216815698863</v>
      </c>
      <c r="U3" s="71">
        <f>+'Evolución Deuda Total'!U7</f>
        <v>53969.19287518537</v>
      </c>
      <c r="V3" s="71">
        <f>+'Evolución Deuda Total'!V7</f>
        <v>57436.301997247203</v>
      </c>
      <c r="W3" s="71">
        <f>+'Evolución Deuda Total'!W7</f>
        <v>61807.524405070901</v>
      </c>
      <c r="X3" s="71">
        <f>+'Evolución Deuda Total'!X7</f>
        <v>74754.60925710127</v>
      </c>
      <c r="Y3" s="71">
        <f>+'Evolución Deuda Total'!Y7</f>
        <v>82512.896920442698</v>
      </c>
      <c r="Z3" s="71">
        <f>+'Evolución Deuda Total'!Z7</f>
        <v>80568.265416958544</v>
      </c>
      <c r="AA3" s="71">
        <f>+'Evolución Deuda Total'!AA7</f>
        <v>88114.501807707595</v>
      </c>
      <c r="AB3" s="71">
        <f>+'Evolución Deuda Total'!AB7</f>
        <v>94876.672754353975</v>
      </c>
      <c r="AC3" s="71">
        <f>+'Evolución Deuda Total'!AC7</f>
        <v>113857.92866559949</v>
      </c>
      <c r="AD3" s="71">
        <f>+'Evolución Deuda Total'!AD7</f>
        <v>110213.2372194096</v>
      </c>
      <c r="AE3" s="71">
        <f>+'Evolución Deuda Total'!AE7</f>
        <v>112324.6814903288</v>
      </c>
      <c r="AF3" s="71">
        <f>+'Evolución Deuda Total'!AF7</f>
        <v>122062.20787198372</v>
      </c>
      <c r="AG3" s="71">
        <f>+'Evolución Deuda Total'!AG7</f>
        <v>144730.96280351933</v>
      </c>
      <c r="AH3" s="71">
        <f>+'Evolución Deuda Total'!AH7</f>
        <v>132286.93370824342</v>
      </c>
      <c r="AI3" s="71">
        <f>+'Evolución Deuda Total'!AI7</f>
        <v>148808.39178993742</v>
      </c>
      <c r="AJ3" s="71">
        <f>+'Evolución Deuda Total'!AJ7</f>
        <v>166947.41691268218</v>
      </c>
    </row>
    <row r="4" spans="1:36" x14ac:dyDescent="0.25">
      <c r="A4" t="s">
        <v>224</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c r="AJ4">
        <v>2209050.3092668322</v>
      </c>
    </row>
    <row r="6" spans="1:36" x14ac:dyDescent="0.25">
      <c r="A6" t="s">
        <v>225</v>
      </c>
      <c r="B6" s="153">
        <f>+B3/B4</f>
        <v>7.2591190403288736E-2</v>
      </c>
      <c r="C6" s="153">
        <f t="shared" ref="C6:AJ6" si="0">+C3/C4</f>
        <v>7.6060903278814096E-2</v>
      </c>
      <c r="D6" s="153">
        <f t="shared" si="0"/>
        <v>7.7749565866389994E-2</v>
      </c>
      <c r="E6" s="153">
        <f t="shared" si="0"/>
        <v>8.5571183709206716E-2</v>
      </c>
      <c r="F6" s="153">
        <f t="shared" si="0"/>
        <v>6.1635656176719449E-2</v>
      </c>
      <c r="G6" s="153">
        <f t="shared" si="0"/>
        <v>7.0222008200981109E-2</v>
      </c>
      <c r="H6" s="153">
        <f t="shared" si="0"/>
        <v>7.3496506323127722E-2</v>
      </c>
      <c r="I6" s="153">
        <f t="shared" si="0"/>
        <v>0.11637733438701836</v>
      </c>
      <c r="J6" s="153">
        <f t="shared" si="0"/>
        <v>7.7755267567067438E-2</v>
      </c>
      <c r="K6" s="153">
        <f t="shared" si="0"/>
        <v>0.11308978698358528</v>
      </c>
      <c r="L6" s="153">
        <f t="shared" si="0"/>
        <v>0.12122752293775013</v>
      </c>
      <c r="M6" s="153">
        <f t="shared" si="0"/>
        <v>0.12968642586162818</v>
      </c>
      <c r="N6" s="153">
        <f t="shared" si="0"/>
        <v>9.8960236946928334E-2</v>
      </c>
      <c r="O6" s="153">
        <f t="shared" si="0"/>
        <v>0.12354210456136036</v>
      </c>
      <c r="P6" s="153">
        <f t="shared" si="0"/>
        <v>0.12504403423242744</v>
      </c>
      <c r="Q6" s="153">
        <f t="shared" si="0"/>
        <v>0.12851007586106886</v>
      </c>
      <c r="R6" s="153">
        <f t="shared" si="0"/>
        <v>9.8082755534520435E-2</v>
      </c>
      <c r="S6" s="153">
        <f t="shared" si="0"/>
        <v>0.11510739602383153</v>
      </c>
      <c r="T6" s="153">
        <f t="shared" si="0"/>
        <v>0.13318634883457836</v>
      </c>
      <c r="U6" s="153">
        <f t="shared" si="0"/>
        <v>0.13781068808379218</v>
      </c>
      <c r="V6" s="153">
        <f t="shared" si="0"/>
        <v>0.10167224208084931</v>
      </c>
      <c r="W6" s="153">
        <f t="shared" si="0"/>
        <v>0.1094100658505409</v>
      </c>
      <c r="X6" s="153">
        <f t="shared" si="0"/>
        <v>0.13232865739531025</v>
      </c>
      <c r="Y6" s="153">
        <f t="shared" si="0"/>
        <v>0.14606217564092991</v>
      </c>
      <c r="Z6" s="153">
        <f t="shared" si="0"/>
        <v>0.10888293191158835</v>
      </c>
      <c r="AA6" s="153">
        <f t="shared" si="0"/>
        <v>0.11908119469992599</v>
      </c>
      <c r="AB6" s="153">
        <f t="shared" si="0"/>
        <v>0.12821984246586438</v>
      </c>
      <c r="AC6" s="153">
        <f t="shared" si="0"/>
        <v>0.1538718133043176</v>
      </c>
      <c r="AD6" s="153">
        <f t="shared" si="0"/>
        <v>9.4514360083681484E-2</v>
      </c>
      <c r="AE6" s="153">
        <f t="shared" si="0"/>
        <v>9.6325048247399986E-2</v>
      </c>
      <c r="AF6" s="153">
        <f t="shared" si="0"/>
        <v>0.10467555221570191</v>
      </c>
      <c r="AG6" s="153">
        <f t="shared" si="0"/>
        <v>0.12411534838086317</v>
      </c>
      <c r="AH6" s="153">
        <f t="shared" si="0"/>
        <v>5.988407468734766E-2</v>
      </c>
      <c r="AI6" s="153">
        <f t="shared" si="0"/>
        <v>6.7363061477457187E-2</v>
      </c>
      <c r="AJ6" s="153">
        <f t="shared" si="0"/>
        <v>7.5574293719046545E-2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2022</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2023-11-06T13:05:07Z</dcterms:modified>
</cp:coreProperties>
</file>